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iana Marcela\Desktop\MICROSITIO\PLAN MEJORAMIENTO\"/>
    </mc:Choice>
  </mc:AlternateContent>
  <workbookProtection workbookAlgorithmName="SHA-512" workbookHashValue="gHL0Xpe4FNwDJ7JPlyoph1g167r2WyD+KZFfXtJLZK994DDV78/lwjL1rWKhikPdrKJJ2zHUqE4+mxUDFRe6YA==" workbookSaltValue="CSYFCrsq4yLY8M0a+8SuuQ==" workbookSpinCount="100000" lockStructure="1"/>
  <bookViews>
    <workbookView xWindow="0" yWindow="0" windowWidth="20490" windowHeight="7755" tabRatio="776" activeTab="5"/>
  </bookViews>
  <sheets>
    <sheet name="Lista" sheetId="9" state="hidden" r:id="rId1"/>
    <sheet name="Ranking" sheetId="29" r:id="rId2"/>
    <sheet name="S. Mujer" sheetId="32" r:id="rId3"/>
    <sheet name="S. UAEGRD" sheetId="26" r:id="rId4"/>
    <sheet name="S. Habitat" sheetId="34" r:id="rId5"/>
    <sheet name="S. Felicidad" sheetId="35" r:id="rId6"/>
    <sheet name="S. Juridica" sheetId="27" r:id="rId7"/>
    <sheet name="S. Integración" sheetId="37" r:id="rId8"/>
    <sheet name="S. General" sheetId="25" r:id="rId9"/>
    <sheet name="S. TIC" sheetId="24" r:id="rId10"/>
    <sheet name="S. Minas" sheetId="33" r:id="rId11"/>
    <sheet name="S. Función" sheetId="40" r:id="rId12"/>
    <sheet name="S. Desarrollo" sheetId="31" r:id="rId13"/>
    <sheet name="S. Asuntos" sheetId="30" r:id="rId14"/>
    <sheet name="S. Competitividad" sheetId="22" r:id="rId15"/>
    <sheet name="S. Ciencia" sheetId="21" r:id="rId16"/>
    <sheet name="S. Ambiente" sheetId="20" r:id="rId17"/>
    <sheet name="S. Agricultura" sheetId="19" r:id="rId18"/>
    <sheet name="S. Transporte" sheetId="18" r:id="rId19"/>
    <sheet name="S. Salud" sheetId="17" r:id="rId20"/>
    <sheet name="S. Planeación" sheetId="16" r:id="rId21"/>
    <sheet name="S. Hacienda" sheetId="12" r:id="rId22"/>
    <sheet name="S. Educación" sheetId="11" r:id="rId23"/>
    <sheet name="S. Prensa" sheetId="47" r:id="rId24"/>
    <sheet name="Jefatura" sheetId="43" r:id="rId25"/>
    <sheet name="S. Privada" sheetId="45" r:id="rId26"/>
    <sheet name="OCID" sheetId="46" r:id="rId27"/>
    <sheet name="S. Gobierno" sheetId="23" r:id="rId28"/>
  </sheets>
  <definedNames>
    <definedName name="_xlnm._FilterDatabase" localSheetId="24" hidden="1">Jefatura!$A$6:$M$169</definedName>
    <definedName name="_xlnm._FilterDatabase" localSheetId="26" hidden="1">OCID!$A$6:$M$169</definedName>
    <definedName name="_xlnm._FilterDatabase" localSheetId="17" hidden="1">'S. Agricultura'!$A$6:$M$169</definedName>
    <definedName name="_xlnm._FilterDatabase" localSheetId="16" hidden="1">'S. Ambiente'!$A$6:$M$169</definedName>
    <definedName name="_xlnm._FilterDatabase" localSheetId="13" hidden="1">'S. Asuntos'!$A$6:$M$204</definedName>
    <definedName name="_xlnm._FilterDatabase" localSheetId="15" hidden="1">'S. Ciencia'!$A$6:$M$169</definedName>
    <definedName name="_xlnm._FilterDatabase" localSheetId="14" hidden="1">'S. Competitividad'!$A$6:$M$169</definedName>
    <definedName name="_xlnm._FilterDatabase" localSheetId="12" hidden="1">'S. Desarrollo'!$A$6:$M$169</definedName>
    <definedName name="_xlnm._FilterDatabase" localSheetId="22" hidden="1">'S. Educación'!$A$6:$M$169</definedName>
    <definedName name="_xlnm._FilterDatabase" localSheetId="5" hidden="1">'S. Felicidad'!$A$6:$M$169</definedName>
    <definedName name="_xlnm._FilterDatabase" localSheetId="11" hidden="1">'S. Función'!$A$6:$M$169</definedName>
    <definedName name="_xlnm._FilterDatabase" localSheetId="8" hidden="1">'S. General'!$A$6:$M$169</definedName>
    <definedName name="_xlnm._FilterDatabase" localSheetId="27" hidden="1">'S. Gobierno'!$A$6:$M$169</definedName>
    <definedName name="_xlnm._FilterDatabase" localSheetId="4" hidden="1">'S. Habitat'!$A$6:$M$169</definedName>
    <definedName name="_xlnm._FilterDatabase" localSheetId="21" hidden="1">'S. Hacienda'!$A$6:$M$169</definedName>
    <definedName name="_xlnm._FilterDatabase" localSheetId="7" hidden="1">'S. Integración'!$A$6:$M$169</definedName>
    <definedName name="_xlnm._FilterDatabase" localSheetId="6" hidden="1">'S. Juridica'!$A$6:$M$169</definedName>
    <definedName name="_xlnm._FilterDatabase" localSheetId="10" hidden="1">'S. Minas'!$A$6:$M$169</definedName>
    <definedName name="_xlnm._FilterDatabase" localSheetId="2" hidden="1">'S. Mujer'!$A$6:$M$169</definedName>
    <definedName name="_xlnm._FilterDatabase" localSheetId="20" hidden="1">'S. Planeación'!$A$6:$M$169</definedName>
    <definedName name="_xlnm._FilterDatabase" localSheetId="23" hidden="1">'S. Prensa'!$A$6:$M$169</definedName>
    <definedName name="_xlnm._FilterDatabase" localSheetId="25" hidden="1">'S. Privada'!$A$6:$M$169</definedName>
    <definedName name="_xlnm._FilterDatabase" localSheetId="19" hidden="1">'S. Salud'!$A$6:$M$169</definedName>
    <definedName name="_xlnm._FilterDatabase" localSheetId="9" hidden="1">'S. TIC'!$A$6:$M$169</definedName>
    <definedName name="_xlnm._FilterDatabase" localSheetId="18" hidden="1">'S. Transporte'!$A$6:$M$169</definedName>
    <definedName name="_xlnm._FilterDatabase" localSheetId="3" hidden="1">'S. UAEGRD'!$A$6:$M$169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2" i="46" l="1"/>
  <c r="C214" i="46"/>
  <c r="C215" i="46"/>
  <c r="G212" i="47" l="1"/>
  <c r="G211" i="47"/>
  <c r="G210" i="47"/>
  <c r="G209" i="47"/>
  <c r="G212" i="46"/>
  <c r="G211" i="46"/>
  <c r="G210" i="46"/>
  <c r="G209" i="46"/>
  <c r="G212" i="45"/>
  <c r="G211" i="45"/>
  <c r="G210" i="45"/>
  <c r="G209" i="45"/>
  <c r="G212" i="43"/>
  <c r="G211" i="43"/>
  <c r="G210" i="43"/>
  <c r="G209" i="43"/>
  <c r="G212" i="11"/>
  <c r="G211" i="11"/>
  <c r="G210" i="11"/>
  <c r="G209" i="11"/>
  <c r="A206" i="47"/>
  <c r="A206" i="46"/>
  <c r="A206" i="45"/>
  <c r="A206" i="43"/>
  <c r="A206" i="11"/>
  <c r="A206" i="12"/>
  <c r="A206" i="16"/>
  <c r="A206" i="17"/>
  <c r="A206" i="18"/>
  <c r="A206" i="19"/>
  <c r="A206" i="20"/>
  <c r="A206" i="21"/>
  <c r="A206" i="22"/>
  <c r="A206" i="30"/>
  <c r="A206" i="31"/>
  <c r="A206" i="40"/>
  <c r="A206" i="23"/>
  <c r="A206" i="33"/>
  <c r="A206" i="24"/>
  <c r="A206" i="25"/>
  <c r="A206" i="37"/>
  <c r="A206" i="27"/>
  <c r="A206" i="35"/>
  <c r="A206" i="34"/>
  <c r="A206" i="26"/>
  <c r="A206" i="32"/>
  <c r="G212" i="32"/>
  <c r="G211" i="32"/>
  <c r="G210" i="32"/>
  <c r="G209" i="32"/>
  <c r="G212" i="26"/>
  <c r="G211" i="26"/>
  <c r="G210" i="26"/>
  <c r="G209" i="26"/>
  <c r="G212" i="34"/>
  <c r="G211" i="34"/>
  <c r="G210" i="34"/>
  <c r="G209" i="34"/>
  <c r="G212" i="35"/>
  <c r="G211" i="35"/>
  <c r="G210" i="35"/>
  <c r="G209" i="35"/>
  <c r="G212" i="27"/>
  <c r="G211" i="27"/>
  <c r="G210" i="27"/>
  <c r="G209" i="27"/>
  <c r="G212" i="37"/>
  <c r="G211" i="37"/>
  <c r="G210" i="37"/>
  <c r="G209" i="37"/>
  <c r="G212" i="25"/>
  <c r="G211" i="25"/>
  <c r="G210" i="25"/>
  <c r="G209" i="25"/>
  <c r="G212" i="24"/>
  <c r="G211" i="24"/>
  <c r="G210" i="24"/>
  <c r="G209" i="24"/>
  <c r="G212" i="33"/>
  <c r="G211" i="33"/>
  <c r="G210" i="33"/>
  <c r="G209" i="33"/>
  <c r="G212" i="23"/>
  <c r="G211" i="23"/>
  <c r="G210" i="23"/>
  <c r="G209" i="23"/>
  <c r="G211" i="40"/>
  <c r="G210" i="40"/>
  <c r="G209" i="40"/>
  <c r="G208" i="40"/>
  <c r="G212" i="31"/>
  <c r="G211" i="31"/>
  <c r="G210" i="31"/>
  <c r="G209" i="31"/>
  <c r="G212" i="30"/>
  <c r="G211" i="30"/>
  <c r="G210" i="30"/>
  <c r="G209" i="30"/>
  <c r="G212" i="22"/>
  <c r="G211" i="22"/>
  <c r="G210" i="22"/>
  <c r="G209" i="22"/>
  <c r="G211" i="21"/>
  <c r="G210" i="21"/>
  <c r="G209" i="21"/>
  <c r="G208" i="21"/>
  <c r="G212" i="20"/>
  <c r="G211" i="20"/>
  <c r="G210" i="20"/>
  <c r="G209" i="20"/>
  <c r="G212" i="19"/>
  <c r="G211" i="19"/>
  <c r="G210" i="19"/>
  <c r="G209" i="19"/>
  <c r="G212" i="18"/>
  <c r="G211" i="18"/>
  <c r="G210" i="18"/>
  <c r="G209" i="18"/>
  <c r="G212" i="17"/>
  <c r="G211" i="17"/>
  <c r="G210" i="17"/>
  <c r="G209" i="17"/>
  <c r="G212" i="16"/>
  <c r="G211" i="16"/>
  <c r="G210" i="16"/>
  <c r="G209" i="16"/>
  <c r="G212" i="12"/>
  <c r="G211" i="12"/>
  <c r="G210" i="12"/>
  <c r="G209" i="12"/>
  <c r="C216" i="47"/>
  <c r="B216" i="47"/>
  <c r="C215" i="47"/>
  <c r="C214" i="47"/>
  <c r="C213" i="47"/>
  <c r="C212" i="47"/>
  <c r="C211" i="47"/>
  <c r="B211" i="47"/>
  <c r="C210" i="47"/>
  <c r="C209" i="47"/>
  <c r="B209" i="47"/>
  <c r="C208" i="47"/>
  <c r="H204" i="47"/>
  <c r="H203" i="47"/>
  <c r="H202" i="47"/>
  <c r="H201" i="47"/>
  <c r="H200" i="47"/>
  <c r="H199" i="47"/>
  <c r="H198" i="47"/>
  <c r="H197" i="47"/>
  <c r="H196" i="47"/>
  <c r="H195" i="47"/>
  <c r="H194" i="47"/>
  <c r="H193" i="47"/>
  <c r="H192" i="47"/>
  <c r="H191" i="47"/>
  <c r="H190" i="47"/>
  <c r="H189" i="47"/>
  <c r="H188" i="47"/>
  <c r="H187" i="47"/>
  <c r="H186" i="47"/>
  <c r="H185" i="47"/>
  <c r="H184" i="47"/>
  <c r="H183" i="47"/>
  <c r="H182" i="47"/>
  <c r="H181" i="47"/>
  <c r="H180" i="47"/>
  <c r="H179" i="47"/>
  <c r="H178" i="47"/>
  <c r="H177" i="47"/>
  <c r="H176" i="47"/>
  <c r="H175" i="47"/>
  <c r="H174" i="47"/>
  <c r="H173" i="47"/>
  <c r="H172" i="47"/>
  <c r="H171" i="47"/>
  <c r="H170" i="47"/>
  <c r="H169" i="47"/>
  <c r="H168" i="47"/>
  <c r="H167" i="47"/>
  <c r="H166" i="47"/>
  <c r="H165" i="47"/>
  <c r="H164" i="47"/>
  <c r="H163" i="47"/>
  <c r="H162" i="47"/>
  <c r="H161" i="47"/>
  <c r="H160" i="47"/>
  <c r="H159" i="47"/>
  <c r="H158" i="47"/>
  <c r="H157" i="47"/>
  <c r="H156" i="47"/>
  <c r="H155" i="47"/>
  <c r="H154" i="47"/>
  <c r="H153" i="47"/>
  <c r="H152" i="47"/>
  <c r="H151" i="47"/>
  <c r="H150" i="47"/>
  <c r="H149" i="47"/>
  <c r="H148" i="47"/>
  <c r="H147" i="47"/>
  <c r="H146" i="47"/>
  <c r="H145" i="47"/>
  <c r="H143" i="47"/>
  <c r="H142" i="47"/>
  <c r="H141" i="47"/>
  <c r="H140" i="47"/>
  <c r="H139" i="47"/>
  <c r="H138" i="47"/>
  <c r="H137" i="47"/>
  <c r="H136" i="47"/>
  <c r="H135" i="47"/>
  <c r="H134" i="47"/>
  <c r="H133" i="47"/>
  <c r="H132" i="47"/>
  <c r="H131" i="47"/>
  <c r="H130" i="47"/>
  <c r="H129" i="47"/>
  <c r="H127" i="47"/>
  <c r="H126" i="47"/>
  <c r="H125" i="47"/>
  <c r="H124" i="47"/>
  <c r="H123" i="47"/>
  <c r="H122" i="47"/>
  <c r="H121" i="47"/>
  <c r="H120" i="47"/>
  <c r="H119" i="47"/>
  <c r="H117" i="47"/>
  <c r="H116" i="47"/>
  <c r="H115" i="47"/>
  <c r="H114" i="47"/>
  <c r="H113" i="47"/>
  <c r="H111" i="47"/>
  <c r="H110" i="47"/>
  <c r="H109" i="47"/>
  <c r="H108" i="47"/>
  <c r="H107" i="47"/>
  <c r="H106" i="47"/>
  <c r="H105" i="47"/>
  <c r="H104" i="47"/>
  <c r="H103" i="47"/>
  <c r="H102" i="47"/>
  <c r="H101" i="47"/>
  <c r="H100" i="47"/>
  <c r="H99" i="47"/>
  <c r="H98" i="47"/>
  <c r="H97" i="47"/>
  <c r="H96" i="47"/>
  <c r="H95" i="47"/>
  <c r="H94" i="47"/>
  <c r="H93" i="47"/>
  <c r="H90" i="47"/>
  <c r="H89" i="47"/>
  <c r="H88" i="47"/>
  <c r="H87" i="47"/>
  <c r="H86" i="47"/>
  <c r="H85" i="47"/>
  <c r="H84" i="47"/>
  <c r="H83" i="47"/>
  <c r="H82" i="47"/>
  <c r="H81" i="47"/>
  <c r="H80" i="47"/>
  <c r="H79" i="47"/>
  <c r="H78" i="47"/>
  <c r="H77" i="47"/>
  <c r="H76" i="47"/>
  <c r="H75" i="47"/>
  <c r="H74" i="47"/>
  <c r="H73" i="47"/>
  <c r="H72" i="47"/>
  <c r="H71" i="47"/>
  <c r="H70" i="47"/>
  <c r="H69" i="47"/>
  <c r="H68" i="47"/>
  <c r="H67" i="47"/>
  <c r="H66" i="47"/>
  <c r="H65" i="47"/>
  <c r="H64" i="47"/>
  <c r="H63" i="47"/>
  <c r="H62" i="47"/>
  <c r="H61" i="47"/>
  <c r="H60" i="47"/>
  <c r="H59" i="47"/>
  <c r="H58" i="47"/>
  <c r="H57" i="47"/>
  <c r="H56" i="47"/>
  <c r="H55" i="47"/>
  <c r="H54" i="47"/>
  <c r="H53" i="47"/>
  <c r="H52" i="47"/>
  <c r="H51" i="47"/>
  <c r="H50" i="47"/>
  <c r="H49" i="47"/>
  <c r="H48" i="47"/>
  <c r="H47" i="47"/>
  <c r="H46" i="47"/>
  <c r="H45" i="47"/>
  <c r="H44" i="47"/>
  <c r="H43" i="47"/>
  <c r="H42" i="47"/>
  <c r="H40" i="47"/>
  <c r="H39" i="47"/>
  <c r="H37" i="47"/>
  <c r="H36" i="47"/>
  <c r="H35" i="47"/>
  <c r="H34" i="47"/>
  <c r="H33" i="47"/>
  <c r="H32" i="47"/>
  <c r="H31" i="47"/>
  <c r="H30" i="47"/>
  <c r="H29" i="47"/>
  <c r="H28" i="47"/>
  <c r="H27" i="47"/>
  <c r="H26" i="47"/>
  <c r="H25" i="47"/>
  <c r="H24" i="47"/>
  <c r="H23" i="47"/>
  <c r="H22" i="47"/>
  <c r="H21" i="47"/>
  <c r="H20" i="47"/>
  <c r="H19" i="47"/>
  <c r="H18" i="47"/>
  <c r="H17" i="47"/>
  <c r="H16" i="47"/>
  <c r="H15" i="47"/>
  <c r="H14" i="47"/>
  <c r="H13" i="47"/>
  <c r="H12" i="47"/>
  <c r="H11" i="47"/>
  <c r="H10" i="47"/>
  <c r="H9" i="47"/>
  <c r="H8" i="47"/>
  <c r="H7" i="47"/>
  <c r="C216" i="46"/>
  <c r="B216" i="46"/>
  <c r="C213" i="46"/>
  <c r="C211" i="46"/>
  <c r="B211" i="46"/>
  <c r="C210" i="46"/>
  <c r="C209" i="46"/>
  <c r="C208" i="46"/>
  <c r="H204" i="46"/>
  <c r="H203" i="46"/>
  <c r="H202" i="46"/>
  <c r="H201" i="46"/>
  <c r="H200" i="46"/>
  <c r="H199" i="46"/>
  <c r="H198" i="46"/>
  <c r="H197" i="46"/>
  <c r="H196" i="46"/>
  <c r="H195" i="46"/>
  <c r="H194" i="46"/>
  <c r="H193" i="46"/>
  <c r="H192" i="46"/>
  <c r="H191" i="46"/>
  <c r="H190" i="46"/>
  <c r="H189" i="46"/>
  <c r="H188" i="46"/>
  <c r="H187" i="46"/>
  <c r="H186" i="46"/>
  <c r="H185" i="46"/>
  <c r="H184" i="46"/>
  <c r="H183" i="46"/>
  <c r="H182" i="46"/>
  <c r="H181" i="46"/>
  <c r="H180" i="46"/>
  <c r="H179" i="46"/>
  <c r="H178" i="46"/>
  <c r="H177" i="46"/>
  <c r="H176" i="46"/>
  <c r="H175" i="46"/>
  <c r="H174" i="46"/>
  <c r="H173" i="46"/>
  <c r="H172" i="46"/>
  <c r="H171" i="46"/>
  <c r="H170" i="46"/>
  <c r="H169" i="46"/>
  <c r="H168" i="46"/>
  <c r="H167" i="46"/>
  <c r="H166" i="46"/>
  <c r="H165" i="46"/>
  <c r="H164" i="46"/>
  <c r="H163" i="46"/>
  <c r="H162" i="46"/>
  <c r="H161" i="46"/>
  <c r="H160" i="46"/>
  <c r="H159" i="46"/>
  <c r="H158" i="46"/>
  <c r="H157" i="46"/>
  <c r="H156" i="46"/>
  <c r="H155" i="46"/>
  <c r="H154" i="46"/>
  <c r="H153" i="46"/>
  <c r="H152" i="46"/>
  <c r="H151" i="46"/>
  <c r="H150" i="46"/>
  <c r="H149" i="46"/>
  <c r="H148" i="46"/>
  <c r="H147" i="46"/>
  <c r="H146" i="46"/>
  <c r="H145" i="46"/>
  <c r="H143" i="46"/>
  <c r="H142" i="46"/>
  <c r="H141" i="46"/>
  <c r="H140" i="46"/>
  <c r="H139" i="46"/>
  <c r="H138" i="46"/>
  <c r="H137" i="46"/>
  <c r="H136" i="46"/>
  <c r="H135" i="46"/>
  <c r="H134" i="46"/>
  <c r="H133" i="46"/>
  <c r="H132" i="46"/>
  <c r="H131" i="46"/>
  <c r="H130" i="46"/>
  <c r="H129" i="46"/>
  <c r="H127" i="46"/>
  <c r="H126" i="46"/>
  <c r="H125" i="46"/>
  <c r="H124" i="46"/>
  <c r="H123" i="46"/>
  <c r="H122" i="46"/>
  <c r="H121" i="46"/>
  <c r="H120" i="46"/>
  <c r="H119" i="46"/>
  <c r="H117" i="46"/>
  <c r="H116" i="46"/>
  <c r="H115" i="46"/>
  <c r="H114" i="46"/>
  <c r="H113" i="46"/>
  <c r="H111" i="46"/>
  <c r="H110" i="46"/>
  <c r="H109" i="46"/>
  <c r="H108" i="46"/>
  <c r="H107" i="46"/>
  <c r="H106" i="46"/>
  <c r="H105" i="46"/>
  <c r="H104" i="46"/>
  <c r="H103" i="46"/>
  <c r="H102" i="46"/>
  <c r="H101" i="46"/>
  <c r="H100" i="46"/>
  <c r="H99" i="46"/>
  <c r="H98" i="46"/>
  <c r="H97" i="46"/>
  <c r="H96" i="46"/>
  <c r="H95" i="46"/>
  <c r="H94" i="46"/>
  <c r="H93" i="46"/>
  <c r="H90" i="46"/>
  <c r="H89" i="46"/>
  <c r="H88" i="46"/>
  <c r="H87" i="46"/>
  <c r="H86" i="46"/>
  <c r="H85" i="46"/>
  <c r="H84" i="46"/>
  <c r="H83" i="46"/>
  <c r="H82" i="46"/>
  <c r="H81" i="46"/>
  <c r="H80" i="46"/>
  <c r="H79" i="46"/>
  <c r="H78" i="46"/>
  <c r="H77" i="46"/>
  <c r="H76" i="46"/>
  <c r="H75" i="46"/>
  <c r="H74" i="46"/>
  <c r="H73" i="46"/>
  <c r="H72" i="46"/>
  <c r="H71" i="46"/>
  <c r="H70" i="46"/>
  <c r="H69" i="46"/>
  <c r="H68" i="46"/>
  <c r="H67" i="46"/>
  <c r="H66" i="46"/>
  <c r="H65" i="46"/>
  <c r="H64" i="46"/>
  <c r="H63" i="46"/>
  <c r="H62" i="46"/>
  <c r="H61" i="46"/>
  <c r="H60" i="46"/>
  <c r="H59" i="46"/>
  <c r="H58" i="46"/>
  <c r="H57" i="46"/>
  <c r="H56" i="46"/>
  <c r="H55" i="46"/>
  <c r="H54" i="46"/>
  <c r="H53" i="46"/>
  <c r="H52" i="46"/>
  <c r="H51" i="46"/>
  <c r="H50" i="46"/>
  <c r="H49" i="46"/>
  <c r="H48" i="46"/>
  <c r="H47" i="46"/>
  <c r="H46" i="46"/>
  <c r="H45" i="46"/>
  <c r="H44" i="46"/>
  <c r="H43" i="46"/>
  <c r="H42" i="46"/>
  <c r="H40" i="46"/>
  <c r="H39" i="46"/>
  <c r="H37" i="46"/>
  <c r="H36" i="46"/>
  <c r="H35" i="46"/>
  <c r="H34" i="46"/>
  <c r="H33" i="46"/>
  <c r="H32" i="46"/>
  <c r="H31" i="46"/>
  <c r="H30" i="46"/>
  <c r="H29" i="46"/>
  <c r="H28" i="46"/>
  <c r="H27" i="46"/>
  <c r="H26" i="46"/>
  <c r="H25" i="46"/>
  <c r="H24" i="46"/>
  <c r="H23" i="46"/>
  <c r="H22" i="46"/>
  <c r="H21" i="46"/>
  <c r="H20" i="46"/>
  <c r="H19" i="46"/>
  <c r="H18" i="46"/>
  <c r="H17" i="46"/>
  <c r="H16" i="46"/>
  <c r="H15" i="46"/>
  <c r="H14" i="46"/>
  <c r="H13" i="46"/>
  <c r="H12" i="46"/>
  <c r="H11" i="46"/>
  <c r="H10" i="46"/>
  <c r="H9" i="46"/>
  <c r="H8" i="46"/>
  <c r="H7" i="46"/>
  <c r="C216" i="45"/>
  <c r="B216" i="45"/>
  <c r="C215" i="45"/>
  <c r="C214" i="45"/>
  <c r="B214" i="45"/>
  <c r="C213" i="45"/>
  <c r="C212" i="45"/>
  <c r="C211" i="45"/>
  <c r="C210" i="45"/>
  <c r="C209" i="45"/>
  <c r="B209" i="45"/>
  <c r="C208" i="45"/>
  <c r="H204" i="45"/>
  <c r="H203" i="45"/>
  <c r="H202" i="45"/>
  <c r="H201" i="45"/>
  <c r="H200" i="45"/>
  <c r="H199" i="45"/>
  <c r="H198" i="45"/>
  <c r="H197" i="45"/>
  <c r="H196" i="45"/>
  <c r="H195" i="45"/>
  <c r="H194" i="45"/>
  <c r="H193" i="45"/>
  <c r="H192" i="45"/>
  <c r="H191" i="45"/>
  <c r="H190" i="45"/>
  <c r="H189" i="45"/>
  <c r="H188" i="45"/>
  <c r="H187" i="45"/>
  <c r="H186" i="45"/>
  <c r="H185" i="45"/>
  <c r="H184" i="45"/>
  <c r="H183" i="45"/>
  <c r="H182" i="45"/>
  <c r="H181" i="45"/>
  <c r="H180" i="45"/>
  <c r="H179" i="45"/>
  <c r="H178" i="45"/>
  <c r="H177" i="45"/>
  <c r="H176" i="45"/>
  <c r="H175" i="45"/>
  <c r="H174" i="45"/>
  <c r="H173" i="45"/>
  <c r="H172" i="45"/>
  <c r="H171" i="45"/>
  <c r="H170" i="45"/>
  <c r="H169" i="45"/>
  <c r="H168" i="45"/>
  <c r="H167" i="45"/>
  <c r="H166" i="45"/>
  <c r="H165" i="45"/>
  <c r="H164" i="45"/>
  <c r="H163" i="45"/>
  <c r="H162" i="45"/>
  <c r="H161" i="45"/>
  <c r="H160" i="45"/>
  <c r="H159" i="45"/>
  <c r="H158" i="45"/>
  <c r="H157" i="45"/>
  <c r="H156" i="45"/>
  <c r="H155" i="45"/>
  <c r="H154" i="45"/>
  <c r="H153" i="45"/>
  <c r="H152" i="45"/>
  <c r="H151" i="45"/>
  <c r="H150" i="45"/>
  <c r="H149" i="45"/>
  <c r="H148" i="45"/>
  <c r="H147" i="45"/>
  <c r="H146" i="45"/>
  <c r="H145" i="45"/>
  <c r="H143" i="45"/>
  <c r="H142" i="45"/>
  <c r="H141" i="45"/>
  <c r="H140" i="45"/>
  <c r="H139" i="45"/>
  <c r="H138" i="45"/>
  <c r="H137" i="45"/>
  <c r="H136" i="45"/>
  <c r="H135" i="45"/>
  <c r="H134" i="45"/>
  <c r="H133" i="45"/>
  <c r="H132" i="45"/>
  <c r="H131" i="45"/>
  <c r="H130" i="45"/>
  <c r="H129" i="45"/>
  <c r="H127" i="45"/>
  <c r="H126" i="45"/>
  <c r="H125" i="45"/>
  <c r="H124" i="45"/>
  <c r="H123" i="45"/>
  <c r="H122" i="45"/>
  <c r="H121" i="45"/>
  <c r="H120" i="45"/>
  <c r="H119" i="45"/>
  <c r="H117" i="45"/>
  <c r="H116" i="45"/>
  <c r="H115" i="45"/>
  <c r="H114" i="45"/>
  <c r="H113" i="45"/>
  <c r="H111" i="45"/>
  <c r="H110" i="45"/>
  <c r="H109" i="45"/>
  <c r="H108" i="45"/>
  <c r="H107" i="45"/>
  <c r="H106" i="45"/>
  <c r="H105" i="45"/>
  <c r="H104" i="45"/>
  <c r="H103" i="45"/>
  <c r="H102" i="45"/>
  <c r="H101" i="45"/>
  <c r="H100" i="45"/>
  <c r="H99" i="45"/>
  <c r="H98" i="45"/>
  <c r="H97" i="45"/>
  <c r="H96" i="45"/>
  <c r="H95" i="45"/>
  <c r="H94" i="45"/>
  <c r="H93" i="45"/>
  <c r="H90" i="45"/>
  <c r="H89" i="45"/>
  <c r="H88" i="45"/>
  <c r="H87" i="45"/>
  <c r="H86" i="45"/>
  <c r="H85" i="45"/>
  <c r="H84" i="45"/>
  <c r="H83" i="45"/>
  <c r="H82" i="45"/>
  <c r="H81" i="45"/>
  <c r="H80" i="45"/>
  <c r="H79" i="45"/>
  <c r="H78" i="45"/>
  <c r="H77" i="45"/>
  <c r="H76" i="45"/>
  <c r="H75" i="45"/>
  <c r="H74" i="45"/>
  <c r="H73" i="45"/>
  <c r="H72" i="45"/>
  <c r="H71" i="45"/>
  <c r="H70" i="45"/>
  <c r="H69" i="45"/>
  <c r="H68" i="45"/>
  <c r="H67" i="45"/>
  <c r="H66" i="45"/>
  <c r="H65" i="45"/>
  <c r="H64" i="45"/>
  <c r="H63" i="45"/>
  <c r="H62" i="45"/>
  <c r="H61" i="45"/>
  <c r="H60" i="45"/>
  <c r="H59" i="45"/>
  <c r="H58" i="45"/>
  <c r="H57" i="45"/>
  <c r="H56" i="45"/>
  <c r="H55" i="45"/>
  <c r="H54" i="45"/>
  <c r="H53" i="45"/>
  <c r="H52" i="45"/>
  <c r="H51" i="45"/>
  <c r="H50" i="45"/>
  <c r="H49" i="45"/>
  <c r="H48" i="45"/>
  <c r="H47" i="45"/>
  <c r="H46" i="45"/>
  <c r="H45" i="45"/>
  <c r="H44" i="45"/>
  <c r="H43" i="45"/>
  <c r="H42" i="45"/>
  <c r="H40" i="45"/>
  <c r="H39" i="45"/>
  <c r="H37" i="45"/>
  <c r="H36" i="45"/>
  <c r="H35" i="45"/>
  <c r="H34" i="45"/>
  <c r="H33" i="45"/>
  <c r="H32" i="45"/>
  <c r="H31" i="45"/>
  <c r="H30" i="45"/>
  <c r="H29" i="45"/>
  <c r="H28" i="45"/>
  <c r="H27" i="45"/>
  <c r="H26" i="45"/>
  <c r="H25" i="45"/>
  <c r="H24" i="45"/>
  <c r="H23" i="45"/>
  <c r="H22" i="45"/>
  <c r="H21" i="45"/>
  <c r="H20" i="45"/>
  <c r="H19" i="45"/>
  <c r="H18" i="45"/>
  <c r="H17" i="45"/>
  <c r="H16" i="45"/>
  <c r="H15" i="45"/>
  <c r="H14" i="45"/>
  <c r="H13" i="45"/>
  <c r="H12" i="45"/>
  <c r="H11" i="45"/>
  <c r="H10" i="45"/>
  <c r="H9" i="45"/>
  <c r="H8" i="45"/>
  <c r="H7" i="45"/>
  <c r="B211" i="43"/>
  <c r="C216" i="43"/>
  <c r="C215" i="43"/>
  <c r="C214" i="43"/>
  <c r="C213" i="43"/>
  <c r="C212" i="43"/>
  <c r="C211" i="43"/>
  <c r="C210" i="43"/>
  <c r="C209" i="43"/>
  <c r="C208" i="43"/>
  <c r="H204" i="43"/>
  <c r="H203" i="43"/>
  <c r="H202" i="43"/>
  <c r="H201" i="43"/>
  <c r="H200" i="43"/>
  <c r="H199" i="43"/>
  <c r="H198" i="43"/>
  <c r="H197" i="43"/>
  <c r="H196" i="43"/>
  <c r="H195" i="43"/>
  <c r="H194" i="43"/>
  <c r="H193" i="43"/>
  <c r="H192" i="43"/>
  <c r="H191" i="43"/>
  <c r="H190" i="43"/>
  <c r="H189" i="43"/>
  <c r="H188" i="43"/>
  <c r="H187" i="43"/>
  <c r="H186" i="43"/>
  <c r="H185" i="43"/>
  <c r="H184" i="43"/>
  <c r="H183" i="43"/>
  <c r="H182" i="43"/>
  <c r="H181" i="43"/>
  <c r="H180" i="43"/>
  <c r="H179" i="43"/>
  <c r="H178" i="43"/>
  <c r="H177" i="43"/>
  <c r="H176" i="43"/>
  <c r="H175" i="43"/>
  <c r="H174" i="43"/>
  <c r="H173" i="43"/>
  <c r="H172" i="43"/>
  <c r="H171" i="43"/>
  <c r="H170" i="43"/>
  <c r="H169" i="43"/>
  <c r="H168" i="43"/>
  <c r="H167" i="43"/>
  <c r="H166" i="43"/>
  <c r="H165" i="43"/>
  <c r="H164" i="43"/>
  <c r="H163" i="43"/>
  <c r="H162" i="43"/>
  <c r="H161" i="43"/>
  <c r="H160" i="43"/>
  <c r="H159" i="43"/>
  <c r="H158" i="43"/>
  <c r="H157" i="43"/>
  <c r="H156" i="43"/>
  <c r="H155" i="43"/>
  <c r="H154" i="43"/>
  <c r="H153" i="43"/>
  <c r="H152" i="43"/>
  <c r="H151" i="43"/>
  <c r="H150" i="43"/>
  <c r="H149" i="43"/>
  <c r="H148" i="43"/>
  <c r="H147" i="43"/>
  <c r="H146" i="43"/>
  <c r="H145" i="43"/>
  <c r="H143" i="43"/>
  <c r="H142" i="43"/>
  <c r="H141" i="43"/>
  <c r="H140" i="43"/>
  <c r="H139" i="43"/>
  <c r="H138" i="43"/>
  <c r="H137" i="43"/>
  <c r="H136" i="43"/>
  <c r="H135" i="43"/>
  <c r="H134" i="43"/>
  <c r="H133" i="43"/>
  <c r="H132" i="43"/>
  <c r="H131" i="43"/>
  <c r="H130" i="43"/>
  <c r="H129" i="43"/>
  <c r="H127" i="43"/>
  <c r="H126" i="43"/>
  <c r="H125" i="43"/>
  <c r="H124" i="43"/>
  <c r="H123" i="43"/>
  <c r="H122" i="43"/>
  <c r="H121" i="43"/>
  <c r="H120" i="43"/>
  <c r="H119" i="43"/>
  <c r="H117" i="43"/>
  <c r="B216" i="43" s="1"/>
  <c r="H116" i="43"/>
  <c r="H115" i="43"/>
  <c r="H114" i="43"/>
  <c r="H113" i="43"/>
  <c r="H111" i="43"/>
  <c r="H110" i="43"/>
  <c r="H109" i="43"/>
  <c r="H108" i="43"/>
  <c r="H107" i="43"/>
  <c r="H106" i="43"/>
  <c r="H105" i="43"/>
  <c r="H104" i="43"/>
  <c r="H103" i="43"/>
  <c r="H102" i="43"/>
  <c r="H101" i="43"/>
  <c r="H100" i="43"/>
  <c r="H99" i="43"/>
  <c r="H98" i="43"/>
  <c r="H97" i="43"/>
  <c r="H96" i="43"/>
  <c r="H95" i="43"/>
  <c r="H94" i="43"/>
  <c r="H93" i="43"/>
  <c r="H90" i="43"/>
  <c r="B213" i="43" s="1"/>
  <c r="H89" i="43"/>
  <c r="H88" i="43"/>
  <c r="H87" i="43"/>
  <c r="H86" i="43"/>
  <c r="H85" i="43"/>
  <c r="H84" i="43"/>
  <c r="H83" i="43"/>
  <c r="H82" i="43"/>
  <c r="H81" i="43"/>
  <c r="H80" i="43"/>
  <c r="H79" i="43"/>
  <c r="H78" i="43"/>
  <c r="H77" i="43"/>
  <c r="H76" i="43"/>
  <c r="H75" i="43"/>
  <c r="H74" i="43"/>
  <c r="H73" i="43"/>
  <c r="H72" i="43"/>
  <c r="H71" i="43"/>
  <c r="H70" i="43"/>
  <c r="H69" i="43"/>
  <c r="H68" i="43"/>
  <c r="H67" i="43"/>
  <c r="H66" i="43"/>
  <c r="H65" i="43"/>
  <c r="H64" i="43"/>
  <c r="H63" i="43"/>
  <c r="H62" i="43"/>
  <c r="H61" i="43"/>
  <c r="H60" i="43"/>
  <c r="H59" i="43"/>
  <c r="H58" i="43"/>
  <c r="H57" i="43"/>
  <c r="H56" i="43"/>
  <c r="H55" i="43"/>
  <c r="H54" i="43"/>
  <c r="H53" i="43"/>
  <c r="H52" i="43"/>
  <c r="H51" i="43"/>
  <c r="H50" i="43"/>
  <c r="H49" i="43"/>
  <c r="H48" i="43"/>
  <c r="H47" i="43"/>
  <c r="H46" i="43"/>
  <c r="H45" i="43"/>
  <c r="H44" i="43"/>
  <c r="H43" i="43"/>
  <c r="H42" i="43"/>
  <c r="H40" i="43"/>
  <c r="H39" i="43"/>
  <c r="H37" i="43"/>
  <c r="H36" i="43"/>
  <c r="H35" i="43"/>
  <c r="H34" i="43"/>
  <c r="H33" i="43"/>
  <c r="H32" i="43"/>
  <c r="H31" i="43"/>
  <c r="H30" i="43"/>
  <c r="H29" i="43"/>
  <c r="H28" i="43"/>
  <c r="H27" i="43"/>
  <c r="H26" i="43"/>
  <c r="H25" i="43"/>
  <c r="H24" i="43"/>
  <c r="H23" i="43"/>
  <c r="H22" i="43"/>
  <c r="H21" i="43"/>
  <c r="H20" i="43"/>
  <c r="H19" i="43"/>
  <c r="H18" i="43"/>
  <c r="H17" i="43"/>
  <c r="H16" i="43"/>
  <c r="H15" i="43"/>
  <c r="H14" i="43"/>
  <c r="H13" i="43"/>
  <c r="H12" i="43"/>
  <c r="H11" i="43"/>
  <c r="H10" i="43"/>
  <c r="H9" i="43"/>
  <c r="H8" i="43"/>
  <c r="H7" i="43"/>
  <c r="H197" i="40"/>
  <c r="H196" i="40"/>
  <c r="H195" i="40"/>
  <c r="H194" i="40"/>
  <c r="H193" i="40"/>
  <c r="H192" i="40"/>
  <c r="H191" i="40"/>
  <c r="H190" i="40"/>
  <c r="H189" i="40"/>
  <c r="H188" i="40"/>
  <c r="H187" i="40"/>
  <c r="H186" i="40"/>
  <c r="H185" i="40"/>
  <c r="H184" i="40"/>
  <c r="H183" i="40"/>
  <c r="H182" i="40"/>
  <c r="H181" i="40"/>
  <c r="H180" i="40"/>
  <c r="H179" i="40"/>
  <c r="H178" i="40"/>
  <c r="H177" i="40"/>
  <c r="H176" i="40"/>
  <c r="H175" i="40"/>
  <c r="H174" i="40"/>
  <c r="H173" i="40"/>
  <c r="H172" i="40"/>
  <c r="H171" i="40"/>
  <c r="H170" i="40"/>
  <c r="H169" i="40"/>
  <c r="H168" i="40"/>
  <c r="H167" i="40"/>
  <c r="H166" i="40"/>
  <c r="H165" i="40"/>
  <c r="H164" i="40"/>
  <c r="H163" i="40"/>
  <c r="H162" i="40"/>
  <c r="H161" i="40"/>
  <c r="H160" i="40"/>
  <c r="H159" i="40"/>
  <c r="H158" i="40"/>
  <c r="H157" i="40"/>
  <c r="H156" i="40"/>
  <c r="H155" i="40"/>
  <c r="H154" i="40"/>
  <c r="H153" i="40"/>
  <c r="H152" i="40"/>
  <c r="H151" i="40"/>
  <c r="H150" i="40"/>
  <c r="H149" i="40"/>
  <c r="H148" i="40"/>
  <c r="H147" i="40"/>
  <c r="H146" i="40"/>
  <c r="H145" i="40"/>
  <c r="H143" i="40"/>
  <c r="H142" i="40"/>
  <c r="H141" i="40"/>
  <c r="H140" i="40"/>
  <c r="H139" i="40"/>
  <c r="H138" i="40"/>
  <c r="H137" i="40"/>
  <c r="H136" i="40"/>
  <c r="H135" i="40"/>
  <c r="H134" i="40"/>
  <c r="H133" i="40"/>
  <c r="H132" i="40"/>
  <c r="H131" i="40"/>
  <c r="H130" i="40"/>
  <c r="H129" i="40"/>
  <c r="H127" i="40"/>
  <c r="H126" i="40"/>
  <c r="H125" i="40"/>
  <c r="H124" i="40"/>
  <c r="H123" i="40"/>
  <c r="H122" i="40"/>
  <c r="H121" i="40"/>
  <c r="H120" i="40"/>
  <c r="H119" i="40"/>
  <c r="I116" i="40" s="1"/>
  <c r="B216" i="40" s="1"/>
  <c r="E215" i="40" s="1"/>
  <c r="G215" i="40" s="1"/>
  <c r="H117" i="40"/>
  <c r="H116" i="40"/>
  <c r="H115" i="40"/>
  <c r="H114" i="40"/>
  <c r="H113" i="40"/>
  <c r="H111" i="40"/>
  <c r="H110" i="40"/>
  <c r="H109" i="40"/>
  <c r="H108" i="40"/>
  <c r="H107" i="40"/>
  <c r="H106" i="40"/>
  <c r="H105" i="40"/>
  <c r="H104" i="40"/>
  <c r="H103" i="40"/>
  <c r="H102" i="40"/>
  <c r="H101" i="40"/>
  <c r="H100" i="40"/>
  <c r="H99" i="40"/>
  <c r="H98" i="40"/>
  <c r="H97" i="40"/>
  <c r="H96" i="40"/>
  <c r="H95" i="40"/>
  <c r="H94" i="40"/>
  <c r="H93" i="40"/>
  <c r="H90" i="40"/>
  <c r="H89" i="40"/>
  <c r="H88" i="40"/>
  <c r="H87" i="40"/>
  <c r="H86" i="40"/>
  <c r="H85" i="40"/>
  <c r="H84" i="40"/>
  <c r="H83" i="40"/>
  <c r="I83" i="40" s="1"/>
  <c r="B212" i="40" s="1"/>
  <c r="H82" i="40"/>
  <c r="H81" i="40"/>
  <c r="H80" i="40"/>
  <c r="H79" i="40"/>
  <c r="H78" i="40"/>
  <c r="H77" i="40"/>
  <c r="H76" i="40"/>
  <c r="H75" i="40"/>
  <c r="H74" i="40"/>
  <c r="H73" i="40"/>
  <c r="H72" i="40"/>
  <c r="H71" i="40"/>
  <c r="H70" i="40"/>
  <c r="H69" i="40"/>
  <c r="H68" i="40"/>
  <c r="H67" i="40"/>
  <c r="H66" i="40"/>
  <c r="H64" i="40"/>
  <c r="H63" i="40"/>
  <c r="H62" i="40"/>
  <c r="H61" i="40"/>
  <c r="H60" i="40"/>
  <c r="H59" i="40"/>
  <c r="H58" i="40"/>
  <c r="H57" i="40"/>
  <c r="H56" i="40"/>
  <c r="H55" i="40"/>
  <c r="H53" i="40"/>
  <c r="H52" i="40"/>
  <c r="H51" i="40"/>
  <c r="H50" i="40"/>
  <c r="H49" i="40"/>
  <c r="H48" i="40"/>
  <c r="H47" i="40"/>
  <c r="H46" i="40"/>
  <c r="H45" i="40"/>
  <c r="H44" i="40"/>
  <c r="H43" i="40"/>
  <c r="H42" i="40"/>
  <c r="H40" i="40"/>
  <c r="H39" i="40"/>
  <c r="H37" i="40"/>
  <c r="H36" i="40"/>
  <c r="H35" i="40"/>
  <c r="H34" i="40"/>
  <c r="H33" i="40"/>
  <c r="H32" i="40"/>
  <c r="H31" i="40"/>
  <c r="H30" i="40"/>
  <c r="H29" i="40"/>
  <c r="H28" i="40"/>
  <c r="H27" i="40"/>
  <c r="H26" i="40"/>
  <c r="H25" i="40"/>
  <c r="H24" i="40"/>
  <c r="H23" i="40"/>
  <c r="H22" i="40"/>
  <c r="H21" i="40"/>
  <c r="H20" i="40"/>
  <c r="H19" i="40"/>
  <c r="H18" i="40"/>
  <c r="H17" i="40"/>
  <c r="H16" i="40"/>
  <c r="H15" i="40"/>
  <c r="H14" i="40"/>
  <c r="H13" i="40"/>
  <c r="H12" i="40"/>
  <c r="H11" i="40"/>
  <c r="H10" i="40"/>
  <c r="H9" i="40"/>
  <c r="H8" i="40"/>
  <c r="C216" i="40"/>
  <c r="C215" i="40"/>
  <c r="C214" i="40"/>
  <c r="C213" i="40"/>
  <c r="C212" i="40"/>
  <c r="C211" i="40"/>
  <c r="C210" i="40"/>
  <c r="C209" i="40"/>
  <c r="C208" i="40"/>
  <c r="H204" i="40"/>
  <c r="H203" i="40"/>
  <c r="H202" i="40"/>
  <c r="H201" i="40"/>
  <c r="H200" i="40"/>
  <c r="H199" i="40"/>
  <c r="H198" i="40"/>
  <c r="H7" i="40"/>
  <c r="I54" i="40" l="1"/>
  <c r="B211" i="40" s="1"/>
  <c r="I8" i="45"/>
  <c r="B208" i="45" s="1"/>
  <c r="I90" i="45"/>
  <c r="B213" i="45" s="1"/>
  <c r="I90" i="47"/>
  <c r="B213" i="47" s="1"/>
  <c r="I32" i="40"/>
  <c r="B210" i="40" s="1"/>
  <c r="I90" i="46"/>
  <c r="B213" i="46" s="1"/>
  <c r="I22" i="40"/>
  <c r="B209" i="40" s="1"/>
  <c r="I8" i="40"/>
  <c r="B208" i="40" s="1"/>
  <c r="I107" i="40"/>
  <c r="B214" i="40" s="1"/>
  <c r="I111" i="40"/>
  <c r="B215" i="40" s="1"/>
  <c r="I107" i="47"/>
  <c r="B214" i="47" s="1"/>
  <c r="G213" i="12"/>
  <c r="H212" i="12" s="1"/>
  <c r="G213" i="47"/>
  <c r="G214" i="47" s="1"/>
  <c r="G213" i="46"/>
  <c r="G214" i="46" s="1"/>
  <c r="G213" i="45"/>
  <c r="G214" i="45" s="1"/>
  <c r="G213" i="43"/>
  <c r="G214" i="43" s="1"/>
  <c r="G213" i="11"/>
  <c r="G214" i="11" s="1"/>
  <c r="G213" i="32"/>
  <c r="G214" i="32" s="1"/>
  <c r="G213" i="26"/>
  <c r="G214" i="26" s="1"/>
  <c r="G213" i="34"/>
  <c r="G214" i="34" s="1"/>
  <c r="G213" i="35"/>
  <c r="G214" i="35" s="1"/>
  <c r="G213" i="27"/>
  <c r="G214" i="27" s="1"/>
  <c r="G213" i="37"/>
  <c r="G214" i="37" s="1"/>
  <c r="G213" i="25"/>
  <c r="G214" i="25" s="1"/>
  <c r="G213" i="24"/>
  <c r="G214" i="24" s="1"/>
  <c r="G213" i="33"/>
  <c r="G214" i="33" s="1"/>
  <c r="G213" i="23"/>
  <c r="G214" i="23" s="1"/>
  <c r="G212" i="40"/>
  <c r="G213" i="31"/>
  <c r="G213" i="30"/>
  <c r="G214" i="30" s="1"/>
  <c r="G213" i="22"/>
  <c r="G214" i="22" s="1"/>
  <c r="G212" i="21"/>
  <c r="G213" i="21" s="1"/>
  <c r="H209" i="21" s="1"/>
  <c r="G213" i="20"/>
  <c r="G214" i="20" s="1"/>
  <c r="G213" i="19"/>
  <c r="G214" i="19" s="1"/>
  <c r="G213" i="18"/>
  <c r="G214" i="18" s="1"/>
  <c r="G213" i="17"/>
  <c r="G214" i="17" s="1"/>
  <c r="G213" i="16"/>
  <c r="G214" i="16" s="1"/>
  <c r="I32" i="47"/>
  <c r="B210" i="47" s="1"/>
  <c r="I22" i="46"/>
  <c r="B209" i="46" s="1"/>
  <c r="I32" i="46"/>
  <c r="B210" i="46" s="1"/>
  <c r="I8" i="46"/>
  <c r="B208" i="46" s="1"/>
  <c r="B208" i="47"/>
  <c r="I32" i="45"/>
  <c r="B210" i="45" s="1"/>
  <c r="B217" i="45" s="1"/>
  <c r="I32" i="43"/>
  <c r="B210" i="43" s="1"/>
  <c r="B209" i="43"/>
  <c r="I8" i="43"/>
  <c r="B208" i="43" s="1"/>
  <c r="I90" i="40"/>
  <c r="B213" i="40" s="1"/>
  <c r="B217" i="40" s="1"/>
  <c r="B6" i="29" s="1"/>
  <c r="B217" i="46" l="1"/>
  <c r="B217" i="43"/>
  <c r="H211" i="18"/>
  <c r="H211" i="33"/>
  <c r="H209" i="23"/>
  <c r="H212" i="23"/>
  <c r="H210" i="23"/>
  <c r="H209" i="30"/>
  <c r="H212" i="30"/>
  <c r="H211" i="30"/>
  <c r="H209" i="18"/>
  <c r="H212" i="25"/>
  <c r="H211" i="25"/>
  <c r="H209" i="25"/>
  <c r="H209" i="33"/>
  <c r="H211" i="35"/>
  <c r="H209" i="35"/>
  <c r="H212" i="35"/>
  <c r="G214" i="31"/>
  <c r="H209" i="31"/>
  <c r="G213" i="40"/>
  <c r="H211" i="40"/>
  <c r="H208" i="40"/>
  <c r="H209" i="40"/>
  <c r="H210" i="40"/>
  <c r="H209" i="32"/>
  <c r="H212" i="32"/>
  <c r="H211" i="32"/>
  <c r="G214" i="12"/>
  <c r="H209" i="12"/>
  <c r="H211" i="47"/>
  <c r="H212" i="47"/>
  <c r="H209" i="47"/>
  <c r="H212" i="43"/>
  <c r="H209" i="45"/>
  <c r="H211" i="45"/>
  <c r="H212" i="45"/>
  <c r="E216" i="45"/>
  <c r="G216" i="45" s="1"/>
  <c r="H212" i="46"/>
  <c r="H209" i="46"/>
  <c r="H210" i="46"/>
  <c r="H211" i="12"/>
  <c r="H210" i="12"/>
  <c r="H209" i="24"/>
  <c r="H212" i="24"/>
  <c r="H211" i="24"/>
  <c r="H210" i="47"/>
  <c r="H211" i="46"/>
  <c r="H210" i="45"/>
  <c r="H209" i="43"/>
  <c r="H210" i="43"/>
  <c r="H211" i="43"/>
  <c r="H209" i="11"/>
  <c r="H212" i="11"/>
  <c r="H211" i="11"/>
  <c r="H210" i="11"/>
  <c r="H210" i="32"/>
  <c r="H209" i="26"/>
  <c r="H212" i="26"/>
  <c r="H211" i="26"/>
  <c r="H210" i="26"/>
  <c r="H212" i="34"/>
  <c r="H209" i="34"/>
  <c r="H211" i="34"/>
  <c r="H210" i="34"/>
  <c r="H210" i="35"/>
  <c r="H209" i="27"/>
  <c r="H210" i="27"/>
  <c r="H212" i="27"/>
  <c r="H211" i="27"/>
  <c r="H209" i="37"/>
  <c r="H212" i="37"/>
  <c r="H211" i="37"/>
  <c r="H210" i="37"/>
  <c r="H210" i="25"/>
  <c r="H210" i="24"/>
  <c r="H212" i="33"/>
  <c r="H210" i="33"/>
  <c r="H211" i="23"/>
  <c r="H212" i="31"/>
  <c r="H211" i="31"/>
  <c r="H210" i="31"/>
  <c r="H210" i="30"/>
  <c r="H209" i="22"/>
  <c r="H212" i="22"/>
  <c r="H211" i="22"/>
  <c r="H210" i="22"/>
  <c r="H208" i="21"/>
  <c r="H211" i="21"/>
  <c r="H210" i="21"/>
  <c r="H209" i="20"/>
  <c r="H212" i="20"/>
  <c r="H211" i="20"/>
  <c r="H210" i="20"/>
  <c r="H209" i="19"/>
  <c r="H212" i="19"/>
  <c r="H211" i="19"/>
  <c r="H210" i="19"/>
  <c r="H212" i="18"/>
  <c r="H210" i="18"/>
  <c r="H209" i="17"/>
  <c r="H212" i="17"/>
  <c r="H211" i="17"/>
  <c r="H210" i="17"/>
  <c r="H212" i="16"/>
  <c r="H209" i="16"/>
  <c r="H211" i="16"/>
  <c r="H210" i="16"/>
  <c r="B217" i="47"/>
  <c r="E216" i="47" l="1"/>
  <c r="G216" i="47" s="1"/>
  <c r="E216" i="43"/>
  <c r="G216" i="43" s="1"/>
  <c r="E216" i="46"/>
  <c r="G216" i="46" s="1"/>
  <c r="H36" i="32"/>
  <c r="H37" i="32"/>
  <c r="H38" i="32"/>
  <c r="H7" i="37"/>
  <c r="H8" i="37"/>
  <c r="H9" i="37"/>
  <c r="H10" i="37"/>
  <c r="H11" i="37"/>
  <c r="H12" i="37"/>
  <c r="H13" i="37"/>
  <c r="H14" i="37"/>
  <c r="H15" i="37"/>
  <c r="H16" i="37"/>
  <c r="H17" i="37"/>
  <c r="H18" i="37"/>
  <c r="H19" i="37"/>
  <c r="H20" i="37"/>
  <c r="H21" i="37"/>
  <c r="H22" i="37"/>
  <c r="H23" i="37"/>
  <c r="H24" i="37"/>
  <c r="H25" i="37"/>
  <c r="H26" i="37"/>
  <c r="H27" i="37"/>
  <c r="H28" i="37"/>
  <c r="H29" i="37"/>
  <c r="H30" i="37"/>
  <c r="H31" i="37"/>
  <c r="H32" i="37"/>
  <c r="H33" i="37"/>
  <c r="H34" i="37"/>
  <c r="H35" i="37"/>
  <c r="H36" i="37"/>
  <c r="H37" i="37"/>
  <c r="H39" i="37"/>
  <c r="H40" i="37"/>
  <c r="H42" i="37"/>
  <c r="H43" i="37"/>
  <c r="H44" i="37"/>
  <c r="H45" i="37"/>
  <c r="H46" i="37"/>
  <c r="H47" i="37"/>
  <c r="H48" i="37"/>
  <c r="H49" i="37"/>
  <c r="H50" i="37"/>
  <c r="H51" i="37"/>
  <c r="H52" i="37"/>
  <c r="H53" i="37"/>
  <c r="H54" i="37"/>
  <c r="H55" i="37"/>
  <c r="H56" i="37"/>
  <c r="H57" i="37"/>
  <c r="H58" i="37"/>
  <c r="H59" i="37"/>
  <c r="H60" i="37"/>
  <c r="H61" i="37"/>
  <c r="H62" i="37"/>
  <c r="I54" i="37" s="1"/>
  <c r="H63" i="37"/>
  <c r="H64" i="37"/>
  <c r="H65" i="37"/>
  <c r="H66" i="37"/>
  <c r="H67" i="37"/>
  <c r="H68" i="37"/>
  <c r="H69" i="37"/>
  <c r="H70" i="37"/>
  <c r="H71" i="37"/>
  <c r="H72" i="37"/>
  <c r="H73" i="37"/>
  <c r="H74" i="37"/>
  <c r="H75" i="37"/>
  <c r="H76" i="37"/>
  <c r="H77" i="37"/>
  <c r="H78" i="37"/>
  <c r="H79" i="37"/>
  <c r="H80" i="37"/>
  <c r="H81" i="37"/>
  <c r="H82" i="37"/>
  <c r="H83" i="37"/>
  <c r="I83" i="37" s="1"/>
  <c r="B212" i="37" s="1"/>
  <c r="H84" i="37"/>
  <c r="H85" i="37"/>
  <c r="H86" i="37"/>
  <c r="H87" i="37"/>
  <c r="H88" i="37"/>
  <c r="H89" i="37"/>
  <c r="H90" i="37"/>
  <c r="H93" i="37"/>
  <c r="H94" i="37"/>
  <c r="H95" i="37"/>
  <c r="H96" i="37"/>
  <c r="H97" i="37"/>
  <c r="H98" i="37"/>
  <c r="H99" i="37"/>
  <c r="H100" i="37"/>
  <c r="H101" i="37"/>
  <c r="H102" i="37"/>
  <c r="H103" i="37"/>
  <c r="H104" i="37"/>
  <c r="H105" i="37"/>
  <c r="H106" i="37"/>
  <c r="H107" i="37"/>
  <c r="H108" i="37"/>
  <c r="H109" i="37"/>
  <c r="H110" i="37"/>
  <c r="H111" i="37"/>
  <c r="H113" i="37"/>
  <c r="H114" i="37"/>
  <c r="H115" i="37"/>
  <c r="H116" i="37"/>
  <c r="H117" i="37"/>
  <c r="H119" i="37"/>
  <c r="H120" i="37"/>
  <c r="H121" i="37"/>
  <c r="H122" i="37"/>
  <c r="H123" i="37"/>
  <c r="H124" i="37"/>
  <c r="H125" i="37"/>
  <c r="H126" i="37"/>
  <c r="H127" i="37"/>
  <c r="H129" i="37"/>
  <c r="H130" i="37"/>
  <c r="H131" i="37"/>
  <c r="H132" i="37"/>
  <c r="H133" i="37"/>
  <c r="H134" i="37"/>
  <c r="H135" i="37"/>
  <c r="H136" i="37"/>
  <c r="H137" i="37"/>
  <c r="H138" i="37"/>
  <c r="H139" i="37"/>
  <c r="H140" i="37"/>
  <c r="H141" i="37"/>
  <c r="H142" i="37"/>
  <c r="H143" i="37"/>
  <c r="H145" i="37"/>
  <c r="H146" i="37"/>
  <c r="H147" i="37"/>
  <c r="H148" i="37"/>
  <c r="H149" i="37"/>
  <c r="H150" i="37"/>
  <c r="H151" i="37"/>
  <c r="H152" i="37"/>
  <c r="H153" i="37"/>
  <c r="H154" i="37"/>
  <c r="H155" i="37"/>
  <c r="H156" i="37"/>
  <c r="H157" i="37"/>
  <c r="H158" i="37"/>
  <c r="H159" i="37"/>
  <c r="H160" i="37"/>
  <c r="H161" i="37"/>
  <c r="H162" i="37"/>
  <c r="H163" i="37"/>
  <c r="H164" i="37"/>
  <c r="H165" i="37"/>
  <c r="H166" i="37"/>
  <c r="H167" i="37"/>
  <c r="H168" i="37"/>
  <c r="H169" i="37"/>
  <c r="H170" i="37"/>
  <c r="H171" i="37"/>
  <c r="H172" i="37"/>
  <c r="H173" i="37"/>
  <c r="H174" i="37"/>
  <c r="H175" i="37"/>
  <c r="H176" i="37"/>
  <c r="H177" i="37"/>
  <c r="H178" i="37"/>
  <c r="H179" i="37"/>
  <c r="H180" i="37"/>
  <c r="H181" i="37"/>
  <c r="H182" i="37"/>
  <c r="H183" i="37"/>
  <c r="H184" i="37"/>
  <c r="H185" i="37"/>
  <c r="H186" i="37"/>
  <c r="H187" i="37"/>
  <c r="H188" i="37"/>
  <c r="H189" i="37"/>
  <c r="H190" i="37"/>
  <c r="H191" i="37"/>
  <c r="H192" i="37"/>
  <c r="H193" i="37"/>
  <c r="H194" i="37"/>
  <c r="H195" i="37"/>
  <c r="H196" i="37"/>
  <c r="H197" i="37"/>
  <c r="H198" i="37"/>
  <c r="H199" i="37"/>
  <c r="H200" i="37"/>
  <c r="H201" i="37"/>
  <c r="H202" i="37"/>
  <c r="H203" i="37"/>
  <c r="H204" i="37"/>
  <c r="C208" i="37"/>
  <c r="C209" i="37"/>
  <c r="C210" i="37"/>
  <c r="C211" i="37"/>
  <c r="C212" i="37"/>
  <c r="C213" i="37"/>
  <c r="C214" i="37"/>
  <c r="C215" i="37"/>
  <c r="C216" i="37"/>
  <c r="H7" i="35"/>
  <c r="H8" i="35"/>
  <c r="H9" i="35"/>
  <c r="H10" i="35"/>
  <c r="H11" i="35"/>
  <c r="H12" i="35"/>
  <c r="H13" i="35"/>
  <c r="H14" i="35"/>
  <c r="H15" i="35"/>
  <c r="H16" i="35"/>
  <c r="H17" i="35"/>
  <c r="H18" i="35"/>
  <c r="H19" i="35"/>
  <c r="H20" i="35"/>
  <c r="H21" i="35"/>
  <c r="H22" i="35"/>
  <c r="H23" i="35"/>
  <c r="H24" i="35"/>
  <c r="H25" i="35"/>
  <c r="H26" i="35"/>
  <c r="H27" i="35"/>
  <c r="H28" i="35"/>
  <c r="H29" i="35"/>
  <c r="H30" i="35"/>
  <c r="H31" i="35"/>
  <c r="H32" i="35"/>
  <c r="H33" i="35"/>
  <c r="H34" i="35"/>
  <c r="H35" i="35"/>
  <c r="H36" i="35"/>
  <c r="H37" i="35"/>
  <c r="H39" i="35"/>
  <c r="H40" i="35"/>
  <c r="H42" i="35"/>
  <c r="H43" i="35"/>
  <c r="H44" i="35"/>
  <c r="H45" i="35"/>
  <c r="H46" i="35"/>
  <c r="H47" i="35"/>
  <c r="H48" i="35"/>
  <c r="H49" i="35"/>
  <c r="H50" i="35"/>
  <c r="H51" i="35"/>
  <c r="H52" i="35"/>
  <c r="H53" i="35"/>
  <c r="H55" i="35"/>
  <c r="H56" i="35"/>
  <c r="H57" i="35"/>
  <c r="H58" i="35"/>
  <c r="H59" i="35"/>
  <c r="H60" i="35"/>
  <c r="H61" i="35"/>
  <c r="H62" i="35"/>
  <c r="H63" i="35"/>
  <c r="I54" i="35" s="1"/>
  <c r="B211" i="35" s="1"/>
  <c r="H64" i="35"/>
  <c r="H66" i="35"/>
  <c r="H67" i="35"/>
  <c r="H68" i="35"/>
  <c r="H69" i="35"/>
  <c r="H70" i="35"/>
  <c r="H71" i="35"/>
  <c r="H72" i="35"/>
  <c r="H73" i="35"/>
  <c r="H74" i="35"/>
  <c r="H75" i="35"/>
  <c r="H76" i="35"/>
  <c r="H77" i="35"/>
  <c r="H78" i="35"/>
  <c r="H79" i="35"/>
  <c r="H80" i="35"/>
  <c r="H81" i="35"/>
  <c r="H82" i="35"/>
  <c r="H83" i="35"/>
  <c r="I83" i="35" s="1"/>
  <c r="B212" i="35" s="1"/>
  <c r="H84" i="35"/>
  <c r="H85" i="35"/>
  <c r="H86" i="35"/>
  <c r="H87" i="35"/>
  <c r="H88" i="35"/>
  <c r="H89" i="35"/>
  <c r="H90" i="35"/>
  <c r="H93" i="35"/>
  <c r="H94" i="35"/>
  <c r="H95" i="35"/>
  <c r="H96" i="35"/>
  <c r="H97" i="35"/>
  <c r="H98" i="35"/>
  <c r="H99" i="35"/>
  <c r="H100" i="35"/>
  <c r="H101" i="35"/>
  <c r="H102" i="35"/>
  <c r="H103" i="35"/>
  <c r="H104" i="35"/>
  <c r="H105" i="35"/>
  <c r="H106" i="35"/>
  <c r="H107" i="35"/>
  <c r="H108" i="35"/>
  <c r="H109" i="35"/>
  <c r="H110" i="35"/>
  <c r="H111" i="35"/>
  <c r="H113" i="35"/>
  <c r="H114" i="35"/>
  <c r="H115" i="35"/>
  <c r="H116" i="35"/>
  <c r="H117" i="35"/>
  <c r="H119" i="35"/>
  <c r="H120" i="35"/>
  <c r="H121" i="35"/>
  <c r="H122" i="35"/>
  <c r="H123" i="35"/>
  <c r="H124" i="35"/>
  <c r="H125" i="35"/>
  <c r="H126" i="35"/>
  <c r="H127" i="35"/>
  <c r="H129" i="35"/>
  <c r="H130" i="35"/>
  <c r="H131" i="35"/>
  <c r="H132" i="35"/>
  <c r="H133" i="35"/>
  <c r="H134" i="35"/>
  <c r="H135" i="35"/>
  <c r="H136" i="35"/>
  <c r="H137" i="35"/>
  <c r="H138" i="35"/>
  <c r="H139" i="35"/>
  <c r="H140" i="35"/>
  <c r="H141" i="35"/>
  <c r="H142" i="35"/>
  <c r="H143" i="35"/>
  <c r="H145" i="35"/>
  <c r="H146" i="35"/>
  <c r="H147" i="35"/>
  <c r="H148" i="35"/>
  <c r="H149" i="35"/>
  <c r="H150" i="35"/>
  <c r="H151" i="35"/>
  <c r="H152" i="35"/>
  <c r="H153" i="35"/>
  <c r="H154" i="35"/>
  <c r="H155" i="35"/>
  <c r="H156" i="35"/>
  <c r="H157" i="35"/>
  <c r="H158" i="35"/>
  <c r="H159" i="35"/>
  <c r="H160" i="35"/>
  <c r="H161" i="35"/>
  <c r="H162" i="35"/>
  <c r="H163" i="35"/>
  <c r="H164" i="35"/>
  <c r="H165" i="35"/>
  <c r="H166" i="35"/>
  <c r="H167" i="35"/>
  <c r="H168" i="35"/>
  <c r="H169" i="35"/>
  <c r="H170" i="35"/>
  <c r="H171" i="35"/>
  <c r="H172" i="35"/>
  <c r="H173" i="35"/>
  <c r="H174" i="35"/>
  <c r="H175" i="35"/>
  <c r="H176" i="35"/>
  <c r="H177" i="35"/>
  <c r="H178" i="35"/>
  <c r="H179" i="35"/>
  <c r="H180" i="35"/>
  <c r="H181" i="35"/>
  <c r="H182" i="35"/>
  <c r="H183" i="35"/>
  <c r="H184" i="35"/>
  <c r="H185" i="35"/>
  <c r="H186" i="35"/>
  <c r="H187" i="35"/>
  <c r="H188" i="35"/>
  <c r="H189" i="35"/>
  <c r="H190" i="35"/>
  <c r="H191" i="35"/>
  <c r="H192" i="35"/>
  <c r="H193" i="35"/>
  <c r="H194" i="35"/>
  <c r="H195" i="35"/>
  <c r="H196" i="35"/>
  <c r="H197" i="35"/>
  <c r="H198" i="35"/>
  <c r="H199" i="35"/>
  <c r="H200" i="35"/>
  <c r="H201" i="35"/>
  <c r="H202" i="35"/>
  <c r="H203" i="35"/>
  <c r="H204" i="35"/>
  <c r="C208" i="35"/>
  <c r="C209" i="35"/>
  <c r="C210" i="35"/>
  <c r="C211" i="35"/>
  <c r="C212" i="35"/>
  <c r="C213" i="35"/>
  <c r="C214" i="35"/>
  <c r="C215" i="35"/>
  <c r="C216" i="35"/>
  <c r="H7" i="34"/>
  <c r="H8" i="34"/>
  <c r="H9" i="34"/>
  <c r="H10" i="34"/>
  <c r="H11" i="34"/>
  <c r="H12" i="34"/>
  <c r="H13" i="34"/>
  <c r="H14" i="34"/>
  <c r="H15" i="34"/>
  <c r="H16" i="34"/>
  <c r="H17" i="34"/>
  <c r="H18" i="34"/>
  <c r="H19" i="34"/>
  <c r="H20" i="34"/>
  <c r="H21" i="34"/>
  <c r="H22" i="34"/>
  <c r="H23" i="34"/>
  <c r="H24" i="34"/>
  <c r="H25" i="34"/>
  <c r="H26" i="34"/>
  <c r="H27" i="34"/>
  <c r="H28" i="34"/>
  <c r="H29" i="34"/>
  <c r="H30" i="34"/>
  <c r="H31" i="34"/>
  <c r="H32" i="34"/>
  <c r="H33" i="34"/>
  <c r="H34" i="34"/>
  <c r="H35" i="34"/>
  <c r="H36" i="34"/>
  <c r="H37" i="34"/>
  <c r="H39" i="34"/>
  <c r="H40" i="34"/>
  <c r="H42" i="34"/>
  <c r="H43" i="34"/>
  <c r="H44" i="34"/>
  <c r="H45" i="34"/>
  <c r="H46" i="34"/>
  <c r="H47" i="34"/>
  <c r="H48" i="34"/>
  <c r="H49" i="34"/>
  <c r="H50" i="34"/>
  <c r="H51" i="34"/>
  <c r="H52" i="34"/>
  <c r="H53" i="34"/>
  <c r="H55" i="34"/>
  <c r="H56" i="34"/>
  <c r="H57" i="34"/>
  <c r="H58" i="34"/>
  <c r="H59" i="34"/>
  <c r="H60" i="34"/>
  <c r="H61" i="34"/>
  <c r="H62" i="34"/>
  <c r="I54" i="34" s="1"/>
  <c r="H63" i="34"/>
  <c r="H64" i="34"/>
  <c r="H66" i="34"/>
  <c r="H67" i="34"/>
  <c r="H68" i="34"/>
  <c r="H69" i="34"/>
  <c r="H70" i="34"/>
  <c r="H71" i="34"/>
  <c r="H72" i="34"/>
  <c r="H73" i="34"/>
  <c r="H74" i="34"/>
  <c r="H75" i="34"/>
  <c r="H76" i="34"/>
  <c r="H77" i="34"/>
  <c r="H78" i="34"/>
  <c r="H79" i="34"/>
  <c r="H80" i="34"/>
  <c r="H81" i="34"/>
  <c r="H82" i="34"/>
  <c r="H83" i="34"/>
  <c r="I83" i="34" s="1"/>
  <c r="B212" i="34" s="1"/>
  <c r="H84" i="34"/>
  <c r="H85" i="34"/>
  <c r="H86" i="34"/>
  <c r="H87" i="34"/>
  <c r="H88" i="34"/>
  <c r="H89" i="34"/>
  <c r="H90" i="34"/>
  <c r="H93" i="34"/>
  <c r="H94" i="34"/>
  <c r="H95" i="34"/>
  <c r="H96" i="34"/>
  <c r="H97" i="34"/>
  <c r="H98" i="34"/>
  <c r="H99" i="34"/>
  <c r="H100" i="34"/>
  <c r="H101" i="34"/>
  <c r="H102" i="34"/>
  <c r="H103" i="34"/>
  <c r="H104" i="34"/>
  <c r="H105" i="34"/>
  <c r="H106" i="34"/>
  <c r="H107" i="34"/>
  <c r="H108" i="34"/>
  <c r="H109" i="34"/>
  <c r="H110" i="34"/>
  <c r="H111" i="34"/>
  <c r="H113" i="34"/>
  <c r="H114" i="34"/>
  <c r="H115" i="34"/>
  <c r="H116" i="34"/>
  <c r="H117" i="34"/>
  <c r="H119" i="34"/>
  <c r="H120" i="34"/>
  <c r="H121" i="34"/>
  <c r="H122" i="34"/>
  <c r="H123" i="34"/>
  <c r="H124" i="34"/>
  <c r="H125" i="34"/>
  <c r="H126" i="34"/>
  <c r="H127" i="34"/>
  <c r="H129" i="34"/>
  <c r="H130" i="34"/>
  <c r="H131" i="34"/>
  <c r="H132" i="34"/>
  <c r="H133" i="34"/>
  <c r="H134" i="34"/>
  <c r="H135" i="34"/>
  <c r="H136" i="34"/>
  <c r="H137" i="34"/>
  <c r="H138" i="34"/>
  <c r="H139" i="34"/>
  <c r="H140" i="34"/>
  <c r="H141" i="34"/>
  <c r="H142" i="34"/>
  <c r="H143" i="34"/>
  <c r="H145" i="34"/>
  <c r="H146" i="34"/>
  <c r="H147" i="34"/>
  <c r="H148" i="34"/>
  <c r="H149" i="34"/>
  <c r="H150" i="34"/>
  <c r="H151" i="34"/>
  <c r="H152" i="34"/>
  <c r="H153" i="34"/>
  <c r="H154" i="34"/>
  <c r="H155" i="34"/>
  <c r="H156" i="34"/>
  <c r="H157" i="34"/>
  <c r="H158" i="34"/>
  <c r="H159" i="34"/>
  <c r="H160" i="34"/>
  <c r="H161" i="34"/>
  <c r="H162" i="34"/>
  <c r="H163" i="34"/>
  <c r="H164" i="34"/>
  <c r="H165" i="34"/>
  <c r="H166" i="34"/>
  <c r="H167" i="34"/>
  <c r="H168" i="34"/>
  <c r="H169" i="34"/>
  <c r="H170" i="34"/>
  <c r="H171" i="34"/>
  <c r="H172" i="34"/>
  <c r="H173" i="34"/>
  <c r="H174" i="34"/>
  <c r="H175" i="34"/>
  <c r="H176" i="34"/>
  <c r="H177" i="34"/>
  <c r="H178" i="34"/>
  <c r="H179" i="34"/>
  <c r="H180" i="34"/>
  <c r="H181" i="34"/>
  <c r="H182" i="34"/>
  <c r="H183" i="34"/>
  <c r="H184" i="34"/>
  <c r="H185" i="34"/>
  <c r="H186" i="34"/>
  <c r="H187" i="34"/>
  <c r="H188" i="34"/>
  <c r="H189" i="34"/>
  <c r="H190" i="34"/>
  <c r="H191" i="34"/>
  <c r="H192" i="34"/>
  <c r="H193" i="34"/>
  <c r="H194" i="34"/>
  <c r="H195" i="34"/>
  <c r="H196" i="34"/>
  <c r="H197" i="34"/>
  <c r="H198" i="34"/>
  <c r="H199" i="34"/>
  <c r="H200" i="34"/>
  <c r="H201" i="34"/>
  <c r="H202" i="34"/>
  <c r="H203" i="34"/>
  <c r="H204" i="34"/>
  <c r="C208" i="34"/>
  <c r="C209" i="34"/>
  <c r="C210" i="34"/>
  <c r="C211" i="34"/>
  <c r="C212" i="34"/>
  <c r="C213" i="34"/>
  <c r="C214" i="34"/>
  <c r="C215" i="34"/>
  <c r="C216" i="34"/>
  <c r="H7" i="33"/>
  <c r="H8" i="33"/>
  <c r="H9" i="33"/>
  <c r="H10" i="33"/>
  <c r="H11" i="33"/>
  <c r="H12" i="33"/>
  <c r="H13" i="33"/>
  <c r="H14" i="33"/>
  <c r="H15" i="33"/>
  <c r="H16" i="33"/>
  <c r="H17" i="33"/>
  <c r="H18" i="33"/>
  <c r="H19" i="33"/>
  <c r="H20" i="33"/>
  <c r="H21" i="33"/>
  <c r="H22" i="33"/>
  <c r="H23" i="33"/>
  <c r="H24" i="33"/>
  <c r="H25" i="33"/>
  <c r="H26" i="33"/>
  <c r="H27" i="33"/>
  <c r="H28" i="33"/>
  <c r="H29" i="33"/>
  <c r="H30" i="33"/>
  <c r="H31" i="33"/>
  <c r="H32" i="33"/>
  <c r="H33" i="33"/>
  <c r="H34" i="33"/>
  <c r="H35" i="33"/>
  <c r="H36" i="33"/>
  <c r="H37" i="33"/>
  <c r="H39" i="33"/>
  <c r="H40" i="33"/>
  <c r="H42" i="33"/>
  <c r="H43" i="33"/>
  <c r="H44" i="33"/>
  <c r="H45" i="33"/>
  <c r="H46" i="33"/>
  <c r="H47" i="33"/>
  <c r="H48" i="33"/>
  <c r="H49" i="33"/>
  <c r="H50" i="33"/>
  <c r="H51" i="33"/>
  <c r="H52" i="33"/>
  <c r="H53" i="33"/>
  <c r="H55" i="33"/>
  <c r="H56" i="33"/>
  <c r="H57" i="33"/>
  <c r="H58" i="33"/>
  <c r="H59" i="33"/>
  <c r="H60" i="33"/>
  <c r="H61" i="33"/>
  <c r="H62" i="33"/>
  <c r="H63" i="33"/>
  <c r="H64" i="33"/>
  <c r="H66" i="33"/>
  <c r="H67" i="33"/>
  <c r="H68" i="33"/>
  <c r="H69" i="33"/>
  <c r="H70" i="33"/>
  <c r="H71" i="33"/>
  <c r="H72" i="33"/>
  <c r="H73" i="33"/>
  <c r="H74" i="33"/>
  <c r="H75" i="33"/>
  <c r="H76" i="33"/>
  <c r="H77" i="33"/>
  <c r="H78" i="33"/>
  <c r="H79" i="33"/>
  <c r="H80" i="33"/>
  <c r="H81" i="33"/>
  <c r="H82" i="33"/>
  <c r="H83" i="33"/>
  <c r="I83" i="33" s="1"/>
  <c r="H84" i="33"/>
  <c r="H85" i="33"/>
  <c r="H86" i="33"/>
  <c r="H87" i="33"/>
  <c r="H88" i="33"/>
  <c r="H89" i="33"/>
  <c r="H90" i="33"/>
  <c r="H93" i="33"/>
  <c r="H94" i="33"/>
  <c r="H95" i="33"/>
  <c r="H96" i="33"/>
  <c r="H97" i="33"/>
  <c r="H98" i="33"/>
  <c r="H99" i="33"/>
  <c r="H100" i="33"/>
  <c r="H101" i="33"/>
  <c r="H102" i="33"/>
  <c r="H103" i="33"/>
  <c r="H104" i="33"/>
  <c r="H105" i="33"/>
  <c r="H106" i="33"/>
  <c r="H107" i="33"/>
  <c r="H108" i="33"/>
  <c r="H109" i="33"/>
  <c r="H110" i="33"/>
  <c r="H111" i="33"/>
  <c r="H113" i="33"/>
  <c r="H114" i="33"/>
  <c r="H115" i="33"/>
  <c r="H116" i="33"/>
  <c r="H117" i="33"/>
  <c r="H119" i="33"/>
  <c r="H120" i="33"/>
  <c r="H121" i="33"/>
  <c r="H122" i="33"/>
  <c r="H123" i="33"/>
  <c r="H124" i="33"/>
  <c r="H125" i="33"/>
  <c r="H126" i="33"/>
  <c r="H127" i="33"/>
  <c r="H129" i="33"/>
  <c r="H130" i="33"/>
  <c r="H131" i="33"/>
  <c r="H132" i="33"/>
  <c r="H133" i="33"/>
  <c r="H134" i="33"/>
  <c r="H135" i="33"/>
  <c r="H136" i="33"/>
  <c r="H137" i="33"/>
  <c r="H138" i="33"/>
  <c r="H139" i="33"/>
  <c r="H140" i="33"/>
  <c r="H141" i="33"/>
  <c r="H142" i="33"/>
  <c r="H143" i="33"/>
  <c r="H145" i="33"/>
  <c r="H146" i="33"/>
  <c r="H147" i="33"/>
  <c r="H148" i="33"/>
  <c r="H149" i="33"/>
  <c r="H150" i="33"/>
  <c r="H151" i="33"/>
  <c r="H152" i="33"/>
  <c r="H153" i="33"/>
  <c r="H154" i="33"/>
  <c r="H155" i="33"/>
  <c r="H156" i="33"/>
  <c r="H157" i="33"/>
  <c r="H158" i="33"/>
  <c r="H159" i="33"/>
  <c r="H160" i="33"/>
  <c r="H161" i="33"/>
  <c r="H162" i="33"/>
  <c r="H163" i="33"/>
  <c r="H164" i="33"/>
  <c r="H165" i="33"/>
  <c r="H166" i="33"/>
  <c r="H167" i="33"/>
  <c r="H168" i="33"/>
  <c r="H169" i="33"/>
  <c r="H170" i="33"/>
  <c r="H171" i="33"/>
  <c r="H172" i="33"/>
  <c r="H173" i="33"/>
  <c r="H174" i="33"/>
  <c r="H175" i="33"/>
  <c r="H176" i="33"/>
  <c r="H177" i="33"/>
  <c r="H178" i="33"/>
  <c r="H179" i="33"/>
  <c r="H180" i="33"/>
  <c r="H181" i="33"/>
  <c r="H182" i="33"/>
  <c r="H183" i="33"/>
  <c r="H184" i="33"/>
  <c r="H185" i="33"/>
  <c r="H186" i="33"/>
  <c r="H187" i="33"/>
  <c r="H188" i="33"/>
  <c r="H189" i="33"/>
  <c r="H190" i="33"/>
  <c r="H191" i="33"/>
  <c r="H192" i="33"/>
  <c r="H193" i="33"/>
  <c r="H194" i="33"/>
  <c r="H195" i="33"/>
  <c r="H196" i="33"/>
  <c r="H197" i="33"/>
  <c r="H198" i="33"/>
  <c r="H199" i="33"/>
  <c r="H200" i="33"/>
  <c r="H201" i="33"/>
  <c r="H202" i="33"/>
  <c r="H203" i="33"/>
  <c r="H204" i="33"/>
  <c r="C208" i="33"/>
  <c r="C209" i="33"/>
  <c r="C210" i="33"/>
  <c r="C211" i="33"/>
  <c r="B212" i="33"/>
  <c r="C212" i="33"/>
  <c r="C213" i="33"/>
  <c r="C214" i="33"/>
  <c r="C215" i="33"/>
  <c r="C216" i="33"/>
  <c r="H7" i="32"/>
  <c r="H8" i="32"/>
  <c r="H9" i="32"/>
  <c r="H10" i="32"/>
  <c r="I8" i="32" s="1"/>
  <c r="H11" i="32"/>
  <c r="H12" i="32"/>
  <c r="H13" i="32"/>
  <c r="H14" i="32"/>
  <c r="H15" i="32"/>
  <c r="H16" i="32"/>
  <c r="H17" i="32"/>
  <c r="H18" i="32"/>
  <c r="H19" i="32"/>
  <c r="H20" i="32"/>
  <c r="H21" i="32"/>
  <c r="H22" i="32"/>
  <c r="H23" i="32"/>
  <c r="H24" i="32"/>
  <c r="H25" i="32"/>
  <c r="H26" i="32"/>
  <c r="H27" i="32"/>
  <c r="H28" i="32"/>
  <c r="H29" i="32"/>
  <c r="H30" i="32"/>
  <c r="H31" i="32"/>
  <c r="H32" i="32"/>
  <c r="H33" i="32"/>
  <c r="H34" i="32"/>
  <c r="H35" i="32"/>
  <c r="H39" i="32"/>
  <c r="H40" i="32"/>
  <c r="H42" i="32"/>
  <c r="H43" i="32"/>
  <c r="H44" i="32"/>
  <c r="H45" i="32"/>
  <c r="H46" i="32"/>
  <c r="H47" i="32"/>
  <c r="H48" i="32"/>
  <c r="H49" i="32"/>
  <c r="H50" i="32"/>
  <c r="H51" i="32"/>
  <c r="H52" i="32"/>
  <c r="H53" i="32"/>
  <c r="H54" i="32"/>
  <c r="H55" i="32"/>
  <c r="H56" i="32"/>
  <c r="H57" i="32"/>
  <c r="H58" i="32"/>
  <c r="H59" i="32"/>
  <c r="H60" i="32"/>
  <c r="H61" i="32"/>
  <c r="H62" i="32"/>
  <c r="I54" i="32" s="1"/>
  <c r="H63" i="32"/>
  <c r="H64" i="32"/>
  <c r="H65" i="32"/>
  <c r="H66" i="32"/>
  <c r="H67" i="32"/>
  <c r="H68" i="32"/>
  <c r="H69" i="32"/>
  <c r="H70" i="32"/>
  <c r="H71" i="32"/>
  <c r="H72" i="32"/>
  <c r="H73" i="32"/>
  <c r="H74" i="32"/>
  <c r="H75" i="32"/>
  <c r="H76" i="32"/>
  <c r="H77" i="32"/>
  <c r="H78" i="32"/>
  <c r="H79" i="32"/>
  <c r="H80" i="32"/>
  <c r="H81" i="32"/>
  <c r="H82" i="32"/>
  <c r="H83" i="32"/>
  <c r="I83" i="32"/>
  <c r="H84" i="32"/>
  <c r="H85" i="32"/>
  <c r="H86" i="32"/>
  <c r="H87" i="32"/>
  <c r="H88" i="32"/>
  <c r="H89" i="32"/>
  <c r="H90" i="32"/>
  <c r="H93" i="32"/>
  <c r="H94" i="32"/>
  <c r="H95" i="32"/>
  <c r="I90" i="32" s="1"/>
  <c r="H96" i="32"/>
  <c r="H97" i="32"/>
  <c r="H98" i="32"/>
  <c r="H99" i="32"/>
  <c r="H100" i="32"/>
  <c r="H101" i="32"/>
  <c r="H102" i="32"/>
  <c r="H103" i="32"/>
  <c r="H104" i="32"/>
  <c r="H105" i="32"/>
  <c r="H106" i="32"/>
  <c r="H107" i="32"/>
  <c r="I107" i="32" s="1"/>
  <c r="B214" i="32" s="1"/>
  <c r="H108" i="32"/>
  <c r="H109" i="32"/>
  <c r="H110" i="32"/>
  <c r="H111" i="32"/>
  <c r="I111" i="32" s="1"/>
  <c r="B215" i="32" s="1"/>
  <c r="H113" i="32"/>
  <c r="H114" i="32"/>
  <c r="H115" i="32"/>
  <c r="H116" i="32"/>
  <c r="H117" i="32"/>
  <c r="H119" i="32"/>
  <c r="H120" i="32"/>
  <c r="H121" i="32"/>
  <c r="H122" i="32"/>
  <c r="H123" i="32"/>
  <c r="H124" i="32"/>
  <c r="H125" i="32"/>
  <c r="H126" i="32"/>
  <c r="H127" i="32"/>
  <c r="H129" i="32"/>
  <c r="H130" i="32"/>
  <c r="H131" i="32"/>
  <c r="H132" i="32"/>
  <c r="H133" i="32"/>
  <c r="H134" i="32"/>
  <c r="H135" i="32"/>
  <c r="H136" i="32"/>
  <c r="H137" i="32"/>
  <c r="H138" i="32"/>
  <c r="H139" i="32"/>
  <c r="H140" i="32"/>
  <c r="H141" i="32"/>
  <c r="H142" i="32"/>
  <c r="H143" i="32"/>
  <c r="H145" i="32"/>
  <c r="H146" i="32"/>
  <c r="H147" i="32"/>
  <c r="H148" i="32"/>
  <c r="H149" i="32"/>
  <c r="H150" i="32"/>
  <c r="H151" i="32"/>
  <c r="H152" i="32"/>
  <c r="H153" i="32"/>
  <c r="H154" i="32"/>
  <c r="H155" i="32"/>
  <c r="H156" i="32"/>
  <c r="H157" i="32"/>
  <c r="H158" i="32"/>
  <c r="H159" i="32"/>
  <c r="H160" i="32"/>
  <c r="H161" i="32"/>
  <c r="H162" i="32"/>
  <c r="H163" i="32"/>
  <c r="H164" i="32"/>
  <c r="H165" i="32"/>
  <c r="H166" i="32"/>
  <c r="H167" i="32"/>
  <c r="H168" i="32"/>
  <c r="H169" i="32"/>
  <c r="H170" i="32"/>
  <c r="H171" i="32"/>
  <c r="H172" i="32"/>
  <c r="H173" i="32"/>
  <c r="H174" i="32"/>
  <c r="H175" i="32"/>
  <c r="H176" i="32"/>
  <c r="H177" i="32"/>
  <c r="H178" i="32"/>
  <c r="H179" i="32"/>
  <c r="H180" i="32"/>
  <c r="H181" i="32"/>
  <c r="H182" i="32"/>
  <c r="H183" i="32"/>
  <c r="H184" i="32"/>
  <c r="H185" i="32"/>
  <c r="H186" i="32"/>
  <c r="H187" i="32"/>
  <c r="H188" i="32"/>
  <c r="H189" i="32"/>
  <c r="H190" i="32"/>
  <c r="H191" i="32"/>
  <c r="H192" i="32"/>
  <c r="H193" i="32"/>
  <c r="H194" i="32"/>
  <c r="H195" i="32"/>
  <c r="H196" i="32"/>
  <c r="H197" i="32"/>
  <c r="H198" i="32"/>
  <c r="H199" i="32"/>
  <c r="H200" i="32"/>
  <c r="H201" i="32"/>
  <c r="H202" i="32"/>
  <c r="H203" i="32"/>
  <c r="H204" i="32"/>
  <c r="C208" i="32"/>
  <c r="C209" i="32"/>
  <c r="C210" i="32"/>
  <c r="C211" i="32"/>
  <c r="B212" i="32"/>
  <c r="C212" i="32"/>
  <c r="C213" i="32"/>
  <c r="C214" i="32"/>
  <c r="C215" i="32"/>
  <c r="C216" i="32"/>
  <c r="C211" i="31"/>
  <c r="H7" i="31"/>
  <c r="H8" i="31"/>
  <c r="H9" i="31"/>
  <c r="H10" i="31"/>
  <c r="H11" i="31"/>
  <c r="H12" i="31"/>
  <c r="H13" i="31"/>
  <c r="H14" i="31"/>
  <c r="H15" i="31"/>
  <c r="H16" i="31"/>
  <c r="H17" i="31"/>
  <c r="H18" i="31"/>
  <c r="H19" i="31"/>
  <c r="H20" i="31"/>
  <c r="H21" i="31"/>
  <c r="H22" i="31"/>
  <c r="H23" i="31"/>
  <c r="H24" i="31"/>
  <c r="H25" i="31"/>
  <c r="H26" i="31"/>
  <c r="H27" i="31"/>
  <c r="H28" i="31"/>
  <c r="H29" i="31"/>
  <c r="H30" i="31"/>
  <c r="H31" i="31"/>
  <c r="H32" i="31"/>
  <c r="H33" i="31"/>
  <c r="H34" i="31"/>
  <c r="H35" i="31"/>
  <c r="H36" i="31"/>
  <c r="H37" i="31"/>
  <c r="H39" i="31"/>
  <c r="H40" i="31"/>
  <c r="H42" i="31"/>
  <c r="H43" i="31"/>
  <c r="H44" i="31"/>
  <c r="H45" i="31"/>
  <c r="H46" i="31"/>
  <c r="H47" i="31"/>
  <c r="H48" i="31"/>
  <c r="H49" i="31"/>
  <c r="H50" i="31"/>
  <c r="H51" i="31"/>
  <c r="H52" i="31"/>
  <c r="H53" i="31"/>
  <c r="H55" i="31"/>
  <c r="H56" i="31"/>
  <c r="H57" i="31"/>
  <c r="H58" i="31"/>
  <c r="H59" i="31"/>
  <c r="H60" i="31"/>
  <c r="H61" i="31"/>
  <c r="H62" i="31"/>
  <c r="H63" i="31"/>
  <c r="H64" i="31"/>
  <c r="H66" i="31"/>
  <c r="H67" i="31"/>
  <c r="H68" i="31"/>
  <c r="H69" i="31"/>
  <c r="H70" i="31"/>
  <c r="H71" i="31"/>
  <c r="H72" i="31"/>
  <c r="H73" i="31"/>
  <c r="H74" i="31"/>
  <c r="H75" i="31"/>
  <c r="H76" i="31"/>
  <c r="H77" i="31"/>
  <c r="H78" i="31"/>
  <c r="H79" i="31"/>
  <c r="H80" i="31"/>
  <c r="H81" i="31"/>
  <c r="H82" i="31"/>
  <c r="H83" i="31"/>
  <c r="I83" i="31" s="1"/>
  <c r="B212" i="31" s="1"/>
  <c r="H84" i="31"/>
  <c r="H85" i="31"/>
  <c r="H86" i="31"/>
  <c r="H87" i="31"/>
  <c r="H88" i="31"/>
  <c r="H89" i="31"/>
  <c r="H90" i="31"/>
  <c r="H93" i="31"/>
  <c r="H94" i="31"/>
  <c r="H95" i="31"/>
  <c r="H96" i="31"/>
  <c r="H97" i="31"/>
  <c r="H98" i="31"/>
  <c r="H99" i="31"/>
  <c r="H100" i="31"/>
  <c r="H101" i="31"/>
  <c r="H102" i="31"/>
  <c r="H103" i="31"/>
  <c r="H104" i="31"/>
  <c r="H105" i="31"/>
  <c r="H106" i="31"/>
  <c r="H107" i="31"/>
  <c r="H108" i="31"/>
  <c r="H109" i="31"/>
  <c r="H110" i="31"/>
  <c r="H111" i="31"/>
  <c r="H113" i="31"/>
  <c r="H114" i="31"/>
  <c r="H115" i="31"/>
  <c r="H116" i="31"/>
  <c r="H117" i="31"/>
  <c r="H119" i="31"/>
  <c r="H120" i="31"/>
  <c r="H121" i="31"/>
  <c r="H122" i="31"/>
  <c r="H123" i="31"/>
  <c r="H124" i="31"/>
  <c r="H125" i="31"/>
  <c r="H126" i="31"/>
  <c r="H127" i="31"/>
  <c r="H129" i="31"/>
  <c r="H130" i="31"/>
  <c r="H131" i="31"/>
  <c r="H132" i="31"/>
  <c r="H133" i="31"/>
  <c r="H134" i="31"/>
  <c r="H135" i="31"/>
  <c r="H136" i="31"/>
  <c r="H137" i="31"/>
  <c r="H138" i="31"/>
  <c r="H139" i="31"/>
  <c r="H140" i="31"/>
  <c r="H141" i="31"/>
  <c r="H142" i="31"/>
  <c r="H143" i="31"/>
  <c r="H145" i="31"/>
  <c r="H146" i="31"/>
  <c r="H147" i="31"/>
  <c r="H148" i="31"/>
  <c r="H149" i="31"/>
  <c r="H150" i="31"/>
  <c r="H151" i="31"/>
  <c r="H152" i="31"/>
  <c r="H153" i="31"/>
  <c r="H154" i="31"/>
  <c r="H155" i="31"/>
  <c r="H156" i="31"/>
  <c r="H157" i="31"/>
  <c r="H158" i="31"/>
  <c r="H159" i="31"/>
  <c r="H160" i="31"/>
  <c r="H161" i="31"/>
  <c r="H162" i="31"/>
  <c r="H163" i="31"/>
  <c r="H164" i="31"/>
  <c r="H165" i="31"/>
  <c r="H166" i="31"/>
  <c r="H167" i="31"/>
  <c r="H168" i="31"/>
  <c r="H169" i="31"/>
  <c r="H170" i="31"/>
  <c r="H171" i="31"/>
  <c r="H172" i="31"/>
  <c r="H173" i="31"/>
  <c r="H174" i="31"/>
  <c r="H175" i="31"/>
  <c r="H176" i="31"/>
  <c r="H177" i="31"/>
  <c r="H178" i="31"/>
  <c r="H179" i="31"/>
  <c r="H180" i="31"/>
  <c r="H181" i="31"/>
  <c r="H182" i="31"/>
  <c r="H183" i="31"/>
  <c r="H184" i="31"/>
  <c r="H185" i="31"/>
  <c r="H186" i="31"/>
  <c r="H187" i="31"/>
  <c r="H188" i="31"/>
  <c r="H189" i="31"/>
  <c r="H190" i="31"/>
  <c r="H191" i="31"/>
  <c r="H192" i="31"/>
  <c r="H193" i="31"/>
  <c r="H194" i="31"/>
  <c r="H195" i="31"/>
  <c r="H196" i="31"/>
  <c r="H197" i="31"/>
  <c r="H198" i="31"/>
  <c r="H199" i="31"/>
  <c r="H200" i="31"/>
  <c r="H201" i="31"/>
  <c r="H202" i="31"/>
  <c r="H203" i="31"/>
  <c r="H204" i="31"/>
  <c r="C208" i="31"/>
  <c r="C209" i="31"/>
  <c r="C210" i="31"/>
  <c r="C212" i="31"/>
  <c r="C213" i="31"/>
  <c r="C214" i="31"/>
  <c r="C215" i="31"/>
  <c r="C216" i="31"/>
  <c r="H7" i="30"/>
  <c r="H8" i="30"/>
  <c r="H9" i="30"/>
  <c r="H10" i="30"/>
  <c r="H11" i="30"/>
  <c r="H12" i="30"/>
  <c r="H13" i="30"/>
  <c r="H14" i="30"/>
  <c r="H15" i="30"/>
  <c r="H16" i="30"/>
  <c r="H17" i="30"/>
  <c r="H18" i="30"/>
  <c r="H19" i="30"/>
  <c r="H20" i="30"/>
  <c r="H21" i="30"/>
  <c r="H22" i="30"/>
  <c r="H23" i="30"/>
  <c r="H24" i="30"/>
  <c r="H25" i="30"/>
  <c r="H26" i="30"/>
  <c r="H27" i="30"/>
  <c r="H28" i="30"/>
  <c r="H29" i="30"/>
  <c r="H30" i="30"/>
  <c r="H31" i="30"/>
  <c r="H32" i="30"/>
  <c r="H33" i="30"/>
  <c r="H34" i="30"/>
  <c r="H35" i="30"/>
  <c r="H36" i="30"/>
  <c r="H37" i="30"/>
  <c r="H39" i="30"/>
  <c r="H40" i="30"/>
  <c r="H42" i="30"/>
  <c r="H43" i="30"/>
  <c r="H44" i="30"/>
  <c r="H45" i="30"/>
  <c r="H46" i="30"/>
  <c r="H47" i="30"/>
  <c r="H48" i="30"/>
  <c r="H49" i="30"/>
  <c r="H50" i="30"/>
  <c r="H51" i="30"/>
  <c r="H52" i="30"/>
  <c r="H53" i="30"/>
  <c r="H55" i="30"/>
  <c r="H56" i="30"/>
  <c r="H57" i="30"/>
  <c r="H58" i="30"/>
  <c r="H59" i="30"/>
  <c r="H60" i="30"/>
  <c r="H61" i="30"/>
  <c r="H62" i="30"/>
  <c r="I54" i="30" s="1"/>
  <c r="B211" i="30" s="1"/>
  <c r="H64" i="30"/>
  <c r="H65" i="30"/>
  <c r="H66" i="30"/>
  <c r="H67" i="30"/>
  <c r="H68" i="30"/>
  <c r="H69" i="30"/>
  <c r="H70" i="30"/>
  <c r="H71" i="30"/>
  <c r="H72" i="30"/>
  <c r="H73" i="30"/>
  <c r="H74" i="30"/>
  <c r="H75" i="30"/>
  <c r="H76" i="30"/>
  <c r="H77" i="30"/>
  <c r="H78" i="30"/>
  <c r="H79" i="30"/>
  <c r="H80" i="30"/>
  <c r="H81" i="30"/>
  <c r="H82" i="30"/>
  <c r="H83" i="30"/>
  <c r="H84" i="30"/>
  <c r="H85" i="30"/>
  <c r="H86" i="30"/>
  <c r="H87" i="30"/>
  <c r="H88" i="30"/>
  <c r="H89" i="30"/>
  <c r="H90" i="30"/>
  <c r="H93" i="30"/>
  <c r="H94" i="30"/>
  <c r="H95" i="30"/>
  <c r="H96" i="30"/>
  <c r="H97" i="30"/>
  <c r="H98" i="30"/>
  <c r="H99" i="30"/>
  <c r="H100" i="30"/>
  <c r="H101" i="30"/>
  <c r="H102" i="30"/>
  <c r="H103" i="30"/>
  <c r="H104" i="30"/>
  <c r="H105" i="30"/>
  <c r="H106" i="30"/>
  <c r="H107" i="30"/>
  <c r="H108" i="30"/>
  <c r="H109" i="30"/>
  <c r="H110" i="30"/>
  <c r="H111" i="30"/>
  <c r="H113" i="30"/>
  <c r="H114" i="30"/>
  <c r="H115" i="30"/>
  <c r="H116" i="30"/>
  <c r="H117" i="30"/>
  <c r="H119" i="30"/>
  <c r="H120" i="30"/>
  <c r="H121" i="30"/>
  <c r="H122" i="30"/>
  <c r="H123" i="30"/>
  <c r="H124" i="30"/>
  <c r="H125" i="30"/>
  <c r="H126" i="30"/>
  <c r="H127" i="30"/>
  <c r="H129" i="30"/>
  <c r="H130" i="30"/>
  <c r="H131" i="30"/>
  <c r="H132" i="30"/>
  <c r="H133" i="30"/>
  <c r="H134" i="30"/>
  <c r="H135" i="30"/>
  <c r="H136" i="30"/>
  <c r="H137" i="30"/>
  <c r="H138" i="30"/>
  <c r="H139" i="30"/>
  <c r="H140" i="30"/>
  <c r="H141" i="30"/>
  <c r="H142" i="30"/>
  <c r="H143" i="30"/>
  <c r="H145" i="30"/>
  <c r="H146" i="30"/>
  <c r="H147" i="30"/>
  <c r="H148" i="30"/>
  <c r="H149" i="30"/>
  <c r="H150" i="30"/>
  <c r="H151" i="30"/>
  <c r="H152" i="30"/>
  <c r="H153" i="30"/>
  <c r="H154" i="30"/>
  <c r="H155" i="30"/>
  <c r="H156" i="30"/>
  <c r="H157" i="30"/>
  <c r="H158" i="30"/>
  <c r="H159" i="30"/>
  <c r="H160" i="30"/>
  <c r="H161" i="30"/>
  <c r="H162" i="30"/>
  <c r="H163" i="30"/>
  <c r="H164" i="30"/>
  <c r="H165" i="30"/>
  <c r="H166" i="30"/>
  <c r="H167" i="30"/>
  <c r="H168" i="30"/>
  <c r="H169" i="30"/>
  <c r="H170" i="30"/>
  <c r="H171" i="30"/>
  <c r="H172" i="30"/>
  <c r="H173" i="30"/>
  <c r="H174" i="30"/>
  <c r="H175" i="30"/>
  <c r="H176" i="30"/>
  <c r="H177" i="30"/>
  <c r="H178" i="30"/>
  <c r="H179" i="30"/>
  <c r="H180" i="30"/>
  <c r="H181" i="30"/>
  <c r="H182" i="30"/>
  <c r="H183" i="30"/>
  <c r="H184" i="30"/>
  <c r="H185" i="30"/>
  <c r="H186" i="30"/>
  <c r="H187" i="30"/>
  <c r="H188" i="30"/>
  <c r="H189" i="30"/>
  <c r="H190" i="30"/>
  <c r="H191" i="30"/>
  <c r="H192" i="30"/>
  <c r="H193" i="30"/>
  <c r="H194" i="30"/>
  <c r="H195" i="30"/>
  <c r="H196" i="30"/>
  <c r="H197" i="30"/>
  <c r="H198" i="30"/>
  <c r="H199" i="30"/>
  <c r="H200" i="30"/>
  <c r="H201" i="30"/>
  <c r="H202" i="30"/>
  <c r="H203" i="30"/>
  <c r="H204" i="30"/>
  <c r="C208" i="30"/>
  <c r="C209" i="30"/>
  <c r="C210" i="30"/>
  <c r="C211" i="30"/>
  <c r="C212" i="30"/>
  <c r="C213" i="30"/>
  <c r="C214" i="30"/>
  <c r="C215" i="30"/>
  <c r="C216" i="30"/>
  <c r="I54" i="33" l="1"/>
  <c r="B211" i="33" s="1"/>
  <c r="I107" i="37"/>
  <c r="B214" i="37" s="1"/>
  <c r="I90" i="33"/>
  <c r="B213" i="33" s="1"/>
  <c r="I8" i="34"/>
  <c r="I107" i="35"/>
  <c r="B214" i="35" s="1"/>
  <c r="I90" i="35"/>
  <c r="I22" i="32"/>
  <c r="B209" i="32" s="1"/>
  <c r="I32" i="35"/>
  <c r="I8" i="35"/>
  <c r="B208" i="35" s="1"/>
  <c r="I107" i="34"/>
  <c r="B214" i="34" s="1"/>
  <c r="I32" i="32"/>
  <c r="B210" i="32" s="1"/>
  <c r="I116" i="35"/>
  <c r="I22" i="35"/>
  <c r="B209" i="35" s="1"/>
  <c r="I116" i="32"/>
  <c r="B216" i="32" s="1"/>
  <c r="I32" i="33"/>
  <c r="B210" i="33" s="1"/>
  <c r="I111" i="34"/>
  <c r="B211" i="34"/>
  <c r="I22" i="34"/>
  <c r="B209" i="37"/>
  <c r="I22" i="37"/>
  <c r="I32" i="34"/>
  <c r="B210" i="34" s="1"/>
  <c r="I116" i="33"/>
  <c r="B216" i="33" s="1"/>
  <c r="I107" i="33"/>
  <c r="B214" i="33" s="1"/>
  <c r="B211" i="37"/>
  <c r="B211" i="32"/>
  <c r="I111" i="33"/>
  <c r="B215" i="33" s="1"/>
  <c r="I22" i="33"/>
  <c r="B216" i="35"/>
  <c r="I32" i="37"/>
  <c r="B210" i="37" s="1"/>
  <c r="I8" i="37"/>
  <c r="I116" i="34"/>
  <c r="B216" i="34" s="1"/>
  <c r="B208" i="34"/>
  <c r="B215" i="37"/>
  <c r="I111" i="37"/>
  <c r="I116" i="37"/>
  <c r="B216" i="37" s="1"/>
  <c r="I8" i="33"/>
  <c r="B208" i="33" s="1"/>
  <c r="I111" i="35"/>
  <c r="B215" i="35" s="1"/>
  <c r="I90" i="34"/>
  <c r="B213" i="34" s="1"/>
  <c r="B209" i="34"/>
  <c r="I90" i="37"/>
  <c r="B213" i="37" s="1"/>
  <c r="I116" i="30"/>
  <c r="B216" i="30" s="1"/>
  <c r="I83" i="30"/>
  <c r="B212" i="30" s="1"/>
  <c r="I8" i="30"/>
  <c r="B208" i="30" s="1"/>
  <c r="I107" i="30"/>
  <c r="B214" i="30" s="1"/>
  <c r="I90" i="30"/>
  <c r="B213" i="30" s="1"/>
  <c r="B208" i="32"/>
  <c r="I32" i="31"/>
  <c r="B210" i="31" s="1"/>
  <c r="I8" i="31"/>
  <c r="B208" i="31" s="1"/>
  <c r="I22" i="31"/>
  <c r="B209" i="31" s="1"/>
  <c r="I54" i="31"/>
  <c r="B211" i="31" s="1"/>
  <c r="I111" i="31"/>
  <c r="B215" i="31" s="1"/>
  <c r="I107" i="31"/>
  <c r="B214" i="31" s="1"/>
  <c r="I32" i="30"/>
  <c r="B210" i="30" s="1"/>
  <c r="I22" i="30"/>
  <c r="B209" i="30" s="1"/>
  <c r="I90" i="31"/>
  <c r="B213" i="31" s="1"/>
  <c r="I116" i="31"/>
  <c r="B216" i="31" s="1"/>
  <c r="B215" i="34"/>
  <c r="B209" i="33"/>
  <c r="B208" i="37"/>
  <c r="B210" i="35"/>
  <c r="B213" i="35"/>
  <c r="B213" i="32"/>
  <c r="B217" i="33" l="1"/>
  <c r="B11" i="29" s="1"/>
  <c r="B217" i="32"/>
  <c r="E216" i="32" s="1"/>
  <c r="G216" i="32" s="1"/>
  <c r="B217" i="34"/>
  <c r="B7" i="29" s="1"/>
  <c r="B217" i="37"/>
  <c r="E216" i="37" s="1"/>
  <c r="G216" i="37" s="1"/>
  <c r="B217" i="35"/>
  <c r="B9" i="29" s="1"/>
  <c r="E216" i="34"/>
  <c r="G216" i="34" s="1"/>
  <c r="E216" i="33"/>
  <c r="G216" i="33" s="1"/>
  <c r="B5" i="29"/>
  <c r="B4" i="29"/>
  <c r="B217" i="30"/>
  <c r="B217" i="31"/>
  <c r="C216" i="27"/>
  <c r="C215" i="27"/>
  <c r="C214" i="27"/>
  <c r="C213" i="27"/>
  <c r="C212" i="27"/>
  <c r="C211" i="27"/>
  <c r="C210" i="27"/>
  <c r="C209" i="27"/>
  <c r="C208" i="27"/>
  <c r="H204" i="27"/>
  <c r="H203" i="27"/>
  <c r="H202" i="27"/>
  <c r="H201" i="27"/>
  <c r="H200" i="27"/>
  <c r="H199" i="27"/>
  <c r="H198" i="27"/>
  <c r="H197" i="27"/>
  <c r="H196" i="27"/>
  <c r="H195" i="27"/>
  <c r="H194" i="27"/>
  <c r="H193" i="27"/>
  <c r="H192" i="27"/>
  <c r="H191" i="27"/>
  <c r="H190" i="27"/>
  <c r="H189" i="27"/>
  <c r="H188" i="27"/>
  <c r="H187" i="27"/>
  <c r="H186" i="27"/>
  <c r="H185" i="27"/>
  <c r="H184" i="27"/>
  <c r="H183" i="27"/>
  <c r="H182" i="27"/>
  <c r="H181" i="27"/>
  <c r="H180" i="27"/>
  <c r="H179" i="27"/>
  <c r="H178" i="27"/>
  <c r="H177" i="27"/>
  <c r="H176" i="27"/>
  <c r="H175" i="27"/>
  <c r="H174" i="27"/>
  <c r="H173" i="27"/>
  <c r="H172" i="27"/>
  <c r="H171" i="27"/>
  <c r="H170" i="27"/>
  <c r="H169" i="27"/>
  <c r="H168" i="27"/>
  <c r="H167" i="27"/>
  <c r="H166" i="27"/>
  <c r="H165" i="27"/>
  <c r="H164" i="27"/>
  <c r="H163" i="27"/>
  <c r="H162" i="27"/>
  <c r="H161" i="27"/>
  <c r="H160" i="27"/>
  <c r="H159" i="27"/>
  <c r="H158" i="27"/>
  <c r="H157" i="27"/>
  <c r="H156" i="27"/>
  <c r="H155" i="27"/>
  <c r="H154" i="27"/>
  <c r="H153" i="27"/>
  <c r="H152" i="27"/>
  <c r="H151" i="27"/>
  <c r="H150" i="27"/>
  <c r="H149" i="27"/>
  <c r="H148" i="27"/>
  <c r="H147" i="27"/>
  <c r="H146" i="27"/>
  <c r="H145" i="27"/>
  <c r="H143" i="27"/>
  <c r="H142" i="27"/>
  <c r="H141" i="27"/>
  <c r="H140" i="27"/>
  <c r="H139" i="27"/>
  <c r="H138" i="27"/>
  <c r="H137" i="27"/>
  <c r="H136" i="27"/>
  <c r="H135" i="27"/>
  <c r="H134" i="27"/>
  <c r="H133" i="27"/>
  <c r="H132" i="27"/>
  <c r="H131" i="27"/>
  <c r="H130" i="27"/>
  <c r="H129" i="27"/>
  <c r="H127" i="27"/>
  <c r="H126" i="27"/>
  <c r="H125" i="27"/>
  <c r="H124" i="27"/>
  <c r="H123" i="27"/>
  <c r="H122" i="27"/>
  <c r="H121" i="27"/>
  <c r="H120" i="27"/>
  <c r="H119" i="27"/>
  <c r="H117" i="27"/>
  <c r="H116" i="27"/>
  <c r="H115" i="27"/>
  <c r="H114" i="27"/>
  <c r="H113" i="27"/>
  <c r="H111" i="27"/>
  <c r="H110" i="27"/>
  <c r="H109" i="27"/>
  <c r="H108" i="27"/>
  <c r="H107" i="27"/>
  <c r="H106" i="27"/>
  <c r="H105" i="27"/>
  <c r="H104" i="27"/>
  <c r="H103" i="27"/>
  <c r="H102" i="27"/>
  <c r="H101" i="27"/>
  <c r="H100" i="27"/>
  <c r="H99" i="27"/>
  <c r="H98" i="27"/>
  <c r="H97" i="27"/>
  <c r="H96" i="27"/>
  <c r="H95" i="27"/>
  <c r="H94" i="27"/>
  <c r="H93" i="27"/>
  <c r="H90" i="27"/>
  <c r="H89" i="27"/>
  <c r="H88" i="27"/>
  <c r="H87" i="27"/>
  <c r="H86" i="27"/>
  <c r="H85" i="27"/>
  <c r="H84" i="27"/>
  <c r="H83" i="27"/>
  <c r="I83" i="27" s="1"/>
  <c r="B212" i="27" s="1"/>
  <c r="H82" i="27"/>
  <c r="H81" i="27"/>
  <c r="H80" i="27"/>
  <c r="H79" i="27"/>
  <c r="H78" i="27"/>
  <c r="H77" i="27"/>
  <c r="H76" i="27"/>
  <c r="H75" i="27"/>
  <c r="H74" i="27"/>
  <c r="H73" i="27"/>
  <c r="H72" i="27"/>
  <c r="H71" i="27"/>
  <c r="H70" i="27"/>
  <c r="H69" i="27"/>
  <c r="H68" i="27"/>
  <c r="H67" i="27"/>
  <c r="H66" i="27"/>
  <c r="H65" i="27"/>
  <c r="H64" i="27"/>
  <c r="H63" i="27"/>
  <c r="H62" i="27"/>
  <c r="H61" i="27"/>
  <c r="H60" i="27"/>
  <c r="H59" i="27"/>
  <c r="H58" i="27"/>
  <c r="H57" i="27"/>
  <c r="H56" i="27"/>
  <c r="H55" i="27"/>
  <c r="H54" i="27"/>
  <c r="H53" i="27"/>
  <c r="H52" i="27"/>
  <c r="H51" i="27"/>
  <c r="H50" i="27"/>
  <c r="H49" i="27"/>
  <c r="H48" i="27"/>
  <c r="H47" i="27"/>
  <c r="H46" i="27"/>
  <c r="H45" i="27"/>
  <c r="H44" i="27"/>
  <c r="H43" i="27"/>
  <c r="H42" i="27"/>
  <c r="H40" i="27"/>
  <c r="H39" i="27"/>
  <c r="H37" i="27"/>
  <c r="H36" i="27"/>
  <c r="H35" i="27"/>
  <c r="H34" i="27"/>
  <c r="H33" i="27"/>
  <c r="H32" i="27"/>
  <c r="H31" i="27"/>
  <c r="H30" i="27"/>
  <c r="H29" i="27"/>
  <c r="H28" i="27"/>
  <c r="H27" i="27"/>
  <c r="H26" i="27"/>
  <c r="H25" i="27"/>
  <c r="H24" i="27"/>
  <c r="H23" i="27"/>
  <c r="H22" i="27"/>
  <c r="H21" i="27"/>
  <c r="H20" i="27"/>
  <c r="H19" i="27"/>
  <c r="H18" i="27"/>
  <c r="H17" i="27"/>
  <c r="H16" i="27"/>
  <c r="H15" i="27"/>
  <c r="H14" i="27"/>
  <c r="H13" i="27"/>
  <c r="H12" i="27"/>
  <c r="H11" i="27"/>
  <c r="H10" i="27"/>
  <c r="H9" i="27"/>
  <c r="H8" i="27"/>
  <c r="H7" i="27"/>
  <c r="C216" i="26"/>
  <c r="C215" i="26"/>
  <c r="C214" i="26"/>
  <c r="C213" i="26"/>
  <c r="C212" i="26"/>
  <c r="C211" i="26"/>
  <c r="C210" i="26"/>
  <c r="C209" i="26"/>
  <c r="C208" i="26"/>
  <c r="H204" i="26"/>
  <c r="H203" i="26"/>
  <c r="H202" i="26"/>
  <c r="H201" i="26"/>
  <c r="H200" i="26"/>
  <c r="H199" i="26"/>
  <c r="H198" i="26"/>
  <c r="H197" i="26"/>
  <c r="H196" i="26"/>
  <c r="H195" i="26"/>
  <c r="H194" i="26"/>
  <c r="H193" i="26"/>
  <c r="H192" i="26"/>
  <c r="H191" i="26"/>
  <c r="H190" i="26"/>
  <c r="H189" i="26"/>
  <c r="H188" i="26"/>
  <c r="H187" i="26"/>
  <c r="H186" i="26"/>
  <c r="H185" i="26"/>
  <c r="H184" i="26"/>
  <c r="H183" i="26"/>
  <c r="H182" i="26"/>
  <c r="H181" i="26"/>
  <c r="H180" i="26"/>
  <c r="H179" i="26"/>
  <c r="H178" i="26"/>
  <c r="H177" i="26"/>
  <c r="H176" i="26"/>
  <c r="H175" i="26"/>
  <c r="H174" i="26"/>
  <c r="H173" i="26"/>
  <c r="H172" i="26"/>
  <c r="H171" i="26"/>
  <c r="H170" i="26"/>
  <c r="H169" i="26"/>
  <c r="H168" i="26"/>
  <c r="H167" i="26"/>
  <c r="H166" i="26"/>
  <c r="H165" i="26"/>
  <c r="H164" i="26"/>
  <c r="H163" i="26"/>
  <c r="H162" i="26"/>
  <c r="H161" i="26"/>
  <c r="H160" i="26"/>
  <c r="H159" i="26"/>
  <c r="H158" i="26"/>
  <c r="H157" i="26"/>
  <c r="H156" i="26"/>
  <c r="H155" i="26"/>
  <c r="H154" i="26"/>
  <c r="H153" i="26"/>
  <c r="H152" i="26"/>
  <c r="H151" i="26"/>
  <c r="H150" i="26"/>
  <c r="H149" i="26"/>
  <c r="H148" i="26"/>
  <c r="H147" i="26"/>
  <c r="H146" i="26"/>
  <c r="H145" i="26"/>
  <c r="H143" i="26"/>
  <c r="H142" i="26"/>
  <c r="H141" i="26"/>
  <c r="H140" i="26"/>
  <c r="H139" i="26"/>
  <c r="H138" i="26"/>
  <c r="H137" i="26"/>
  <c r="H136" i="26"/>
  <c r="H135" i="26"/>
  <c r="H134" i="26"/>
  <c r="H133" i="26"/>
  <c r="H132" i="26"/>
  <c r="H131" i="26"/>
  <c r="H130" i="26"/>
  <c r="H129" i="26"/>
  <c r="H127" i="26"/>
  <c r="H126" i="26"/>
  <c r="H125" i="26"/>
  <c r="H124" i="26"/>
  <c r="H123" i="26"/>
  <c r="H122" i="26"/>
  <c r="H121" i="26"/>
  <c r="H120" i="26"/>
  <c r="H119" i="26"/>
  <c r="H117" i="26"/>
  <c r="H116" i="26"/>
  <c r="H115" i="26"/>
  <c r="H114" i="26"/>
  <c r="H113" i="26"/>
  <c r="H111" i="26"/>
  <c r="H110" i="26"/>
  <c r="H109" i="26"/>
  <c r="H108" i="26"/>
  <c r="H107" i="26"/>
  <c r="H106" i="26"/>
  <c r="H105" i="26"/>
  <c r="H104" i="26"/>
  <c r="H103" i="26"/>
  <c r="H102" i="26"/>
  <c r="H101" i="26"/>
  <c r="H100" i="26"/>
  <c r="H99" i="26"/>
  <c r="H98" i="26"/>
  <c r="H97" i="26"/>
  <c r="H96" i="26"/>
  <c r="H95" i="26"/>
  <c r="H94" i="26"/>
  <c r="H93" i="26"/>
  <c r="H90" i="26"/>
  <c r="H89" i="26"/>
  <c r="H88" i="26"/>
  <c r="H87" i="26"/>
  <c r="H86" i="26"/>
  <c r="H85" i="26"/>
  <c r="H84" i="26"/>
  <c r="H83" i="26"/>
  <c r="I83" i="26" s="1"/>
  <c r="B212" i="26" s="1"/>
  <c r="H82" i="26"/>
  <c r="H81" i="26"/>
  <c r="H80" i="26"/>
  <c r="H79" i="26"/>
  <c r="H78" i="26"/>
  <c r="H77" i="26"/>
  <c r="H76" i="26"/>
  <c r="H75" i="26"/>
  <c r="H74" i="26"/>
  <c r="H73" i="26"/>
  <c r="H72" i="26"/>
  <c r="H71" i="26"/>
  <c r="H70" i="26"/>
  <c r="H69" i="26"/>
  <c r="H68" i="26"/>
  <c r="H67" i="26"/>
  <c r="H66" i="26"/>
  <c r="H65" i="26"/>
  <c r="H64" i="26"/>
  <c r="H63" i="26"/>
  <c r="H62" i="26"/>
  <c r="H61" i="26"/>
  <c r="H60" i="26"/>
  <c r="H59" i="26"/>
  <c r="H58" i="26"/>
  <c r="H57" i="26"/>
  <c r="H56" i="26"/>
  <c r="H55" i="26"/>
  <c r="H54" i="26"/>
  <c r="H53" i="26"/>
  <c r="H52" i="26"/>
  <c r="H51" i="26"/>
  <c r="H50" i="26"/>
  <c r="H49" i="26"/>
  <c r="H48" i="26"/>
  <c r="H47" i="26"/>
  <c r="H46" i="26"/>
  <c r="H45" i="26"/>
  <c r="H44" i="26"/>
  <c r="H43" i="26"/>
  <c r="H42" i="26"/>
  <c r="H40" i="26"/>
  <c r="H39" i="26"/>
  <c r="H37" i="26"/>
  <c r="H36" i="26"/>
  <c r="H35" i="26"/>
  <c r="H34" i="26"/>
  <c r="H33" i="26"/>
  <c r="H32" i="26"/>
  <c r="H31" i="26"/>
  <c r="H30" i="26"/>
  <c r="H29" i="26"/>
  <c r="H28" i="26"/>
  <c r="H27" i="26"/>
  <c r="H26" i="26"/>
  <c r="H25" i="26"/>
  <c r="H24" i="26"/>
  <c r="H23" i="26"/>
  <c r="H22" i="26"/>
  <c r="H21" i="26"/>
  <c r="H20" i="26"/>
  <c r="H19" i="26"/>
  <c r="H18" i="26"/>
  <c r="H17" i="26"/>
  <c r="H16" i="26"/>
  <c r="H15" i="26"/>
  <c r="H14" i="26"/>
  <c r="H13" i="26"/>
  <c r="H12" i="26"/>
  <c r="H11" i="26"/>
  <c r="H10" i="26"/>
  <c r="H9" i="26"/>
  <c r="H8" i="26"/>
  <c r="H7" i="26"/>
  <c r="C216" i="25"/>
  <c r="C215" i="25"/>
  <c r="C214" i="25"/>
  <c r="C213" i="25"/>
  <c r="C212" i="25"/>
  <c r="C211" i="25"/>
  <c r="C210" i="25"/>
  <c r="C209" i="25"/>
  <c r="C208" i="25"/>
  <c r="H204" i="25"/>
  <c r="H203" i="25"/>
  <c r="H202" i="25"/>
  <c r="H201" i="25"/>
  <c r="H200" i="25"/>
  <c r="H199" i="25"/>
  <c r="H198" i="25"/>
  <c r="H197" i="25"/>
  <c r="H196" i="25"/>
  <c r="H195" i="25"/>
  <c r="H194" i="25"/>
  <c r="H193" i="25"/>
  <c r="H192" i="25"/>
  <c r="H191" i="25"/>
  <c r="H190" i="25"/>
  <c r="H189" i="25"/>
  <c r="H188" i="25"/>
  <c r="H187" i="25"/>
  <c r="H186" i="25"/>
  <c r="H185" i="25"/>
  <c r="H184" i="25"/>
  <c r="H183" i="25"/>
  <c r="H182" i="25"/>
  <c r="H181" i="25"/>
  <c r="H180" i="25"/>
  <c r="H179" i="25"/>
  <c r="H178" i="25"/>
  <c r="H177" i="25"/>
  <c r="H176" i="25"/>
  <c r="H175" i="25"/>
  <c r="H174" i="25"/>
  <c r="H173" i="25"/>
  <c r="H172" i="25"/>
  <c r="H171" i="25"/>
  <c r="H170" i="25"/>
  <c r="H169" i="25"/>
  <c r="H168" i="25"/>
  <c r="H167" i="25"/>
  <c r="H166" i="25"/>
  <c r="H165" i="25"/>
  <c r="H164" i="25"/>
  <c r="H163" i="25"/>
  <c r="H162" i="25"/>
  <c r="H161" i="25"/>
  <c r="H160" i="25"/>
  <c r="H159" i="25"/>
  <c r="H158" i="25"/>
  <c r="H157" i="25"/>
  <c r="H156" i="25"/>
  <c r="H155" i="25"/>
  <c r="H154" i="25"/>
  <c r="H153" i="25"/>
  <c r="H152" i="25"/>
  <c r="H151" i="25"/>
  <c r="H150" i="25"/>
  <c r="H149" i="25"/>
  <c r="H148" i="25"/>
  <c r="H147" i="25"/>
  <c r="H146" i="25"/>
  <c r="H145" i="25"/>
  <c r="H143" i="25"/>
  <c r="H142" i="25"/>
  <c r="H141" i="25"/>
  <c r="H140" i="25"/>
  <c r="H139" i="25"/>
  <c r="H138" i="25"/>
  <c r="H137" i="25"/>
  <c r="H136" i="25"/>
  <c r="H135" i="25"/>
  <c r="H134" i="25"/>
  <c r="H133" i="25"/>
  <c r="H132" i="25"/>
  <c r="H131" i="25"/>
  <c r="H130" i="25"/>
  <c r="H129" i="25"/>
  <c r="H127" i="25"/>
  <c r="H126" i="25"/>
  <c r="H125" i="25"/>
  <c r="H124" i="25"/>
  <c r="H123" i="25"/>
  <c r="H122" i="25"/>
  <c r="H121" i="25"/>
  <c r="H120" i="25"/>
  <c r="H119" i="25"/>
  <c r="H117" i="25"/>
  <c r="H116" i="25"/>
  <c r="H115" i="25"/>
  <c r="H114" i="25"/>
  <c r="H113" i="25"/>
  <c r="H111" i="25"/>
  <c r="H110" i="25"/>
  <c r="H109" i="25"/>
  <c r="H108" i="25"/>
  <c r="H107" i="25"/>
  <c r="H106" i="25"/>
  <c r="H105" i="25"/>
  <c r="H104" i="25"/>
  <c r="H103" i="25"/>
  <c r="H102" i="25"/>
  <c r="H101" i="25"/>
  <c r="H100" i="25"/>
  <c r="H99" i="25"/>
  <c r="H98" i="25"/>
  <c r="H97" i="25"/>
  <c r="H96" i="25"/>
  <c r="H95" i="25"/>
  <c r="H94" i="25"/>
  <c r="H93" i="25"/>
  <c r="H90" i="25"/>
  <c r="H89" i="25"/>
  <c r="H88" i="25"/>
  <c r="H87" i="25"/>
  <c r="H86" i="25"/>
  <c r="H85" i="25"/>
  <c r="H84" i="25"/>
  <c r="H83" i="25"/>
  <c r="I83" i="25" s="1"/>
  <c r="B212" i="25" s="1"/>
  <c r="H82" i="25"/>
  <c r="H81" i="25"/>
  <c r="H80" i="25"/>
  <c r="H79" i="25"/>
  <c r="H78" i="25"/>
  <c r="H77" i="25"/>
  <c r="H76" i="25"/>
  <c r="H75" i="25"/>
  <c r="H74" i="25"/>
  <c r="H73" i="25"/>
  <c r="H72" i="25"/>
  <c r="H71" i="25"/>
  <c r="H70" i="25"/>
  <c r="H69" i="25"/>
  <c r="H68" i="25"/>
  <c r="H67" i="25"/>
  <c r="H66" i="25"/>
  <c r="H65" i="25"/>
  <c r="H64" i="25"/>
  <c r="H63" i="25"/>
  <c r="H62" i="25"/>
  <c r="H61" i="25"/>
  <c r="H60" i="25"/>
  <c r="H59" i="25"/>
  <c r="H58" i="25"/>
  <c r="H57" i="25"/>
  <c r="H56" i="25"/>
  <c r="H55" i="25"/>
  <c r="H54" i="25"/>
  <c r="H53" i="25"/>
  <c r="H52" i="25"/>
  <c r="H51" i="25"/>
  <c r="H50" i="25"/>
  <c r="H49" i="25"/>
  <c r="H48" i="25"/>
  <c r="H47" i="25"/>
  <c r="H46" i="25"/>
  <c r="H45" i="25"/>
  <c r="H44" i="25"/>
  <c r="H43" i="25"/>
  <c r="H42" i="25"/>
  <c r="H40" i="25"/>
  <c r="H39" i="25"/>
  <c r="H37" i="25"/>
  <c r="H36" i="25"/>
  <c r="H35" i="25"/>
  <c r="H34" i="25"/>
  <c r="H33" i="25"/>
  <c r="H32" i="25"/>
  <c r="H31" i="25"/>
  <c r="H30" i="25"/>
  <c r="H29" i="25"/>
  <c r="H28" i="25"/>
  <c r="H27" i="25"/>
  <c r="H26" i="25"/>
  <c r="H25" i="25"/>
  <c r="H24" i="25"/>
  <c r="H23" i="25"/>
  <c r="H22" i="25"/>
  <c r="H21" i="25"/>
  <c r="H20" i="25"/>
  <c r="H19" i="25"/>
  <c r="H18" i="25"/>
  <c r="H17" i="25"/>
  <c r="H16" i="25"/>
  <c r="H15" i="25"/>
  <c r="H14" i="25"/>
  <c r="H13" i="25"/>
  <c r="H12" i="25"/>
  <c r="H11" i="25"/>
  <c r="H10" i="25"/>
  <c r="H9" i="25"/>
  <c r="H8" i="25"/>
  <c r="H7" i="25"/>
  <c r="C216" i="24"/>
  <c r="C215" i="24"/>
  <c r="C214" i="24"/>
  <c r="C213" i="24"/>
  <c r="C212" i="24"/>
  <c r="C211" i="24"/>
  <c r="C210" i="24"/>
  <c r="C209" i="24"/>
  <c r="C208" i="24"/>
  <c r="H204" i="24"/>
  <c r="H203" i="24"/>
  <c r="H202" i="24"/>
  <c r="H201" i="24"/>
  <c r="H200" i="24"/>
  <c r="H199" i="24"/>
  <c r="H198" i="24"/>
  <c r="H197" i="24"/>
  <c r="H196" i="24"/>
  <c r="H195" i="24"/>
  <c r="H194" i="24"/>
  <c r="H193" i="24"/>
  <c r="H192" i="24"/>
  <c r="H191" i="24"/>
  <c r="H190" i="24"/>
  <c r="H189" i="24"/>
  <c r="H188" i="24"/>
  <c r="H187" i="24"/>
  <c r="H186" i="24"/>
  <c r="H185" i="24"/>
  <c r="H184" i="24"/>
  <c r="H183" i="24"/>
  <c r="H182" i="24"/>
  <c r="H181" i="24"/>
  <c r="H180" i="24"/>
  <c r="H179" i="24"/>
  <c r="H178" i="24"/>
  <c r="H177" i="24"/>
  <c r="H176" i="24"/>
  <c r="H175" i="24"/>
  <c r="H174" i="24"/>
  <c r="H173" i="24"/>
  <c r="H172" i="24"/>
  <c r="H171" i="24"/>
  <c r="H170" i="24"/>
  <c r="H169" i="24"/>
  <c r="H168" i="24"/>
  <c r="H167" i="24"/>
  <c r="H166" i="24"/>
  <c r="H165" i="24"/>
  <c r="H164" i="24"/>
  <c r="H163" i="24"/>
  <c r="H162" i="24"/>
  <c r="H161" i="24"/>
  <c r="H160" i="24"/>
  <c r="H159" i="24"/>
  <c r="H158" i="24"/>
  <c r="H157" i="24"/>
  <c r="H156" i="24"/>
  <c r="H155" i="24"/>
  <c r="H154" i="24"/>
  <c r="H153" i="24"/>
  <c r="H152" i="24"/>
  <c r="H151" i="24"/>
  <c r="H150" i="24"/>
  <c r="H149" i="24"/>
  <c r="H148" i="24"/>
  <c r="H147" i="24"/>
  <c r="H146" i="24"/>
  <c r="H145" i="24"/>
  <c r="H143" i="24"/>
  <c r="H142" i="24"/>
  <c r="H141" i="24"/>
  <c r="H140" i="24"/>
  <c r="H139" i="24"/>
  <c r="H138" i="24"/>
  <c r="H137" i="24"/>
  <c r="H136" i="24"/>
  <c r="H135" i="24"/>
  <c r="H134" i="24"/>
  <c r="H133" i="24"/>
  <c r="H132" i="24"/>
  <c r="H131" i="24"/>
  <c r="H130" i="24"/>
  <c r="H129" i="24"/>
  <c r="H127" i="24"/>
  <c r="H126" i="24"/>
  <c r="H125" i="24"/>
  <c r="H124" i="24"/>
  <c r="H123" i="24"/>
  <c r="H122" i="24"/>
  <c r="H121" i="24"/>
  <c r="H120" i="24"/>
  <c r="H119" i="24"/>
  <c r="H117" i="24"/>
  <c r="H116" i="24"/>
  <c r="H115" i="24"/>
  <c r="H114" i="24"/>
  <c r="H113" i="24"/>
  <c r="H111" i="24"/>
  <c r="H110" i="24"/>
  <c r="H109" i="24"/>
  <c r="H108" i="24"/>
  <c r="H107" i="24"/>
  <c r="H106" i="24"/>
  <c r="H105" i="24"/>
  <c r="H104" i="24"/>
  <c r="H103" i="24"/>
  <c r="H102" i="24"/>
  <c r="H101" i="24"/>
  <c r="H100" i="24"/>
  <c r="H99" i="24"/>
  <c r="H98" i="24"/>
  <c r="H97" i="24"/>
  <c r="H96" i="24"/>
  <c r="H95" i="24"/>
  <c r="H94" i="24"/>
  <c r="H93" i="24"/>
  <c r="H90" i="24"/>
  <c r="H89" i="24"/>
  <c r="H88" i="24"/>
  <c r="H87" i="24"/>
  <c r="H86" i="24"/>
  <c r="H85" i="24"/>
  <c r="H84" i="24"/>
  <c r="H83" i="24"/>
  <c r="I83" i="24" s="1"/>
  <c r="B212" i="24" s="1"/>
  <c r="H82" i="24"/>
  <c r="H81" i="24"/>
  <c r="H80" i="24"/>
  <c r="H79" i="24"/>
  <c r="H78" i="24"/>
  <c r="H77" i="24"/>
  <c r="H76" i="24"/>
  <c r="H75" i="24"/>
  <c r="H74" i="24"/>
  <c r="H73" i="24"/>
  <c r="H72" i="24"/>
  <c r="H71" i="24"/>
  <c r="H70" i="24"/>
  <c r="H69" i="24"/>
  <c r="H68" i="24"/>
  <c r="H67" i="24"/>
  <c r="H66" i="24"/>
  <c r="H65" i="24"/>
  <c r="H64" i="24"/>
  <c r="H63" i="24"/>
  <c r="H62" i="24"/>
  <c r="H61" i="24"/>
  <c r="H60" i="24"/>
  <c r="H59" i="24"/>
  <c r="H58" i="24"/>
  <c r="H57" i="24"/>
  <c r="H56" i="24"/>
  <c r="H55" i="24"/>
  <c r="H54" i="24"/>
  <c r="H53" i="24"/>
  <c r="H52" i="24"/>
  <c r="H51" i="24"/>
  <c r="H50" i="24"/>
  <c r="H49" i="24"/>
  <c r="H48" i="24"/>
  <c r="H47" i="24"/>
  <c r="H46" i="24"/>
  <c r="H45" i="24"/>
  <c r="H44" i="24"/>
  <c r="H43" i="24"/>
  <c r="H42" i="24"/>
  <c r="H40" i="24"/>
  <c r="H39" i="24"/>
  <c r="H37" i="24"/>
  <c r="H36" i="24"/>
  <c r="H35" i="24"/>
  <c r="H34" i="24"/>
  <c r="H33" i="24"/>
  <c r="H32" i="24"/>
  <c r="H31" i="24"/>
  <c r="H30" i="24"/>
  <c r="H29" i="24"/>
  <c r="H28" i="24"/>
  <c r="H27" i="24"/>
  <c r="H26" i="24"/>
  <c r="H25" i="24"/>
  <c r="H24" i="24"/>
  <c r="H23" i="24"/>
  <c r="H22" i="24"/>
  <c r="H21" i="24"/>
  <c r="H20" i="24"/>
  <c r="H19" i="24"/>
  <c r="H18" i="24"/>
  <c r="H17" i="24"/>
  <c r="H16" i="24"/>
  <c r="H15" i="24"/>
  <c r="H14" i="24"/>
  <c r="H13" i="24"/>
  <c r="H12" i="24"/>
  <c r="H11" i="24"/>
  <c r="H10" i="24"/>
  <c r="H9" i="24"/>
  <c r="H8" i="24"/>
  <c r="H7" i="24"/>
  <c r="C216" i="23"/>
  <c r="C215" i="23"/>
  <c r="C214" i="23"/>
  <c r="C213" i="23"/>
  <c r="C212" i="23"/>
  <c r="C211" i="23"/>
  <c r="C210" i="23"/>
  <c r="C209" i="23"/>
  <c r="C208" i="23"/>
  <c r="H204" i="23"/>
  <c r="H203" i="23"/>
  <c r="H202" i="23"/>
  <c r="H201" i="23"/>
  <c r="H200" i="23"/>
  <c r="H199" i="23"/>
  <c r="H198" i="23"/>
  <c r="H197" i="23"/>
  <c r="H196" i="23"/>
  <c r="H195" i="23"/>
  <c r="H194" i="23"/>
  <c r="H193" i="23"/>
  <c r="H192" i="23"/>
  <c r="H191" i="23"/>
  <c r="H190" i="23"/>
  <c r="H189" i="23"/>
  <c r="H188" i="23"/>
  <c r="H187" i="23"/>
  <c r="H186" i="23"/>
  <c r="H185" i="23"/>
  <c r="H184" i="23"/>
  <c r="H183" i="23"/>
  <c r="H182" i="23"/>
  <c r="H181" i="23"/>
  <c r="H180" i="23"/>
  <c r="H179" i="23"/>
  <c r="H178" i="23"/>
  <c r="H177" i="23"/>
  <c r="H176" i="23"/>
  <c r="H175" i="23"/>
  <c r="H174" i="23"/>
  <c r="H173" i="23"/>
  <c r="H172" i="23"/>
  <c r="H171" i="23"/>
  <c r="H170" i="23"/>
  <c r="H169" i="23"/>
  <c r="H168" i="23"/>
  <c r="H167" i="23"/>
  <c r="H166" i="23"/>
  <c r="H165" i="23"/>
  <c r="H164" i="23"/>
  <c r="H163" i="23"/>
  <c r="H162" i="23"/>
  <c r="H161" i="23"/>
  <c r="H160" i="23"/>
  <c r="H159" i="23"/>
  <c r="H158" i="23"/>
  <c r="H157" i="23"/>
  <c r="H156" i="23"/>
  <c r="H155" i="23"/>
  <c r="H154" i="23"/>
  <c r="H153" i="23"/>
  <c r="H152" i="23"/>
  <c r="H151" i="23"/>
  <c r="H150" i="23"/>
  <c r="H149" i="23"/>
  <c r="H148" i="23"/>
  <c r="H147" i="23"/>
  <c r="H146" i="23"/>
  <c r="H145" i="23"/>
  <c r="H143" i="23"/>
  <c r="H142" i="23"/>
  <c r="H141" i="23"/>
  <c r="H140" i="23"/>
  <c r="H139" i="23"/>
  <c r="H138" i="23"/>
  <c r="H137" i="23"/>
  <c r="H136" i="23"/>
  <c r="H135" i="23"/>
  <c r="H134" i="23"/>
  <c r="H133" i="23"/>
  <c r="H132" i="23"/>
  <c r="H131" i="23"/>
  <c r="H130" i="23"/>
  <c r="H129" i="23"/>
  <c r="H127" i="23"/>
  <c r="H126" i="23"/>
  <c r="H125" i="23"/>
  <c r="H124" i="23"/>
  <c r="H123" i="23"/>
  <c r="H122" i="23"/>
  <c r="H121" i="23"/>
  <c r="H120" i="23"/>
  <c r="H119" i="23"/>
  <c r="H117" i="23"/>
  <c r="H116" i="23"/>
  <c r="H115" i="23"/>
  <c r="H114" i="23"/>
  <c r="H113" i="23"/>
  <c r="H111" i="23"/>
  <c r="H110" i="23"/>
  <c r="H109" i="23"/>
  <c r="H108" i="23"/>
  <c r="H107" i="23"/>
  <c r="H106" i="23"/>
  <c r="H105" i="23"/>
  <c r="H104" i="23"/>
  <c r="H103" i="23"/>
  <c r="H102" i="23"/>
  <c r="H101" i="23"/>
  <c r="H100" i="23"/>
  <c r="H99" i="23"/>
  <c r="H98" i="23"/>
  <c r="H97" i="23"/>
  <c r="H96" i="23"/>
  <c r="H95" i="23"/>
  <c r="H94" i="23"/>
  <c r="H93" i="23"/>
  <c r="H90" i="23"/>
  <c r="H89" i="23"/>
  <c r="H88" i="23"/>
  <c r="H87" i="23"/>
  <c r="H86" i="23"/>
  <c r="H85" i="23"/>
  <c r="H84" i="23"/>
  <c r="H83" i="23"/>
  <c r="I83" i="23" s="1"/>
  <c r="B212" i="23" s="1"/>
  <c r="H82" i="23"/>
  <c r="H81" i="23"/>
  <c r="H80" i="23"/>
  <c r="H79" i="23"/>
  <c r="H78" i="23"/>
  <c r="H77" i="23"/>
  <c r="H76" i="23"/>
  <c r="H75" i="23"/>
  <c r="H74" i="23"/>
  <c r="H73" i="23"/>
  <c r="H72" i="23"/>
  <c r="H71" i="23"/>
  <c r="H70" i="23"/>
  <c r="H69" i="23"/>
  <c r="H68" i="23"/>
  <c r="H67" i="23"/>
  <c r="H66" i="23"/>
  <c r="H65" i="23"/>
  <c r="H64" i="23"/>
  <c r="H63" i="23"/>
  <c r="H62" i="23"/>
  <c r="H61" i="23"/>
  <c r="H60" i="23"/>
  <c r="H59" i="23"/>
  <c r="H58" i="23"/>
  <c r="H57" i="23"/>
  <c r="H56" i="23"/>
  <c r="H55" i="23"/>
  <c r="H54" i="23"/>
  <c r="H53" i="23"/>
  <c r="H52" i="23"/>
  <c r="H51" i="23"/>
  <c r="H50" i="23"/>
  <c r="H49" i="23"/>
  <c r="H48" i="23"/>
  <c r="H47" i="23"/>
  <c r="H46" i="23"/>
  <c r="H45" i="23"/>
  <c r="H44" i="23"/>
  <c r="H43" i="23"/>
  <c r="H42" i="23"/>
  <c r="H40" i="23"/>
  <c r="H39" i="23"/>
  <c r="H37" i="23"/>
  <c r="H36" i="23"/>
  <c r="H35" i="23"/>
  <c r="H34" i="23"/>
  <c r="H33" i="23"/>
  <c r="H32" i="23"/>
  <c r="H31" i="23"/>
  <c r="H30" i="23"/>
  <c r="H29" i="23"/>
  <c r="H28" i="23"/>
  <c r="H27" i="23"/>
  <c r="H26" i="23"/>
  <c r="H25" i="23"/>
  <c r="H24" i="23"/>
  <c r="H23" i="23"/>
  <c r="H22" i="23"/>
  <c r="H21" i="23"/>
  <c r="H20" i="23"/>
  <c r="H19" i="23"/>
  <c r="H18" i="23"/>
  <c r="H17" i="23"/>
  <c r="H16" i="23"/>
  <c r="H15" i="23"/>
  <c r="H14" i="23"/>
  <c r="H13" i="23"/>
  <c r="H12" i="23"/>
  <c r="H11" i="23"/>
  <c r="H10" i="23"/>
  <c r="H9" i="23"/>
  <c r="H8" i="23"/>
  <c r="H7" i="23"/>
  <c r="E216" i="35" l="1"/>
  <c r="G216" i="35" s="1"/>
  <c r="I116" i="26"/>
  <c r="B216" i="26" s="1"/>
  <c r="B15" i="29"/>
  <c r="E216" i="30"/>
  <c r="G216" i="30" s="1"/>
  <c r="B8" i="29"/>
  <c r="E216" i="31"/>
  <c r="G216" i="31" s="1"/>
  <c r="I111" i="24"/>
  <c r="B215" i="24" s="1"/>
  <c r="I8" i="24"/>
  <c r="B208" i="24" s="1"/>
  <c r="I54" i="25"/>
  <c r="B211" i="25" s="1"/>
  <c r="I107" i="25"/>
  <c r="B214" i="25" s="1"/>
  <c r="I107" i="26"/>
  <c r="B214" i="26" s="1"/>
  <c r="I111" i="26"/>
  <c r="B215" i="26" s="1"/>
  <c r="I90" i="26"/>
  <c r="B213" i="26" s="1"/>
  <c r="I54" i="26"/>
  <c r="B211" i="26" s="1"/>
  <c r="I32" i="26"/>
  <c r="B210" i="26" s="1"/>
  <c r="I22" i="26"/>
  <c r="B209" i="26" s="1"/>
  <c r="I8" i="26"/>
  <c r="B208" i="26" s="1"/>
  <c r="I32" i="25"/>
  <c r="B210" i="25" s="1"/>
  <c r="I90" i="25"/>
  <c r="B213" i="25" s="1"/>
  <c r="I116" i="25"/>
  <c r="B216" i="25" s="1"/>
  <c r="I111" i="25"/>
  <c r="B215" i="25" s="1"/>
  <c r="I22" i="25"/>
  <c r="B209" i="25" s="1"/>
  <c r="I8" i="25"/>
  <c r="B208" i="25" s="1"/>
  <c r="I116" i="27"/>
  <c r="B216" i="27" s="1"/>
  <c r="I111" i="27"/>
  <c r="B215" i="27" s="1"/>
  <c r="I90" i="27"/>
  <c r="B213" i="27" s="1"/>
  <c r="I107" i="27"/>
  <c r="B214" i="27" s="1"/>
  <c r="I54" i="27"/>
  <c r="B211" i="27" s="1"/>
  <c r="I32" i="27"/>
  <c r="B210" i="27" s="1"/>
  <c r="I22" i="27"/>
  <c r="B209" i="27" s="1"/>
  <c r="I8" i="27"/>
  <c r="B208" i="27" s="1"/>
  <c r="I116" i="24"/>
  <c r="B216" i="24" s="1"/>
  <c r="I107" i="24"/>
  <c r="B214" i="24" s="1"/>
  <c r="I90" i="24"/>
  <c r="B213" i="24" s="1"/>
  <c r="I54" i="24"/>
  <c r="B211" i="24" s="1"/>
  <c r="I32" i="24"/>
  <c r="B210" i="24" s="1"/>
  <c r="I22" i="24"/>
  <c r="B209" i="24" s="1"/>
  <c r="I116" i="23"/>
  <c r="B216" i="23" s="1"/>
  <c r="I111" i="23"/>
  <c r="B215" i="23" s="1"/>
  <c r="I107" i="23"/>
  <c r="B214" i="23" s="1"/>
  <c r="I54" i="23"/>
  <c r="B211" i="23" s="1"/>
  <c r="I32" i="23"/>
  <c r="B210" i="23" s="1"/>
  <c r="I90" i="23"/>
  <c r="B213" i="23" s="1"/>
  <c r="I22" i="23"/>
  <c r="B209" i="23" s="1"/>
  <c r="I8" i="23"/>
  <c r="B208" i="23" s="1"/>
  <c r="C216" i="22"/>
  <c r="C215" i="22"/>
  <c r="C214" i="22"/>
  <c r="C213" i="22"/>
  <c r="C212" i="22"/>
  <c r="C211" i="22"/>
  <c r="C210" i="22"/>
  <c r="C209" i="22"/>
  <c r="C208" i="22"/>
  <c r="H204" i="22"/>
  <c r="H203" i="22"/>
  <c r="H202" i="22"/>
  <c r="H201" i="22"/>
  <c r="H200" i="22"/>
  <c r="H199" i="22"/>
  <c r="H198" i="22"/>
  <c r="H197" i="22"/>
  <c r="H196" i="22"/>
  <c r="H195" i="22"/>
  <c r="H194" i="22"/>
  <c r="H193" i="22"/>
  <c r="H192" i="22"/>
  <c r="H191" i="22"/>
  <c r="H190" i="22"/>
  <c r="H189" i="22"/>
  <c r="H188" i="22"/>
  <c r="H187" i="22"/>
  <c r="H186" i="22"/>
  <c r="H185" i="22"/>
  <c r="H184" i="22"/>
  <c r="H183" i="22"/>
  <c r="H182" i="22"/>
  <c r="H181" i="22"/>
  <c r="H180" i="22"/>
  <c r="H179" i="22"/>
  <c r="H178" i="22"/>
  <c r="H177" i="22"/>
  <c r="H176" i="22"/>
  <c r="H175" i="22"/>
  <c r="H174" i="22"/>
  <c r="H173" i="22"/>
  <c r="H172" i="22"/>
  <c r="H171" i="22"/>
  <c r="H170" i="22"/>
  <c r="H169" i="22"/>
  <c r="H168" i="22"/>
  <c r="H167" i="22"/>
  <c r="H166" i="22"/>
  <c r="H165" i="22"/>
  <c r="H164" i="22"/>
  <c r="H163" i="22"/>
  <c r="H162" i="22"/>
  <c r="H161" i="22"/>
  <c r="H160" i="22"/>
  <c r="H159" i="22"/>
  <c r="H158" i="22"/>
  <c r="H157" i="22"/>
  <c r="H156" i="22"/>
  <c r="H155" i="22"/>
  <c r="H154" i="22"/>
  <c r="H153" i="22"/>
  <c r="H152" i="22"/>
  <c r="H151" i="22"/>
  <c r="H150" i="22"/>
  <c r="H149" i="22"/>
  <c r="H148" i="22"/>
  <c r="H147" i="22"/>
  <c r="H146" i="22"/>
  <c r="H145" i="22"/>
  <c r="H143" i="22"/>
  <c r="H142" i="22"/>
  <c r="H141" i="22"/>
  <c r="H140" i="22"/>
  <c r="H139" i="22"/>
  <c r="H138" i="22"/>
  <c r="H137" i="22"/>
  <c r="H136" i="22"/>
  <c r="H135" i="22"/>
  <c r="H134" i="22"/>
  <c r="H133" i="22"/>
  <c r="H132" i="22"/>
  <c r="H131" i="22"/>
  <c r="H130" i="22"/>
  <c r="H129" i="22"/>
  <c r="H127" i="22"/>
  <c r="H126" i="22"/>
  <c r="H125" i="22"/>
  <c r="H124" i="22"/>
  <c r="H123" i="22"/>
  <c r="H122" i="22"/>
  <c r="H121" i="22"/>
  <c r="H120" i="22"/>
  <c r="H119" i="22"/>
  <c r="H117" i="22"/>
  <c r="H116" i="22"/>
  <c r="H115" i="22"/>
  <c r="H114" i="22"/>
  <c r="H113" i="22"/>
  <c r="H111" i="22"/>
  <c r="H110" i="22"/>
  <c r="H109" i="22"/>
  <c r="H108" i="22"/>
  <c r="H107" i="22"/>
  <c r="H106" i="22"/>
  <c r="H105" i="22"/>
  <c r="H104" i="22"/>
  <c r="H103" i="22"/>
  <c r="H102" i="22"/>
  <c r="H101" i="22"/>
  <c r="H100" i="22"/>
  <c r="H99" i="22"/>
  <c r="H98" i="22"/>
  <c r="H97" i="22"/>
  <c r="H96" i="22"/>
  <c r="H95" i="22"/>
  <c r="H94" i="22"/>
  <c r="H93" i="22"/>
  <c r="H90" i="22"/>
  <c r="H89" i="22"/>
  <c r="H88" i="22"/>
  <c r="H87" i="22"/>
  <c r="H86" i="22"/>
  <c r="H85" i="22"/>
  <c r="H84" i="22"/>
  <c r="H83" i="22"/>
  <c r="I83" i="22" s="1"/>
  <c r="B212" i="22" s="1"/>
  <c r="H82" i="22"/>
  <c r="H81" i="22"/>
  <c r="H80" i="22"/>
  <c r="H79" i="22"/>
  <c r="H78" i="22"/>
  <c r="H77" i="22"/>
  <c r="H76" i="22"/>
  <c r="H75" i="22"/>
  <c r="H74" i="22"/>
  <c r="H73" i="22"/>
  <c r="H72" i="22"/>
  <c r="H71" i="22"/>
  <c r="H70" i="22"/>
  <c r="H69" i="22"/>
  <c r="H68" i="22"/>
  <c r="H67" i="22"/>
  <c r="H66" i="22"/>
  <c r="H65" i="22"/>
  <c r="H64" i="22"/>
  <c r="H63" i="22"/>
  <c r="H62" i="22"/>
  <c r="H61" i="22"/>
  <c r="H60" i="22"/>
  <c r="H59" i="22"/>
  <c r="H58" i="22"/>
  <c r="H57" i="22"/>
  <c r="H56" i="22"/>
  <c r="H55" i="22"/>
  <c r="H54" i="22"/>
  <c r="H53" i="22"/>
  <c r="H52" i="22"/>
  <c r="H51" i="22"/>
  <c r="H50" i="22"/>
  <c r="H49" i="22"/>
  <c r="H48" i="22"/>
  <c r="H47" i="22"/>
  <c r="H46" i="22"/>
  <c r="H45" i="22"/>
  <c r="H44" i="22"/>
  <c r="H43" i="22"/>
  <c r="H42" i="22"/>
  <c r="H40" i="22"/>
  <c r="H39" i="22"/>
  <c r="H37" i="22"/>
  <c r="H36" i="22"/>
  <c r="H35" i="22"/>
  <c r="H34" i="22"/>
  <c r="H33" i="22"/>
  <c r="H32" i="22"/>
  <c r="H31" i="22"/>
  <c r="H30" i="22"/>
  <c r="H29" i="22"/>
  <c r="H28" i="22"/>
  <c r="H27" i="22"/>
  <c r="H26" i="22"/>
  <c r="H25" i="22"/>
  <c r="H24" i="22"/>
  <c r="H23" i="22"/>
  <c r="H22" i="22"/>
  <c r="H21" i="22"/>
  <c r="H20" i="22"/>
  <c r="H19" i="22"/>
  <c r="H18" i="22"/>
  <c r="H17" i="22"/>
  <c r="H16" i="22"/>
  <c r="H15" i="22"/>
  <c r="H14" i="22"/>
  <c r="H13" i="22"/>
  <c r="H12" i="22"/>
  <c r="H11" i="22"/>
  <c r="H10" i="22"/>
  <c r="H9" i="22"/>
  <c r="H8" i="22"/>
  <c r="H7" i="22"/>
  <c r="C216" i="21"/>
  <c r="C215" i="21"/>
  <c r="C214" i="21"/>
  <c r="C213" i="21"/>
  <c r="C212" i="21"/>
  <c r="C211" i="21"/>
  <c r="C210" i="21"/>
  <c r="C209" i="21"/>
  <c r="C208" i="21"/>
  <c r="H204" i="21"/>
  <c r="H203" i="21"/>
  <c r="H202" i="21"/>
  <c r="H201" i="21"/>
  <c r="H200" i="21"/>
  <c r="H199" i="21"/>
  <c r="H198" i="21"/>
  <c r="H197" i="21"/>
  <c r="H196" i="21"/>
  <c r="H195" i="21"/>
  <c r="H194" i="21"/>
  <c r="H193" i="21"/>
  <c r="H192" i="21"/>
  <c r="H191" i="21"/>
  <c r="H190" i="21"/>
  <c r="H189" i="21"/>
  <c r="H188" i="21"/>
  <c r="H187" i="21"/>
  <c r="H186" i="21"/>
  <c r="H185" i="21"/>
  <c r="H184" i="21"/>
  <c r="H183" i="21"/>
  <c r="H182" i="21"/>
  <c r="H181" i="21"/>
  <c r="H180" i="21"/>
  <c r="H179" i="21"/>
  <c r="H178" i="21"/>
  <c r="H177" i="21"/>
  <c r="H176" i="21"/>
  <c r="H175" i="21"/>
  <c r="H174" i="21"/>
  <c r="H173" i="21"/>
  <c r="H172" i="21"/>
  <c r="H171" i="21"/>
  <c r="H170" i="21"/>
  <c r="H169" i="21"/>
  <c r="H168" i="21"/>
  <c r="H167" i="21"/>
  <c r="H166" i="21"/>
  <c r="H165" i="21"/>
  <c r="H164" i="21"/>
  <c r="H163" i="21"/>
  <c r="H162" i="21"/>
  <c r="H161" i="21"/>
  <c r="H160" i="21"/>
  <c r="H159" i="21"/>
  <c r="H158" i="21"/>
  <c r="H157" i="21"/>
  <c r="H156" i="21"/>
  <c r="H155" i="21"/>
  <c r="H154" i="21"/>
  <c r="H153" i="21"/>
  <c r="H152" i="21"/>
  <c r="H151" i="21"/>
  <c r="H150" i="21"/>
  <c r="H149" i="21"/>
  <c r="H148" i="21"/>
  <c r="H147" i="21"/>
  <c r="H146" i="21"/>
  <c r="H145" i="21"/>
  <c r="H143" i="21"/>
  <c r="H142" i="21"/>
  <c r="H141" i="21"/>
  <c r="H140" i="21"/>
  <c r="H139" i="21"/>
  <c r="H138" i="21"/>
  <c r="H137" i="21"/>
  <c r="H136" i="21"/>
  <c r="H135" i="21"/>
  <c r="H134" i="21"/>
  <c r="H133" i="21"/>
  <c r="H132" i="21"/>
  <c r="H131" i="21"/>
  <c r="H130" i="21"/>
  <c r="H129" i="21"/>
  <c r="H127" i="21"/>
  <c r="H126" i="21"/>
  <c r="H125" i="21"/>
  <c r="H124" i="21"/>
  <c r="H123" i="21"/>
  <c r="H122" i="21"/>
  <c r="H121" i="21"/>
  <c r="H120" i="21"/>
  <c r="H119" i="21"/>
  <c r="H117" i="21"/>
  <c r="H116" i="21"/>
  <c r="H115" i="21"/>
  <c r="H114" i="21"/>
  <c r="H113" i="21"/>
  <c r="H111" i="21"/>
  <c r="H110" i="21"/>
  <c r="H109" i="21"/>
  <c r="H108" i="21"/>
  <c r="H107" i="21"/>
  <c r="H106" i="21"/>
  <c r="H105" i="21"/>
  <c r="H104" i="21"/>
  <c r="H103" i="21"/>
  <c r="H102" i="21"/>
  <c r="H101" i="21"/>
  <c r="H100" i="21"/>
  <c r="H99" i="21"/>
  <c r="H98" i="21"/>
  <c r="H97" i="21"/>
  <c r="H96" i="21"/>
  <c r="H95" i="21"/>
  <c r="H94" i="21"/>
  <c r="H93" i="21"/>
  <c r="H90" i="21"/>
  <c r="H89" i="21"/>
  <c r="H88" i="21"/>
  <c r="H87" i="21"/>
  <c r="H86" i="21"/>
  <c r="H85" i="21"/>
  <c r="H84" i="21"/>
  <c r="H83" i="21"/>
  <c r="I83" i="21" s="1"/>
  <c r="B212" i="21" s="1"/>
  <c r="H82" i="21"/>
  <c r="H81" i="21"/>
  <c r="H80" i="21"/>
  <c r="H79" i="21"/>
  <c r="H78" i="21"/>
  <c r="H77" i="21"/>
  <c r="H76" i="21"/>
  <c r="H75" i="21"/>
  <c r="H74" i="21"/>
  <c r="H73" i="21"/>
  <c r="H72" i="21"/>
  <c r="H71" i="21"/>
  <c r="H70" i="21"/>
  <c r="H69" i="21"/>
  <c r="H68" i="21"/>
  <c r="H67" i="21"/>
  <c r="H66" i="21"/>
  <c r="H65" i="21"/>
  <c r="H64" i="21"/>
  <c r="H63" i="21"/>
  <c r="H62" i="21"/>
  <c r="H61" i="21"/>
  <c r="H60" i="21"/>
  <c r="H59" i="21"/>
  <c r="H58" i="21"/>
  <c r="H57" i="21"/>
  <c r="H56" i="21"/>
  <c r="H55" i="21"/>
  <c r="H54" i="21"/>
  <c r="H53" i="21"/>
  <c r="H52" i="21"/>
  <c r="H51" i="21"/>
  <c r="H50" i="21"/>
  <c r="H49" i="21"/>
  <c r="H48" i="21"/>
  <c r="H47" i="21"/>
  <c r="H46" i="21"/>
  <c r="H45" i="21"/>
  <c r="H44" i="21"/>
  <c r="H43" i="21"/>
  <c r="H42" i="21"/>
  <c r="H40" i="21"/>
  <c r="H39" i="21"/>
  <c r="H37" i="21"/>
  <c r="H36" i="21"/>
  <c r="H35" i="21"/>
  <c r="H34" i="21"/>
  <c r="H33" i="21"/>
  <c r="H32" i="21"/>
  <c r="H31" i="21"/>
  <c r="H30" i="21"/>
  <c r="H29" i="21"/>
  <c r="H28" i="21"/>
  <c r="H27" i="21"/>
  <c r="H26" i="21"/>
  <c r="H25" i="21"/>
  <c r="H24" i="21"/>
  <c r="H23" i="21"/>
  <c r="H22" i="21"/>
  <c r="H21" i="21"/>
  <c r="H20" i="21"/>
  <c r="H19" i="21"/>
  <c r="H18" i="21"/>
  <c r="H17" i="21"/>
  <c r="H16" i="21"/>
  <c r="H15" i="21"/>
  <c r="H14" i="21"/>
  <c r="H13" i="21"/>
  <c r="H12" i="21"/>
  <c r="H11" i="21"/>
  <c r="H10" i="21"/>
  <c r="H9" i="21"/>
  <c r="H8" i="21"/>
  <c r="H7" i="21"/>
  <c r="C216" i="20"/>
  <c r="C215" i="20"/>
  <c r="C214" i="20"/>
  <c r="C213" i="20"/>
  <c r="C212" i="20"/>
  <c r="C211" i="20"/>
  <c r="C210" i="20"/>
  <c r="C209" i="20"/>
  <c r="C208" i="20"/>
  <c r="H204" i="20"/>
  <c r="H203" i="20"/>
  <c r="H202" i="20"/>
  <c r="H201" i="20"/>
  <c r="H200" i="20"/>
  <c r="H199" i="20"/>
  <c r="H198" i="20"/>
  <c r="H197" i="20"/>
  <c r="H196" i="20"/>
  <c r="H195" i="20"/>
  <c r="H194" i="20"/>
  <c r="H193" i="20"/>
  <c r="H192" i="20"/>
  <c r="H191" i="20"/>
  <c r="H190" i="20"/>
  <c r="H189" i="20"/>
  <c r="H188" i="20"/>
  <c r="H187" i="20"/>
  <c r="H186" i="20"/>
  <c r="H185" i="20"/>
  <c r="H184" i="20"/>
  <c r="H183" i="20"/>
  <c r="H182" i="20"/>
  <c r="H181" i="20"/>
  <c r="H180" i="20"/>
  <c r="H179" i="20"/>
  <c r="H178" i="20"/>
  <c r="H177" i="20"/>
  <c r="H176" i="20"/>
  <c r="H175" i="20"/>
  <c r="H174" i="20"/>
  <c r="H173" i="20"/>
  <c r="H172" i="20"/>
  <c r="H171" i="20"/>
  <c r="H170" i="20"/>
  <c r="H169" i="20"/>
  <c r="H168" i="20"/>
  <c r="H167" i="20"/>
  <c r="H166" i="20"/>
  <c r="H165" i="20"/>
  <c r="H164" i="20"/>
  <c r="H163" i="20"/>
  <c r="H162" i="20"/>
  <c r="H161" i="20"/>
  <c r="H160" i="20"/>
  <c r="H159" i="20"/>
  <c r="H158" i="20"/>
  <c r="H157" i="20"/>
  <c r="H156" i="20"/>
  <c r="H155" i="20"/>
  <c r="H154" i="20"/>
  <c r="H153" i="20"/>
  <c r="H152" i="20"/>
  <c r="H151" i="20"/>
  <c r="H150" i="20"/>
  <c r="H149" i="20"/>
  <c r="H148" i="20"/>
  <c r="H147" i="20"/>
  <c r="H146" i="20"/>
  <c r="H145" i="20"/>
  <c r="H143" i="20"/>
  <c r="H142" i="20"/>
  <c r="H141" i="20"/>
  <c r="H140" i="20"/>
  <c r="H139" i="20"/>
  <c r="H138" i="20"/>
  <c r="H137" i="20"/>
  <c r="H136" i="20"/>
  <c r="H135" i="20"/>
  <c r="H134" i="20"/>
  <c r="H133" i="20"/>
  <c r="H132" i="20"/>
  <c r="H131" i="20"/>
  <c r="H130" i="20"/>
  <c r="H129" i="20"/>
  <c r="H127" i="20"/>
  <c r="H126" i="20"/>
  <c r="H125" i="20"/>
  <c r="H124" i="20"/>
  <c r="H123" i="20"/>
  <c r="H122" i="20"/>
  <c r="H121" i="20"/>
  <c r="H120" i="20"/>
  <c r="H119" i="20"/>
  <c r="H117" i="20"/>
  <c r="H116" i="20"/>
  <c r="H115" i="20"/>
  <c r="H114" i="20"/>
  <c r="H113" i="20"/>
  <c r="H111" i="20"/>
  <c r="H110" i="20"/>
  <c r="H109" i="20"/>
  <c r="H108" i="20"/>
  <c r="H107" i="20"/>
  <c r="H106" i="20"/>
  <c r="H105" i="20"/>
  <c r="H104" i="20"/>
  <c r="H103" i="20"/>
  <c r="H102" i="20"/>
  <c r="H101" i="20"/>
  <c r="H100" i="20"/>
  <c r="H99" i="20"/>
  <c r="H98" i="20"/>
  <c r="H97" i="20"/>
  <c r="H96" i="20"/>
  <c r="H95" i="20"/>
  <c r="H94" i="20"/>
  <c r="H93" i="20"/>
  <c r="H90" i="20"/>
  <c r="H89" i="20"/>
  <c r="H88" i="20"/>
  <c r="H87" i="20"/>
  <c r="H86" i="20"/>
  <c r="H85" i="20"/>
  <c r="H84" i="20"/>
  <c r="H83" i="20"/>
  <c r="I83" i="20" s="1"/>
  <c r="B212" i="20" s="1"/>
  <c r="H82" i="20"/>
  <c r="H81" i="20"/>
  <c r="H80" i="20"/>
  <c r="H79" i="20"/>
  <c r="H78" i="20"/>
  <c r="H77" i="20"/>
  <c r="H76" i="20"/>
  <c r="H75" i="20"/>
  <c r="H74" i="20"/>
  <c r="H73" i="20"/>
  <c r="H72" i="20"/>
  <c r="H71" i="20"/>
  <c r="H70" i="20"/>
  <c r="H69" i="20"/>
  <c r="H68" i="20"/>
  <c r="H67" i="20"/>
  <c r="H66" i="20"/>
  <c r="H65" i="20"/>
  <c r="H64" i="20"/>
  <c r="H63" i="20"/>
  <c r="H62" i="20"/>
  <c r="H61" i="20"/>
  <c r="H60" i="20"/>
  <c r="H59" i="20"/>
  <c r="H58" i="20"/>
  <c r="H57" i="20"/>
  <c r="H56" i="20"/>
  <c r="H55" i="20"/>
  <c r="H54" i="20"/>
  <c r="H53" i="20"/>
  <c r="H52" i="20"/>
  <c r="H51" i="20"/>
  <c r="H50" i="20"/>
  <c r="H49" i="20"/>
  <c r="H48" i="20"/>
  <c r="H47" i="20"/>
  <c r="H46" i="20"/>
  <c r="H45" i="20"/>
  <c r="H44" i="20"/>
  <c r="H43" i="20"/>
  <c r="H42" i="20"/>
  <c r="H40" i="20"/>
  <c r="H39" i="20"/>
  <c r="H37" i="20"/>
  <c r="H36" i="20"/>
  <c r="H35" i="20"/>
  <c r="H34" i="20"/>
  <c r="H33" i="20"/>
  <c r="H32" i="20"/>
  <c r="H31" i="20"/>
  <c r="H30" i="20"/>
  <c r="H29" i="20"/>
  <c r="H28" i="20"/>
  <c r="H27" i="20"/>
  <c r="H26" i="20"/>
  <c r="H25" i="20"/>
  <c r="H24" i="20"/>
  <c r="H23" i="20"/>
  <c r="H22" i="20"/>
  <c r="H21" i="20"/>
  <c r="H20" i="20"/>
  <c r="H19" i="20"/>
  <c r="H18" i="20"/>
  <c r="H17" i="20"/>
  <c r="H16" i="20"/>
  <c r="H15" i="20"/>
  <c r="H14" i="20"/>
  <c r="H13" i="20"/>
  <c r="H12" i="20"/>
  <c r="H11" i="20"/>
  <c r="H10" i="20"/>
  <c r="H9" i="20"/>
  <c r="H8" i="20"/>
  <c r="H7" i="20"/>
  <c r="I54" i="22" l="1"/>
  <c r="I54" i="21"/>
  <c r="I54" i="20"/>
  <c r="B217" i="26"/>
  <c r="B217" i="25"/>
  <c r="B217" i="27"/>
  <c r="B217" i="24"/>
  <c r="B217" i="23"/>
  <c r="I116" i="22"/>
  <c r="B216" i="22" s="1"/>
  <c r="I111" i="22"/>
  <c r="B215" i="22" s="1"/>
  <c r="I107" i="22"/>
  <c r="B214" i="22" s="1"/>
  <c r="I90" i="22"/>
  <c r="B213" i="22" s="1"/>
  <c r="B211" i="22"/>
  <c r="I32" i="22"/>
  <c r="B210" i="22" s="1"/>
  <c r="I22" i="22"/>
  <c r="B209" i="22" s="1"/>
  <c r="I8" i="22"/>
  <c r="B208" i="22" s="1"/>
  <c r="I116" i="21"/>
  <c r="B216" i="21" s="1"/>
  <c r="E215" i="21" s="1"/>
  <c r="G215" i="21" s="1"/>
  <c r="I111" i="21"/>
  <c r="B215" i="21" s="1"/>
  <c r="I90" i="21"/>
  <c r="B213" i="21" s="1"/>
  <c r="I107" i="21"/>
  <c r="B214" i="21" s="1"/>
  <c r="B211" i="21"/>
  <c r="I32" i="21"/>
  <c r="B210" i="21" s="1"/>
  <c r="I22" i="21"/>
  <c r="B209" i="21" s="1"/>
  <c r="I8" i="21"/>
  <c r="B208" i="21" s="1"/>
  <c r="I116" i="20"/>
  <c r="B216" i="20" s="1"/>
  <c r="I111" i="20"/>
  <c r="B215" i="20" s="1"/>
  <c r="B211" i="20"/>
  <c r="I32" i="20"/>
  <c r="B210" i="20" s="1"/>
  <c r="I107" i="20"/>
  <c r="B214" i="20" s="1"/>
  <c r="I90" i="20"/>
  <c r="B213" i="20" s="1"/>
  <c r="I22" i="20"/>
  <c r="B209" i="20" s="1"/>
  <c r="I8" i="20"/>
  <c r="B208" i="20" s="1"/>
  <c r="B22" i="29" l="1"/>
  <c r="E216" i="27"/>
  <c r="G216" i="27" s="1"/>
  <c r="E216" i="23"/>
  <c r="G216" i="23" s="1"/>
  <c r="B21" i="29"/>
  <c r="B13" i="29"/>
  <c r="E216" i="26"/>
  <c r="G216" i="26" s="1"/>
  <c r="B12" i="29"/>
  <c r="E216" i="25"/>
  <c r="G216" i="25" s="1"/>
  <c r="B14" i="29"/>
  <c r="E216" i="24"/>
  <c r="G216" i="24" s="1"/>
  <c r="B217" i="22"/>
  <c r="B217" i="21"/>
  <c r="B2" i="29" s="1"/>
  <c r="B217" i="20"/>
  <c r="E216" i="20" l="1"/>
  <c r="G216" i="20" s="1"/>
  <c r="B19" i="29"/>
  <c r="E216" i="22"/>
  <c r="G216" i="22" s="1"/>
  <c r="B18" i="29"/>
  <c r="C216" i="19"/>
  <c r="C215" i="19"/>
  <c r="C214" i="19"/>
  <c r="C213" i="19"/>
  <c r="C212" i="19"/>
  <c r="C211" i="19"/>
  <c r="C210" i="19"/>
  <c r="C209" i="19"/>
  <c r="C208" i="19"/>
  <c r="H204" i="19"/>
  <c r="H203" i="19"/>
  <c r="H202" i="19"/>
  <c r="H201" i="19"/>
  <c r="H200" i="19"/>
  <c r="H199" i="19"/>
  <c r="H198" i="19"/>
  <c r="H197" i="19"/>
  <c r="H196" i="19"/>
  <c r="H195" i="19"/>
  <c r="H194" i="19"/>
  <c r="H193" i="19"/>
  <c r="H192" i="19"/>
  <c r="H191" i="19"/>
  <c r="H190" i="19"/>
  <c r="H189" i="19"/>
  <c r="H188" i="19"/>
  <c r="H187" i="19"/>
  <c r="H186" i="19"/>
  <c r="H185" i="19"/>
  <c r="H184" i="19"/>
  <c r="H183" i="19"/>
  <c r="H182" i="19"/>
  <c r="H181" i="19"/>
  <c r="H180" i="19"/>
  <c r="H179" i="19"/>
  <c r="H178" i="19"/>
  <c r="H177" i="19"/>
  <c r="H176" i="19"/>
  <c r="H175" i="19"/>
  <c r="H174" i="19"/>
  <c r="H173" i="19"/>
  <c r="H172" i="19"/>
  <c r="H171" i="19"/>
  <c r="H170" i="19"/>
  <c r="H169" i="19"/>
  <c r="H168" i="19"/>
  <c r="H167" i="19"/>
  <c r="H166" i="19"/>
  <c r="H165" i="19"/>
  <c r="H164" i="19"/>
  <c r="H163" i="19"/>
  <c r="H162" i="19"/>
  <c r="H161" i="19"/>
  <c r="H160" i="19"/>
  <c r="H159" i="19"/>
  <c r="H158" i="19"/>
  <c r="H157" i="19"/>
  <c r="H156" i="19"/>
  <c r="H155" i="19"/>
  <c r="H154" i="19"/>
  <c r="H153" i="19"/>
  <c r="H152" i="19"/>
  <c r="H151" i="19"/>
  <c r="H150" i="19"/>
  <c r="H149" i="19"/>
  <c r="H148" i="19"/>
  <c r="H147" i="19"/>
  <c r="H146" i="19"/>
  <c r="H145" i="19"/>
  <c r="H143" i="19"/>
  <c r="H142" i="19"/>
  <c r="H141" i="19"/>
  <c r="H140" i="19"/>
  <c r="H139" i="19"/>
  <c r="H138" i="19"/>
  <c r="H137" i="19"/>
  <c r="H136" i="19"/>
  <c r="H135" i="19"/>
  <c r="H134" i="19"/>
  <c r="H133" i="19"/>
  <c r="H132" i="19"/>
  <c r="H131" i="19"/>
  <c r="H130" i="19"/>
  <c r="H129" i="19"/>
  <c r="H127" i="19"/>
  <c r="H126" i="19"/>
  <c r="H125" i="19"/>
  <c r="H124" i="19"/>
  <c r="H123" i="19"/>
  <c r="H122" i="19"/>
  <c r="H121" i="19"/>
  <c r="H120" i="19"/>
  <c r="H119" i="19"/>
  <c r="H117" i="19"/>
  <c r="H116" i="19"/>
  <c r="H115" i="19"/>
  <c r="H114" i="19"/>
  <c r="H113" i="19"/>
  <c r="H111" i="19"/>
  <c r="H110" i="19"/>
  <c r="H109" i="19"/>
  <c r="H108" i="19"/>
  <c r="H107" i="19"/>
  <c r="H106" i="19"/>
  <c r="H105" i="19"/>
  <c r="H104" i="19"/>
  <c r="H103" i="19"/>
  <c r="H102" i="19"/>
  <c r="H101" i="19"/>
  <c r="H100" i="19"/>
  <c r="H99" i="19"/>
  <c r="H98" i="19"/>
  <c r="H97" i="19"/>
  <c r="H96" i="19"/>
  <c r="H95" i="19"/>
  <c r="H94" i="19"/>
  <c r="H93" i="19"/>
  <c r="H90" i="19"/>
  <c r="H89" i="19"/>
  <c r="H88" i="19"/>
  <c r="H87" i="19"/>
  <c r="H86" i="19"/>
  <c r="H85" i="19"/>
  <c r="H84" i="19"/>
  <c r="H83" i="19"/>
  <c r="I83" i="19" s="1"/>
  <c r="B212" i="19" s="1"/>
  <c r="H82" i="19"/>
  <c r="H81" i="19"/>
  <c r="H80" i="19"/>
  <c r="H79" i="19"/>
  <c r="H78" i="19"/>
  <c r="H77" i="19"/>
  <c r="H76" i="19"/>
  <c r="H75" i="19"/>
  <c r="H74" i="19"/>
  <c r="H73" i="19"/>
  <c r="H72" i="19"/>
  <c r="H71" i="19"/>
  <c r="H70" i="19"/>
  <c r="H69" i="19"/>
  <c r="H68" i="19"/>
  <c r="H67" i="19"/>
  <c r="H66" i="19"/>
  <c r="H65" i="19"/>
  <c r="H64" i="19"/>
  <c r="H63" i="19"/>
  <c r="H62" i="19"/>
  <c r="H61" i="19"/>
  <c r="H60" i="19"/>
  <c r="H59" i="19"/>
  <c r="H58" i="19"/>
  <c r="H57" i="19"/>
  <c r="H56" i="19"/>
  <c r="H55" i="19"/>
  <c r="H54" i="19"/>
  <c r="H53" i="19"/>
  <c r="H52" i="19"/>
  <c r="H51" i="19"/>
  <c r="H50" i="19"/>
  <c r="H49" i="19"/>
  <c r="H48" i="19"/>
  <c r="H47" i="19"/>
  <c r="H46" i="19"/>
  <c r="H45" i="19"/>
  <c r="H44" i="19"/>
  <c r="H43" i="19"/>
  <c r="H42" i="19"/>
  <c r="H40" i="19"/>
  <c r="H39" i="19"/>
  <c r="H37" i="19"/>
  <c r="H36" i="19"/>
  <c r="H35" i="19"/>
  <c r="H34" i="19"/>
  <c r="H33" i="19"/>
  <c r="H32" i="19"/>
  <c r="H31" i="19"/>
  <c r="H30" i="19"/>
  <c r="H29" i="19"/>
  <c r="H28" i="19"/>
  <c r="H27" i="19"/>
  <c r="H26" i="19"/>
  <c r="H25" i="19"/>
  <c r="H24" i="19"/>
  <c r="H23" i="19"/>
  <c r="H22" i="19"/>
  <c r="H21" i="19"/>
  <c r="H20" i="19"/>
  <c r="H19" i="19"/>
  <c r="H18" i="19"/>
  <c r="H17" i="19"/>
  <c r="H16" i="19"/>
  <c r="H15" i="19"/>
  <c r="H14" i="19"/>
  <c r="H13" i="19"/>
  <c r="H12" i="19"/>
  <c r="H11" i="19"/>
  <c r="H10" i="19"/>
  <c r="H9" i="19"/>
  <c r="H8" i="19"/>
  <c r="H7" i="19"/>
  <c r="I54" i="19" l="1"/>
  <c r="B211" i="19" s="1"/>
  <c r="I116" i="19"/>
  <c r="B216" i="19" s="1"/>
  <c r="I111" i="19"/>
  <c r="B215" i="19" s="1"/>
  <c r="I90" i="19"/>
  <c r="B213" i="19" s="1"/>
  <c r="I107" i="19"/>
  <c r="B214" i="19" s="1"/>
  <c r="I32" i="19"/>
  <c r="B210" i="19" s="1"/>
  <c r="I22" i="19"/>
  <c r="B209" i="19" s="1"/>
  <c r="I8" i="19"/>
  <c r="B208" i="19" s="1"/>
  <c r="C216" i="18"/>
  <c r="C215" i="18"/>
  <c r="C214" i="18"/>
  <c r="C213" i="18"/>
  <c r="C212" i="18"/>
  <c r="C211" i="18"/>
  <c r="C210" i="18"/>
  <c r="C209" i="18"/>
  <c r="C208" i="18"/>
  <c r="H204" i="18"/>
  <c r="H203" i="18"/>
  <c r="H202" i="18"/>
  <c r="H201" i="18"/>
  <c r="H200" i="18"/>
  <c r="H199" i="18"/>
  <c r="H198" i="18"/>
  <c r="H197" i="18"/>
  <c r="H196" i="18"/>
  <c r="H195" i="18"/>
  <c r="H194" i="18"/>
  <c r="H193" i="18"/>
  <c r="H192" i="18"/>
  <c r="H191" i="18"/>
  <c r="H190" i="18"/>
  <c r="H189" i="18"/>
  <c r="H188" i="18"/>
  <c r="H187" i="18"/>
  <c r="H186" i="18"/>
  <c r="H185" i="18"/>
  <c r="H184" i="18"/>
  <c r="H183" i="18"/>
  <c r="H182" i="18"/>
  <c r="H181" i="18"/>
  <c r="H180" i="18"/>
  <c r="H179" i="18"/>
  <c r="H178" i="18"/>
  <c r="H177" i="18"/>
  <c r="H176" i="18"/>
  <c r="H175" i="18"/>
  <c r="H174" i="18"/>
  <c r="H173" i="18"/>
  <c r="H172" i="18"/>
  <c r="H171" i="18"/>
  <c r="H170" i="18"/>
  <c r="H169" i="18"/>
  <c r="H168" i="18"/>
  <c r="H167" i="18"/>
  <c r="H166" i="18"/>
  <c r="H165" i="18"/>
  <c r="H164" i="18"/>
  <c r="H163" i="18"/>
  <c r="H162" i="18"/>
  <c r="H161" i="18"/>
  <c r="H160" i="18"/>
  <c r="H159" i="18"/>
  <c r="H158" i="18"/>
  <c r="H157" i="18"/>
  <c r="H156" i="18"/>
  <c r="H155" i="18"/>
  <c r="H154" i="18"/>
  <c r="H153" i="18"/>
  <c r="H152" i="18"/>
  <c r="H151" i="18"/>
  <c r="H150" i="18"/>
  <c r="H149" i="18"/>
  <c r="H148" i="18"/>
  <c r="H147" i="18"/>
  <c r="H146" i="18"/>
  <c r="H145" i="18"/>
  <c r="H143" i="18"/>
  <c r="H142" i="18"/>
  <c r="H141" i="18"/>
  <c r="H140" i="18"/>
  <c r="H139" i="18"/>
  <c r="H138" i="18"/>
  <c r="H137" i="18"/>
  <c r="H136" i="18"/>
  <c r="H135" i="18"/>
  <c r="H134" i="18"/>
  <c r="H133" i="18"/>
  <c r="H132" i="18"/>
  <c r="H131" i="18"/>
  <c r="H130" i="18"/>
  <c r="H129" i="18"/>
  <c r="H127" i="18"/>
  <c r="H126" i="18"/>
  <c r="H125" i="18"/>
  <c r="H124" i="18"/>
  <c r="H123" i="18"/>
  <c r="H122" i="18"/>
  <c r="H121" i="18"/>
  <c r="H120" i="18"/>
  <c r="H119" i="18"/>
  <c r="H117" i="18"/>
  <c r="H116" i="18"/>
  <c r="H115" i="18"/>
  <c r="H114" i="18"/>
  <c r="H113" i="18"/>
  <c r="H111" i="18"/>
  <c r="H110" i="18"/>
  <c r="H109" i="18"/>
  <c r="H108" i="18"/>
  <c r="H107" i="18"/>
  <c r="H106" i="18"/>
  <c r="H105" i="18"/>
  <c r="H104" i="18"/>
  <c r="H103" i="18"/>
  <c r="H102" i="18"/>
  <c r="H101" i="18"/>
  <c r="H100" i="18"/>
  <c r="H99" i="18"/>
  <c r="H98" i="18"/>
  <c r="H97" i="18"/>
  <c r="H96" i="18"/>
  <c r="H95" i="18"/>
  <c r="H94" i="18"/>
  <c r="H93" i="18"/>
  <c r="H90" i="18"/>
  <c r="H89" i="18"/>
  <c r="H88" i="18"/>
  <c r="H87" i="18"/>
  <c r="H86" i="18"/>
  <c r="H85" i="18"/>
  <c r="H84" i="18"/>
  <c r="H83" i="18"/>
  <c r="I83" i="18" s="1"/>
  <c r="B212" i="18" s="1"/>
  <c r="H82" i="18"/>
  <c r="H81" i="18"/>
  <c r="H80" i="18"/>
  <c r="H79" i="18"/>
  <c r="H78" i="18"/>
  <c r="H77" i="18"/>
  <c r="H76" i="18"/>
  <c r="H75" i="18"/>
  <c r="H74" i="18"/>
  <c r="H73" i="18"/>
  <c r="H72" i="18"/>
  <c r="H71" i="18"/>
  <c r="H70" i="18"/>
  <c r="H69" i="18"/>
  <c r="H68" i="18"/>
  <c r="H67" i="18"/>
  <c r="H66" i="18"/>
  <c r="H65" i="18"/>
  <c r="H64" i="18"/>
  <c r="H63" i="18"/>
  <c r="H62" i="18"/>
  <c r="H61" i="18"/>
  <c r="H60" i="18"/>
  <c r="H59" i="18"/>
  <c r="H58" i="18"/>
  <c r="H57" i="18"/>
  <c r="H56" i="18"/>
  <c r="H55" i="18"/>
  <c r="H54" i="18"/>
  <c r="H53" i="18"/>
  <c r="H52" i="18"/>
  <c r="H51" i="18"/>
  <c r="H50" i="18"/>
  <c r="H49" i="18"/>
  <c r="H48" i="18"/>
  <c r="H47" i="18"/>
  <c r="H46" i="18"/>
  <c r="H45" i="18"/>
  <c r="H44" i="18"/>
  <c r="H43" i="18"/>
  <c r="H42" i="18"/>
  <c r="H40" i="18"/>
  <c r="H39" i="18"/>
  <c r="H37" i="18"/>
  <c r="H36" i="18"/>
  <c r="H35" i="18"/>
  <c r="H34" i="18"/>
  <c r="H33" i="18"/>
  <c r="H32" i="18"/>
  <c r="H31" i="18"/>
  <c r="H30" i="18"/>
  <c r="H29" i="18"/>
  <c r="H28" i="18"/>
  <c r="H27" i="18"/>
  <c r="H26" i="18"/>
  <c r="H25" i="18"/>
  <c r="H24" i="18"/>
  <c r="H23" i="18"/>
  <c r="H22" i="18"/>
  <c r="H21" i="18"/>
  <c r="H20" i="18"/>
  <c r="H19" i="18"/>
  <c r="H18" i="18"/>
  <c r="H17" i="18"/>
  <c r="H16" i="18"/>
  <c r="H15" i="18"/>
  <c r="H14" i="18"/>
  <c r="H13" i="18"/>
  <c r="H12" i="18"/>
  <c r="H11" i="18"/>
  <c r="H10" i="18"/>
  <c r="H9" i="18"/>
  <c r="H8" i="18"/>
  <c r="H7" i="18"/>
  <c r="I54" i="18" l="1"/>
  <c r="B217" i="19"/>
  <c r="I116" i="18"/>
  <c r="B216" i="18" s="1"/>
  <c r="I111" i="18"/>
  <c r="B215" i="18" s="1"/>
  <c r="I107" i="18"/>
  <c r="B214" i="18" s="1"/>
  <c r="I90" i="18"/>
  <c r="B213" i="18" s="1"/>
  <c r="B211" i="18"/>
  <c r="I32" i="18"/>
  <c r="B210" i="18" s="1"/>
  <c r="I22" i="18"/>
  <c r="B209" i="18" s="1"/>
  <c r="I8" i="18"/>
  <c r="B208" i="18" s="1"/>
  <c r="C216" i="17"/>
  <c r="C215" i="17"/>
  <c r="C214" i="17"/>
  <c r="C213" i="17"/>
  <c r="C212" i="17"/>
  <c r="C211" i="17"/>
  <c r="C210" i="17"/>
  <c r="C209" i="17"/>
  <c r="C208" i="17"/>
  <c r="H204" i="17"/>
  <c r="H203" i="17"/>
  <c r="H202" i="17"/>
  <c r="H201" i="17"/>
  <c r="H200" i="17"/>
  <c r="H199" i="17"/>
  <c r="H198" i="17"/>
  <c r="H197" i="17"/>
  <c r="H196" i="17"/>
  <c r="H195" i="17"/>
  <c r="H194" i="17"/>
  <c r="H193" i="17"/>
  <c r="H192" i="17"/>
  <c r="H191" i="17"/>
  <c r="H190" i="17"/>
  <c r="H189" i="17"/>
  <c r="H188" i="17"/>
  <c r="H187" i="17"/>
  <c r="H186" i="17"/>
  <c r="H185" i="17"/>
  <c r="H184" i="17"/>
  <c r="H183" i="17"/>
  <c r="H182" i="17"/>
  <c r="H181" i="17"/>
  <c r="H180" i="17"/>
  <c r="H179" i="17"/>
  <c r="H178" i="17"/>
  <c r="H177" i="17"/>
  <c r="H176" i="17"/>
  <c r="H175" i="17"/>
  <c r="H174" i="17"/>
  <c r="H173" i="17"/>
  <c r="H172" i="17"/>
  <c r="H171" i="17"/>
  <c r="H170" i="17"/>
  <c r="H169" i="17"/>
  <c r="H168" i="17"/>
  <c r="H167" i="17"/>
  <c r="H166" i="17"/>
  <c r="H165" i="17"/>
  <c r="H164" i="17"/>
  <c r="H163" i="17"/>
  <c r="H162" i="17"/>
  <c r="H161" i="17"/>
  <c r="H160" i="17"/>
  <c r="H159" i="17"/>
  <c r="H158" i="17"/>
  <c r="H157" i="17"/>
  <c r="H156" i="17"/>
  <c r="H155" i="17"/>
  <c r="H154" i="17"/>
  <c r="H153" i="17"/>
  <c r="H152" i="17"/>
  <c r="H151" i="17"/>
  <c r="H150" i="17"/>
  <c r="H149" i="17"/>
  <c r="H148" i="17"/>
  <c r="H147" i="17"/>
  <c r="H146" i="17"/>
  <c r="H145" i="17"/>
  <c r="H143" i="17"/>
  <c r="H142" i="17"/>
  <c r="H141" i="17"/>
  <c r="H140" i="17"/>
  <c r="H139" i="17"/>
  <c r="H138" i="17"/>
  <c r="H137" i="17"/>
  <c r="H136" i="17"/>
  <c r="H135" i="17"/>
  <c r="H134" i="17"/>
  <c r="H133" i="17"/>
  <c r="H132" i="17"/>
  <c r="H131" i="17"/>
  <c r="H130" i="17"/>
  <c r="H129" i="17"/>
  <c r="H127" i="17"/>
  <c r="H126" i="17"/>
  <c r="H125" i="17"/>
  <c r="H124" i="17"/>
  <c r="H123" i="17"/>
  <c r="H122" i="17"/>
  <c r="H121" i="17"/>
  <c r="H120" i="17"/>
  <c r="H119" i="17"/>
  <c r="H117" i="17"/>
  <c r="H116" i="17"/>
  <c r="H115" i="17"/>
  <c r="H114" i="17"/>
  <c r="H113" i="17"/>
  <c r="H111" i="17"/>
  <c r="H110" i="17"/>
  <c r="H109" i="17"/>
  <c r="H108" i="17"/>
  <c r="H107" i="17"/>
  <c r="H106" i="17"/>
  <c r="H105" i="17"/>
  <c r="H104" i="17"/>
  <c r="H103" i="17"/>
  <c r="H102" i="17"/>
  <c r="H101" i="17"/>
  <c r="H100" i="17"/>
  <c r="H99" i="17"/>
  <c r="H98" i="17"/>
  <c r="H97" i="17"/>
  <c r="H96" i="17"/>
  <c r="H95" i="17"/>
  <c r="H94" i="17"/>
  <c r="H93" i="17"/>
  <c r="H90" i="17"/>
  <c r="H89" i="17"/>
  <c r="H88" i="17"/>
  <c r="H87" i="17"/>
  <c r="H86" i="17"/>
  <c r="H85" i="17"/>
  <c r="H84" i="17"/>
  <c r="H83" i="17"/>
  <c r="I83" i="17" s="1"/>
  <c r="B212" i="17" s="1"/>
  <c r="H82" i="17"/>
  <c r="H81" i="17"/>
  <c r="H80" i="17"/>
  <c r="H79" i="17"/>
  <c r="H78" i="17"/>
  <c r="H77" i="17"/>
  <c r="H76" i="17"/>
  <c r="H75" i="17"/>
  <c r="H74" i="17"/>
  <c r="H73" i="17"/>
  <c r="H72" i="17"/>
  <c r="H71" i="17"/>
  <c r="H70" i="17"/>
  <c r="H69" i="17"/>
  <c r="H68" i="17"/>
  <c r="H67" i="17"/>
  <c r="H66" i="17"/>
  <c r="H65" i="17"/>
  <c r="H64" i="17"/>
  <c r="H63" i="17"/>
  <c r="H62" i="17"/>
  <c r="H61" i="17"/>
  <c r="H60" i="17"/>
  <c r="H59" i="17"/>
  <c r="H58" i="17"/>
  <c r="H57" i="17"/>
  <c r="H56" i="17"/>
  <c r="H55" i="17"/>
  <c r="H54" i="17"/>
  <c r="H53" i="17"/>
  <c r="H52" i="17"/>
  <c r="H51" i="17"/>
  <c r="H50" i="17"/>
  <c r="H49" i="17"/>
  <c r="H48" i="17"/>
  <c r="H47" i="17"/>
  <c r="H46" i="17"/>
  <c r="H45" i="17"/>
  <c r="H44" i="17"/>
  <c r="H43" i="17"/>
  <c r="H42" i="17"/>
  <c r="H40" i="17"/>
  <c r="H39" i="17"/>
  <c r="H37" i="17"/>
  <c r="H36" i="17"/>
  <c r="H35" i="17"/>
  <c r="H34" i="17"/>
  <c r="H33" i="17"/>
  <c r="H32" i="17"/>
  <c r="H31" i="17"/>
  <c r="H30" i="17"/>
  <c r="H29" i="17"/>
  <c r="H28" i="17"/>
  <c r="H27" i="17"/>
  <c r="H26" i="17"/>
  <c r="H25" i="17"/>
  <c r="H24" i="17"/>
  <c r="H23" i="17"/>
  <c r="H22" i="17"/>
  <c r="H21" i="17"/>
  <c r="H20" i="17"/>
  <c r="H19" i="17"/>
  <c r="H18" i="17"/>
  <c r="H17" i="17"/>
  <c r="H16" i="17"/>
  <c r="H15" i="17"/>
  <c r="H14" i="17"/>
  <c r="H13" i="17"/>
  <c r="H12" i="17"/>
  <c r="H11" i="17"/>
  <c r="H10" i="17"/>
  <c r="H9" i="17"/>
  <c r="H8" i="17"/>
  <c r="H7" i="17"/>
  <c r="H154" i="11"/>
  <c r="H153" i="11"/>
  <c r="H152" i="11"/>
  <c r="H151" i="11"/>
  <c r="H150" i="11"/>
  <c r="H149" i="11"/>
  <c r="H148" i="11"/>
  <c r="H147" i="11"/>
  <c r="H146" i="11"/>
  <c r="H145" i="11"/>
  <c r="H143" i="11"/>
  <c r="H142" i="11"/>
  <c r="H141" i="11"/>
  <c r="H140" i="11"/>
  <c r="H139" i="11"/>
  <c r="H138" i="11"/>
  <c r="H137" i="11"/>
  <c r="H136" i="11"/>
  <c r="H135" i="11"/>
  <c r="H134" i="11"/>
  <c r="H133" i="11"/>
  <c r="H132" i="11"/>
  <c r="H131" i="11"/>
  <c r="H130" i="11"/>
  <c r="H129" i="11"/>
  <c r="H127" i="11"/>
  <c r="H126" i="11"/>
  <c r="H125" i="11"/>
  <c r="H124" i="11"/>
  <c r="H123" i="11"/>
  <c r="H122" i="11"/>
  <c r="H121" i="11"/>
  <c r="H120" i="11"/>
  <c r="H119" i="11"/>
  <c r="H117" i="11"/>
  <c r="C216" i="16"/>
  <c r="C215" i="16"/>
  <c r="C214" i="16"/>
  <c r="C213" i="16"/>
  <c r="C212" i="16"/>
  <c r="C211" i="16"/>
  <c r="C210" i="16"/>
  <c r="C209" i="16"/>
  <c r="C208" i="16"/>
  <c r="H204" i="16"/>
  <c r="H203" i="16"/>
  <c r="H202" i="16"/>
  <c r="H201" i="16"/>
  <c r="H200" i="16"/>
  <c r="H199" i="16"/>
  <c r="H198" i="16"/>
  <c r="H197" i="16"/>
  <c r="H196" i="16"/>
  <c r="H195" i="16"/>
  <c r="H194" i="16"/>
  <c r="H193" i="16"/>
  <c r="H192" i="16"/>
  <c r="H191" i="16"/>
  <c r="H190" i="16"/>
  <c r="H189" i="16"/>
  <c r="H188" i="16"/>
  <c r="H187" i="16"/>
  <c r="H186" i="16"/>
  <c r="H185" i="16"/>
  <c r="H184" i="16"/>
  <c r="H183" i="16"/>
  <c r="H182" i="16"/>
  <c r="H181" i="16"/>
  <c r="H180" i="16"/>
  <c r="H179" i="16"/>
  <c r="H178" i="16"/>
  <c r="H177" i="16"/>
  <c r="H176" i="16"/>
  <c r="H175" i="16"/>
  <c r="H174" i="16"/>
  <c r="H173" i="16"/>
  <c r="H172" i="16"/>
  <c r="H171" i="16"/>
  <c r="H170" i="16"/>
  <c r="H169" i="16"/>
  <c r="H168" i="16"/>
  <c r="H167" i="16"/>
  <c r="H166" i="16"/>
  <c r="H165" i="16"/>
  <c r="H164" i="16"/>
  <c r="H163" i="16"/>
  <c r="H162" i="16"/>
  <c r="H161" i="16"/>
  <c r="H160" i="16"/>
  <c r="H159" i="16"/>
  <c r="H158" i="16"/>
  <c r="H157" i="16"/>
  <c r="H156" i="16"/>
  <c r="H155" i="16"/>
  <c r="H154" i="16"/>
  <c r="H153" i="16"/>
  <c r="H152" i="16"/>
  <c r="H151" i="16"/>
  <c r="H150" i="16"/>
  <c r="H149" i="16"/>
  <c r="H148" i="16"/>
  <c r="H147" i="16"/>
  <c r="H146" i="16"/>
  <c r="H145" i="16"/>
  <c r="H143" i="16"/>
  <c r="H142" i="16"/>
  <c r="H141" i="16"/>
  <c r="H140" i="16"/>
  <c r="H139" i="16"/>
  <c r="H138" i="16"/>
  <c r="H137" i="16"/>
  <c r="H136" i="16"/>
  <c r="H135" i="16"/>
  <c r="H134" i="16"/>
  <c r="H133" i="16"/>
  <c r="H132" i="16"/>
  <c r="H131" i="16"/>
  <c r="H130" i="16"/>
  <c r="H129" i="16"/>
  <c r="H127" i="16"/>
  <c r="H126" i="16"/>
  <c r="H125" i="16"/>
  <c r="H124" i="16"/>
  <c r="H123" i="16"/>
  <c r="H122" i="16"/>
  <c r="H121" i="16"/>
  <c r="H120" i="16"/>
  <c r="H119" i="16"/>
  <c r="H117" i="16"/>
  <c r="H116" i="16"/>
  <c r="H115" i="16"/>
  <c r="H114" i="16"/>
  <c r="H113" i="16"/>
  <c r="H111" i="16"/>
  <c r="H110" i="16"/>
  <c r="H109" i="16"/>
  <c r="H108" i="16"/>
  <c r="H107" i="16"/>
  <c r="H106" i="16"/>
  <c r="H105" i="16"/>
  <c r="H104" i="16"/>
  <c r="H103" i="16"/>
  <c r="H102" i="16"/>
  <c r="H101" i="16"/>
  <c r="H100" i="16"/>
  <c r="H99" i="16"/>
  <c r="H98" i="16"/>
  <c r="H97" i="16"/>
  <c r="H96" i="16"/>
  <c r="H95" i="16"/>
  <c r="H94" i="16"/>
  <c r="H93" i="16"/>
  <c r="H90" i="16"/>
  <c r="H89" i="16"/>
  <c r="H88" i="16"/>
  <c r="H87" i="16"/>
  <c r="H86" i="16"/>
  <c r="H85" i="16"/>
  <c r="H84" i="16"/>
  <c r="H83" i="16"/>
  <c r="I83" i="16" s="1"/>
  <c r="B212" i="16" s="1"/>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0" i="16"/>
  <c r="H39"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H10" i="16"/>
  <c r="H9" i="16"/>
  <c r="H8" i="16"/>
  <c r="H7" i="16"/>
  <c r="I54" i="17" l="1"/>
  <c r="I54" i="16"/>
  <c r="E216" i="19"/>
  <c r="G216" i="19" s="1"/>
  <c r="B23" i="29"/>
  <c r="B217" i="18"/>
  <c r="I116" i="17"/>
  <c r="B216" i="17" s="1"/>
  <c r="I111" i="17"/>
  <c r="B215" i="17" s="1"/>
  <c r="I107" i="17"/>
  <c r="B214" i="17" s="1"/>
  <c r="I90" i="17"/>
  <c r="B213" i="17" s="1"/>
  <c r="B211" i="17"/>
  <c r="I32" i="17"/>
  <c r="B210" i="17" s="1"/>
  <c r="I22" i="17"/>
  <c r="B209" i="17" s="1"/>
  <c r="I8" i="17"/>
  <c r="B208" i="17" s="1"/>
  <c r="I116" i="16"/>
  <c r="B216" i="16" s="1"/>
  <c r="I111" i="16"/>
  <c r="B215" i="16" s="1"/>
  <c r="I107" i="16"/>
  <c r="B214" i="16" s="1"/>
  <c r="I90" i="16"/>
  <c r="B213" i="16" s="1"/>
  <c r="B211" i="16"/>
  <c r="I32" i="16"/>
  <c r="B210" i="16" s="1"/>
  <c r="I22" i="16"/>
  <c r="B209" i="16" s="1"/>
  <c r="I8" i="16"/>
  <c r="B208" i="16" s="1"/>
  <c r="C216" i="12"/>
  <c r="C215" i="12"/>
  <c r="C214" i="12"/>
  <c r="C213" i="12"/>
  <c r="C212" i="12"/>
  <c r="C211" i="12"/>
  <c r="C210" i="12"/>
  <c r="C209" i="12"/>
  <c r="C208" i="12"/>
  <c r="H204" i="12"/>
  <c r="H203" i="12"/>
  <c r="H202" i="12"/>
  <c r="H201" i="12"/>
  <c r="H200" i="12"/>
  <c r="H199" i="12"/>
  <c r="H198" i="12"/>
  <c r="H197" i="12"/>
  <c r="H196" i="12"/>
  <c r="H195" i="12"/>
  <c r="H194" i="12"/>
  <c r="H193" i="12"/>
  <c r="H192" i="12"/>
  <c r="H191" i="12"/>
  <c r="H190" i="12"/>
  <c r="H189" i="12"/>
  <c r="H188" i="12"/>
  <c r="H187" i="12"/>
  <c r="H186" i="12"/>
  <c r="H185" i="12"/>
  <c r="H184" i="12"/>
  <c r="H183" i="12"/>
  <c r="H182" i="12"/>
  <c r="H181" i="12"/>
  <c r="H180" i="12"/>
  <c r="H179" i="12"/>
  <c r="H178" i="12"/>
  <c r="H177" i="12"/>
  <c r="H176" i="12"/>
  <c r="H175" i="12"/>
  <c r="H174" i="12"/>
  <c r="H173" i="12"/>
  <c r="H172" i="12"/>
  <c r="H171" i="12"/>
  <c r="H170" i="12"/>
  <c r="H169" i="12"/>
  <c r="H168" i="12"/>
  <c r="H167" i="12"/>
  <c r="H166" i="12"/>
  <c r="H165" i="12"/>
  <c r="H164" i="12"/>
  <c r="H163" i="12"/>
  <c r="H162" i="12"/>
  <c r="H161" i="12"/>
  <c r="H160" i="12"/>
  <c r="H159" i="12"/>
  <c r="H158" i="12"/>
  <c r="H157" i="12"/>
  <c r="H156" i="12"/>
  <c r="H155" i="12"/>
  <c r="H154" i="12"/>
  <c r="H153" i="12"/>
  <c r="H152" i="12"/>
  <c r="H151" i="12"/>
  <c r="H150" i="12"/>
  <c r="H149" i="12"/>
  <c r="H148" i="12"/>
  <c r="H147" i="12"/>
  <c r="H146" i="12"/>
  <c r="H145" i="12"/>
  <c r="H143" i="12"/>
  <c r="H142" i="12"/>
  <c r="H141" i="12"/>
  <c r="H140" i="12"/>
  <c r="H139" i="12"/>
  <c r="H138" i="12"/>
  <c r="H137" i="12"/>
  <c r="H136" i="12"/>
  <c r="H135" i="12"/>
  <c r="H134" i="12"/>
  <c r="H133" i="12"/>
  <c r="H132" i="12"/>
  <c r="H131" i="12"/>
  <c r="H130" i="12"/>
  <c r="H129" i="12"/>
  <c r="H127" i="12"/>
  <c r="H126" i="12"/>
  <c r="H125" i="12"/>
  <c r="H124" i="12"/>
  <c r="H123" i="12"/>
  <c r="H122" i="12"/>
  <c r="H121" i="12"/>
  <c r="H120" i="12"/>
  <c r="H119" i="12"/>
  <c r="H117" i="12"/>
  <c r="H116" i="12"/>
  <c r="H115" i="12"/>
  <c r="H114" i="12"/>
  <c r="H113" i="12"/>
  <c r="H111" i="12"/>
  <c r="H110" i="12"/>
  <c r="H109" i="12"/>
  <c r="H108" i="12"/>
  <c r="H107" i="12"/>
  <c r="H106" i="12"/>
  <c r="H105" i="12"/>
  <c r="H104" i="12"/>
  <c r="H103" i="12"/>
  <c r="H102" i="12"/>
  <c r="H101" i="12"/>
  <c r="H100" i="12"/>
  <c r="H99" i="12"/>
  <c r="H98" i="12"/>
  <c r="H97" i="12"/>
  <c r="H96" i="12"/>
  <c r="H95" i="12"/>
  <c r="H94" i="12"/>
  <c r="H93" i="12"/>
  <c r="H90" i="12"/>
  <c r="H89" i="12"/>
  <c r="H88" i="12"/>
  <c r="H87" i="12"/>
  <c r="H86" i="12"/>
  <c r="H85" i="12"/>
  <c r="H84" i="12"/>
  <c r="H83" i="12"/>
  <c r="I83" i="12" s="1"/>
  <c r="B212" i="12" s="1"/>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0" i="12"/>
  <c r="H39"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H9" i="12"/>
  <c r="H8" i="12"/>
  <c r="H7" i="12"/>
  <c r="C216" i="11"/>
  <c r="C215" i="11"/>
  <c r="C214" i="11"/>
  <c r="C213" i="11"/>
  <c r="C212" i="11"/>
  <c r="C211" i="11"/>
  <c r="C210" i="11"/>
  <c r="C209" i="11"/>
  <c r="C208"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16" i="11"/>
  <c r="H115" i="11"/>
  <c r="H114" i="11"/>
  <c r="H113" i="11"/>
  <c r="H111" i="11"/>
  <c r="H110" i="11"/>
  <c r="H109" i="11"/>
  <c r="H108" i="11"/>
  <c r="H107" i="11"/>
  <c r="H106" i="11"/>
  <c r="H105" i="11"/>
  <c r="H104" i="11"/>
  <c r="H103" i="11"/>
  <c r="H102" i="11"/>
  <c r="H101" i="11"/>
  <c r="H100" i="11"/>
  <c r="H99" i="11"/>
  <c r="H98" i="11"/>
  <c r="H97" i="11"/>
  <c r="H96" i="11"/>
  <c r="H95" i="11"/>
  <c r="H94" i="11"/>
  <c r="H93" i="11"/>
  <c r="H90" i="11"/>
  <c r="H89" i="11"/>
  <c r="H88" i="11"/>
  <c r="H87" i="11"/>
  <c r="H86" i="11"/>
  <c r="H85" i="11"/>
  <c r="H84" i="11"/>
  <c r="H83" i="11"/>
  <c r="I83" i="11" s="1"/>
  <c r="B212" i="11" s="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0" i="11"/>
  <c r="H39"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8" i="11"/>
  <c r="H7" i="11"/>
  <c r="I107" i="11" l="1"/>
  <c r="B214" i="11" s="1"/>
  <c r="I54" i="11"/>
  <c r="I8" i="12"/>
  <c r="B208" i="12" s="1"/>
  <c r="E216" i="18"/>
  <c r="G216" i="18" s="1"/>
  <c r="B17" i="29"/>
  <c r="I54" i="12"/>
  <c r="B211" i="12" s="1"/>
  <c r="I107" i="12"/>
  <c r="B214" i="12" s="1"/>
  <c r="I8" i="11"/>
  <c r="B208" i="11" s="1"/>
  <c r="I90" i="12"/>
  <c r="B213" i="12" s="1"/>
  <c r="B217" i="17"/>
  <c r="B217" i="16"/>
  <c r="I116" i="12"/>
  <c r="B216" i="12" s="1"/>
  <c r="I111" i="12"/>
  <c r="B215" i="12" s="1"/>
  <c r="I32" i="12"/>
  <c r="B210" i="12" s="1"/>
  <c r="I22" i="12"/>
  <c r="B209" i="12" s="1"/>
  <c r="I116" i="11"/>
  <c r="B216" i="11" s="1"/>
  <c r="I111" i="11"/>
  <c r="B215" i="11" s="1"/>
  <c r="I90" i="11"/>
  <c r="B213" i="11" s="1"/>
  <c r="B211" i="11"/>
  <c r="I32" i="11"/>
  <c r="B210" i="11" s="1"/>
  <c r="I22" i="11"/>
  <c r="B209" i="11" s="1"/>
  <c r="E216" i="16" l="1"/>
  <c r="G216" i="16" s="1"/>
  <c r="B16" i="29"/>
  <c r="E216" i="17"/>
  <c r="G216" i="17" s="1"/>
  <c r="B10" i="29"/>
  <c r="B217" i="12"/>
  <c r="B217" i="11"/>
  <c r="E216" i="11" l="1"/>
  <c r="G216" i="11" s="1"/>
  <c r="B20" i="29"/>
  <c r="B3" i="29"/>
  <c r="E216" i="12"/>
  <c r="G216" i="12" s="1"/>
  <c r="B24" i="29" l="1"/>
</calcChain>
</file>

<file path=xl/sharedStrings.xml><?xml version="1.0" encoding="utf-8"?>
<sst xmlns="http://schemas.openxmlformats.org/spreadsheetml/2006/main" count="15355" uniqueCount="1256">
  <si>
    <t>Promedio en General</t>
  </si>
  <si>
    <t>Instrumentos de gestión de información pública.</t>
  </si>
  <si>
    <t>Trámites y servicios.</t>
  </si>
  <si>
    <t>Contratación.</t>
  </si>
  <si>
    <t>Control.</t>
  </si>
  <si>
    <t>Planeación.</t>
  </si>
  <si>
    <t>Normatividad.</t>
  </si>
  <si>
    <t>Estructura orgánica y talento humano.</t>
  </si>
  <si>
    <t>Información de interés.</t>
  </si>
  <si>
    <t>Mecanismos de contacto con el sujeto obligado.</t>
  </si>
  <si>
    <t>Observaciones</t>
  </si>
  <si>
    <t>% de Cumplimiento</t>
  </si>
  <si>
    <t>Categoría</t>
  </si>
  <si>
    <t>Literal g), artículo 4; literal d), artículo 17; literal b), artículo 18, todos de la Ley 1581 de 2012.</t>
  </si>
  <si>
    <t>Publicar a través de una URL  del sitio web del sujeto obligado el  documento o soporte que acredite la certificación de seguridad de la página web de la entidad. Puede ser el protocolo "https" u otro similar. Como guía, que no es vinculante, se puede seguir la norma técnica ISO 27001 de 2013</t>
  </si>
  <si>
    <t>e. ¿La página web está protegida con un protocolo de seguridad, como el de transferencia de hipertexto "https" o similar, que otorgue un nivel de seguridad a la información que se trata a través de la página web?</t>
  </si>
  <si>
    <t xml:space="preserve">Literal c), artículo 4; artículo 9; literales b) y h) del artículo 17; todos de la Ley 1581 de 2012. Artículos 2.2.2.25.2.1 al 2.2.2.25.2.9 del Decreto Único Reglamentario 1074 de 2015. </t>
  </si>
  <si>
    <t>Envíe la(s) URL de(l) (los)  sitio(s) web donde solicita información personal, a través de casillas de información, formularios y similares, y del hipervinculo donde solicita la autorización previa, expresa e informada del titular de la información, en los casos exigidos por la Ley 1581 de 2012. En caso de que no sea posible enviar el hipervínculo, por tratarse de ventana emergente o similar, publicar la captura de pantalla correspondiente en la URL  que demuestre el cumplimiento de la obligación.</t>
  </si>
  <si>
    <t>d. ¿La entidad solicita la autorización previa, expresa e informada, cuando recolecta datos personales a través de la página web, en los supuestos que no están cubiertos por la excepción de solicitud de autorización del artículo 10 de la Ley 1581 de 2012?</t>
  </si>
  <si>
    <t>Literal b), artículo 4, y literal c), artículo 17, ambos de la Ley 1581 de 2012.</t>
  </si>
  <si>
    <t>Envíe la(s) URL de(l) (los)  sitio(s) web donde solicita información personal, a través de casillas de información, formularios y similares, y del hipervinculo o espacio donde se le comunican las finalidades para las cuales serán tratados sus datos personales a las personas que ingresan su información en esos espacios. En caso de que no sea posible enviar el hipervínculo, por tratarse de ventana emergente o similar, publicar la captura de pantalla corrspondiente en la URL  que demuestre eLcumplimiento de la obligación.</t>
  </si>
  <si>
    <t>c. En caso de que se recolecten datos personales a través de la página web (a través de casillas de información, formularios, etc.) ¿están publicadas en la página web, o se comunican a las personas que navegan la página web, las finalidades para las cuales son recolectados esos datos?</t>
  </si>
  <si>
    <t>Artículo 25, Ley 1581 de 2012. Artículo 2.2.2.25.3.1 del Decreto Único Reglamentario 1074 de 2015.</t>
  </si>
  <si>
    <t>Envíe la URL donde el sujeto obligado  aloja la política de tratamiento la información públicada en la página web, en la que aparezcan los requisitos mínimos señalados en la Ley 1581 de 2012 y el Decreto Único Reglamentario 1074 de 201.</t>
  </si>
  <si>
    <t>b. ¿La política de tratamiento de la información publicada en al página web contiene la identificación y datos de contacto del responsable del tratamiento, el área o persona encargada de la atención de reclamos y consultas, y el procedimiento para que los titulares ejerzan su derecho a conocer, actualizar, rectificar y suprimir información y revocar la autorización, de conformidad con la Ley 1581 de 2012 y el Decreto Único Reglamentario 1074 de 2015?</t>
  </si>
  <si>
    <t>Artículo 25, Ley 1581 de 2012. Artículo 2.2.2.26.1.2, Decreto Único Reglamentario 1074 de 2015, modificado por el Decreto 90 de 2018. Verificación de la Procuraduría según el literal h), numeral ii), artículo 5 de la Resolución 138 del 04 de abril de 2018, modificado por el artículo 2 de la Resolución 462 del 26 de abril de 2019, ambas emitidas por el Procurador General de la Nación.</t>
  </si>
  <si>
    <t>Soporte a través de  una URL donde se pueda  visualizar la  comunicación  de la Superintendencia de Industria y Comercio que demuestre  la culminación del proceso de inscripción de las bases de datos en el RNBD.</t>
  </si>
  <si>
    <t>a. ¿La entidad realizó la inscripción de sus bases de datos, en el Registro Nacional de Base de Datos (RNBD) ante la Superintendencia de Industria y Comercio de acuerdo a lo establecido en la Ley 1581 de 2012 y  en el Decreto Único Reglamentario 1074 de 2015?</t>
  </si>
  <si>
    <t>13.1. Cumplimiento de principios y obligaciones del régimen general de protección de datos personales</t>
  </si>
  <si>
    <t xml:space="preserve">13. Protección de Datos Personales
</t>
  </si>
  <si>
    <t xml:space="preserve">Artículos 1 y  5 de la  Resolución 3564 de 2015, NTC 5854 de accesibilidad web,  Artículo 13, Capítulo II Decreto 103 de 2015 </t>
  </si>
  <si>
    <t xml:space="preserve">El sujeto obligado cumple con los estándares de accesibilidad según la norma NTC5854 -A-AA-AAA .
</t>
  </si>
  <si>
    <t>a. ¿El sitio web de su Entidad cumple con los criterios de accesibilidad en medios electronicos?</t>
  </si>
  <si>
    <t xml:space="preserve">12.2.Accesibilidad en medios electrónicos para la población en situación de discapacidad </t>
  </si>
  <si>
    <t xml:space="preserve">Artículo 8, Ley 1712 de 2014,  Decreto 103 de 2015, Capítulo II,  artículo 12. </t>
  </si>
  <si>
    <t>El sujeto obligado tiene publicado en el botón de Transparencia y acceso a la Información Pública, información pública en diversos idiomas y lenguas y  formatos alternativos comprensibles para dichos grupos como consecuencia de las peticiones y requerimientos realizados por estas comunidades.</t>
  </si>
  <si>
    <t xml:space="preserve">a. ¿La entidad ha divulgado información y elaborado formatos alternativos en respuesta a los solicitudes  de las autoridades de los grupos étnicos y culturales del país? </t>
  </si>
  <si>
    <t>12.1. Formato alternativo para 
 grupos étnicos y culturales</t>
  </si>
  <si>
    <t xml:space="preserve">12. Criterio Diferencial de Accesibilidad.
</t>
  </si>
  <si>
    <t xml:space="preserve">El formulario debe contener un campo en que informe sobre los costos de reproducción de la información pública, individualizando el costo unitario de los diferentes tipos de formato a través de los cuales se puede reproducir la información.
</t>
  </si>
  <si>
    <t>y. Información sobre posibles costos asociados a la respuesta</t>
  </si>
  <si>
    <t xml:space="preserve">El formulario debe contener un campo que permita al usuario elegir el medio por el cual quiere recibir respuesta de la solicitud de información pública.
</t>
  </si>
  <si>
    <t>x. Opción para elegir el medio de respuesta</t>
  </si>
  <si>
    <t xml:space="preserve">El formulario debe contar con un espacio para que los usuarios envíen documentos o archivos como soporte de su solicitud (archivos de texto, hoja de cálculo, video, audio, imágenes, entre otros). 
</t>
  </si>
  <si>
    <t>w.  Archivos o documentos</t>
  </si>
  <si>
    <t xml:space="preserve">Corresponde a la caja de texto donde se detalla la solicitud de información, teniendo en cuenta que de conformidad con los mandatos de la Ley 1712 de 2014 no se requiere justificación.
</t>
  </si>
  <si>
    <t>v. Contenido de la solicitud</t>
  </si>
  <si>
    <t xml:space="preserve">Corresponde al número telefónico móvil de la persona que radica la solicitud de información.
</t>
  </si>
  <si>
    <t>u. 	Teléfono móvil</t>
  </si>
  <si>
    <t xml:space="preserve">Corresponde al número telefónico fijo de la persona que radica la solicitud de información.
</t>
  </si>
  <si>
    <t>t. Teléfono fijo</t>
  </si>
  <si>
    <t xml:space="preserve">Identificador específico de Internet que contiene una cadena de caracteres localmente interpretada seguida por el carácter especial @ y posteriormente un dominio Internet, que permite a los usuarios enviar y recibir mensajes. Para el caso, corresponde al correo electrónico de la persona que radica la solicitud de información.
</t>
  </si>
  <si>
    <t>s. Correo electrónico</t>
  </si>
  <si>
    <t xml:space="preserve">Define el conjunto de signos alfanuméricos mediante los cuales se identifica la ubicación de un sujeto u objeto en una zona geográfica determinada. Para el caso, corresponde a la dirección de la persona que radica la solicitud de información.
</t>
  </si>
  <si>
    <t>r. Dirección</t>
  </si>
  <si>
    <t xml:space="preserve">Contiene el nombre de la entidad territorial fundamental de la división político-administrativa del Estado colombiano, con autonomía política, fiscal y administrativa dentro de los límites que le señalen la Constitución y las leyes de la República. Para el caso, corresponde al municipio de la persona que radica la solicitud de información, el cual debe corresponder a una lista desplegable para que el usuario haga la elección.
</t>
  </si>
  <si>
    <t>q. Municipio</t>
  </si>
  <si>
    <t>Contiene el nombre de entidades territoriales, las cuales tienen autonomía para la administración de los asuntos seccionales y la planificación y promoción del desarrollo económico y social dentro de su territorio en los términos establecidos por la Constitución. Para el caso, corresponde al departamento de la persona que radica la solicitud de información, el cual debe corresponder a una lista desplegable para que el usuario haga la elección</t>
  </si>
  <si>
    <t>p. Departamento</t>
  </si>
  <si>
    <t>Nombre o denominación con el que se identifica una Nación, región o territorio que forma una unidad geográfica, política y cultural. Para el caso, corresponde al país de la persona que radica la solicitud de información, el cual debe corresponder a una lista desplegable para que el usuario haga la elección.</t>
  </si>
  <si>
    <t>o. País</t>
  </si>
  <si>
    <t xml:space="preserve">Número de identificación tributario asignado a personas jurídicas y naturales por la Dirección de Impuestos y Aduanas Nacionales.
</t>
  </si>
  <si>
    <t>n. NIT</t>
  </si>
  <si>
    <t xml:space="preserve">Hace referencia al nombre y firma por los cuales es conocida una compañía mercantil de forma colectiva, comanditaria o anónima.
</t>
  </si>
  <si>
    <t>m. Razón Social</t>
  </si>
  <si>
    <t xml:space="preserve">Número de identificación de la persona que radica la solicitud de información
</t>
  </si>
  <si>
    <t>l. Número de identificación</t>
  </si>
  <si>
    <t xml:space="preserve">Tipo de identificación C.C. ___ C.E. ___ R.C. ___ T.I. ___ Otro: ___
</t>
  </si>
  <si>
    <t>k. Tipo de identificación</t>
  </si>
  <si>
    <t>j. Segundo Apellido (opcional)</t>
  </si>
  <si>
    <t>i. Primer Apellido</t>
  </si>
  <si>
    <t>h. Segundo Nombre (opcional)</t>
  </si>
  <si>
    <t xml:space="preserve">El conjunto de palabras con las que jurídica y oficialmente se individualiza, identifica y designa cada persona. Toda persona tiene derecho a su individualidad y por consiguiente al nombre que por ley le corresponde. El nombre comprende, el (los) nombre(s) y el (los) apellido(s).
</t>
  </si>
  <si>
    <t>g. Primer Nombre</t>
  </si>
  <si>
    <t xml:space="preserve">Persona natural; persona jurídica; niños, niñas y adolescentes, apoderado
</t>
  </si>
  <si>
    <t>f. Tipo de solicitante</t>
  </si>
  <si>
    <t xml:space="preserve">En este campo se deben desplegar los tipos de solicitud establecidos por la ley (petición, queja, reclamo, sugerencia solicitud o solicitud de información pública). En caso de formularse un derecho de petición se debe aclarar al peticionario que de conformidad con los mandatos de la Ley 1755 de 2015, su petición deberá contener los nombres y apellidos completos del solicitante, de su representante y/o apoderado, el objeto de la petición y las razones en las que fundamenta su petición, aclarando que en ningún caso podrá ser rechazada la petición por motivos de fundamentación inadecuada o incompleta.
</t>
  </si>
  <si>
    <t>e. Tipo de Solicitud</t>
  </si>
  <si>
    <t>(Decreto No. 1081 de 2015, Artículo 2.1.1.3.1.1, Numeral 5)</t>
  </si>
  <si>
    <t>Campos mínimos del formulario:</t>
  </si>
  <si>
    <t>(Ley 1712, Artículo 4 )</t>
  </si>
  <si>
    <t>El sujeto obligado debe disponer de un enlace que redirija al formato de solicitud de información con identidad reservada, dispuesto por la Procuraduría General de la Nación en su página web. El cual corresponde a: https://www.procuraduria.gov.co/portal/pqrsdf_Solicitud_de_informacion_con_identificacion_reservada.page</t>
  </si>
  <si>
    <t>d. Solicitud de información pública con identidad reservada</t>
  </si>
  <si>
    <t>El sujeto obligado debe disponer de un enlace o documento de ayuda, en donde se detallen las características, requisitos, mecanismos de seguimiento y plazos de respuesta teniendo en cuenta el tipo de petición o solicitud de información</t>
  </si>
  <si>
    <t>c. Ayudas</t>
  </si>
  <si>
    <t xml:space="preserve">El formulario deberá contar con una validación de campos que permita indicar al ciudadano si existen errores en el diligenciamiento o si le hace falta incluir alguna información. </t>
  </si>
  <si>
    <t>b. Validación de los campos</t>
  </si>
  <si>
    <t>El formulario debe estar habilitado para que tanto niños y niñas como adolescentes puedan hacer solicitudes de información pública.</t>
  </si>
  <si>
    <t>a. Habilitación para el uso de niños, niñas y adolescentes</t>
  </si>
  <si>
    <t>Requisitos generales:</t>
  </si>
  <si>
    <t>11.2. Formulario para la recepción de solicitudes de información pública.</t>
  </si>
  <si>
    <t>(Artículo 17, Decreto 103 2015)</t>
  </si>
  <si>
    <t>a. En la recepción de solicitudes de información pública los sujetos obligados deben indicar al solicitante los medios por los cuales se puede hacer seguimiento a la misma mediante el número o código de seguimiento asignado</t>
  </si>
  <si>
    <t xml:space="preserve">11.1. Medios de seguimiento para la consulta del estado de las solicitudes de información pública </t>
  </si>
  <si>
    <t>11. Transparencia Pasiva.</t>
  </si>
  <si>
    <t>e. Número de solicitudes en las que se negó el acceso a la información.</t>
  </si>
  <si>
    <t>d. Tiempo de respuesta a cada solicitud.</t>
  </si>
  <si>
    <t>c. Número de solicitudes que fueron trasladadas a otra institución.</t>
  </si>
  <si>
    <t>b. Número de solicitudes recibidas.</t>
  </si>
  <si>
    <t>Los sujetos obligados de la Ley 1712 de 2014, que también son sujetos de la Ley 190 de 1995, podrán incluir este informe en los informes de que trata el artículo 54 de la Ley 190 de 1995.</t>
  </si>
  <si>
    <t>Informe específico sobre solicitudes de información pública, discriminando mínimo la siguiente información:</t>
  </si>
  <si>
    <t>Art.11, Lit. h), Ley 1712 de 2014 Art. 52, Dec. 103 de 2015 Par. 2 Art. 54, Ley 190 de 1995</t>
  </si>
  <si>
    <t>El sujeto obligado debe definir la periodicidad de publicación de este informe e indicarla en su Esquema de Publicación de Información.</t>
  </si>
  <si>
    <t xml:space="preserve">a. Informe de todas las peticiones, quejas, reclamos, denuncias y solicitudes de acceso a la información recibidas y los tiempos de respuesta, junto con un análisis resumido de este mismo tema. </t>
  </si>
  <si>
    <t>10.10. Informe de Peticiones, quejas, reclamos, denuncias y solicitudes de acceso a la información</t>
  </si>
  <si>
    <t>Art.11, Lit. h), Ley 1712 de 2014  Art. 16, Dec. 103 de 2015 Par. 1 y 2</t>
  </si>
  <si>
    <t>Publicar la dirección, correo electrónico, teléfono y/o enlace al sistema de denuncias, tanto del sujeto obligado como de los entes que ejercen control sobre el mismo, donde las personas puedan presentar una queja y reclamo sobre acciones u omisiones del sujeto obligado.</t>
  </si>
  <si>
    <t>a. Información sobre los mecanismos para presentar quejas y reclamos en relación con omisiones o acciones del sujeto obligado, y la manera como un particular puede comunicar una irregularidad ante los entes que ejercen control sobre la misma.</t>
  </si>
  <si>
    <t>10.9. Mecanismos para presentar quejas y reclamos en relación con omisiones o acciones del sujeto obligado</t>
  </si>
  <si>
    <t>Este acto administativo debe ser suscrito por funcionario o empleado de nivel directivo.</t>
  </si>
  <si>
    <t>b. Acto administrativo o documento equivalente donde se motive de manera individual el costo unitario de los diferentes tipos de formato a través de los cuales se puede reproducir la información.</t>
  </si>
  <si>
    <t>Arts. 20 y 21, Dec. 103 de 2015</t>
  </si>
  <si>
    <t>a. Costos de reproducción de la información pública.</t>
  </si>
  <si>
    <t>10.8. Costos de reproducción</t>
  </si>
  <si>
    <t>b. Automáticamente disponibles.</t>
  </si>
  <si>
    <t>Art.11, Lit. j), Ley 1712 de 2014 Art. 37 y 38, Dec. 103 de 2015</t>
  </si>
  <si>
    <t>Listado de documentos publicados actualmente y con anterioridad en el sitio web del sujeto obligado relacionados con el cumplimiento de la Ley 1712 de 2014, automáticamente disponibles para su consulta y/o descarga.</t>
  </si>
  <si>
    <t>a. Registro de publicaciones que contenga los documentos publicados de conformidad con la Ley 1712 de 2014.</t>
  </si>
  <si>
    <t>10.7. Registro de publicaciones</t>
  </si>
  <si>
    <t>b. Adoptadas y actualizadas por medio de acto administrativo o documento equivalente de acuerdo con el régimen legal al sujeto obligado, de conformidad con lo establecido por el acuerdo No. 004 de 2013 del Archivo General de la Nación.</t>
  </si>
  <si>
    <t xml:space="preserve"> Art. 13, Ley 1712 de 2014 Art. 4, Par. 1, Dec. 103 de 2015 Acuerdo 004 de 2013, AGN</t>
  </si>
  <si>
    <t>Es el Instrumento que permite establecer cuáles son los documentos de una entidad, su necesidad e importancia en términos de tiempo de conservación y preservación y que debe hacerse con ellos una vez finalice su vigencia o utilidad.</t>
  </si>
  <si>
    <t xml:space="preserve">a. Listado de series, con sus correspondientes tipos documentales, a las cuales se asigna el tiempo de permanencia en cada etapa del ciclo vital de los documentos. </t>
  </si>
  <si>
    <t>10.6. Tablas de Retención Documental</t>
  </si>
  <si>
    <t>b. Adoptado y actualizado por medio de acto administrativo o documento equivalente de acuerdo con el régimen legal al sujeto obligado, de conformidad con lo establecido por el acuerdo No. 004 de 2013 del Archivo General de la Nación</t>
  </si>
  <si>
    <t xml:space="preserve"> Arts. 15 y 17, Ley 1712 de 2014 Arts. 44 al 50, Dec. 103 de 2015</t>
  </si>
  <si>
    <t>Los sujetos obligados de naturaleza privada que no están cobijados por el Decreto 2609 de 2012, o el que lo complemente o sustituya, deben cumplir, en la elaboración del programa de Gestión Documental, como mínimo con lo siguiente: 1. Política de Gestión Documental. 2. Tablas de Retención Documental. 3. Archivo Institucional. 4. Políticas para la gestión de documentos electrónicos (Preservación y custodia digital). 5. Integrarse al Sistema Nacional de Archivos.</t>
  </si>
  <si>
    <t>a. Plan para facilitar la identificación, gestión, clasificación, organización, conservación y disposición de la información pública, elaborado según lineamientos del Decreto 2609 de 2012, o las normas que lo sustituyan o modifiquen.</t>
  </si>
  <si>
    <t>10.5. Programa de Gestión Documental</t>
  </si>
  <si>
    <t>k. Adoptado y actualizado por medio de acto administrativo o documento equivalente de acuerdo con el régimen legal al sujeto obligado, de conformidad con lo establecido por el acuerdo No. 004 de 2013 del Archivo General de la Nación.</t>
  </si>
  <si>
    <t>j. Procedimiento participativo para la adopción y actualización del Esquema de Publicación. Los sujetos obligados, de acuerdo con el régimen legal aplicable, implementarán mecanismos de consulta a ciudadanos, interesados o usuarios con el fin de identificar información que pueda publicarse de manera proactiva y establecer los formatos alternativos que faciliten la accesibilidad a poblaciones específicas.</t>
  </si>
  <si>
    <t>i. Nombre de responsable de la información.</t>
  </si>
  <si>
    <t>h. Nombre de responsable de la producción de la información.</t>
  </si>
  <si>
    <t>g. Lugar de consulta.</t>
  </si>
  <si>
    <t>f. Frecuencia de actualización.</t>
  </si>
  <si>
    <t>El sujeto obligado debe identificar, gestionar, clasificar, organizar y conservar Esquema de Publicación de Información de acuerdo con los procedimientos, lineamientos, valoración y tiempos definidos en su programa de gestión documental.</t>
  </si>
  <si>
    <t>e. Fecha de generación de la información.</t>
  </si>
  <si>
    <t>d. Formato (hoja de cálculo, imagen, audio, video, documento de texto, etc).</t>
  </si>
  <si>
    <t>c. Medio de conservación (físico, análogo y/o digital).</t>
  </si>
  <si>
    <t>b. Idioma.</t>
  </si>
  <si>
    <t>a. Nombre o título de la información.</t>
  </si>
  <si>
    <t xml:space="preserve"> Art. 12, Ley 1712 de 2014 Arts. 41 y 42,  Dec. 103 de 2015 </t>
  </si>
  <si>
    <t>Esquema de Publicación de la Información, con las siguientes características:</t>
  </si>
  <si>
    <t>10.4. Esquema de Publicación de Información</t>
  </si>
  <si>
    <t>o. Adoptado y actualizado por medio de acto administrativo o documento equivalente de acuerdo con el régimen legal al sujeto obligado, de conformidad con lo establecido por el acuerdo No. 004 de 2013 del Archivo General de la Nación.</t>
  </si>
  <si>
    <t>n. Plazo de clasificación o reserva.</t>
  </si>
  <si>
    <t>m. Fecha de la calificación.</t>
  </si>
  <si>
    <t>l. Excepción total o parcial.</t>
  </si>
  <si>
    <t>k. Fundamento jurídico de la excepción.</t>
  </si>
  <si>
    <t>j. Fundamento constitucional o legal.</t>
  </si>
  <si>
    <t>i. Objetivo legítimo de la excepción.</t>
  </si>
  <si>
    <t>h. Nombre del responsable de la información.</t>
  </si>
  <si>
    <t>g. Fecha de generación de la información.</t>
  </si>
  <si>
    <t>f. Medio de conservación (físico, análogo y/o digital).</t>
  </si>
  <si>
    <t>e. Idioma.</t>
  </si>
  <si>
    <t>d. Nombre o título de la información.</t>
  </si>
  <si>
    <t>c. Nombre o título de la categoría de información.</t>
  </si>
  <si>
    <t>b. Disponible en el portal www.datos.gov.co.</t>
  </si>
  <si>
    <t>a. En formato excel y disponible en datos abiertos.</t>
  </si>
  <si>
    <t xml:space="preserve"> Art.20, Ley 1712 de 2014,  Arts. 24, 27, 28, 29, 30, 31, 32 y 33, Dec. 103 de 2015</t>
  </si>
  <si>
    <t>El sujeto obligado debe identificar, gestionar, clasificar, organizar y conservar el Índice de Información Clasificada y Reservada de acuerdo con los procedimientos, lineamientos, valoración y tiempos definidos en su programa de Gestión Documental. El Índice de Información Clasificada y Reservada debe actualizarse cada vez que una información sea calificada como clasificada y reservada y cuando dicha calificación se levante, conforme a lo establecido en el mismo índice y en el Programa de Gestión Documental.</t>
  </si>
  <si>
    <t>El Índice de información Clasificada y Reservada es el inventario de la información pública generada, obtenida, adquirida o controlada por el sujeto obligado, en calidad de tal, que ha sido calificada como clasificada o reservada y debe cumplir con las siguientes características:</t>
  </si>
  <si>
    <t>10.3. Índice de Información Clasificada y Reservada</t>
  </si>
  <si>
    <t>i. Adoptado y actualizado por medio de acto administrativo o documento equivalente de acuerdo con el régimen legal al sujeto obligado, de conformidad con lo establecido por el acuerdo No. 004 de 2013 del Archivo General de la Nación</t>
  </si>
  <si>
    <t>h. Información publicada o disponible.</t>
  </si>
  <si>
    <t>g. Formato (hoja de cálculo, imagen, audio, video, documento de texto, etc).</t>
  </si>
  <si>
    <t>d. Descripción del contenido de la categoría de la información.</t>
  </si>
  <si>
    <t>Arts.13 y 16, Ley 1712 de 2014 Arts. 37 y 38, Dec. 103 de 2015</t>
  </si>
  <si>
    <t>El sujeto obligado debe identificar, gestionar, clasificar, organizar, conservar y actualizar el Registro de Activos de Información (RAI) de acuerdo con los procedimientos, lineamientos, valoración y tiempos definidos en su programa de Gestión Documental.</t>
  </si>
  <si>
    <t xml:space="preserve">El Registro de Activos de información es el inventario de la información pública que el sujeto obligado genere, obtenga, adquiera, transforme o controle en su calidad de tal y debe cumplir con las siguientes características: </t>
  </si>
  <si>
    <t xml:space="preserve">10.2. Registro de Activos de Información </t>
  </si>
  <si>
    <t>Recuerde que de acuerdo al numeral 10.1 del Anexo 1 de la Resolución 3564 de 2015 de MINTIC, cuando la información mínima requerida a publicar de que tratan los artículos 9,10 y 11 de la Ley 1712 de 2014 se encuentre en otra sección del sitio web o en un sistema de información, los sujetos obligados deben identificar la información que reposa en estos y habilitar los enlaces para permitir el acceso a la misma.</t>
  </si>
  <si>
    <t xml:space="preserve">10.1. Información Mínima </t>
  </si>
  <si>
    <t>10. Instrumentos de gestión de información pública.</t>
  </si>
  <si>
    <t>d. Los formatos y formularios requeridos, indicando y facilitando el acceso a aquellos que se encuentran disponibles en línea.</t>
  </si>
  <si>
    <t>c. Los costos.</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</si>
  <si>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 Lo demás sujetos obligados deberán publicar en su sitio web el detalle de todos los servicios que brindan directamente al público, incluyendo todos los literales del presente numeral.</t>
  </si>
  <si>
    <t xml:space="preserve">b. Los procedimientos o protocolos de atención. </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</si>
  <si>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 Los demás sujetos obligados deberán publicar en su sitio web el detalle de todos los servicios que brindan directamente al público, incluyendo todos los literales del presente numeral.</t>
  </si>
  <si>
    <t>a. La norma que los sustenta.</t>
  </si>
  <si>
    <t>Art.11, literales a) y b), Ley 1712 de 2014 Art.6, Dec. 103 de 2015 Ley 962 de 2005 Decreto-ley 019 de 2012</t>
  </si>
  <si>
    <t xml:space="preserve">Trámites que se adelanten ante las mismas, señalando: </t>
  </si>
  <si>
    <t>9.1. Trámites y servicios</t>
  </si>
  <si>
    <t>9. Trámites y servicios.</t>
  </si>
  <si>
    <t>Art. 9, Lit. e), Ley 1712 de 2014 Art. 74, Ley 1474 de 2011 Dec. 103 de 2015</t>
  </si>
  <si>
    <r>
      <rPr>
        <sz val="11"/>
        <rFont val="Calibri"/>
        <family val="2"/>
        <charset val="1"/>
      </rPr>
      <t xml:space="preserve">Los sujetos obligados que contratan con cargo a recursos públicos o recursos públicos y privados, deben publicar en el SECOP el PAA para los recursos de carácter público que ejecutarán en el año (Categoría 6.2 f) de la Res. 3564 de 2015 y de esta matriz). </t>
    </r>
    <r>
      <rPr>
        <sz val="11"/>
        <rFont val="Calibri"/>
        <family val="2"/>
      </rPr>
      <t>Los sujetos obligados que no contratan con cargo a recursos públicos no están obligados a publicar su PAA.</t>
    </r>
  </si>
  <si>
    <t>a. Plan Anual de Adquisiciones (PAA) a través  el enlace que direccione al PAA en SECOP.</t>
  </si>
  <si>
    <t>8.4. Plan Anual de Adquisiciones</t>
  </si>
  <si>
    <t>Art.11, Lit g), Ley 1712 de 2014 Art .9, Dec. 103 de 2015</t>
  </si>
  <si>
    <t>Los sujetos obligados que contratan con cargo a recursos públicos deberán publicar el manual de contratación, que contienen los procedimientos, lineamientos y políticas en materia de adquisición y compras, expedido conforme a las directrices señaladas por la Agencia Nacional de Contratación Publica – Colombia Compra Eficiente o el que haga sus veces. Para el resto de sujetos obligados dichos procedimientos, lineamientos, y políticas se realizarán de acuerdo a su normatividad interna.</t>
  </si>
  <si>
    <t>a. Manual de contratación, que contiene los procedimientos, lineamientos y políticas en materia de adquisición y compras.</t>
  </si>
  <si>
    <t>8.3. Publicación de procedimientos, lineamientos y políticas en materia de adquisición y compras</t>
  </si>
  <si>
    <t>Art.10, Ley 1712 de 2014 Arts. 8 y 9, Dec. 103 de 2015</t>
  </si>
  <si>
    <t>a. Aprobaciones, autorizaciones, requerimientos o informes del supervisor o del interventor, que prueben la ejecución de los contratos.</t>
  </si>
  <si>
    <t>8.2. Publicación de la ejecución de contratos</t>
  </si>
  <si>
    <t>Art.10, Ley 1712 de 2014 Art.7, Dec. 103 de 2015</t>
  </si>
  <si>
    <t>Las entidades que contratan con cargo a recursos públicos o recursos públicos y privados deben publicar en el SECOP la información de su gestión contractual con cargo a recursos públicos. Se debe contar con los vínculos que direccionen a la información publicada en el SECOP por parte del sujeto obligado.</t>
  </si>
  <si>
    <t>a. Información de su gestión contractual con cargo a recursos públicos en el SECOP.</t>
  </si>
  <si>
    <t>8.1. Publicación de la información contractuaL</t>
  </si>
  <si>
    <t>8. Contratación.</t>
  </si>
  <si>
    <t>d. Riesgo de pérdida.</t>
  </si>
  <si>
    <t>c. Pretensión o cuantía de la demanda.</t>
  </si>
  <si>
    <t>b. Estado en que se encuentra.</t>
  </si>
  <si>
    <t>a. Número de demandas.</t>
  </si>
  <si>
    <t xml:space="preserve">Publicar el informe de demandas de la entidad trimestralmente. Se podrá hacer enlace a la información que publique la Agencia de Defensa Jurídica de la Nación siempre y cuando ésta permita identificar claramente los elementos enunciados en este aparte. </t>
  </si>
  <si>
    <t>Informe sobre las demandas contra la entidad, incluyendo:</t>
  </si>
  <si>
    <t>7.6. Defensa judicial</t>
  </si>
  <si>
    <t>Art. 9, Lit d), Ley 1712 de 2014</t>
  </si>
  <si>
    <t xml:space="preserve">Madres cabeza de familia, desplazados, personas en condición de discapacidad, familias en condición de pobreza, niños, adulto mayor, etnias, reinsertados, etc. 
</t>
  </si>
  <si>
    <t xml:space="preserve">a. Normas, políticas, programas y proyectos dirigidos a población vulnerable de acuerdo con su misión y la normatividad aplicable. </t>
  </si>
  <si>
    <t>7.5. Información para población vulnerable</t>
  </si>
  <si>
    <t>c. Indicar, como mínimo, el tipo de control que se ejecuta al interior y exterior (fiscal, social, político, etc.).</t>
  </si>
  <si>
    <t>b. Mecanismos internos y externos de supervisión, notificación y vigilancia pertinente al sujeto obligado.</t>
  </si>
  <si>
    <t xml:space="preserve">Art.11, Lit f), Ley 1712 de 2014 </t>
  </si>
  <si>
    <t xml:space="preserve">a. Relación de todas las entidades que vigilan al sujeto obligado. </t>
  </si>
  <si>
    <t>7.4. Entes de control que vigilan a la entidad y mecanismos de supervisión</t>
  </si>
  <si>
    <t>b. Enlace al sitio web del organismo de control en donde se encuentren los informes que éste ha elaborado sobre la entidad.</t>
  </si>
  <si>
    <t>Se deben publicar de acuerdo con la periodicidad  establecida por el ente de control, dentro del mismo mes de su envío.</t>
  </si>
  <si>
    <t>a. Planes de Mejoramiento vigentes exigidos por entes de control internos o externos. De acuerdo con los hallazgos realizados por el respectivo organismo de control.</t>
  </si>
  <si>
    <t>7.3. Planes de Mejoramiento</t>
  </si>
  <si>
    <t>Artículo 9, Ley 1474 de 2011</t>
  </si>
  <si>
    <t>Se debe publicar cada cuatro meses según lo establecido por el Articulo 9 de la ley 1474 de 2011. Los sujetos obligados del orden territorial deberán publicar los informes de su sistema de control interno.</t>
  </si>
  <si>
    <t>a. Informe pormenorizado del estado del control interno de acuerdo al artículo 9 de la Ley 1474 de 2011.</t>
  </si>
  <si>
    <t>7.2. Reportes de control interno</t>
  </si>
  <si>
    <t xml:space="preserve">c. Informes a organismos de inspección, vigilancia y control. </t>
  </si>
  <si>
    <t>Publicar dentro del mismo mes de realizado el evento.</t>
  </si>
  <si>
    <t>b. Informe de rendición de cuentas a los ciudadanos, incluyendo la respuesta a las solicitudes realizadas por los ciudadanos, antes y durante el ejercicio de rendición.</t>
  </si>
  <si>
    <t>De acuerdo con la periodicidad definida.</t>
  </si>
  <si>
    <t>a. Informe de rendición de la cuenta fiscal a la Contraloría General de la República o a los organismos de control territorial, según corresponda.</t>
  </si>
  <si>
    <t>Se debe publicar dentro del mismo mes de enviado.</t>
  </si>
  <si>
    <t xml:space="preserve">a. Informe enviado al Congreso/Asamblea/Concejo. </t>
  </si>
  <si>
    <t>Arts. 9, lit d) y 11, lit e), Ley 1712 de 2014</t>
  </si>
  <si>
    <t xml:space="preserve">Explicar en caso de no aplicarse la publicación de algún plan.
</t>
  </si>
  <si>
    <t>Informes de gestión, evaluación y auditoría incluyendo ejercicio presupuestal. Publicar como mínimo:</t>
  </si>
  <si>
    <t>7.1. Informes de gestión, evaluación y auditoría</t>
  </si>
  <si>
    <t>7. Control.</t>
  </si>
  <si>
    <t>Ley 951, Res. 5674 de 2005 y Circular 11 de 2006 de la Contraloría General de la República</t>
  </si>
  <si>
    <t>Se debe publicar antes de la desvinculación del representante legal de la entidad.</t>
  </si>
  <si>
    <t>a. Informe de empalme del representante legal, cuando haya un cambio del mismo.</t>
  </si>
  <si>
    <t>6.6. Informes de empalme</t>
  </si>
  <si>
    <t>c. Áreas responsables de la orientación y vigilancia para su cumplimiento.</t>
  </si>
  <si>
    <t>b. Medios presenciales y electrónicos.</t>
  </si>
  <si>
    <t>¿Quienes pueden participar?</t>
  </si>
  <si>
    <t>a. Sujetos que pueden participar.</t>
  </si>
  <si>
    <t>Art.  lit i), Ley 1712 de 2014 Art. 15, Dec. 103 de 2015</t>
  </si>
  <si>
    <t xml:space="preserve">Mecanismos o procedimientos que deben seguir los ciudadanos, usuarios o interesados para participar en la formulación de políticas, en el control o en la evaluación de la gestión institucional, indicando: </t>
  </si>
  <si>
    <t>6.5. Participación en la formulación de políticas</t>
  </si>
  <si>
    <t xml:space="preserve"> Art. 9, lit d), Ley 1712 de 2014</t>
  </si>
  <si>
    <t>Se debe publicar su estado de avance mínimo cada 3 meses.</t>
  </si>
  <si>
    <t>a. Metas, objetivos e indicadores de gestión y/o desempeño, de conformidad con sus programas operativos y demás planes exigidos por la normatividad.</t>
  </si>
  <si>
    <t>6.4. Metas, objetivos e indicadores de gestión y/o desempeño</t>
  </si>
  <si>
    <t xml:space="preserve"> Art. 9, lit d), Ley 1712 de 2014 Art. 77,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</si>
  <si>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 La presente obligación se entenderá cumplida si en la sección “Transparencia y Acceso a la Información Pública” el sujeto obligado vincula el enlace al Banco de Programas y Proyectos de Inversión, donde se registró el proyecto.</t>
  </si>
  <si>
    <t>a. 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</si>
  <si>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6.3. Programas y proyectos en ejecución</t>
  </si>
  <si>
    <t xml:space="preserve">
La distribución presupuestal y el presupuesto desagregado deben  estar publicados en el Plan de Acción, de conformidad con el artículo 74 de la Ley 1474 de 2011.</t>
  </si>
  <si>
    <t>h. Presupuesto desagregado con modificaciones</t>
  </si>
  <si>
    <t>La distribución presupuestal y el presupuesto desagregado deben estar publicados en el Plan de Acción, de conformidad con el artículo 74 de la Ley 1474 de 2011.</t>
  </si>
  <si>
    <t>g. Distribución presupuestal de proyectos de inversión junto a los indicadores de gestión.</t>
  </si>
  <si>
    <t>f. Planes generales de compras</t>
  </si>
  <si>
    <t>e. Responsables</t>
  </si>
  <si>
    <t>d. Metas</t>
  </si>
  <si>
    <t>c. Proyectos</t>
  </si>
  <si>
    <t>b. Estrategias</t>
  </si>
  <si>
    <t xml:space="preserve">a. Objetivos </t>
  </si>
  <si>
    <t xml:space="preserve"> Art. 9, lit e), Ley 1712 de 2014 Art. 74, Ley 1474 de 2011</t>
  </si>
  <si>
    <t>Las entidades del Estado  deberán publicar en su respectiva página web el Plan de Acción para el año siguiente en esta sección,  en el cual se especificará: los objetivos, las estrategias, los proyectos, las metas, los responsables, los planes generales de compras y la distribución presupuestal de sus proyectos de inversión junto a los indicadores de gestión.</t>
  </si>
  <si>
    <t>El sujeto obligado debe publicar el plan de gasto público para cada año fiscal, de acuerdo a lo establecido en el artículo 74 de la Ley 1474 de 2011.</t>
  </si>
  <si>
    <t>6.2.Plan de Acción / Plan de Gasto Público</t>
  </si>
  <si>
    <t>Políticas y/o decisiones que crean, modifiquen, adicionen, entre otros, trámites, procedimientos, horarios de atención al público, costos de reproducción o de trámites, entre otros, que afectan al público. Estas políticas y/o decisiones que pueden estar consagradas en actos administrativos (memorandos, circulares, resoluciones, y demás).</t>
  </si>
  <si>
    <t>h. Contenido de toda decisión y/o política que haya adoptado y afecte al público, junto con sus fundamentos y toda interpretación autorizada de ellas.</t>
  </si>
  <si>
    <t>Si la entidad realiza un Plan de Acción Unificado es válido la publicación de éste.  Explicar en caso de no aplicarse la publicación de algún plan.</t>
  </si>
  <si>
    <t>g. Plan Anticorrupción y de Atención al Ciudadano de conformidad con el Art. 73 de Ley 1474 de 2011</t>
  </si>
  <si>
    <t xml:space="preserve">Si la entidad realiza un Plan de Acción Unificado es válido la publicación de éste.Explicar en caso de no aplicarse la publicación de algún plan. </t>
  </si>
  <si>
    <t>f. Plan Antitrámites.</t>
  </si>
  <si>
    <t>Si la entidad realiza un Plan de Acción Unificado es válido la publicación de éste.  Explicar en caso de no aplicarse la publicación de algún plan.  https://www.funcionpublica.gov.co/eva/admon/files/empresas/ZW1wcmVzYV83Ng==/archivos/PAAC-47-57.pdf</t>
  </si>
  <si>
    <t>e. Plan de Servicio al ciudadano.</t>
  </si>
  <si>
    <t>d. Plan de Rendición de cuentas.</t>
  </si>
  <si>
    <t>c. Planes estratégicos, sectoriales e institucionales.</t>
  </si>
  <si>
    <t>b. Manuales.</t>
  </si>
  <si>
    <t>Art. 9, lit d), Ley 1712 de 2014,  Art. 9, lit g), Ley 1712 de 2014 Art. 73, Ley 1474 de 201, Art. 11, lit d), Ley 1712 de 2014</t>
  </si>
  <si>
    <t>Si la entidad realiza un Plan de Acción Unificado es válido la publicación de éste.Explicar en caso de no aplicarse la publicación de algún plan.</t>
  </si>
  <si>
    <t>a. Políticas y lineamientos sectoriales e institucionales.</t>
  </si>
  <si>
    <t>6.1. Políticas, lineamientos y manuales</t>
  </si>
  <si>
    <t>6. Planeación.</t>
  </si>
  <si>
    <t>Art. 9, lit d), Ley 1712 de 2014</t>
  </si>
  <si>
    <t>a. Todas las normas generales y reglamentarias relacionadas con su operación.</t>
  </si>
  <si>
    <t xml:space="preserve">4.3. Otros sujetos obligados </t>
  </si>
  <si>
    <t>De acuerdo con los principios de oportunidad y publicidad.</t>
  </si>
  <si>
    <t>c. Normas publicadas dentro de los siguientes 5 días de su expedición.</t>
  </si>
  <si>
    <t>b. Información organizada por tipo de norma, temática y fecha de expedición de la más reciente a la más antigua o un buscador avanzado teniendo en cuenta filtros de palabra clave, tipo de norma y fecha de expedición.</t>
  </si>
  <si>
    <t>Tipo de normas: ordenanza, acuerdo, decreto, resolución, circular u otros actos administrativos de carácter general.
La información debe ser descargable.</t>
  </si>
  <si>
    <t>a. Listado de la normatividad disponible. Tipo de Norma, Fecha de expedición, Descripción corta y Enlace para su consulta.</t>
  </si>
  <si>
    <t xml:space="preserve">4.2. Sujetos obligados del orden territorial </t>
  </si>
  <si>
    <t>h. Si existen resoluciones,  circulares u otro tipo de actos administrativos de carácter general, se debe publicar un listado descargable, ordenado por tipo de norma, temática y fecha de expedición, indicando: Tipo de acto administrativo, Fecha de expedición, Descripción corta.</t>
  </si>
  <si>
    <t>g. En la medida en que el Sistema Único de Información Normativa – SUIN vaya habilitando las funcionalidades de consulta focalizada, la entidad deberá hacer referencia a la norma alojada en dicho sistema.</t>
  </si>
  <si>
    <t>f. Decisiones judiciales que declaren la nulidad de apartes del decreto único.</t>
  </si>
  <si>
    <t>e. Hipervínculos a los actos que modifiquen, deroguen, reglamenten, sustituyan, adicionen o modifiquen cualquiera de los artículos del decreto único.</t>
  </si>
  <si>
    <t>La normatividad que rige al sujeto obligado, que determina su competencia y la que le es aplicable de acuerdo a su actividad, además de la que produce para el desarrollo de sus funciones.Toda esta información debe ser descargable.Las actualizaciones de decreto único se deberán publicar dentro de los siguientes 5 días de su expedición.</t>
  </si>
  <si>
    <t>d. Decreto único sectorial con referencias a leyes, decretos u otras normas del sector e hipervínculos que direccionen a estas normas específicas.</t>
  </si>
  <si>
    <t>La normatividad que rige al sujeto obligado, que determina su competencia y la que le es aplicable de acuerdo a su actividad, además de la que produce para el desarrollo de sus funciones.  Toda esta información debe ser descargable.Las actualizaciones de decreto único se deberán publicar dentro de los siguientes 5 días de su expedición.</t>
  </si>
  <si>
    <t>c. Decreto único reglamentario sectorial publicado en formato que facilite la búsqueda de texto dentro del documento y la búsqueda debe mostrar los párrafos en donde se encuentra él o los términos de la búsqueda.</t>
  </si>
  <si>
    <t>b. Decretos descargables no compilados de: Estrucutura, Salarios, Decretros que desarrollan leyes marco y Otros.</t>
  </si>
  <si>
    <t xml:space="preserve">La normatividad que rige al sujeto obligado, que determina su competencia y la que le es aplicable de acuerdo a su actividad, además de la que produce para el desarrollo de sus funciones.  Toda esta información debe ser descargable.  Las actualizaciones de decreto único se deberán publicar dentro de los siguientes 5 días de su expedición.
Para la  Rama Judicial, al regirse directamente por la Constitución Política de Colombia, el requisito se entenderá como cumplido con la cita respectiva del Título VIII sobre la  Rama Judicial, y es válido para todos los sujetos obligados de ésta última. De igual modo, se entiende como cumplido  el criterio con la publicación del Plan Sectorial de Desarrollo de la Rama Judicial. </t>
  </si>
  <si>
    <t>a. Decreto único reglamentario sectorial publicado en formato que facilite la búsqueda de texto dentro del documento y la búsqueda debe mostrar los párrafos en donde se encuentra él o los términos de la búsqueda.
Si existen resoluciones, circulares u otro tipo de actos administrativos de carácter general,se debe publicar un listado descargable, ordenado por tipo de norma,temática y fecha de expedición, indicando:
 - Tipo de acto administrativo
 - Fecha de expedición
 - Descripción corta</t>
  </si>
  <si>
    <t>4.1. Sujetos obligados del orden nacional</t>
  </si>
  <si>
    <t>4. Normatividad.</t>
  </si>
  <si>
    <t>Si los empleos son provistos a través de concursos liderados por la Comisión Nacional del Servicio Civil - CNSC, la entidad deberá especificar el listado de cargos que están en concurso y el enlace respectivo a la CNSC para mayor información.</t>
  </si>
  <si>
    <t>a. Oferta de empleos para los cargos a proveer.</t>
  </si>
  <si>
    <t>3.8. Ofertas de empleo</t>
  </si>
  <si>
    <t>A nivel territorial esta información debe ser publicada en la sección de instancias de participación ciudadana.</t>
  </si>
  <si>
    <t>a. Listado de las principales agremiaciones o asociaciones relacionadas con la actividad propia de la entidad, con enlace al sitio Web de cada una de éstas y los datos de contacto de los principales grupos de interés y/u organizaciones sociales o poblacionales.</t>
  </si>
  <si>
    <t>3.7. Directorio de agremiaciones, asociaciones y otros grupos de interés</t>
  </si>
  <si>
    <t>a. Listado de entidades que integran el sector/rama/organismo, con enlace al sitio Web de cada una de éstas, en el caso de existir.</t>
  </si>
  <si>
    <t>3.6. Directorio de entidades</t>
  </si>
  <si>
    <t>j. Objeto, valor total de los honorarios, fecha de inicio y de terminación, cuando se trate contratos de prestación de servicios.</t>
  </si>
  <si>
    <t>i. Escala salarial según las categorías para servidores públicos y/o empleados del sector privado.</t>
  </si>
  <si>
    <t>h. Teléfono Institucional.</t>
  </si>
  <si>
    <t>g. Dirección de correo electrónico institucional.</t>
  </si>
  <si>
    <t xml:space="preserve">f. Dependencia en la que presta sus servicios en la entidad o institución </t>
  </si>
  <si>
    <t>e. Empleo, cargo o actividad que desempeña (En caso de contratistas el rol que desempeña con base en el objeto contractual).</t>
  </si>
  <si>
    <t>d. Experiencia laboral y profesional.</t>
  </si>
  <si>
    <t xml:space="preserve"> Formato accesible: Ej: Directorio en formato excel con las casillas o columnas que contengan la información descrita.Esta información se debe actualizar cada vez que ingresa o se desvincula un servidor público y contratista. 
Para las entidades u organismos públicos el requisito se entenderá cumplido a través de un enlace a la publicación de la información que contiene el directorio en el Sistema de Información de Empleo Público – SIGEP.</t>
  </si>
  <si>
    <t>c. Formación académica.</t>
  </si>
  <si>
    <t xml:space="preserve">  Formato accesible: Ej: Directorio en formato excel con las casillas o columnas que contengan la información descrita.Esta información se debe actualizar cada vez que ingresa o se desvincula un servidor público y contratista. 
Para las entidades u organismos públicos el requisito se entenderá cumplido a través de un enlace a la publicación de la información que contiene el directorio en el Sistema de Información de Empleo Público – SIGEP.</t>
  </si>
  <si>
    <t>b. País, Departamento y Ciudad de nacimiento.</t>
  </si>
  <si>
    <t xml:space="preserve"> Formato accesible: Ej: Directorio en formato excel con las casillas o columnas que contengan la información descrita.Esta información se debe actualizar cada vez que ingresa o se desvincula un servidor público, contratista o empleado. 
Para las entidades u organismos públicos el requisito se entenderá cumplido a través de un enlace a la publicación de la información que contiene el directorio en el Sistema de Información de Empleo Público – SIGEP.</t>
  </si>
  <si>
    <t>a. Nombres y apellidos completos.</t>
  </si>
  <si>
    <t>Publicado en formato accesible y reutilizable, con la siguiente información:</t>
  </si>
  <si>
    <t>Art. 9, lit c), Ley 1712 de 2014 Art. 5, Dec 103 de 2015 Par.1</t>
  </si>
  <si>
    <r>
      <rPr>
        <sz val="11"/>
        <rFont val="Calibri"/>
        <family val="2"/>
        <charset val="1"/>
      </rPr>
      <t xml:space="preserve">Formato accesible: Ej: Directorio en formato excel con las casillas o columnas que contengan la información descrita.Esta información se debe actualizar cada vez que ingresa o se desvincula un servidor público, contratista o empleado
Para las entidades u organismos públicos el requisito se entenderá cumplido a través de un enlace a la publicación de la información que contiene el directorio en el Sistema de Información de Empleo Público – SIGEP.  Para las  entidades del Distrito Capital </t>
    </r>
    <r>
      <rPr>
        <sz val="12"/>
        <rFont val="Calibri"/>
        <family val="2"/>
        <charset val="1"/>
      </rPr>
      <t xml:space="preserve"> también</t>
    </r>
    <r>
      <rPr>
        <sz val="11"/>
        <rFont val="Calibri"/>
        <family val="2"/>
        <charset val="1"/>
      </rPr>
      <t xml:space="preserve"> se entenderá como cumplido este requisito con la publicación del enlace a la ubicación de la información que contiene el directorio en el  Sistema de Información Distrital del Empleo y la Administración Pública -SIDEAP.</t>
    </r>
  </si>
  <si>
    <t>Directorio de información de los servidores públicos y contratistas incluyendo aquellos que laboran en las sedes, áreas, divisiones, departamentos y/o regionales según corresponda.</t>
  </si>
  <si>
    <t>3.5. Directorio de información de servidores públicos,  contratistas y empleados</t>
  </si>
  <si>
    <t>a. Validar que se encuentre actualizado la información del ordenador del gasto con foto descripción y declaración de bienes y rentas actualizado</t>
  </si>
  <si>
    <t>Perfil del Secretario (a)</t>
  </si>
  <si>
    <t>c. Descripción de la estructura orgánica, donde se dé información general de cada división o dependencia.</t>
  </si>
  <si>
    <t>b. Publicado de manera gráfica y legible, en un formato accesible y usable.</t>
  </si>
  <si>
    <t>Art. 9, lit a), Ley 1712 de 2014</t>
  </si>
  <si>
    <t>a. Estructura orgánica de la entidad.</t>
  </si>
  <si>
    <t>3.4. Organigrama</t>
  </si>
  <si>
    <t>Art. 11, lit c), Ley 1712 de 2014</t>
  </si>
  <si>
    <t>a. Procesos y procedimientos para la toma de decisiones en las  diferentes áreas.</t>
  </si>
  <si>
    <t>3.3. Procesos y procedimientos</t>
  </si>
  <si>
    <t>a. Funciones y deberes de acuerdo con su norma de creación o reestructuración. Si alguna norma le asigna funciones adicionales, éstas también se deben incluir en este punto.</t>
  </si>
  <si>
    <t>3.2. Funciones y deberes</t>
  </si>
  <si>
    <t>Art. 42, Dec. 103, Num. 4</t>
  </si>
  <si>
    <t>a. Misión y visión de acuerdo con la norma de creación o reestructuración o según lo definido en el sistema de gestión de calidad de la entidad.</t>
  </si>
  <si>
    <t>3.1. Misión y visión</t>
  </si>
  <si>
    <t>3. Estructura orgánica y talento humano.</t>
  </si>
  <si>
    <t>Considerado como una buena práctica en Transparencia y Acceso a la información Pública, aplicando el principio de máxima publicidad.</t>
  </si>
  <si>
    <t>a. Información general o adicional útil para los usuarios, ciudadanos o grupos de interés.</t>
  </si>
  <si>
    <t>2.9. Información adicional</t>
  </si>
  <si>
    <t>Art. 8, Ley 1712 de 2014</t>
  </si>
  <si>
    <t>a. El sujeto obligado diseña y publica información dirigida para los niños, niñas y adolescentes sobre la entidad, sus servicios o sus actividades, de manera didáctica.</t>
  </si>
  <si>
    <t xml:space="preserve">2.8. Información para niñas,  niños y adolescentes </t>
  </si>
  <si>
    <t>a. Calendario de eventos y fechas clave relacionadas con los procesos misionales de la entidad.</t>
  </si>
  <si>
    <t xml:space="preserve">2.7. Calendario de actividades </t>
  </si>
  <si>
    <t>a. Sección que contenga las noticias más relevantes para sus usuarios, ciudadanos y grupos de interés y que estén relacionadas con su actividad.</t>
  </si>
  <si>
    <t xml:space="preserve">2.6. Noticias </t>
  </si>
  <si>
    <t>a. Glosario que contenga el conjunto de términos que usa la entidad o que tienen relación con su actividad.</t>
  </si>
  <si>
    <t>2.5. Glosario</t>
  </si>
  <si>
    <t>Esta lista de preguntas y respuestas debe ser actualizada periódicamente de acuerdo con las consultas realizadas por los usuarios, ciudadanos y grupos de interés a través de los diferentes canales disponibles.</t>
  </si>
  <si>
    <t>a. Lista de preguntas frecuentes con las respectivas respuestas, relacionadas con la entidad, su gestión y los servicios y trámites que presta.</t>
  </si>
  <si>
    <t>2.4. Preguntas y respuestas frecuentes</t>
  </si>
  <si>
    <t>a. Convocatorias dirigidas a ciudadanos, usuarios y grupos de interés, especificando objetivos, requisitos y fechas de participación en dichos espacios.</t>
  </si>
  <si>
    <t xml:space="preserve">2.3. Convocatorias </t>
  </si>
  <si>
    <t>El sujeto obligado debe sustentar por qué no le aplica este ítem, en caso tal.</t>
  </si>
  <si>
    <t>a. Estudios, investigaciones y otro tipo de publicaciones de interés para ciudadanos, usuarios y grupos de interés, definiendo una periodicidad para estas publicaciones.</t>
  </si>
  <si>
    <t>2.2. Estudios, investigaciones y otras publicaciones</t>
  </si>
  <si>
    <t>Para las entidades que pertenecen al Distrito Capital, también se entenderá como cumplido este requisito si el sujeto obligado publica el enlace correspondiente al portal Datos Abiertos de Bogotá. https://datosabiertos.bogota.gov.co/</t>
  </si>
  <si>
    <t>b. Publicar datos abiertos en el portal www.datos.gov.co.</t>
  </si>
  <si>
    <t>Art. 11, lit. k), Ley 1712 de 2014,Art. 11, Dec. 103/15</t>
  </si>
  <si>
    <t xml:space="preserve">Cómo mínimo el Índice de información pública reservada y clasificada y los Registros de Activos de Información deben estar publicados en datos abiertos. La publicación de éstos datos, independientemente del formato del archivo en el que se encuentren (Word, Excel, CSV), debe estar disponible de forma accesible y reutilizable. </t>
  </si>
  <si>
    <t>a. Publicar datos abiertos generados por el sujeto obligado en su sitio web.</t>
  </si>
  <si>
    <t>2.1. Datos abiertos</t>
  </si>
  <si>
    <t>2. Información de interés.</t>
  </si>
  <si>
    <t xml:space="preserve">Ley 1581 de 2012 </t>
  </si>
  <si>
    <t>Políticas de seguridad o utilizar la guía técnica de MINTIC sobre estas. https://www.mintic.gov.co/gestionti/615/articles-5482_G2_Politica_General.pdf</t>
  </si>
  <si>
    <t>a. Enlace que dirija a las políticas de seguridad de la información, además de las condiciones de uso de la información referente a la protección de datos personales publicada en el sitio web, según lo establecido en la ley 1581 de 2012.</t>
  </si>
  <si>
    <t>1.5. Políticas de seguridad de la información del sitio web y protección de datos personales</t>
  </si>
  <si>
    <t>d. Con acuse de recibido al remitente de forma automática.</t>
  </si>
  <si>
    <t>c. Disponible en la sección de atención a la ciudadanía.</t>
  </si>
  <si>
    <t>b. Disponible en el pie de página principal.</t>
  </si>
  <si>
    <t xml:space="preserve">Art. 9, lit f), Ley 1712 de 2014 </t>
  </si>
  <si>
    <t>a. Disponible en la sección particular de transparencia.</t>
  </si>
  <si>
    <t>1.4. Correo electrónico para notificaciones judiciales</t>
  </si>
  <si>
    <t>Directorio con los datos de contacto de las sucursales o regionales con extensiones y correos electrónicos.</t>
  </si>
  <si>
    <t>c. Enlace a los datos de contacto de las sucursales o regionales.</t>
  </si>
  <si>
    <t>b. Horarios y días de atención al público.</t>
  </si>
  <si>
    <t>Direcciones de cada una de sus sedes, áreas, divisiones, departamentos y/o regionales (incluyendo ciudad y departamento de ubicación).</t>
  </si>
  <si>
    <t>b. Ubicación fisíca de sedes, áreas, regionales, etc.</t>
  </si>
  <si>
    <t xml:space="preserve">Art. 9, lit a) Ley 1712 de 2014 </t>
  </si>
  <si>
    <t>Dirección de la sede principal</t>
  </si>
  <si>
    <t>a. Ubicación del sujeto obligado.</t>
  </si>
  <si>
    <t xml:space="preserve">1.3. Localización física, sucursales o regionales, horarios y días de atención al público </t>
  </si>
  <si>
    <t>Para las entidades que pertenecen al Distrito Capital, también  se entenderá como cumplido este requisito si el sujeto obligado publica el enlace correspondiente al portal del Sistema Distrital para la Gestión de Peticiones Ciudadanas. "Bogotá te escucha" . https://bogota.gov.co/sdqs/</t>
  </si>
  <si>
    <t>e. Link al formulario electrónico de solicitudes, peticiones, quejas, reclamos y denuncias.</t>
  </si>
  <si>
    <t>Dirección de correspondencia.</t>
  </si>
  <si>
    <t>d. Correo físico o postal.</t>
  </si>
  <si>
    <t>c. Correo electrónico institucional.</t>
  </si>
  <si>
    <t>Mínimo el teléfono fijo con indicativo.</t>
  </si>
  <si>
    <t>b. Teléfonos fijos y móviles, líneas gratuitas y fax, incluyendo el indicativo nacional e internacional, en el formato (57+Número del área respectiva).</t>
  </si>
  <si>
    <t>Puntos de atención al ciudadano.</t>
  </si>
  <si>
    <t>a. Espacios físicos destinados para el contacto con la entidad.</t>
  </si>
  <si>
    <t xml:space="preserve">1.2. Mecanismos para la atención al ciudadano </t>
  </si>
  <si>
    <t>NO</t>
  </si>
  <si>
    <t>Dec. 103, Art. 4</t>
  </si>
  <si>
    <t>Botón de transparencia</t>
  </si>
  <si>
    <t>a. Sección particular en la página de inicio del sitio web del sujeto obligado.</t>
  </si>
  <si>
    <t>1.1. Sección particular</t>
  </si>
  <si>
    <t>1. Mecanismos de contacto con el sujeto obligado.</t>
  </si>
  <si>
    <t>Promedio</t>
  </si>
  <si>
    <t>Porcentaje</t>
  </si>
  <si>
    <t>Indicador</t>
  </si>
  <si>
    <t>Descripción</t>
  </si>
  <si>
    <t>Subcategoría</t>
  </si>
  <si>
    <t>Fecha de inicio y final para el desarrollo de la actividad</t>
  </si>
  <si>
    <t>Oportunidades de Mejora</t>
  </si>
  <si>
    <t>Link de verificación</t>
  </si>
  <si>
    <t>Observaciones de la Verificación de Cumplimiento y/o Justificación de N/A</t>
  </si>
  <si>
    <t>Cumplimiento</t>
  </si>
  <si>
    <t>Id Pregunta</t>
  </si>
  <si>
    <t>Normatividad</t>
  </si>
  <si>
    <t>Explicación</t>
  </si>
  <si>
    <t>Categoría de información</t>
  </si>
  <si>
    <t xml:space="preserve">Fecha revisión página web: </t>
  </si>
  <si>
    <t xml:space="preserve">Identificación del sujeto obligado: </t>
  </si>
  <si>
    <t>Nombre del sujeto obligado:</t>
  </si>
  <si>
    <t>Guía Matriz de Cumplimiento V.6 Ley 1712 de 2014, Decreto 103 de 2015, compilado en el Decreto 1081 de 2015 y Resolución MinTIC 1519 de 2020  (Tipo de formulario: Sujeto Obligado Tradicional)</t>
  </si>
  <si>
    <t>SI</t>
  </si>
  <si>
    <t>PARCIAL</t>
  </si>
  <si>
    <t>NO APLICA</t>
  </si>
  <si>
    <t>http://www.cundinamarca.gov.co/Home/SecretariasEntidades.gc/Secretariadeeducacion/SecretariaEducacionDespliegue/asquienessomos_contenidos/csecreedu_quienesmisionyvision</t>
  </si>
  <si>
    <t>http://www.cundinamarca.gov.co/Home/SecretariasEntidades.gc/Secretariadeeducacion/SecretariaEducacionDespliegue/asprogramasyproyectosedu_contenidos/documentos+de+interes</t>
  </si>
  <si>
    <t>http://www.cundinamarca.gov.co/Home/SecretariasEntidades.gc/Secretariadeeducacion/SecretariaEducacionDespliegue/asserviciosciudadano_contenidos/csecreedu_preguntas+frecuentes</t>
  </si>
  <si>
    <t>http://www.cundinamarca.gov.co/Home/SecretariasEntidades.gc/Secretariadeeducacion/SecretariaEducacionDespliegue/asgalerianoticias/asmenusgalerianoticiasedu/cmenugalerianoticiasrepositorio</t>
  </si>
  <si>
    <t>3.1. Misión</t>
  </si>
  <si>
    <t>a. Misión de acuerdo con la norma de creación o reestructuración o según lo definido en el sistema de gestión de calidad de la entidad.</t>
  </si>
  <si>
    <t>http://www.cundinamarca.gov.co/Home/SecretariasEntidades.gc/Secretariadeeducacion/SecretariaEducacionDespliegue/asquienessomos_contenidos/csecreedu_quienesfunciones</t>
  </si>
  <si>
    <t>http://www.cundinamarca.gov.co/Home/SecretariasEntidades.gc/Secretariadeeducacion/SecretariaEducacionDespliegue/asquienessomos_contenidos/csecreedu_procesos+y+procedimientos</t>
  </si>
  <si>
    <t>http://www.cundinamarca.gov.co/Home/SecretariasEntidades.gc/Secretariadeeducacion/SecretariaEducacionDespliegue/asquienessomos_contenidos/csecreedu_quienesestructuraorgydir</t>
  </si>
  <si>
    <t>http://www.cundinamarca.gov.co/Home/SecretariasEntidades.gc/Secretariadeeducacion/SecretariaEducacionDespliegue/asquienessomos_contenidos/csecreedu_quienesestructuraorgydir
http://www.cundinamarca.gov.co/Home/SecretariasEntidades.gc/Secretariadeeducacion/SecretariaEducacionDespliegue/asquienessomos_contenidos/csecreedu_quienesdirectorio</t>
  </si>
  <si>
    <t>http://www.cundinamarca.gov.co/Home/SecretariasEntidades.gc/Secretariadeeducacion/SecretariaEducacionDespliegue/asprogramasyproyectosedu_contenidos/calternancia
 http://www.cundinamarca.gov.co/Home/SecretariasEntidades.gc/Secretariadeeducacion/SecretariaEducacionDespliegue/asprogramasyproyectosedu_contenidos/ccundinamarca+aprende+en+familia</t>
  </si>
  <si>
    <t>http://www.cundinamarca.gov.co/dependencias/seceducacion/ascomunidadeducativa_contenidos/csecreedu_comunedu_bienestar
http://www.cundinamarca.gov.co/dependencias/seceducacion/asquienessomos_contenidos/csec_edu_planeaciongestioncontrol</t>
  </si>
  <si>
    <t>http://www.cundinamarca.gov.co/dependencias/seceducacion/asquienessomos_contenidos/csec_edu_planeaciongestioncontrol</t>
  </si>
  <si>
    <t>http://www.cundinamarca.gov.co/dependencias/seceducacion/ascentrodoc_contenidos/contratacion/index</t>
  </si>
  <si>
    <t>http://www.cundinamarca.gov.co/dependencias/seceducacion/asquienessomos_contenidos/cplan+anual+de+adquisiciones</t>
  </si>
  <si>
    <t>http://www.cundinamarca.gov.co/Home/SecretariasEntidades.gc/Secretariadeeducacion/SecretariaEducacionDespliegue/ascentrodoc_contenidos/csecreedu_centrodoc_juriscundi
http://www.cundinamarca.gov.co/Home/SecretariasEntidades.gc/Secretariadeeducacion/SecretariaEducacionDespliegue/ascentrodoc_contenidos/csecreedu_centrodoc_documentos</t>
  </si>
  <si>
    <t>Es importante comunicar cuales son los trámites y servicios que oferta la entidad</t>
  </si>
  <si>
    <t>http://www.cundinamarca.gov.co/Home/SecretariasEntidades.gc/Secretariadehacienda/SecretariadehaciendaDespliegue/asquienessomos_contenidos/csechacquieness_misionyvision</t>
  </si>
  <si>
    <t>http://www.cundinamarca.gov.co/Home/SecretariasEntidades.gc/Secretariadehacienda/SecretariadehaciendaDespliegue/asservicioalciudadanoeimpu_contenidos/sechacservalciud_datos_abiertos</t>
  </si>
  <si>
    <t>http://www.cundinamarca.gov.co/Home/SecretariasEntidades.gc/Secretariadehacienda/SecretariadehaciendaDespliegue/asservicioalciudadanoeimpu_contenidos/sechacservalciud_agremiaciones_asociaciones_convenios</t>
  </si>
  <si>
    <t>http://www.cundinamarca.gov.co/Home/SecretariasEntidades.gc/Secretariadehacienda/SecretariadehaciendaDespliegue/asinfodeinteres_contenidos/sechacservalciud_pregfrec_preguntasfrec</t>
  </si>
  <si>
    <t>http://www.cundinamarca.gov.co/Home/SecretariasEntidades.gc/Secretariadehacienda/SecretariadehaciendaDespliegue/asservicioalciudadanoeimpu_contenidos/sechacservalciud_glosario</t>
  </si>
  <si>
    <t>http://www.cundinamarca.gov.co/Home/SecretariasEntidades.gc/Secretariadehacienda/SecretariadehaciendaDespliegue/!ut/p/z1/tVJNc4IwFPwrvXhk8kIg4FEr5UPQ-kEVLg4DQelIUKHan9_Y6aGdTqXWJpdMMvt239t9KEZLFPPkWKyTpqh4shXvKKarIbYt7Gh4NLY0Cr0HYmpONwA6I2jxDoAvpwf9qdonAPZYRfH19Z-Zfld_ARBfpn9CMYp3aZGhKM9VoGqXKjSFrqIZGiimSphCsJ5pmNEUQ35Gp7zZNRsU1SxdM84OybYDacUbxous6kBSFzyvMlaInwOrO8B4-sLqJrljR8abCnltMwnTi-f9Pu4JrTPva4OWfxVbnDsWcsQ0RRyAPQimA-jZvm3f93WY-MY3gO2dAUPHGBMbwNU_AJcybnM5EikZP47sihiPBTuhkFeHUmzd7MpQnDYF0cJtCi30qlx6LJeeSKWf_I_3vmtrjgvqyPQfLZhgYzCbe13Tmmtyu5cbLZW7mFRy93IXM5BrTnCrObsyDMPSJPr2uLOm5mmeb9blKrCI3nqd3gDYaQp2/?1dmy&amp;current=true&amp;urile=wcm%3apath%3a%2Fsecgeneral%2Fcontenido%2Fasinfodeinteres%2Fportal%2Bninos</t>
  </si>
  <si>
    <t>http://www.cundinamarca.gov.co/Home/SecretariasEntidades.gc/Secretariadehacienda/SecretariadehaciendaDespliegue/sec-hacienda-noticias/asmenugalerianoticias/cmenugalerianoticiasrepositorionuevo</t>
  </si>
  <si>
    <t>http://www.cundinamarca.gov.co/Home/SecretariasEntidades.gc/Secretariadehacienda/SecretariadehaciendaDespliegue/asquienessomos_contenidos/csechacquieness_funciones</t>
  </si>
  <si>
    <t>http://www.cundinamarca.gov.co/Home/SecretariasEntidades.gc/Secretariadehacienda/SecretariadehaciendaDespliegue/asanticontrabando_contenidos/programas+de+prevencion</t>
  </si>
  <si>
    <t>http://www.cundinamarca.gov.co/Home/SecretariasEntidades.gc/Secretariadehacienda/SecretariadehaciendaDespliegue/asquienessomos_contenidos/csechacquieness_estructura</t>
  </si>
  <si>
    <t>No hay enlace al perfil en SIGEP</t>
  </si>
  <si>
    <t>http://www.cundinamarca.gov.co/Home/SecretariasEntidades.gc/Secretariadehacienda/SecretariadehaciendaDespliegue/asdocumentos_contenidos/csecrehaci_documentacion</t>
  </si>
  <si>
    <t>http://www.cundinamarca.gov.co/Home/SecretariasEntidades.gc/Secretariadehacienda/SecretariadehaciendaDespliegue/assubmenushacienda/csub_menu_hacienda_servi_ciu++
http://www.cundinamarca.gov.co/Home/SecretariasEntidades.gc/Secretariadehacienda/SecretariadehaciendaDespliegue/asservicioalciudadanoeimpu_contenidos/SecHacServalCiud_Consu_Tarifas2013</t>
  </si>
  <si>
    <t>http://www.cundinamarca.gov.co/Home/SecretariasEntidades.gc/Secretariadehacienda/SecretariadehaciendaDespliegue/asquienessomos_contenidos/csechacquieness_pyp</t>
  </si>
  <si>
    <t>http://www.cundinamarca.gov.co/Home/SecretariasEntidades.gc/Secretariadehacienda/SecretariadehaciendaDespliegue/asquienessomos_contenidos/csechacquieness_informeg</t>
  </si>
  <si>
    <t>http://www.cundinamarca.gov.co/Home/SecretariasEntidades.gc/Secretariadehacienda/SecretariadehaciendaDespliegue/asservicioalciudadanoeimpu_contenidos/sechacservalciud_plananualdeadquisiciones</t>
  </si>
  <si>
    <t>http://www.cundinamarca.gov.co/Home/SecretariasEntidades.gc/Secretariadehacienda/SecretariadehaciendaDespliegue/asdocumentos_contenidos/contratacion/contratacion</t>
  </si>
  <si>
    <t>http://www.cundinamarca.gov.co/Home/SecretariasEntidades.gc/Secretariadehacienda/SecretariadehaciendaDespliegue/asdocumentos_contenidos/contratacion/contratacion/!ut/p/z1/lZBLD4IwEIR_kdmFIuIRfJSnRI0RezENIjbRlkj14K8XjQcfCeqedpNvZrIDDDJgkp9FybVQku-be8XsdWTQkeFbxiQdWTa6Y-JYfj9Be05geQfwZVz0ZqZHEGlqAvtf_-z0m74FYO324beApgHzmAySEljF9a4j5FZBxuuNyk-HQmpVr3MldSHFRtWQ3fYj1zxv-nu7lsDuYcRxmmbQCDGZDdGlMaUDr4vTuPcB0PAGRH4vJRQx6D6Atrq_PVwdFovsEnv9QARX3d-_cQ!!/?1dmy&amp;current=true&amp;urile=wcm%3apath%3a%2Fgobernacion%2Fsserviciosalciudadano%2Fasservciudventanilla_contenidos%2Finformacion-de-tramites-y-servicios1</t>
  </si>
  <si>
    <t>http://www.cundinamarca.gov.co/Home/SecretariasEntidades.gc/Secretariadehacienda/SecretariadehaciendaDespliegue/asservicioalciudadanoeimpu_contenidos/sechacservalciud_registro+de+activosdeinformacion</t>
  </si>
  <si>
    <t>http://www.cundinamarca.gov.co/Home/SecretariasEntidades.gc/Secretariadehacienda/SecretariadehaciendaDespliegue/asservicioalciudadanoeimpu_contenidos/sechacservalciud_esquemadepublicacion</t>
  </si>
  <si>
    <t>http://www.cundinamarca.gov.co/Home/SecretariasEntidades.gc/Secretariadeplaneacion/SecretariadeplaneacionDespliegue/asquienessomos_contenidos/csecreplanea_quienesmisionyvision</t>
  </si>
  <si>
    <t>SECRETARÍA DE PLANEACIÓN</t>
  </si>
  <si>
    <t>SECRETARÍA DE HACIENDA</t>
  </si>
  <si>
    <t>SECRETARÍA DE EDUCACIÓN</t>
  </si>
  <si>
    <t>http://www.cundinamarca.gov.co/Home/SecretariasEntidades.gc/Secretariadeplaneacion/SecretariadeplaneacionDespliegue/asserviciosciudadano_contenidos/csecreplanea_datos_abiertos</t>
  </si>
  <si>
    <t>http://www.cundinamarca.gov.co/Home/SecretariasEntidades.gc/Secretariadeplaneacion/SecretariadeplaneacionDespliegue/asescuela_virtual_contenidos/csecreplanea_viernes+de+la+planificacion</t>
  </si>
  <si>
    <t xml:space="preserve">http://www.cundinamarca.gov.co/Home/SecretariasEntidades.gc/Secretariadeplaneacion/SecretariadeplaneacionDespliegue/asdocument_contenidos/csecreplanea_documentacion_publi
</t>
  </si>
  <si>
    <t>http://www.cundinamarca.gov.co/Home/SecretariasEntidades.gc/Secretariadeplaneacion/SecretariadeplaneacionDespliegue/asserviciosciudadano_contenidos/csecreplanea_servialciuda_pregfrec</t>
  </si>
  <si>
    <t>http://www.cundinamarca.gov.co/Home/SecretariasEntidades.gc/Secretariadeplaneacion/SecretariadeplaneacionDespliegue/asserviciosciudadano_contenidos/glosario</t>
  </si>
  <si>
    <t>http://www.cundinamarca.gov.co/Home/SecretariasEntidades.gc/Secretariadeplaneacion/SecretariadeplaneacionDespliegue/asgaleriadenoticiasplan/asmenugalerianotiplan/cmenugalerianoticiasrepositorioplaneacionnuevo</t>
  </si>
  <si>
    <t>http://www.cundinamarca.gov.co/Home/SecretariasEntidades.gc/Secretariadeplaneacion/SecretariadeplaneacionDespliegue/asserviciosciudadano_contenidos/informacion_+ninosyjovenes</t>
  </si>
  <si>
    <t>http://www.cundinamarca.gov.co/Home/SecretariasEntidades.gc/Secretariadeplaneacion/SecretariadeplaneacionDespliegue/asquienessomos_contenidos/csecreplanea_quienes_funciones</t>
  </si>
  <si>
    <t>http://www.cundinamarca.gov.co/Home/SecretariasEntidades.gc/Secretariadeplaneacion/SecretariadeplaneacionDespliegue/asquienessomos_contenidos/csec_procesosyprocedimientos</t>
  </si>
  <si>
    <t>http://www.cundinamarca.gov.co/Home/SecretariasEntidades.gc/Secretariadeplaneacion/SecretariadeplaneacionDespliegue/asquienessomos_contenidos/csecreplanea_quienes_estructura-organizacional_2016</t>
  </si>
  <si>
    <t>http://www.cundinamarca.gov.co/Home/SecretariasEntidades.gc/Secretariadeplaneacion/SecretariadeplaneacionDespliegue/asserviciosciudadano_contenidos/csecreplanea_directorio_web</t>
  </si>
  <si>
    <t>http://www.cundinamarca.gov.co/Home/SecretariasEntidades.gc/Secretariadeplaneacion/SecretariadeplaneacionDespliegue/asserviciosciudadano_contenidos/csecreplanea_noticias_convocatorias</t>
  </si>
  <si>
    <t>Esta desactualizado la convocatoria es del año 2019</t>
  </si>
  <si>
    <t>http://www.cundinamarca.gov.co/Home/SecretariasEntidades.gc/Secretariadeplaneacion/SecretariadeplaneacionDespliegue/asdocument_contenidos/csecreplanea_documentacion_circulares
http://www.cundinamarca.gov.co/Home/SecretariasEntidades.gc/Secretariadeplaneacion/SecretariadeplaneacionDespliegue/asdocument_contenidos/csecreplanea_documentacion_normas
http://www.cundinamarca.gov.co/Home/SecretariasEntidades.gc/Secretariadeplaneacion/SecretariadeplaneacionDespliegue/asdocument_contenidos/resoluciones</t>
  </si>
  <si>
    <t>http://www.cundinamarca.gov.co/Home/SecretariasEntidades.gc/Secretariadeplaneacion/SecretariadeplaneacionDespliegue/asserviciosciudadano_contenidos/planeacion+gestion+y+control</t>
  </si>
  <si>
    <t>http://www.cundinamarca.gov.co/Home/SecretariasEntidades.gc/Secretariadeplaneacion/SecretariadeplaneacionDespliegue/aspoliyplanprog_contenidos/csecreplanea_poliplanyprog_rendi2020</t>
  </si>
  <si>
    <t>http://www.cundinamarca.gov.co/Home/SecretariasEntidades.gc/Secretariadeplaneacion/SecretariadeplaneacionDespliegue/asdocument_contenidos/contratacion/index</t>
  </si>
  <si>
    <t>El Índice de información Clasificada y Reservada es el inventario de la información pública generada, obtenida, adquirida o controlada por la entidad con las características es importante realizar la publicación de este registro de activos</t>
  </si>
  <si>
    <t xml:space="preserve">El Índice de información Clasificada y Reservada es el inventario de la información pública generada, obtenida, adquirida o controlada por la entidad con las características es importante realizar la publicación de este esquema de publicación de información
</t>
  </si>
  <si>
    <t>SECRETARÍA DE SALUD</t>
  </si>
  <si>
    <t>http://www.cundinamarca.gov.co/Home/SecretariasEntidades.gc/Secretariadesalud/SecretariadesaludDespliegue/ascontenido/asquienes_somos/csecresalud_quienes+mision+y+objetivos+-+funciones</t>
  </si>
  <si>
    <t>http://www.cundinamarca.gov.co/Home/SecretariasEntidades.gc/Secretariadesalud/SecretariadesaludDespliegue/ascontenido/asservicioalciudadano_contenidos/csecresalud_estudios%2C+investigaciones+y+otras+publicaciones</t>
  </si>
  <si>
    <t>http://www.cundinamarca.gov.co/Home/SecretariasEntidades.gc/Secretariadesalud</t>
  </si>
  <si>
    <t>http://www.cundinamarca.gov.co/Home/SecretariasEntidades.gc/Secretariadesalud/SecretariadesaludDespliegue/ascontenido/asservicioalciudadano_contenidos/csecresalud_glosario</t>
  </si>
  <si>
    <t>http://www.cundinamarca.gov.co/Home/SecretariasEntidades.gc/Secretariadesalud/SecretariadesaludDespliegue/ascontenido/asservicioalciudadano_contenidos/assecresalud_servalciud_pregfrecu/csecresalud_servalciud_pregfrecusaludpu
http://www.cundinamarca.gov.co/Home/SecretariasEntidades.gc/Secretariadesalud/SecretariadesaludDespliegue/ascontenido/asservicioalciudadano_contenidos/assecresalud_servalciud_pregfrecu/csecresalud_servalciud_pregfrecuase
http://www.cundinamarca.gov.co/Home/SecretariasEntidades.gc/Secretariadesalud/SecretariadesaludDespliegue/ascontenido/asservicioalciudadano_contenidos/assecresalud_servalciud_pregfrecu/csecresalud_servalciud_pregfrecuivc</t>
  </si>
  <si>
    <t>http://www.cundinamarca.gov.co/Home/SecretariasEntidades.gc/Secretariadesalud/SecretariadesaludDespliegue/ascontenido/asquienes_somos/csecresalud_quienesprocesos+y+procedimientos</t>
  </si>
  <si>
    <t>http://www.cundinamarca.gov.co/Home/SecretariasEntidades.gc/Secretariadesalud/SecretariadesaludDespliegue/ascontenido/asquienes_somos/csecresalud_quienesestrucorgydirec</t>
  </si>
  <si>
    <t>http://www.cundinamarca.gov.co/Home/SecretariasEntidades.gc/Secretariadesalud/SecretariadesaludDespliegue/ascontenido/asquienes_somos/assecresalud_quienesestrucorgydirec/csecresalud_quienesestrucorgyofici_planeacion
http://www.cundinamarca.gov.co/Home/SecretariasEntidades.gc/Secretariadesalud/SecretariadesaludDespliegue/ascontenido/asquienes_somos/assecresalud_quienesestrucorgydirec/csecresalud_quienesestrucorgyofici_asuntosjuridicos
http://www.cundinamarca.gov.co/Home/SecretariasEntidades.gc/Secretariadesalud/SecretariadesaludDespliegue/ascontenido/asquienes_somos/assecresalud_quienesestrucorgydirec/csecresalud_quienesestrucorgyofici_participacion+y+atencion+ciudadana
http://www.cundinamarca.gov.co/Home/SecretariasEntidades.gc/Secretariadesalud/SecretariadesaludDespliegue/ascontenido/asquienes_somos/assecresalud_quienesestrucorgydirec/csecresalud_quienesestrucorgydirec_diraseg
http://www.cundinamarca.gov.co/Home/SecretariasEntidades.gc/Secretariadesalud/SecretariadesaludDespliegue/ascontenido/asquienes_somos/assecresalud_quienesestrucorgydirec/csecresalud_quienesestrucorgydirec_dirsalpubli
http://www.cundinamarca.gov.co/Home/SecretariasEntidades.gc/Secretariadesalud/SecretariadesaludDespliegue/ascontenido/asquienes_somos/assecresalud_quienesestrucorgydirec/csecresalud_quienesestrucorgydirec_subdirvigila
http://www.cundinamarca.gov.co/Home/SecretariasEntidades.gc/Secretariadesalud/SecretariadesaludDespliegue/ascontenido/asquienes_somos/assecresalud_quienesestrucorgydirec/csecresalud_quienesestrucorgydirec_desarrserv
http://www.cundinamarca.gov.co/Home/SecretariasEntidades.gc/Secretariadesalud/SecretariadesaludDespliegue/ascontenido/asquienes_somos/assecresalud_quienesestrucorgydirec/csecresalud_quienesestrucorgydirec_centroregurg
http://www.cundinamarca.gov.co/Home/SecretariasEntidades.gc/Secretariadesalud/SecretariadesaludDespliegue/ascontenido/asquienes_somos/assecresalud_quienesestrucorgydirec/csecresalud_quienesestrucorgydirec_admyfinac</t>
  </si>
  <si>
    <t>http://www.cundinamarca.gov.co/Home/SecretariasEntidades.gc/Secretariadesalud/SecretariadesaludDespliegue/ascontenido/aspolitica_planes/csecresalud_quienes_programas+y+proyec</t>
  </si>
  <si>
    <t>http://www.cundinamarca.gov.co/Home/SecretariasEntidades.gc/Secretariadesalud/SecretariadesaludDespliegue/ascontenido/aspolitica_planes/csecresalud_quienes_infor+d+gestion</t>
  </si>
  <si>
    <t>http://www.cundinamarca.gov.co/Home/SecretariasEntidades.gc/Secretariadesalud/SecretariadesaludDespliegue/ascontenido/aspolitica_planes/csecresalud_quienes_planes+d+mejoramiento</t>
  </si>
  <si>
    <t>https://coronavirus-cundinamarca-cundinamarca-map.hub.arcgis.com/https://coronavirus-cundinamarca-cundinamarca-map.hub.arcgis.com/
http://saga.cundinamarca.gov.co/apps/covid/</t>
  </si>
  <si>
    <r>
      <t xml:space="preserve">Formato accesible: Ej: Directorio en formato excel con las casillas o columnas que contengan la información descrita.Esta información se debe actualizar cada vez que ingresa o se desvincula un servidor público, contratista o empleado
Para las entidades u organismos públicos el requisito se entenderá cumplido a través de un enlace a la publicación de la información que contiene el directorio en el Sistema de Información de Empleo Público – SIGEP.  Para las  entidades del Distrito Capital </t>
    </r>
    <r>
      <rPr>
        <sz val="12"/>
        <rFont val="Calibri"/>
        <family val="2"/>
        <charset val="1"/>
      </rPr>
      <t xml:space="preserve"> también</t>
    </r>
    <r>
      <rPr>
        <sz val="11"/>
        <rFont val="Calibri"/>
        <family val="2"/>
        <charset val="1"/>
      </rPr>
      <t xml:space="preserve"> se entenderá como cumplido este requisito con la publicación del enlace a la ubicación de la información que contiene el directorio en el  Sistema de Información Distrital del Empleo y la Administración Pública -SIDEAP.</t>
    </r>
  </si>
  <si>
    <t>http://www.cundinamarca.gov.co/Home/SecretariasEntidades.gc/Secretariadesalud/SecretariadesaludDespliegue/ascontenido/asdocumentacion_contenidos/contratacion/index</t>
  </si>
  <si>
    <t>http://www.cundinamarca.gov.co/Home/SecretariasEntidades.gc/Secretariadesalud/SecretariadesaludDespliegue/ascontenido/aspolitica_planes/csecresalud_quienes_plan+de+adquisiciones</t>
  </si>
  <si>
    <r>
      <t xml:space="preserve">Los sujetos obligados que contratan con cargo a recursos públicos o recursos públicos y privados, deben publicar en el SECOP el PAA para los recursos de carácter público que ejecutarán en el año (Categoría 6.2 f) de la Res. 3564 de 2015 y de esta matriz). </t>
    </r>
    <r>
      <rPr>
        <sz val="11"/>
        <rFont val="Calibri"/>
        <family val="2"/>
      </rPr>
      <t>Los sujetos obligados que no contratan con cargo a recursos públicos no están obligados a publicar su PAA.</t>
    </r>
  </si>
  <si>
    <t>http://www.cundinamarca.gov.co/Home/SecretariasEntidades.gc/Secretariadesalud/SecretariadesaludDespliegue/ascontenido/asservicioalciudadano_contenidos/csecresalud_servalciud_tramitess
http://www.cundinamarca.gov.co/Home/ServCiud.ventanilla/ServiciosCiudadano.gc/asservciudventanilla_contenidos/informacion-de-tramites-y-servicios</t>
  </si>
  <si>
    <t>http://www.cundinamarca.gov.co/Home/SecretariasEntidades.gc/Secretariadesalud/SecretariadesaludDespliegue/ascontenido/asdocumentacion_contenidos/csecresalud_centrodoc_normatividad
http://www.cundinamarca.gov.co/Home/SecretariasEntidades.gc/Secretariadesalud/SecretariadesaludDespliegue/ascontenido/asdocumentacion_contenidos/csecresalud_actos_administrativos</t>
  </si>
  <si>
    <t>SECRETARÍA DE TRANSPORTE Y MOVILIDAD</t>
  </si>
  <si>
    <t>http://www.cundinamarca.gov.co/Home/SecretariasEntidades.gc/Secretariadetransporte/SecretariadetransporteDespliegue/asquienes_somos_contenidos/directorio-de-funcionarios/index</t>
  </si>
  <si>
    <t>http://www.cundinamarca.gov.co/Home/SecretariasEntidades.gc/Secretariadetransporte/SecretariadetransporteDespliegue/asobservatorio/estadisticas
http://www.cundinamarca.gov.co/Home/SecretariasEntidades.gc/Secretariadetransporte/SecretariadetransporteDespliegue/asobservatorio/historico+indices+de+accidentalidad</t>
  </si>
  <si>
    <t>http://www.cundinamarca.gov.co/Home/SecretariasEntidades.gc/Secretariadetransporte/SecretariadetransporteDespliegue/asservicioalciudadano_contenidos/csecretrans_convocatorias</t>
  </si>
  <si>
    <t>http://www.cundinamarca.gov.co/Home/SecretariasEntidades.gc/Secretariadetransporte/SecretariadetransporteDespliegue/asservicioalciudadano_contenidos/csecretrans_servalcuidano_pregfrecuentes</t>
  </si>
  <si>
    <t>http://www.cundinamarca.gov.co/Home/SecretariasEntidades.gc/Secretariadetransporte/SecretariadetransporteDespliegue/asservicioalciudadano_contenidos/sectransporte_contenido_asservicioalciudadano_contenidos_glorario</t>
  </si>
  <si>
    <t>http://www.cundinamarca.gov.co/Home/SecretariasEntidades.gc/Secretariadetransporte/SecretariadetransporteDespliegue/asgaleriadenoticiastrans/asmenusgalerianoticias/cmenugalerianoticiasrepositorionuevo</t>
  </si>
  <si>
    <t>http://www.cundinamarca.gov.co/Home/SecretariasEntidades.gc/Secretariadetransporte/SecretariadetransporteDespliegue/asservicioalciudadano_contenidos/csecretrans_sectrans_servalcuidano_calendario</t>
  </si>
  <si>
    <t>http://www.cundinamarca.gov.co/Home/SecretariasEntidades.gc/Secretariadetransporte/SecretariadetransporteDespliegue/asquienes_somos_contenidos/csecretrans_informac_para_nios_y_jvenes
http://www.cundinamarca.gov.co/Home/SecretariasEntidades.gc/Secretariadetransporte/SecretariadetransporteDespliegue/asservicioalciudadano_contenidos/portal+ninos</t>
  </si>
  <si>
    <t>http://www.cundinamarca.gov.co/Home/SecretariasEntidades.gc/Secretariadetransporte/SecretariadetransporteDespliegue/asquienes_somos_contenidos/csecretrans_quienesmisionyvision
http://www.cundinamarca.gov.co/Home/SecretariasEntidades.gc/Secretariadetransporte/SecretariadetransporteDespliegue/asobservatorio/mision+y+vision</t>
  </si>
  <si>
    <t>http://www.cundinamarca.gov.co/Home/SecretariasEntidades.gc/Secretariadetransporte/SecretariadetransporteDespliegue/asquienes_somos_contenidos/csecretrans_quienes_funciones
http://www.cundinamarca.gov.co/Home/SecretariasEntidades.gc/Secretariadetransporte/SecretariadetransporteDespliegue/asservicioalciudadano_contenidos/csecretrans_quienes_funciones</t>
  </si>
  <si>
    <t>http://www.cundinamarca.gov.co/Home/SecretariasEntidades.gc/Secretariadetransporte/SecretariadetransporteDespliegue/asquienes_somos_contenidos/csecretrans_quienes_procesosyprocedimientos</t>
  </si>
  <si>
    <t>http://www.cundinamarca.gov.co/Home/SecretariasEntidades.gc/Secretariadetransporte/SecretariadetransporteDespliegue/asquienes_somos_contenidos/csecretrans_quienes_estrucorgdirec</t>
  </si>
  <si>
    <t>http://www.cundinamarca.gov.co/Home/SecretariasEntidades.gc/Secretariadetransporte/SecretariadetransporteDespliegue/asdocumentacion_contenidos/csecretrans_normatividad</t>
  </si>
  <si>
    <t>http://www.cundinamarca.gov.co/Home/SecretariasEntidades.gc/Secretariadetransporte/SecretariadetransporteDespliegue/asquienes_somos_contenidos/csecretrans_quienes_progyproyect</t>
  </si>
  <si>
    <t>http://www.cundinamarca.gov.co/Home/SecretariasEntidades.gc/Secretariadetransporte/SecretariadetransporteDespliegue/asquienes_somos_contenidos/csecretrans_quienes_infodegestion</t>
  </si>
  <si>
    <t>http://www.cundinamarca.gov.co/Home/SecretariasEntidades.gc/Secretariadetransporte/SecretariadetransporteDespliegue/asquienes_somos_contenidos/csecretrans_planesmejoramiento</t>
  </si>
  <si>
    <t>http://www.cundinamarca.gov.co/Home/SecretariasEntidades.gc/Secretariadetransporte/SecretariadetransporteDespliegue/asdocumentacion_contenidos/contratacion/index
http://www.cundinamarca.gov.co/Home/SecretariasEntidades.gc/Secretariadetransporte/SecretariadetransporteDespliegue/asdocumentacion_contenidos/contratacion.</t>
  </si>
  <si>
    <t>http://www.cundinamarca.gov.co/Home/SecretariasEntidades.gc/Secretariadetransporte/SecretariadetransporteDespliegue/asquienes_somos_contenidos/csecretrans_quienes_planeaciongestionycontrol</t>
  </si>
  <si>
    <t>http://www.cundinamarca.gov.co/Home/SecretariasEntidades.gc/Secretariadetransporte/SecretariadetransporteDespliegue/assecretariatrans_menu/csub_menu_sectrans_tramites</t>
  </si>
  <si>
    <t>SECRETARÍA DE AGRICULTURA Y DESARROLLO RURAL</t>
  </si>
  <si>
    <t>https://docs.google.com/forms/d/e/1FAIpQLSdt4n74iN-mTf-2YaigMitqas5nKQjUyzrJXMmTMpbNmRAOZg/viewform</t>
  </si>
  <si>
    <t>http://www.cundinamarca.gov.co/Home/SecretariasEntidades.gc/Secretariadeagricultura/Secagriculturadespliegue/asinformaciondeint_secagro/csecreagri_datos+abiertos</t>
  </si>
  <si>
    <t>http://www.cundinamarca.gov.co/Home/SecretariasEntidades.gc/Secretariadeagricultura/Secagriculturadespliegue/asserviciosciu_contenidos/csecreagri_convocatorias</t>
  </si>
  <si>
    <t>http://www.cundinamarca.gov.co/Home/SecretariasEntidades.gc/Secretariadeagricultura/Secagriculturadespliegue/asserviciosciu_contenidos/csecreagri_preguntas+y+respuestas+frecuentes</t>
  </si>
  <si>
    <t>Es importante crear preguntas frecuentes con las respectivas respuestas, relacionadas con la entidad, su gestión y los servicios y trámites que presta. Ya que en enlace relación tiene información sobre los mecanismos de atención</t>
  </si>
  <si>
    <t>http://www.cundinamarca.gov.co/Home/SecretariasEntidades.gc/Secretariadeagricultura/Secagriculturadespliegue/asinformaciondeint_secagro/csecreagri_glosario</t>
  </si>
  <si>
    <t>http://www.cundinamarca.gov.co/Home/SecretariasEntidades.gc/Secretariadeagricultura/Secagriculturadespliegue/asgaleriadenoticiasagro/asmenugaleriadenoticias/cmenugalerianoticiasrepositorionuevo</t>
  </si>
  <si>
    <t>Es importante publicar las fechas clave relacionadas con los procesos misionales de la entidad.</t>
  </si>
  <si>
    <t>http://www.cundinamarca.gov.co/Home/SecretariasEntidades.gc/Secretariadeagricultura/Secagriculturadespliegue/asdocumentacion_contenidos/csecreagri_centrodoc_documentos_oficina_asesora_de_planeacion.</t>
  </si>
  <si>
    <t>Es importante publicar información dirigida para los niños, niñas y adolescentes sobre la entidad, sus servicios o sus actividades, de manera didáctica.</t>
  </si>
  <si>
    <t>Es importante publicar información dirigida para los niños, niñas y adolescentes sobre la entidad, sus servicios o sus actividades, de manera didáctica</t>
  </si>
  <si>
    <t>http://www.cundinamarca.gov.co/Home/SecretariasEntidades.gc/Secretariadeagricultura/Secagriculturadespliegue/asquienessomos_contenidos/csecagricultura_mision</t>
  </si>
  <si>
    <t>http://www.cundinamarca.gov.co/Home/SecretariasEntidades.gc/Secretariadeagricultura/Secagriculturadespliegue/asquienessomos_contenidos/csecagricultura_funciones</t>
  </si>
  <si>
    <t>http://www.cundinamarca.gov.co/Home/SecretariasEntidades.gc/Secretariadeagricultura/Secagriculturadespliegue/asquienessomos_contenidos/csecagricultura_estructuraorganica</t>
  </si>
  <si>
    <t>http://www.cundinamarca.gov.co/Home/SecretariasEntidades.gc/Secretariadeagricultura/Secagriculturadespliegue/asserviciosciu_contenidos/csecreagri_directorio+de+agremiaciones+y+asociaciones</t>
  </si>
  <si>
    <t>http://www.cundinamarca.gov.co/Home/SecretariasEntidades.gc/Secretariadeagricultura/Secagriculturadespliegue/asdocumentacion_contenidos/csecreagri_planes</t>
  </si>
  <si>
    <t>http://www.cundinamarca.gov.co/Home/SecretariasEntidades.gc/Secretariadeagricultura/Secagriculturadespliegue/asdocumentacion_contenidos/contratacion/index</t>
  </si>
  <si>
    <t>http://www.cundinamarca.gov.co/Home/SecretariasEntidades.gc/Secretariadeagricultura/Secagriculturadespliegue/asquienessomos_contenidos/cplaneaciongestioncontrol</t>
  </si>
  <si>
    <t>http://cundinet.cundinamarca.gov.co/portal/agricultura/manual_interpretacion_evaluacion_de_tierras/
http://www.cundinamarca.gov.co/Home/SecretariasEntidades.gc/Secretariadeagricultura/Secagriculturadespliegue/asdesarrollorural_contenidos/csecreagri_distritos-de-riego
http://www.cundinamarca.gov.co/Home/SecretariasEntidades.gc/Secretariadeagricultura/Secagriculturadespliegue/asquienessomos_contenidos/csecagricultura_portafolio+de+servicios</t>
  </si>
  <si>
    <t xml:space="preserve">Es importante revisar que trámites o servicios presta la Secretaría y realizar la publicación de estos </t>
  </si>
  <si>
    <t>SECRETARÍA DE AMBIENTE</t>
  </si>
  <si>
    <t>http://www.cundinamarca.gov.co/Home/SecretariasEntidades.gc/Secretariadeambiente/Secambientedespliegue/quienes_somos/estructura_organica</t>
  </si>
  <si>
    <t>Es importante publicar o colocar un correo de contacto con la oficina</t>
  </si>
  <si>
    <t>http://www.cundinamarca.gov.co/Home/SecretariasEntidades.gc/Secretariadeambiente/Secambientedespliegue/servicio_al_ciudadano/csecreambientalconvocatorias</t>
  </si>
  <si>
    <t>http://www.cundinamarca.gov.co/Home/SecretariasEntidades.gc/Secretariadeambiente/Secambientedespliegue/servicio_al_ciudadano/preguntas_frecuentes</t>
  </si>
  <si>
    <t>Es importante crear preguntas frecuentes con las respectivas respuestas, relacionadas con la entidad, su gestión y los servicios y trámites que presta. Ya que en enlace relación no hay mucha información</t>
  </si>
  <si>
    <t>http://www.cundinamarca.gov.co/Home/SecretariasEntidades.gc/Secretariadeambiente/Secambientedespliegue/informacion_de_interes/glosario</t>
  </si>
  <si>
    <t>http://www.cundinamarca.gov.co/Home/SecretariasEntidades.gc/Secretariadeambiente/Secambientedespliegue/asgaleriadenoticias/asmenugalerianoticias/cmenugalerianoticiasrepositorionuevo</t>
  </si>
  <si>
    <t>http://www.cundinamarca.gov.co/Home/SecretariasEntidades.gc/Secretariadeambiente/Secambientedespliegue/informacion_de_interes/calendario_ambiental</t>
  </si>
  <si>
    <t>http://www.cundinamarca.gov.co/Home/SecretariasEntidades.gc/Secretariadeambiente/Secambientedespliegue/servicio_al_ciudadano/info_ninos_jovenes</t>
  </si>
  <si>
    <t>http://www4.cundinamarca.gov.co/psa/
http://huellacarbono.cundinamarca.gov.co/
http://www.cundinamarca.gov.co/Home/SecretariasEntidades.gc/Secretariadeambiente/Secambientedespliegue/quienes_somos/portafolio_de_servicios
http://www.cundinamarca.gov.co/Home/SecretariasEntidades.gc/Secretariadeambiente/Secambientedespliegue/servicio_al_ciudadano/csecreambiental_memorias_foro
http://www.cundinamarca.gov.co/Home/SecretariasEntidades.gc/Secretariadeambiente/Secambientedespliegue/informacion_de_interes/csecreambiental_curtiembres</t>
  </si>
  <si>
    <t>http://www.cundinamarca.gov.co/Home/SecretariasEntidades.gc/Secretariadeambiente/Secambientedespliegue/quienes_somos/principios_de_la_secretaria</t>
  </si>
  <si>
    <t>http://www.cundinamarca.gov.co/Home/SecretariasEntidades.gc/Secretariadeambiente/Secambientedespliegue/quienes_somos/csecreambiental_procesos_y_procedimientos</t>
  </si>
  <si>
    <t>http://www.cundinamarca.gov.co/Home/SecretariasEntidades.gc/Secretariadeambiente/Secambientedespliegue/informacion_de_interes/csecreambiental_directorio_ciu_tramites</t>
  </si>
  <si>
    <t>http://www.cundinamarca.gov.co/Home/SecretariasEntidades.gc/Secretariadeambiente/Secambientedespliegue/quienes_somos/planeacion_gestion_control</t>
  </si>
  <si>
    <t>http://www.cundinamarca.gov.co/Home/SecretariasEntidades.gc/Secretariadeambiente/Secambientedespliegue/asdocumentacion/contratacion/index</t>
  </si>
  <si>
    <t>SECRETARÍA DE CIENCIA Y TECNOLOGIA</t>
  </si>
  <si>
    <t>http://www.cundinamarca.gov.co/Home/SecretariasEntidades.gc/SecdeCienyTec/SecdeCienyTecDespliegue/asquienessomos_contenidos/cseccienciatec_misionyobjetivos</t>
  </si>
  <si>
    <t>http://www.cundinamarca.gov.co/Home/SecretariasEntidades.gc/SecdeCienyTec/SecdeCienyTecDespliegue/asquienessomos_contenidos/estudios%2C+investigaciones+y+publicaciones</t>
  </si>
  <si>
    <t>http://www.cundinamarca.gov.co/Home/SecretariasEntidades.gc/SecdeCienyTec/SecdeCienyTecDespliegue/asgaleriadenoticias/asmenugaleria/cmenugalerianoticiasrepositorionuevo</t>
  </si>
  <si>
    <t>http://www.cundinamarca.gov.co/Home/SecretariasEntidades.gc/SecdeCienyTec/SecdeCienyTecDespliegue/asinfodeint_contenidos/cseccienciatec_glosario</t>
  </si>
  <si>
    <t>http://www.cundinamarca.gov.co/Home/SecretariasEntidades.gc/SecdeCienyTec/SecdeCienyTecDespliegue/asinfodeint_contenidos/cseccienciatec_preguntas_frecuentes</t>
  </si>
  <si>
    <t>http://www.cundinamarca.gov.co/Home/SecretariasEntidades.gc/SecdeCienyTec/SecdeCienyTecDespliegue/asinfodeint_contenidos/cseccienciatec_informacion+ninos+y+jovenes</t>
  </si>
  <si>
    <t>http://www.cundinamarca.gov.co/Home/SecretariasEntidades.gc/SecdeCienyTec/SecdeCienyTecDespliegue/asquienessomos_contenidos/cseccienciatec_estructuraorganica</t>
  </si>
  <si>
    <t>http://www.cundinamarca.gov.co/Home/SecretariasEntidades.gc/SecdeCienyTec/SecdeCienyTecDespliegue/asquienessomos_contenidos/cseccienciatec_funciones</t>
  </si>
  <si>
    <t>http://www.cundinamarca.gov.co/Home/SecretariasEntidades.gc/SecdeCienyTec/SecdeCienyTecDespliegue/asquienessomos_contenidos/cseccienciatec_procesos+y+procedimientos</t>
  </si>
  <si>
    <t>http://www.cundinamarca.gov.co/Home/SecretariasEntidades.gc/SecdeCienyTec/SecdeCienyTecDespliegue/asserviciosciu_contenidos/directorio+agremiaciones</t>
  </si>
  <si>
    <t>http://www.cundinamarca.gov.co/Home/SecretariasEntidades.gc/SecdeCienyTec/SecdeCienyTecDespliegue/aspropgramasyproyectos_contenidos/programas</t>
  </si>
  <si>
    <t>http://www.cundinamarca.gov.co/Home/SecretariasEntidades.gc/SecdeCienyTec/SecdeCienyTecDespliegue/asserviciosciu_contenidos/csecconvocatorias_sctei
https://eventos.uniminuto.edu/51606/detail/convocatoria-cacti.html
https://ceiba.org.co/convocatorias/maestrias-cundinamarca/</t>
  </si>
  <si>
    <t>http://www.cundinamarca.gov.co/Home/SecretariasEntidades.gc/SecdeCienyTec/SecdeCienyTecDespliegue/asdocumentacion_contenidos/ccentrodoc_documentos+sctei</t>
  </si>
  <si>
    <t>http://www.cundinamarca.gov.co/Home/SecretariasEntidades.gc/SecdeCienyTec/SecdeCienyTecDespliegue/asquienessomos_contenidos/cseccienciatec_planeacion_gestion_control</t>
  </si>
  <si>
    <t>http://www.cundinamarca.gov.co/Home/SecretariasEntidades.gc/SecdeCienyTec/SecdeCienyTecDespliegue/asserviciosciu_contenidos/datos+abiertos
http://www.cundinamarca.gov.co/Home/SecretariasEntidades.gc/SecdeCienyTec/SecdeCienyTecDespliegue/asquienessomos_contenidos/cseccienciatec_planeacion_gestion_control</t>
  </si>
  <si>
    <t>http://www.cundinamarca.gov.co/Home/SecretariasEntidades.gc/SecdeCienyTec/SecdeCienyTecDespliegue/asdocumentacion_contenidos/contratacion/index</t>
  </si>
  <si>
    <t>En el enlace relacionado se observa informe de auditoría de la vigencia 2016, no se observan los informes de las ultimas auditorias</t>
  </si>
  <si>
    <t>http://www.cundinamarca.gov.co/Home/SecretariasEntidades.gc/SecdeCienyTec/SecdeCienyTecDespliegue/asserviciosciu_contenidos/tramites+y+servicios</t>
  </si>
  <si>
    <t xml:space="preserve">En el enlace relacionado  se observa un documento titulado Herramienta para Registro de Activos de Información, pero es la explicación de cada uno de los campos </t>
  </si>
  <si>
    <t>SECRETARÍA DE COMPETITIVIDAD Y DESARROLLO ECONÓMICO</t>
  </si>
  <si>
    <t>http://www.cundinamarca.gov.co/Home/SecretariasEntidades.gc/SecCompyDesEconomico/SecCompyDesEcoDespliegue/asinfodeint_seccompetiydesaeco/preguntas+frecuentes</t>
  </si>
  <si>
    <t>http://www.cundinamarca.gov.co/Home/SecretariasEntidades.gc/SecCompyDesEconomico/SecCompyDesEcoDespliegue/asinfodeint_seccompetiydesaeco/glosario+scde</t>
  </si>
  <si>
    <t>Es importante mantener actualizado el glosario</t>
  </si>
  <si>
    <t>http://www.cundinamarca.gov.co/Home/SecretariasEntidades.gc/SecCompyDesEconomico/SecCompyDesEcoDespliegue/asservalciu_seccompetiydesaeco/convocatorias+2020/convocatoria+estereo+picnic</t>
  </si>
  <si>
    <t>http://www.cundinamarca.gov.co/Home/SecretariasEntidades.gc/SecCompyDesEconomico/SecCompyDesEcoDespliegue/asgaleriadenoticiascompetitividad/asmenugalerianoticiascompetitividad/cmenugalerianoticiasrepositorio</t>
  </si>
  <si>
    <t>http://www.cundinamarca.gov.co/Home/SecretariasEntidades.gc/SecCompyDesEconomico/SecCompyDesEcoDespliegue/asservalciu_seccompetiydesaeco/calendario+de+actividades</t>
  </si>
  <si>
    <t>http://www.cundinamarca.gov.co/Home/SecretariasEntidades.gc/SecCompyDesEconomico/SecCompyDesEcoDespliegue/asquienessomos_seccompetiydesaeco/csecdesarrollo_misionyvision</t>
  </si>
  <si>
    <t>http://www.cundinamarca.gov.co/Home/SecretariasEntidades.gc/SecCompyDesEconomico/SecCompyDesEcoDespliegue/asquienessomos_seccompetiydesaeco/cseccompetiti_funciones</t>
  </si>
  <si>
    <t>http://www.cundinamarca.gov.co/Home/SecretariasEntidades.gc/SecCompyDesEconomico/SecCompyDesEcoDespliegue/asquienessomos_seccompetiydesaeco/csecdesarrollo_estructuraorganica</t>
  </si>
  <si>
    <t>http://www.cundinamarca.gov.co/Home/SecretariasEntidades.gc/SecCompyDesEconomico/SecCompyDesEcoDespliegue/asservalciu_seccompetiydesaeco/fed
http://www.cundinamarca.gov.co/Home/SecretariasEntidades.gc/SecCompyDesEconomico/SecCompyDesEcoDespliegue/asservalciu_seccompetiydesaeco/csecdesarrollo_fortalecimiento/!ut/p/z1/lZDbbsIwDIafCMVpOXSXLZT0sK4TE6LLTRWFUCKlTZVmSPD0C2gXQ5MK853tz_7tH1FUIdqxk2yYlbpjyuWfdF7nmMQ4meI3iPMYwnUWBT7-wGUxR7sbAHcRQrTxIh-AlB6i_5__vem5-RGAjq_PHgk4BzxTLIsG0Z7Z40R2B40qNgzCnJji8qseBOe67YWV570YmOCuz13xmhijldL1QRvLlOCylaKz2l1Nb7p-EDiTAGewzlYQBvCON_gljRLvD0CuAMmTRekTgHT2A4w5_-j3vt1uq8trAjJtvgHKJA_d/
http://www.cundinamarca.gov.co/Home/SecretariasEntidades.gc/SecCompyDesEconomico/SecCompyDesEcoDespliegue/asCentroDoc_Contenidos/c_Observatorio</t>
  </si>
  <si>
    <t>http://www.cundinamarca.gov.co/Home/SecretariasEntidades.gc/SecCompyDesEconomico/SecCompyDesEcoDespliegue/asprogramasyproyectos_seccompetiydesaeco/csecprogramas</t>
  </si>
  <si>
    <t>http://www.cundinamarca.gov.co/Home/SecretariasEntidades.gc/SecCompyDesEconomico/SecCompyDesEcoDespliegue/asprogramasyproyectos_seccompetiydesaeco/csecprogramas
http://www.cundinamarca.gov.co/Home/SecretariasEntidades.gc/SecCompyDesEconomico/SecCompyDesEcoDespliegue/asprogramasyproyectos_seccompetiydesaeco/csecprogramas+1
http://www.cundinamarca.gov.co/Home/SecretariasEntidades.gc/SecCompyDesEconomico/SecCompyDesEcoDespliegue/asprogramasyproyectos_seccompetiydesaeco/csecprogramas+3</t>
  </si>
  <si>
    <t>http://www.cundinamarca.gov.co/Home/SecretariasEntidades.gc/SecCompyDesEconomico/SecCompyDesEcoDespliegue/asquienessomos_seccompetiydesaeco/csec_desarollo_econ_planeaciongestioncontrol/!ut/p/z1/lZFdT8MgFIZ_keHQuq1ettrRj3U1M4uVG0IYVpIW6uhM9Nd7unihMemUu_PynAM8EE4awq18M60cjbOyw_qJL0VJWUqza7qFtEwhXhdJFNIHWldL8ngG4MeKIdkFSQjA6oDw__d_n_S3_hmAz48vLh2ABoJjdVu1hA9yfLky9tmRRvrXk9FWe-9654XXSrl-0KN5P2gvtUJEYSim6ui6zgnMrBg6abVU6LbVflKM4Yj7-Ax-vkgYRWgNaAHr4g7iCO7pjt7kSRb8AtgEsDJb1SEDyBdfwNxXXJIx9Pt987HJwOTtJ5EqolY!/</t>
  </si>
  <si>
    <t>Se observa la publicación de un programa dirigido a las victimas de conflicto armado del plan de desarrollo "Unidos podemos más", es importante realizar la actualización de los programas con los actuales</t>
  </si>
  <si>
    <t>http://www.cundinamarca.gov.co/Home/SecretariasEntidades.gc/SecCompyDesEconomico/SecCompyDesEcoDespliegue/ascentrodoc_contenidos/contratacion/index</t>
  </si>
  <si>
    <t>http://www.cundinamarca.gov.co/Home/SecretariasEntidades.gc/SecCompyDesEconomico/SecCompyDesEcoDespliegue/asquienessomos_seccompetiydesaeco/csec_desarollo_econ_planeaciongestioncontrol</t>
  </si>
  <si>
    <t>http://www.cundinamarca.gov.co/Home/SecretariasEntidades.gc/SecCompyDesEconomico/SecCompyDesEcoDespliegue/asservalciu_seccompetiydesaeco/csecdesarrollo_tramites</t>
  </si>
  <si>
    <t>SECRETARÍA DE GOBIERNO</t>
  </si>
  <si>
    <t>http://www.cundinamarca.gov.co/Home/SecretariasEntidades.gc/Secretariadegobierno/SecdeGobDespliegue/as_info_interes/csecgobierno_datos+abiertos</t>
  </si>
  <si>
    <t>http://www.cundinamarca.gov.co/Home/SecretariasEntidades.gc/Secretariadegobierno/SecdeGobDespliegue/asserv_al_ciuda_secgob/estudios+investigaciones+y+otras+publicaciones</t>
  </si>
  <si>
    <t>http://www.cundinamarca.gov.co/Home/SecretariasEntidades.gc/Secretariadegobierno/SecdeGobDespliegue/as_info_interes/secgobservalciud_convocatorias</t>
  </si>
  <si>
    <t>http://www.cundinamarca.gov.co/Home/SecretariasEntidades.gc/Secretariadegobierno/SecdeGobDespliegue/asserv_al_ciuda_secgob/csecgobierno_preguntas+frecuentes</t>
  </si>
  <si>
    <t>http://www.cundinamarca.gov.co/Home/SecretariasEntidades.gc/Secretariadegobierno/SecdeGobDespliegue/asserv_al_ciuda_secgob/secgobservalciud_casa+de+acogida</t>
  </si>
  <si>
    <t>http://www.cundinamarca.gov.co/Home/SecretariasEntidades.gc/Secretariadegobierno/SecdeGobDespliegue/as_info_interes/glosario</t>
  </si>
  <si>
    <t>http://www.cundinamarca.gov.co/Home/SecretariasEntidades.gc/Secretariadegobierno/SecdeGobDespliegue/asmenugalerianoticias/asmenugalerianoticias/cmenugalerianoticiasrepositorio</t>
  </si>
  <si>
    <t>http://www.cundinamarca.gov.co/Home/SecretariasEntidades.gc/Secretariadegobierno/SecdeGobDespliegue/as_info_interes/informacion+para+jovenes</t>
  </si>
  <si>
    <t>http://www.cundinamarca.gov.co/Home/SecretariasEntidades.gc/Secretariadegobierno/SecdeGobDespliegue/as_info_interes/csecgobierno_prot_rta_emer</t>
  </si>
  <si>
    <t>http://www.cundinamarca.gov.co/Home/SecretariasEntidades.gc/Secretariadegobierno/SecdeGobDespliegue/asquienessomossecgob/csecgobierno_misionyvision</t>
  </si>
  <si>
    <t>Es importante realizar la actualización de la misión, ya que no coincide con la del decreto 437 del 25 de septiembre de 2020</t>
  </si>
  <si>
    <t>http://www.cundinamarca.gov.co/Home/SecretariasEntidades.gc/Secretariadegobierno/SecdeGobDespliegue/asquienessomossecgob/csecgobierno_funciones</t>
  </si>
  <si>
    <t>Es importante realizar la actualización de las funciones, ya que no coinciden con la del decreto 437 del 25 de septiembre de 2020</t>
  </si>
  <si>
    <t>http://www.cundinamarca.gov.co/Home/SecretariasEntidades.gc/Secretariadegobierno/SecdeGobDespliegue/asquienessomossecgob/procesosyprocedimientos</t>
  </si>
  <si>
    <t>http://www.cundinamarca.gov.co/Home/SecretariasEntidades.gc/Secretariadegobierno/SecdeGobDespliegue/asquienessomossecgob/csecgobierno_estructuraorganica</t>
  </si>
  <si>
    <t>http://www.cundinamarca.gov.co/Home/SecretariasEntidades.gc/Secretariadegobierno/SecdeGobDespliegue/asserv_al_ciuda_secgob/secgobservalciud_agremiaciones_asociaciones_convenios</t>
  </si>
  <si>
    <t>http://www.cundinamarca.gov.co/Home/SecretariasEntidades.gc/Secretariadegobierno/SecdeGobDespliegue/ascentrodoc_contenidos/csecreedu_centrodoc_documentos
http://www.cundinamarca.gov.co/Home/SecretariasEntidades.gc/Secretariadegobierno/SecdeGobDespliegue/asquienessomossecgob/procesosyprocedimientos</t>
  </si>
  <si>
    <t>http://www.cundinamarca.gov.co/Home/SecretariasEntidades.gc/Secretariadegobierno/SecdeGobDespliegue/asquienessomossecgob/planeacion+gestion+y+control</t>
  </si>
  <si>
    <t>http://www.cundinamarca.gov.co/Home/SecretariasEntidades.gc/Secretariadegobierno/SecdeGobDespliegue/ascentrodoc_contenidos/contratacion/index</t>
  </si>
  <si>
    <t>http://www.cundinamarca.gov.co/Home/SecretariasEntidades.gc/Secretariadegobierno/SecdeGobDespliegue/asserv_al_ciuda_secgob/csecgobierno_tramitess</t>
  </si>
  <si>
    <t>SECRETARÍA DE TECNOLOGIAS DE LA INFORMACIÓN Y LAS COMUNICACIONES</t>
  </si>
  <si>
    <t>http://www.cundinamarca.gov.co/dependencias/sectic/informacion-de-interes/preguntas-frecuentes/index</t>
  </si>
  <si>
    <t>http://www.cundinamarca.gov.co/dependencias/sectic/informacion-de-interes/glosario1/index</t>
  </si>
  <si>
    <t>http://www.cundinamarca.gov.co/dependencias/sectic/noticias/historico-noticias</t>
  </si>
  <si>
    <t>http://www.cundinamarca.gov.co/dependencias/sectic/informacion-de-interes/publicaciones/estudios-del-sector</t>
  </si>
  <si>
    <t>http://www.cundinamarca.gov.co/dependencias/sectic/quienes-somos/mision-objetivos1/index</t>
  </si>
  <si>
    <t>http://www.cundinamarca.gov.co/dependencias/sectic/quienes-somos/funciones/index</t>
  </si>
  <si>
    <t>http://www.cundinamarca.gov.co/dependencias/sectic/quienes-somos/procesos-y-procedimientos/index</t>
  </si>
  <si>
    <t>http://www.cundinamarca.gov.co/dependencias/sectic/quienes-somos/estructura-organica1</t>
  </si>
  <si>
    <t>http://www.cundinamarca.gov.co/dependencias/sectic/centro-documental/contratacion/index</t>
  </si>
  <si>
    <t>http://www.cundinamarca.gov.co/dependencias/sectic/centro-documental/csecretic_centrodoc_documentos</t>
  </si>
  <si>
    <t>http://www.cundinamarca.gov.co/dependencias/sectic/programas-y-proyectos/cundinamarca-revolucion-digital</t>
  </si>
  <si>
    <t>http://www.cundinamarca.gov.co/dependencias/sectic/quienes-somos/planeacion-gestion-control
http://www.cundinamarca.gov.co/dependencias/sectic/quienes-somos/informes-de-gestion/informes-de-gestion</t>
  </si>
  <si>
    <t>http://www.cundinamarca.gov.co/dependencias/sectic/quienes-somos/planeacion-gestion-control</t>
  </si>
  <si>
    <t>SECRETARÍA GENERAL</t>
  </si>
  <si>
    <t>SECRETARÍA JURIDICA</t>
  </si>
  <si>
    <t>http://www.cundinamarca.gov.co/Home/SecretariasEntidades.gc/Secretariajuridica/SecretariajuridicaDespliegue/asserviciociu_contenidos/csecjuridica_glosario</t>
  </si>
  <si>
    <t>http://www.cundinamarca.gov.co/Home/SecretariasEntidades.gc/Secretariajuridica/SecretariajuridicaDespliegue/asgaleriadenoticias/asmenugalerianoticias/cmenugalerianoticiasrepositorionuevo</t>
  </si>
  <si>
    <t>http://www.cundinamarca.gov.co/Home/SecretariasEntidades.gc/Secretariajuridica/SecretariajuridicaDespliegue/asquienessomos_contenidos/csecjuridica_funciones</t>
  </si>
  <si>
    <t>http://www.cundinamarca.gov.co/Home/SecretariasEntidades.gc/Secretariajuridica/SecretariajuridicaDespliegue/asquienessomos_contenidos/csecjuridica_misionyvision</t>
  </si>
  <si>
    <t>http://www.cundinamarca.gov.co/Home/SecretariasEntidades.gc/Secretariajuridica/SecretariajuridicaDespliegue/asquienessomos_contenidos/csecjuridica_estructura+organica</t>
  </si>
  <si>
    <t>http://www.cundinamarca.gov.co/Home/SecretariasEntidades.gc/Secretariajuridica/SecretariajuridicaDespliegue/asquienessomos_contenidos/csecjuridica_estructura%20organica/!ut/p/z1/lZBBbsIwEEWvwgWQx0la0mVCg0MCpQqCpt5ElnGDEdjUdrro6TGIBVWl0M5uRu__mfmIohpRxb5ky5zUiu19_04fmxKTDOcRfoGszCCZFGkc4iWOkgi9XQD4UQmkVZCGAGQRIPp__a3T3_Q9AO23L-4t8AkEZj6et4gemdsOpfrQqGb2s5NCCWv1QduGa-WEkhttUc2t4LvOyI3krBHWmY67zrCBNi1TfuZPppelYRz7hAAXMCmeIYnhFVf4KVhXo18AOQOkzEeLkABMH65AX-z3Hj8eVqv6e5aDnLYnuhJDdw!!/?1dmy&amp;current=true&amp;urile=wcm%3apath%3a%2Funidad_aegrd%2Fcontenido%2Fascentrodoc_contenidos%2Fcontratacion%2Findex</t>
  </si>
  <si>
    <t>http://www.cundinamarca.gov.co/Home/SecretariasEntidades.gc/Secretariajuridica/SecretariajuridicaDespliegue/asserviciociu_contenidos/cservciudnotificacionesjudiciales</t>
  </si>
  <si>
    <t>http://www.cundinamarca.gov.co/Home/SecretariasEntidades.gc/Secretariajuridica/SecretariajuridicaDespliegue/asquienessomos_contenidos/cplaneacion+gestion+y+control</t>
  </si>
  <si>
    <t>http://www.cundinamarca.gov.co/Home/SecretariasEntidades.gc/Secretariajuridica/SecretariajuridicaDespliegue/asserviciociu_contenidos/csecjuridica_preguntas+frecuentes</t>
  </si>
  <si>
    <t>http://www.cundinamarca.gov.co/Home/SecretariasEntidades.gc/Secretariajuridica/SecretariajuridicaDespliegue/asserviciociu_contenidos/ccontrol+de+legalidad+-+art+185+cpaca</t>
  </si>
  <si>
    <t>http://www.cundinamarca.gov.co/Home/SecretariasEntidades.gc/Secretariageneral/SecreGralDespliegue/asgestiondocumental/registros-de-activos-de-informacion/index
http://www.cundinamarca.gov.co/Home/SecretariasEntidades.gc/Secretariageneral/SecreGralDespliegue/asgestiondocumental/indice-de-informacion-clasificada-y-reservada/index
http://www.cundinamarca.gov.co/Home/SecretariasEntidades.gc/Secretariageneral/SecreGralDespliegue/asgestiondocumental/esquema-de-publicacion-de-informacion/index</t>
  </si>
  <si>
    <t>http://www.cundinamarca.gov.co/Home/SecretariasEntidades.gc/Secretariageneral/SecreGralDespliegue/asgestiondocumental/esquema-de-publicacion-de-informacion/index</t>
  </si>
  <si>
    <t>http://www.cundinamarca.gov.co/Home/SecretariasEntidades.gc/Secretariageneral/SecreGralDespliegue/asatencionalciudadano_secgen/csecregen_servicioalciuda_preq</t>
  </si>
  <si>
    <t>http://www.cundinamarca.gov.co/Home/SecretariasEntidades.gc/Secretariageneral/SecreGralDespliegue/asatencionalciudadano_secgen/cconvocatorias</t>
  </si>
  <si>
    <t>http://www.cundinamarca.gov.co/Home/SecretariasEntidades.gc/Secretariageneral/SecreGralDespliegue/asatencionalciudadano_secgen/csecregen_servicioalciuda_tramites</t>
  </si>
  <si>
    <t>http://www.cundinamarca.gov.co/Home/SecretariasEntidades.gc/Secretariageneral/SecreGralDespliegue/asgestiondocumental/registros-de-activos-de-informacion/index</t>
  </si>
  <si>
    <t>http://www.cundinamarca.gov.co/Home/SecretariasEntidades.gc/Secretariageneral/SecreGralDespliegue/asgestiondocumental/indice-de-informacion-clasificada-y-reservada/index</t>
  </si>
  <si>
    <t>http://www.cundinamarca.gov.co/Home/SecretariasEntidades.gc/Secretariageneral/SecreGralDespliegue/asgaleriadenoticias_secgen/asmenugaleriadenoticias/cmenugalerianoticiasrepositorio</t>
  </si>
  <si>
    <t>http://www.cundinamarca.gov.co/Home/SecretariasEntidades.gc/Secretariageneral/SecreGralDespliegue/asinfodeinteres/portal+ninos</t>
  </si>
  <si>
    <t>http://www.cundinamarca.gov.co/Home/SecretariasEntidades.gc/Secretariageneral/SecreGralDespliegue/ascentrodoc_contenidos/contratacion/index</t>
  </si>
  <si>
    <t>http://www.cundinamarca.gov.co/Home/SecretariasEntidades.gc/Secretariageneral/SecreGralDespliegue/asquienessomos_contenidos/cplaneacion_gestion_y_control</t>
  </si>
  <si>
    <t>http://www.cundinamarca.gov.co/Home/SecretariasEntidades.gc/Secretariageneral/SecreGralDespliegue/asquienessomos_contenidos/csecregen_estructura</t>
  </si>
  <si>
    <t>http://www.cundinamarca.gov.co/Home/SecretariasEntidades.gc/Secretariageneral/SecreGralDespliegue/asquienessomos_contenidos/csecregen_quienesmisionyobjetivosfinal</t>
  </si>
  <si>
    <t>http://www.cundinamarca.gov.co/Home/SecretariasEntidades.gc/Secretariageneral/SecreGralDespliegue/asquienessomos_contenidos/csecregen_funciones</t>
  </si>
  <si>
    <t>http://www.cundinamarca.gov.co/Home/SecretariasEntidades.gc/Secretariageneral/SecreGralDespliegue/asquienessomos_contenidos/cprocedimientos</t>
  </si>
  <si>
    <t>SECRETARÍA</t>
  </si>
  <si>
    <t>PORCENTAJE</t>
  </si>
  <si>
    <t>SECRETARÍA DE TECNOLOGÍAS DE LA INFORMACIÓN Y LAS COMUNICACIONES</t>
  </si>
  <si>
    <t>SECRETARÍA DE CIENCIA, TECNOLOGÍA E INNOVACIÓN</t>
  </si>
  <si>
    <t>SECRETARÍA DE HÁBITAT Y VIVIENDA</t>
  </si>
  <si>
    <t>UNIDAD ADMINISTRATIVA ESPECIAL PARA LA GESTIÓN DEL RIESGO DE DESASTRES</t>
  </si>
  <si>
    <t>SECRETARÍA DE LA MUJER Y EQUIDAD DE GÉNERO.</t>
  </si>
  <si>
    <t>SECRETARÍA DE DESARROLLO E INCLUSIÓN SOCIAL</t>
  </si>
  <si>
    <t>SECRETARÍA DEL AMBIENTE</t>
  </si>
  <si>
    <t>SECRETARÍA DE LA FUNCIÓN PÚBLICA</t>
  </si>
  <si>
    <t>ALTA CONSEJERÍA PARA LA FELICIDAD Y EL BIENESTAR DE CUNDINAMARCA</t>
  </si>
  <si>
    <t>SECRETARÍA DE MINAS, ENERGÍA Y GAS</t>
  </si>
  <si>
    <t>SECRETARÍA JURÍDICA</t>
  </si>
  <si>
    <t>PROMEDIO GENERAL</t>
  </si>
  <si>
    <t>http://www.cundinamarca.gov.co/Home/SecretariasEntidades.gc/Secretariadeasuntosinternacionales</t>
  </si>
  <si>
    <t>http://www.cundinamarca.gov.co/wcm/connect/e4fe8b25-9782-4e38-8f96-d06c7d055bd0/PAA+2017+MODIFICACION+3+OBJETOS.pdf?MOD=AJPERES&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amp;CVID=lOdyaG.</t>
  </si>
  <si>
    <t>http://www.cundinamarca.gov.co/Home/SecretariasEntidades.gc/Secretariadeasuntosinternacionales/SecAsunIterDespliegue/asdocumentacion_contenidos/contratacion/index</t>
  </si>
  <si>
    <t>http://www.cundinamarca.gov.co/Home/SecretariasEntidades.gc/Secretariadeasuntosinternacionales/SecAsunIterDespliegue/asdocumentacion_contenidos/contratacion+2021</t>
  </si>
  <si>
    <t>No se observo contacto con paginas o informes adelantados por organismos de control a la secretaria</t>
  </si>
  <si>
    <t>http://www.cundinamarca.gov.co/Home/SecretariasEntidades.gc/Secretariadeasuntosinternacionales/SecAsunIterDespliegue/asquienessomos_contenidos/csec_asuntos_planeaciongestioncontrol</t>
  </si>
  <si>
    <t>http://www.cundinamarca.gov.co/wcm/connect/a7e728a4-6cbf-4a1f-ad38-048dbf5265c9/INFORME+DE+GESTION+2020.pdf?MOD=AJPERES&amp;CVID=nt4F81P&amp;CVID=nt4F81P&amp;CVID=nt4F81P&amp;CVID=nt4F81P&amp;CVID=nt4F81P&amp;CVID=nt4F81P&amp;CVID=nt4F81P&amp;CVID=nt4F81P&amp;CVID=nt4F81P&amp;CVID=nt4F81P&amp;CVID=nt4F81P&amp;CVID=nt4F81P&amp;CVID=nt4F81P&amp;CVID=nt4F81P&amp;CVID=nt4F81P&amp;CVID=nt4F81P&amp;CVID=nt4F81P&amp;CVID=nt4F81P&amp;CVID=nt4F81P&amp;CVID=nt4F81P&amp;CVID=nt4F81P&amp;CVID=nt4F81P&amp;CVID=nt4F81P&amp;CVID=nt4F81P&amp;CVID=nt4F81P&amp;CVID=nt4F81P&amp;CVID=nt4F81P&amp;CVID=nt4F81P&amp;CVID=nt4F81P&amp;CVID=nt4F81P&amp;CVID=nt4F81P&amp;CVID=nt4F81P&amp;CVID=nt4F81P</t>
  </si>
  <si>
    <t>http://www.cundinamarca.gov.co/Home/SecretariasEntidades.gc/Secretariadeasuntosinternacionales/SecAsunIterDespliegue/ascooperacion_nacional/proyectos</t>
  </si>
  <si>
    <t>http://www.cundinamarca.gov.co/Home/SecretariasEntidades.gc/Secretariadeasuntosinternacionales/SecAsunIterDespliegue/asinfodeint_contenidos/csecasuntos_estudios_enlaces_de_interes</t>
  </si>
  <si>
    <t>http://www.cundinamarca.gov.co/Home/SecretariasEntidades.gc/Secretariadeasuntosinternacionales/SecAsunIterDespliegue/asquienessomos_contenidos/csecasuntos_quienes_estructura</t>
  </si>
  <si>
    <t>http://www.cundinamarca.gov.co/Home/SecretariasEntidades.gc/Secretariadeasuntosinternacionales/SecAsunIterDespliegue/asquienessomos_contenidos/csecreasuntos+_funciones</t>
  </si>
  <si>
    <t>http://www.cundinamarca.gov.co/Home/SecretariasEntidades.gc/Secretariadeasuntosinternacionales/SecAsunIterDespliegue/asquienessomos_contenidos/csecasuntos_mision</t>
  </si>
  <si>
    <t>http://www.cundinamarca.gov.co/Home/SecretariasEntidades.gc/Secretariadeasuntosinternacionales/SecAsunIterDespliegue/asquienessomos_contenidos/csecreasuntos_apuesta</t>
  </si>
  <si>
    <t>http://www.cundinamarca.gov.co/Home/SecretariasEntidades.gc/Secretariadeasuntosinternacionales/SecAsunIterDespliegue/asgaleriadenoticias/asmenugaleriadenoticias/cmenugalerianoticiasrepositorio</t>
  </si>
  <si>
    <t>http://www.cundinamarca.gov.co/Home/SecretariasEntidades.gc/Secretariadeasuntosinternacionales/SecAsunIterDespliegue/asinfodeint_contenidos/glosario</t>
  </si>
  <si>
    <t>http://www.cundinamarca.gov.co/Home/SecretariasEntidades.gc/Secretariadeasuntosinternacionales/SecAsunIterDespliegue/asquienessomos_contenidos/csecasuntos_preguntas_y_respuestas</t>
  </si>
  <si>
    <t>http://www.cundinamarca.gov.co/Home/SecretariasEntidades.gc/Secretariadeasuntosinternacionales/SecAsunIterDespliegue/asquienessomos_contenidos/csecasuntos_estudios_ivestigaciones_publicaciones</t>
  </si>
  <si>
    <t>http://www.cundinamarca.gov.co/Home/SecretariasEntidades.gc/Secretariadeasuntosinternacionales/SecAsunIterDespliegue/asquienessomos_contenidos/csecasuntos+_nuestrasecretaria</t>
  </si>
  <si>
    <t>http://www.cundinamarca.gov.co/Home/SecretariasEntidades.gc/Secretariadedesarrollosoc</t>
  </si>
  <si>
    <t>No se determina si tiene costo los tramites</t>
  </si>
  <si>
    <t>http://www.cundinamarca.gov.co/Home/SecretariasEntidades.gc/Secretariadeplaneacion/SecretariadeplaneacionDespliegue/asserviciosciudadano_contenidos/notificaciones</t>
  </si>
  <si>
    <t>http://www.cundinamarca.gov.co/Home/SecretariasEntidades.gc/Secretariadedesarrollosoc/SecdeDesaSocDespliegue/asquienessomossecdes/planeaciongestioncontrol</t>
  </si>
  <si>
    <t>http://www.cundinamarca.gov.co/Home/SecretariasEntidades.gc/Secretariadedesarrollosoc/SecdeDesaSocDespliegue/ascentrodoc_contenidos/contratacion/index</t>
  </si>
  <si>
    <t>Se encuentra con enlace en el SECOP II</t>
  </si>
  <si>
    <t>http://www.cundinamarca.gov.co/Home/SecretariasEntidades.gc/Secretariadedesarrollosoc/SecdeDesaSocDespliegue/ascentrodoc_contenidos/csecredesarrollo_centrodoc_normograma_familia_infancia_adolescencia</t>
  </si>
  <si>
    <t>http://www.cundinamarca.gov.co/Home/SecretariasEntidades.gc/Secretariadedesarrollosoc/SecdeDesaSocDespliegue/asprogramasy+proyectos_contenidos/prevencion+de+embarazo+temprano</t>
  </si>
  <si>
    <t xml:space="preserve">Hay varias publicaciones </t>
  </si>
  <si>
    <t>http://www.cundinamarca.gov.co/Home/SecretariasEntidades.gc/Secretariadedesarrollosoc/SecdeDesaSocDespliegue/ascentrodoc_contenidos/csecredesarrollo_centrodoc_normograma_persona_mayor_y_discapacidad</t>
  </si>
  <si>
    <t>http://www.cundinamarca.gov.co/Home/SecretariasEntidades.gc/Secretariadedesarrollosoc/SecdeDesaSocDespliegue/asserv_al_ciuda_secdes/csecredesarrollo_directorio+de+agremiaciones</t>
  </si>
  <si>
    <t>https://community.secop.gov.co/Public/Tendering/ContractNoticeManagementIFrame/Index?Country=CO&amp;authorityName=SECRETARIA%20DE%20DESARROLLO%20E%20INCLUSION%20SOCIAL%20GOBERNACION%20DE%20CUNDINAMARCA</t>
  </si>
  <si>
    <t>http://www.cundinamarca.gov.co/Home/SecretariasEntidades.gc/Secretariadedesarrollosoc/SecdeDesaSocDespliegue/asquienessomossecdes/csecdes_estructura</t>
  </si>
  <si>
    <t>http://isolucion.cundinamarca.gov.co/Isolucion/Documentacion/frmListadoMaestroDocumentos.aspx?Id_Proceso=392</t>
  </si>
  <si>
    <t>file:///C:/Users/GONZALO%20RODRIGUEZ/Downloads/screencapture-cundinamarca-gov-co-Home-SecretariasEntidades-gc-Secretariadedesarrollosoc-SecdeDesaSocDespliegue-asquienessomossecdes-procesosyprocedimientos-2021-06-08-23_02_18.pdf
http://isolucion.cundinamarca.gov.co/Isolucion/Documentacion/frmListadoMaestroDocumentos.aspx?Id_Proceso=392</t>
  </si>
  <si>
    <t>http://www.cundinamarca.gov.co/Home/SecretariasEntidades.gc/Secretariadedesarrollosoc/SecdeDesaSocDespliegue/asquienessomossecdes/csecjuridica_funciones</t>
  </si>
  <si>
    <t>http://www.cundinamarca.gov.co/Home/SecretariasEntidades.gc/Secretariadedesarrollosoc/SecdeDesaSocDespliegue/asquienessomossecdes/csecdesarrolloeinclusionsocial_mision</t>
  </si>
  <si>
    <t>http://www.cundinamarca.gov.co/Home/SecretariasEntidades.gc/Secretariadedesarrollosoc/SecdeDesaSocDespliegue/asserv_al_ciuda_secdes/convocatoria_banco_de_iniciativas_juveniles</t>
  </si>
  <si>
    <t>http://www.cundinamarca.gov.co/Home/SecretariasEntidades.gc/Secretariadedesarrollosoc/SecdeDesaSocDespliegue/asgaleriadenoticiasdesarrollo/asmenugalerianoticiasdesarrollo/cmenugalerianoticiasrepositorio</t>
  </si>
  <si>
    <t>http://www.cundinamarca.gov.co/Home/SecretariasEntidades.gc/Secretariadedesarrollosoc/SecdeDesaSocDespliegue/asinformaciondeinteres/csecdesarrollo_glosario</t>
  </si>
  <si>
    <t>http://www.cundinamarca.gov.co/Home/SecretariasEntidades.gc/Secretariadedesarrollosoc/SecdeDesaSocDespliegue/asinformaciondeinteres/csecdesarrollo_preguntas+y+respuestas+frecuentes</t>
  </si>
  <si>
    <t>http://www.cundinamarca.gov.co/Home/SecretariasEntidades.gc/Secretariadedesarrollosoc/SecdeDesaSocDespliegue/asserv_al_ciuda_secdes/csecdesarrollo_publicaciones_inves</t>
  </si>
  <si>
    <t>http://www.cundinamarca.gov.co/Home/SecretariasEntidades.gc/secmujer</t>
  </si>
  <si>
    <t>No  se evidencio documento que permita  determinar que acto administrativo se aplico.</t>
  </si>
  <si>
    <t>http://www.cundinamarca.gov.co/Home/SecretariasEntidades.gc/secmujer/SecMujerDespliegue/asservicioalaciudadania/registro+de+activos+de+informacion</t>
  </si>
  <si>
    <t xml:space="preserve"> No se evidencio documento que permita verificar el acto administrativo</t>
  </si>
  <si>
    <t>http://www.cundinamarca.gov.co/Home/SecretariasEntidades.gc/secmujer/SecMujerDespliegue/asquienessomos/cplaneaciongestionycontrol</t>
  </si>
  <si>
    <t>http://www.cundinamarca.gov.co/Home/SecretariasEntidades.gc/secmujer/SecMujerDespliegue/ascentrodocumental/contratacion+2020</t>
  </si>
  <si>
    <t>http://www.cundinamarca.gov.co/wcm/myconnect/ef75c6ab-392a-4c8f-bda2-b360cdf985ba/PLAN+DE+MEJORAMIENTO+SECRETRAIA+DE+LA+MUJER+Y+EQUIDAD+DE+GENERO+GOBERNACION+DE+CUNDINAMARCA.pdf?MOD=AJPERES&amp;CVID=no9qRf2&amp;CVID=no9qRf2&amp;CVID=no9qRf2</t>
  </si>
  <si>
    <t>Se encuentra publicado el Plan de mejoramiento de acuerdo a la ultima Auditoria</t>
  </si>
  <si>
    <t>http://www.cundinamarca.gov.co/wcm/connect/85b59d0c-821e-45a3-9cfb-616b608ae2ab/INFORME+DE+GESTION_2016_2019+Diciembre+28+de+2019.pdf?MOD=AJPERES&amp;CVID=m.Yf5Bt&amp;CVID=m.Yf5Bt&amp;CVID=m.Yf5Bt&amp;CVID=m.Yf5Bt&amp;CVID=m.Yf5Bt&amp;CVID=m.Yf5Bt&amp;CVID=m.Yf5Bt&amp;CVID=m.Yf5Bt&amp;CVID=m.Yf5Bt&amp;CVID=m.Yf5Bt&amp;CVID=m.Yf5Bt&amp;CVID=m.Yf5Bt&amp;CVID=m.Yf5Bt&amp;CVID=m.Yf5Bt&amp;CVID=m.Yf5Bt&amp;CVID=m.Yf5Bt&amp;CVID=m.Yf5Bt&amp;CVID=m.Yf5Bt&amp;CVID=m.Yf5Bt&amp;CVID=m.Yf5Bt&amp;CVID=m.Yf5Bt&amp;CVID=m.Yf5Bt&amp;CVID=m.Yf5Bt&amp;CVID=m.Yf5Bt&amp;CVID=m.Yf5Bt&amp;CVID=m.Yf5Bt&amp;CVID=m.Yf5Bt&amp;CVID=m.Yf5Bt&amp;CVID=m.Yf5Bt</t>
  </si>
  <si>
    <t>http://www.cundinamarca.gov.co/Home/SecretariasEntidades.gc/secmujer/SecMujerDespliegue/asservicioalaciudadania/normatividad+favorable+a+las+mujeres</t>
  </si>
  <si>
    <t>http://www.cundinamarca.gov.co/Home/SecretariasEntidades.gc/secmujer/SecMujerDespliegue/asservicioalaciudadania/enlaces+de+interes</t>
  </si>
  <si>
    <t>http://www.cundinamarca.gov.co/Home/SecretariasEntidades.gc/secmujer/SecMujerDespliegue/asquienessomos/cuniaec_estructura</t>
  </si>
  <si>
    <t>http://www.cundinamarca.gov.co/Home/SecretariasEntidades.gc/secmujer/SecMujerDespliegue/asquienessomos/procesos+y+procedimientos</t>
  </si>
  <si>
    <t>http://www.cundinamarca.gov.co/Home/SecretariasEntidades.gc/secmujer/SecMujerDespliegue/asquienessomos/cfunciones</t>
  </si>
  <si>
    <t>http://www.cundinamarca.gov.co/Home/SecretariasEntidades.gc/secmujer/SecMujerDespliegue/asquienessomos/cquienesmision</t>
  </si>
  <si>
    <t>Actualizado con el Decreto Ordenanzal No o437 de 2020</t>
  </si>
  <si>
    <t>http://www.cundinamarca.gov.co/Home/SecretariasEntidades.gc/secmujer/SecMujerDespliegue/aspoliticapublica/consejo+departamental+de+mujer+y+genero</t>
  </si>
  <si>
    <t>http://www.cundinamarca.gov.co/Home/SecretariasEntidades.gc/secmujer/SecMujerDespliegue/asservicioalaciudadania/nuestras+ninas</t>
  </si>
  <si>
    <t>http://www.cundinamarca.gov.co/Home/SecretariasEntidades.gc/secmujer/SecMujerDespliegue/asservicioalaciudadania/programate+con+nosotras</t>
  </si>
  <si>
    <t>http://www.cundinamarca.gov.co/Home/SecretariasEntidades.gc/secmujer/SecMujerDespliegue/asgaleriadenoticias/asmenugalerianoticias/cmenugalerianoticiasrepositorionuevo</t>
  </si>
  <si>
    <t>http://www.cundinamarca.gov.co/Home/SecretariasEntidades.gc/secmujer/SecMujerDespliegue/asservicioalaciudadania/glosario</t>
  </si>
  <si>
    <t>http://www.cundinamarca.gov.co/Home/SecretariasEntidades.gc/secmujer/SecMujerDespliegue/asservicioalaciudadania/preguntas+frecuentes</t>
  </si>
  <si>
    <t>http://www.cundinamarca.gov.co/Home/SecretariasEntidades.gc/secmujer/SecMujerDespliegue/asconvocatorias/convocatoria+01+del+2020</t>
  </si>
  <si>
    <t>Se presenta hasta el año 2020</t>
  </si>
  <si>
    <t>http://www.cundinamarca.gov.co/Home/SecretariasEntidades.gc/secmujer/SecMujerDespliegue/aspoliticapublica/actualizacion+politica+publica</t>
  </si>
  <si>
    <t>No se evidencia documento que permita determinar si existe acto administrativo para adoptarlo.</t>
  </si>
  <si>
    <t>http://www.cundinamarca.gov.co/Home/SecretariasEntidades.gc/Secretariademinasyenergia</t>
  </si>
  <si>
    <t>http://www.cundinamarca.gov.co/Home/SecretariasEntidades.gc/Secretariademinasyenergia/SecdeMinaEnerDespliegue/asservicioalciudadano_secminasyener/csecminasyener_servicioalciuda_tramites+y+servicios</t>
  </si>
  <si>
    <t>http://www.cundinamarca.gov.co/Home/SecretariasEntidades.gc/Secretariademinasyenergia/SecdeMinaEnerDespliegue/asservicioalciudadano_secminasyener/csecminasyener_portafolio_de_servicios</t>
  </si>
  <si>
    <t>http://www.anm.gov.co/?q=content/los-abece</t>
  </si>
  <si>
    <t>http://www.cundinamarca.gov.co/Home/SecretariasEntidades.gc/Secretariademinasyenergia/SecdeMinaEnerDespliegue/asquienessomos_contenidos/csecminasyener_planeaciongestionycontrol</t>
  </si>
  <si>
    <t>http://www.cundinamarca.gov.co/Home/SecretariasEntidades.gc/Secretariademinasyenergia/SecdeMinaEnerDespliegue/ascentrodoc_contenidos/csecreminasyenargia_centrodoc_contratacion_2020</t>
  </si>
  <si>
    <t>http://www.cundinamarca.gov.co/wcm/myconnect/cfba6083-db3b-4021-bdb4-05fef87306f5/Informe+de+Gesti%C3%B3n+2020.pdf?MOD=AJPERES&amp;CVID=ntudFFj&amp;CVID=ntudFFj&amp;CVID=ntudFFj</t>
  </si>
  <si>
    <t>http://www.cundinamarca.gov.co/Home/SecretariasEntidades.gc/Secretariademinasyenergia/SecdeMinaEnerDespliegue/asquienessomos_contenidos/csecminasyener_planeaciongestionycontrol
http://www.cundinamarca.gov.co/Home/SecretariasEntidades.gc/Secretariademinasyenergia/SecdeMinaEnerDespliegue/asservicioalciudadano_secminasyener/requisitos-especificos-para-proyectos</t>
  </si>
  <si>
    <t>http://cundinet.cundinamarca.gov.co/portal/Minas/plan_de_desarrollo_Departamental_Minero_Energetico_2019_2036.pdf</t>
  </si>
  <si>
    <t>http://cundinet.cundinamarca.gov.co:8080/aplicaciones/gobernacion/centroDocumental/doc-Minas.nsf/0/189C9ACC27DD1FF605257EF3006C0058/$FILE/1.%20antecedentes%20de%201886%20de%202015.pdf</t>
  </si>
  <si>
    <t>http://www.cundinamarca.gov.co/Home/SecretariasEntidades.gc/Secretariademinasyenergia/SecdeMinaEnerDespliegue/asservicioalciudadano_secminasyener/csecminasyener_servicioalciuda_directorios</t>
  </si>
  <si>
    <t>Se encuetra el formato publicado pero al no estar contactado con el SIGEP, no fue posible verificar los datos respectivos de pais, departamento, etc</t>
  </si>
  <si>
    <t>http://www.cundinamarca.gov.co/Home/SecretariasEntidades.gc/Secretariademinasyenergia/SecdeMinaEnerDespliegue/asquienessomos_contenidos/csecminasyener_estructura</t>
  </si>
  <si>
    <t>http://www.cundinamarca.gov.co/Home/SecretariasEntidades.gc/Secretariademinasyenergia/SecdeMinaEnerDespliegue/asquienessomos_contenidos/csecminasyener_funciones</t>
  </si>
  <si>
    <t>Se sugiere poderlo graficar</t>
  </si>
  <si>
    <t>http://www.cundinamarca.gov.co/Home/SecretariasEntidades.gc/Secretariademinasyenergia/SecdeMinaEnerDespliegue/asquienessomos_contenidos/csec_minas_ener_procesosy+procedimientos</t>
  </si>
  <si>
    <t>http://www.cundinamarca.gov.co/Home/SecretariasEntidades.gc/Secretariademinasyenergia/SecdeMinaEnerDespliegue/ascentrodoc_contenidos/contratacion/index</t>
  </si>
  <si>
    <t>http://www.cundinamarca.gov.co/Home/SecretariasEntidades.gc/Secretariademinasyenergia/SecdeMinaEnerDespliegue/asservicioalciudadano_secminasyener/csecminasyener_portal_ninos</t>
  </si>
  <si>
    <t>No se observo link al respecto</t>
  </si>
  <si>
    <t>http://www.cundinamarca.gov.co/Home/SecretariasEntidades.gc/Secretariademinasyenergia/SecdeMinaEnerDespliegue/asgaleriadenoticias/asmenugalerianoticias/cmenugalerianoticiasrepositorionuevo</t>
  </si>
  <si>
    <t>http://www.cundinamarca.gov.co/Home/SecretariasEntidades.gc/Secretariademinasyenergia/SecdeMinaEnerDespliegue/asservicioalciudadano_secminasyener/csecminasyener_servicioalciuda_glosario</t>
  </si>
  <si>
    <t>http://www.cundinamarca.gov.co/Home/SecretariasEntidades.gc/Secretariademinasyenergia/SecdeMinaEnerDespliegue/asservicioalciudadano_secminasyener/csecminasyener_servicioalciuda_faq</t>
  </si>
  <si>
    <t>https://www.contratos.gov.co/consultas/resultadoListadoProcesos.jsp?entidad=225000001&amp;desdeFomulario=true#</t>
  </si>
  <si>
    <t>Se encuentra link que se encuentra conectado con el SECOP</t>
  </si>
  <si>
    <t>http://www.cundinamarca.gov.co/Home/SecretariasEntidades.gc/Secretariadehabitatyvivienda</t>
  </si>
  <si>
    <t xml:space="preserve">No se identifico costos  </t>
  </si>
  <si>
    <t>http://www.cundinamarca.gov.co/Home/SecretariasEntidades.gc/Secretariadehabitatyvivienda/SecViviendaDespliegue/asserviciosalcuidadano_contenidos/csechabitat_informacionytramites</t>
  </si>
  <si>
    <t>http://www.cundinamarca.gov.co/Home/SecretariasEntidades.gc/Secretariadehabitatyvivienda/SecViviendaDespliegue/asquienessomos_contenidos/csechabitat_planeaciongestioncontrol</t>
  </si>
  <si>
    <t>http://www.cundinamarca.gov.co/Home/SecretariasEntidades.gc/Secretariadehabitatyvivienda/SecViviendaDespliegue/ascentrodoc_contenidos/contratacion/index</t>
  </si>
  <si>
    <t>http://www.cundinamarca.gov.co/wps/portal/Home/SecretariasEntidades.gc/Secretariadeplaneacion/SecretariadeplaneacionDespliegue/aspoliyplanprog_contenidos/csecreplanea_poliplanyprog_infodegestion</t>
  </si>
  <si>
    <t>http://www.cundinamarca.gov.co/Home/SecretariasEntidades.gc/Secretariadehabitatyvivienda/SecViviendaDespliegue/asnormatividad_contenidos/csechabitat_normatividad</t>
  </si>
  <si>
    <t>http://www.cundinamarca.gov.co/Home/SecretariasEntidades.gc/Secretariadehabitatyvivienda/SecViviendaDespliegue/asinfodeinteres/csechabitat_enlacesdeinteres</t>
  </si>
  <si>
    <t>http://www.cundinamarca.gov.co/Home/SecretariasEntidades.gc/Secretariadehabitatyvivienda/SecViviendaDespliegue/asquienessomos_contenidos/csechabitat_estructura</t>
  </si>
  <si>
    <t>http://www.cundinamarca.gov.co/Home/SecretariasEntidades.gc/Secretariadehabitatyvivienda/SecViviendaDespliegue/asquienessomos_contenidos/csechabitat_procesosyprocedimientos</t>
  </si>
  <si>
    <t>http://www.cundinamarca.gov.co/Home/SecretariasEntidades.gc/Secretariadehabitatyvivienda/SecViviendaDespliegue/asquienessomos_contenidos/csechabitat_quienes_somos_vision</t>
  </si>
  <si>
    <t>http://www.cundinamarca.gov.co/Home/SecretariasEntidades.gc/Secretariadehabitatyvivienda/SecViviendaDespliegue/asinfodeinteres/csechabitat_caracterizaciondeusuarios</t>
  </si>
  <si>
    <t>http://www.cundinamarca.gov.co/Home/SecretariasEntidades.gc/Secretariadehabitatyvivienda/SecViviendaDespliegue/asinfodeinteres/csechabitat_ninosyjovenes</t>
  </si>
  <si>
    <t>file:///C:/Users/GONZALO%20RODRIGUEZ/Downloads/screencapture-cundinamarca-gov-co-Home-SecretariasEntidades-gc-Secretariadehabitatyvivienda-SecViviendaDespliegue-asserviciosalcuidadano-contenidos-csechabitat-calendariodeactividades-2021-06-04-22_%20(1).pdf</t>
  </si>
  <si>
    <t>http://www.cundinamarca.gov.co/Home/SecretariasEntidades.gc/Secretariadehabitatyvivienda/SecViviendaDespliegue/asgaleriadenoticias/asmenugalerianoticias/cmenugalerianoticiasrepositorionuevo</t>
  </si>
  <si>
    <t>http://www.cundinamarca.gov.co/Home/SecretariasEntidades.gc/Secretariadehabitatyvivienda/SecViviendaDespliegue/asinfodeinteres/csechabitat_glosario</t>
  </si>
  <si>
    <t>http://www.cundinamarca.gov.co/Home/SecretariasEntidades.gc/Secretariadehabitatyvivienda/SecViviendaDespliegue/asinfodeinteres/csechabitat_preguntasfrecuentes</t>
  </si>
  <si>
    <t>http://www.cundinamarca.gov.co/Home/SecretariasEntidades.gc/Secretariadehabitatyvivienda/SecViviendaDespliegue/asconvocatorias/cuniaev_convocatoriasecopii</t>
  </si>
  <si>
    <t xml:space="preserve">Se verifica que hay una plataforma para convocar a alcaldes </t>
  </si>
  <si>
    <t>http://www.cundinamarca.gov.co/Home/SecretariasEntidades.gc/Secretariadehabitatyvivienda/SecViviendaDespliegue/asexencion_contenidos/csechabitat_info_para_constructores</t>
  </si>
  <si>
    <t>http://www.cundinamarca.gov.co/Home/SecretariasEntidades.gc/ConsejeriaFelicidad</t>
  </si>
  <si>
    <t>http://www.cundinamarca.gov.co/Home/SecretariasEntidades.gc/ConsejeriaFelicidad/ConsejeriaFelicidadDespliegue/asquienessomos_contenidos/cplaneacion%2C+gestion+y+control</t>
  </si>
  <si>
    <t>http://www.cundinamarca.gov.co/Home/SecretariasEntidades.gc/ConsejeriaFelicidad/ConsejeriaFelicidadDespliegue/ascentrodoc_contenidos/cdocumentos</t>
  </si>
  <si>
    <t>file:///C:/Users/GONZALO%20RODRIGUEZ/Downloads/screencapture-cundinamarca-gov-co-Home-SecretariasEntidades-gc-ConsejeriaFelicidad-ConsejeriaFelicidadDespliegue-nuestras-metas-politica-publica-de-felicidad-2021-06-04-21_18_27.pdf</t>
  </si>
  <si>
    <t>http://www.cundinamarca.gov.co/Home/SecretariasEntidades.gc/ConsejeriaFelicidad/ConsejeriaFelicidadDespliegue/ascentrodoc_contenidos/ccontratacion_2020</t>
  </si>
  <si>
    <t>No se observo enlace al sitio web de organismos de Control</t>
  </si>
  <si>
    <t>http://www.cundinamarca.gov.co/wcm/connect/5d9826f1-1505-4131-a576-0bb44e663192/Plan+Mejoramiento+-+Formato+Avances.pdf?MOD=AJPERES&amp;CVID=nD4EWY8&amp;CVID=nD4EWY8&amp;CVID=nD4EWY8&amp;CVID=nD4EWY8&amp;CVID=nD4EWY8&amp;CVID=nD4EWY8&amp;CVID=nD4EWY8</t>
  </si>
  <si>
    <t>http://www.cundinamarca.gov.co/wcm/connect/dddbdaf5-e218-4328-b75c-1deaff8945c8/Informe_Contratos+rendidos+SIA_OBSERVA.pdf?MOD=AJPERES&amp;CVID=nD9ql9c&amp;CVID=nD9ql9c</t>
  </si>
  <si>
    <t>http://www.cundinamarca.gov.co/wcm/connect/be760e19-ac0a-4d7e-b453-9984607a286d/Informe+de+Gesti%C3%B3n+2020.pdf?MOD=AJPERES&amp;CVID=nD4WAZy&amp;CVID=nD4WAZy&amp;CVID=nD4WAZy</t>
  </si>
  <si>
    <t>http://www.cundinamarca.gov.co/Home/SecretariasEntidades.gc/ConsejeriaFelicidad/ConsejeriaFelicidadDespliegue/asservicioalciudadano/cenlaces+de+interes</t>
  </si>
  <si>
    <t>http://www.cundinamarca.gov.co/Home/SecretariasEntidades.gc/ConsejeriaFelicidad/ConsejeriaFelicidadDespliegue/asquienessomos_contenidos/cestructura</t>
  </si>
  <si>
    <t>http://www.cundinamarca.gov.co/Home/SecretariasEntidades.gc/ConsejeriaFelicidad/ConsejeriaFelicidadDespliegue/asservicioalciudadano/contactenos</t>
  </si>
  <si>
    <t>http://www.cundinamarca.gov.co/Home/SecretariasEntidades.gc/ConsejeriaFelicidad/ConsejeriaFelicidadDespliegue/asquienessomos_contenidos/cfunciones</t>
  </si>
  <si>
    <t>http://www.cundinamarca.gov.co/Home/SecretariasEntidades.gc/ConsejeriaFelicidad/ConsejeriaFelicidadDespliegue/asquienessomos_contenidos/cmisionyobjetivos</t>
  </si>
  <si>
    <t>http://www.cundinamarca.gov.co/Home/SecretariasEntidades.gc/ConsejeriaFelicidad/ConsejeriaFelicidadDespliegue/asservicioalciudadano/innovacion_curricular</t>
  </si>
  <si>
    <t>http://www.cundinamarca.gov.co/Home/SecretariasEntidades.gc/ConsejeriaFelicidad/ConsejeriaFelicidadDespliegue/asservicioalciudadano/cinformacion+para+ninos%2C+ninas+y+jovenes</t>
  </si>
  <si>
    <t>http://www.cundinamarca.gov.co/Home/SecretariasEntidades.gc/ConsejeriaFelicidad/ConsejeriaFelicidadDespliegue/asservicioalciudadano/calendario</t>
  </si>
  <si>
    <t>http://www.cundinamarca.gov.co/Home/SecretariasEntidades.gc/ConsejeriaFelicidad/ConsejeriaFelicidadDespliegue/asgaleriadenoticias/asmenugalerianoticias/cmenugalerianoticiasrepositorionuevo</t>
  </si>
  <si>
    <t>http://www.cundinamarca.gov.co/Home/SecretariasEntidades.gc/ConsejeriaFelicidad/ConsejeriaFelicidadDespliegue/asservicioalciudadano/cglosario</t>
  </si>
  <si>
    <t>http://www.cundinamarca.gov.co/Home/SecretariasEntidades.gc/ConsejeriaFelicidad/ConsejeriaFelicidadDespliegue/asservicioalciudadano/cpreguntas+y+respuestas+frecuentes</t>
  </si>
  <si>
    <t>http://www.cundinamarca.gov.co/Home/SecretariasEntidades.gc/ConsejeriaFelicidad/ConsejeriaFelicidadDespliegue/asservicioalciudadano/convocatoria_002_embajadores_de_la_felicidad</t>
  </si>
  <si>
    <t>Se encuentra el link, pero no se determina la fecha y cuantas convocatorias se a adelantado</t>
  </si>
  <si>
    <t>No se evidencio que se encuentra el  aplicativo que permita el contacto con Datos Abiertos.</t>
  </si>
  <si>
    <t>http://www.cundinamarca.gov.co/Home/SecretariasEntidades.gc/assecretariasdespachogob_contenidos/csecretariaprivada</t>
  </si>
  <si>
    <t>http://www.cundinamarca.gov.co/Home/SecretariasEntidades.gc/Secretariadeintegracion/!ut/p/z1/04_Sj9CPykssy0xPLMnMz0vMAfIjo8zijS0sDNz9DQy9DNy8XAwcLQwCDIMMLY3czAz1w8EKDFCAo4FTkJGTsQFQj5F-FOn6kU0iTj8eBVH4jQ_Xj0Kzwh1kgru3h7m_sbuBgacpVAE-LxKypCA3NDTCINMTAP7uuuE!/?1dmy&amp;page=SecdeIntegraRegDespliegue&amp;urile=wcm%3apath%3a%2Fgobernacion%2Fsserviciosalciudadano%2Fasservciudencuestas_contenidos%2Fcservciudencuestassatisfaccion</t>
  </si>
  <si>
    <t>http://www.cundinamarca.gov.co/Home/SecretariasEntidades.gc/Secretariadeintegracion</t>
  </si>
  <si>
    <t>http://www.cundinamarca.gov.co/Home/SecretariasEntidades.gc/Secretariadeintegracion/SecdeIntegraRegDespliegue/asdocumentacion/esquema+de+publicacion+de+informacion</t>
  </si>
  <si>
    <t>si</t>
  </si>
  <si>
    <t>No se determino si se requieren o no uso de formatos</t>
  </si>
  <si>
    <t>No se observo un costo o si no aplica</t>
  </si>
  <si>
    <t>http://www.cundinamarca.gov.co/Home/SecretariasEntidades.gc/Secretariadeintegracion/SecdeIntegraRegDespliegue/asquienes_somos/_lineas+de+trabajo</t>
  </si>
  <si>
    <t>file:///C:/Users/GONZALO%20RODRIGUEZ/Downloads/screencapture-community-secop-gov-co-Public-App-AnnualPurchasingPlanEditPublic-View-2021-06-02-23_07_47.pdf</t>
  </si>
  <si>
    <t>http://www.cundinamarca.gov.co/Home/SecretariasEntidades.gc/Secretariadeintegracion/SecdeIntegraRegDespliegue/asdocumentacion/c_secreintegracion_contratacion_2021</t>
  </si>
  <si>
    <t>http://www.cundinamarca.gov.co/Home/SecretariasEntidades.gc/Secretariadeintegracion/SecdeIntegraRegDespliegue/asquienes_somos/csec_int_regional_planeaciongestioncontrol</t>
  </si>
  <si>
    <t>file:///C:/Users/GONZALO%20RODRIGUEZ/Downloads/screencapture-cundinamarca-gov-co-Home-SecretariasEntidades-gc-Secretariadeintegracion-SecdeIntegraRegDespliegue-asquienes-somos-csec-int-regional-planeaciongestioncontrol-2021-06-02-22_34_40.pdf</t>
  </si>
  <si>
    <t>http://www.cundinamarca.gov.co/wcm/connect/d7fdeb66-7019-4c48-8395-30c00f770bb1/Informe+de+Temas+%2B+Integracio%CC%81n.pdf?MOD=AJPERES&amp;CVID=nkOwmGB&amp;CVID=nkOwmGB&amp;CVID=nkOwmGB&amp;CVID=nkOwmGB&amp;CVID=nkOwmGB&amp;CVID=nkOwmGB&amp;CVID=nkOwmGB&amp;CVID=nkOwmGB&amp;CVID=nkOwmGB&amp;CVID=nkOwmGB&amp;CVID=nkOwmGB&amp;ContentCache=NONE&amp;CACHE=NONE&amp;CVID=nkOwmGB&amp;CVID=nkOwmGB&amp;CVID=nkOwmGB&amp;CVID=nkOwmGB&amp;CVID=nkOwmGB&amp;CVID=nkOwmGB&amp;CVID=nkOwmGB&amp;CVID=nkOwmGB&amp;CVID=nkOwmGB&amp;CVID=nkOwmGB&amp;CVID=nkOwmGB&amp;CVID=nkOwmGB&amp;CVID=nkOwmGB&amp;CVID=nkOwmGB&amp;CVID=nkOwmGB&amp;CVID=nkOwmGB&amp;CVID=nkOwmGB&amp;CVID=nkOwmGB&amp;CVID=nkOwmGB&amp;CVID=nkOwmGB&amp;CVID=nkOwmGB&amp;CVID=nkOwmGB&amp;CVID=nkOwmGB&amp;CVID=nkOwmGB&amp;CVID=nkOwmGB&amp;CVID=nkOwmGB&amp;CVID=nkOwmGB&amp;CVID=nkOwmGB&amp;CVID=nkOwmGB&amp;CVID=nkOwmGB</t>
  </si>
  <si>
    <t>http://www.cundinamarca.gov.co/wcm/connect/df9fcea9-cd3d-409f-b2bf-f99bb364dab3/AVANCE+GESTIO%CC%81N+PRIMER+TRIMESTRE.pdf?MOD=AJPERES&amp;CVID=nC51H0y&amp;CVID=nC51H0y&amp;CVID=nC51H0y</t>
  </si>
  <si>
    <t>http://www.cundinamarca.gov.co/Home/SecretariasEntidades.gc/Secretariadeintegracion/SecdeIntegraRegDespliegue/asquienes_somos/procesosyprocedhttp://www.cundinamarca.gov.co/Home/SecretariasEntidades.gc/Secretariadeintegracion/SecdeIntegraRegDespliegue/asquienes_somos/procesosyprocediientosiientos</t>
  </si>
  <si>
    <t>http://www.cundinamarca.gov.co/Home/SecretariasEntidades.gc/Secretariadeintegracion/SecdeIntegraRegDespliegue/asquienes_somos/procesosyprocediientos</t>
  </si>
  <si>
    <t>http://www.cundinamarca.gov.co/Home/SecretariasEntidades.gc/Secretariadeintegracion/SecdeIntegraRegDespliegue/asservicio_al_usuario/entidades+e+instancias+relacionadas</t>
  </si>
  <si>
    <t>http://www.cundinamarca.gov.co/Home/SecretariasEntidades.gc/Secretariadeintegracion/SecdeIntegraRegDespliegue/asquienes_somos/csecintegra_estructura</t>
  </si>
  <si>
    <t>No se accede a SIGEP de manera que permita verificar de manera directa desde la pagina.</t>
  </si>
  <si>
    <t>Falta enlace a SIGEP</t>
  </si>
  <si>
    <t>falta enlace a SIGEP</t>
  </si>
  <si>
    <t>http://www.cundinamarca.gov.co/Home/SecretariasEntidades.gc/Secretariadeintegracion/SecdeIntegraRegDespliegue/asquienes_somos/procesosyprocedimientos</t>
  </si>
  <si>
    <t>http://www.cundinamarca.gov.co/Home/SecretariasEntidades.gc/Secretariadeintegracion/SecdeIntegraRegDespliegue/asquienes_somos/csecintegra_funciones</t>
  </si>
  <si>
    <t>Se encuentra actualizada de acuerdo al Decreto Ordenanzal 437 del 25 de Septiembre del 2020.</t>
  </si>
  <si>
    <t>http://www.cundinamarca.gov.co/Home/SecretariasEntidades.gc/Secretariadeintegracion/SecdeIntegraRegDespliegue/asquienes_somos/csecintegra_quienesmisionyvision</t>
  </si>
  <si>
    <t>http://www.cundinamarca.gov.co/Home/SecretariasEntidades.gc/Secretariadeintegracion/SecdeIntegraRegDespliegue/asprogramas_y_proyectos/cprovincias_administrativas_pap</t>
  </si>
  <si>
    <t>http://www.cundinamarca.gov.co/Home/SecretariasEntidades.gc/Secretariadeintegracion/SecdeIntegraRegDespliegue/asservicio_al_usuario/informacion+para+ninos+y+jovenes</t>
  </si>
  <si>
    <t>file:///C:/Users/GONZALO%20RODRIGUEZ/Downloads/screencapture-cundinamarca-gov-co-Home-SecretariasEntidades-gc-Secretariadeintegracion-SecdeIntegraRegDespliegue-asnoticiasyeventos-contenidos-ccalendario-de-actividades-2021-06-02-18_41_48.pdf</t>
  </si>
  <si>
    <t>http://www.cundinamarca.gov.co/Home/SecretariasEntidades.gc/Secretariadeintegracion/SecdeIntegraRegDespliegue/asgaleriadenoticias/asmenugalerianoticias/cmenugalerianoticiasrepositorionuevo</t>
  </si>
  <si>
    <t>http://www.cundinamarca.gov.co/Home/SecretariasEntidades.gc/Secretariadeintegracion/SecdeIntegraRegDespliegue/asservicio_al_usuario/glosario</t>
  </si>
  <si>
    <t>http://www.cundinamarca.gov.co/Home/SecretariasEntidades.gc/Secretariadeintegracion/SecdeIntegraRegDespliegue/asservicio_al_usuario/csecintegrapreguntas+y+respuestas+frecuentes</t>
  </si>
  <si>
    <t>http://www.cundinamarca.gov.co/Home/SecretariasEntidades.gc/Secretariadeintegracion/SecdeIntegraRegDespliegue/asservicio_al_usuario/convocatorias</t>
  </si>
  <si>
    <t>http://www.cundinamarca.gov.co/Home/SecretariasEntidades.gc/Secretariadeintegracion/SecdeIntegraRegDespliegue/asservicio_al_usuario/estudios%2C+investigaciones+y+otras+publicaciones.</t>
  </si>
  <si>
    <t>Se observa que no se encuentra publicados.</t>
  </si>
  <si>
    <t>No cuenta con sucursales</t>
  </si>
  <si>
    <t>http://www.cundinamarca.gov.co/Home/SecretariasEntidades.gc/Secretariadeintegracion/SecdeIntegraRegDespliegue/asquienes_somos/ccontactenos</t>
  </si>
  <si>
    <t>SECRETARÍA DE LA MUJER Y EQUIDAD DE GENERO</t>
  </si>
  <si>
    <t>http://isolucion.cundinamarca.gov.co/Isolucion/documentacion/frmGlosario.aspx</t>
  </si>
  <si>
    <t>http://www.cundinamarca.gov.co/Home/SecretariasEntidades.gc/Secretariadefuncionpub</t>
  </si>
  <si>
    <t>http://www.cundinamarca.gov.co/Home/SecretariasEntidades.gc/Secretariadefuncionpub/SecdeFunPubDespliegue/asserviciosciu_contenidos/datos+abiertos+colombia</t>
  </si>
  <si>
    <t>http://www.cundinamarca.gov.co/Home/SecretariasEntidades.gc/Secretariadefuncionpub/SecdeFunPubDespliegue/asserviciosciu_contenidos/cartilla+guia+de+tramites</t>
  </si>
  <si>
    <t>No se determina si tiene costo los tramites o no aplica</t>
  </si>
  <si>
    <t xml:space="preserve">Se encuentran publicados </t>
  </si>
  <si>
    <t>http://www.cundinamarca.gov.co/Home/SecretariasEntidades.gc/Secretariadefuncionpub/SecdeFunPubDespliegue/asquienessomos_contenidos/csecfunpub_planeciongestionycontrol</t>
  </si>
  <si>
    <t>https://community.secop.gov.co/Public/Tendering/ContractNoticeManagementIFrame/Index?Country=CO&amp;authorityName=SECRETAR%C3%8DA%20DE%20LA%20FUNCI%C3%93N%20P%C3%9ABLICA%20-%20DEPARTAMENTO%20DE%20CUNDINAMARCA</t>
  </si>
  <si>
    <t>http://www.cundinamarca.gov.co/Home/SecretariasEntidades.gc/Secretariadefuncionpub/SecdeFunPubDespliegue/ascentrodoc_contenidos/contratacion/index</t>
  </si>
  <si>
    <t>http://isolucion.cundinamarca.gov.co/Isolucion/Mejoramiento/frmFiltroAccion.aspx?TipoAccion=Mg==</t>
  </si>
  <si>
    <t>Se encuentra Plan de Mejoramiento interno vigencia 2020</t>
  </si>
  <si>
    <t>http://www.cundinamarca.gov.co/Home/SecretariasEntidades.gc/Secretariadefuncionpub/SecdeFunPubDespliegue/ascentrodoc_contenidos/revision+del+sigc+por+la+direccion</t>
  </si>
  <si>
    <t>http://www.cundinamarca.gov.co/Home/SecretariasEntidades.gc/Secretariadefuncionpub/SecdeFunPubDespliegue/ascentrodoc_contenidos/normograma/!ut/p/z1/lZBBC4JAEIV_UcyoZXbUwlVLDEmyvciiti3krqzSoV-fRYcisJrbwPfezHtAIQcq2UVw1gsl2XnYD9QuLMdBkqARoR-t0HVwa6TGIsx2U9g_AHwbF73U9CwcNCbQ__WvTr_pRwA6bh99OzA0YOp4GXOgLetPEyGPCnLWlbXstapUWZRK9rUUleogl0o3imvWsOEzOuJt-rH9AZA7QNbBPLEIYjh7AmPtfsvXNlmWXzcBipDfAKq3X70!/p0/IZ7_3880GO01J0FJD0A80P1R19IUR5=CZ6_3880GO01J0FJD0A80P1R19IUT4=MECTX!QCPsecfuncionpubQCPcontenidoQCPascentrodoc_contenidosQCPnormogramaQCAfuncionQCApublica==/#Z7_3880GO01J0FJD0A80P1R19IUR5</t>
  </si>
  <si>
    <t>http://www.cundinamarca.gov.co/Home/SecretariasEntidades.gc/Secretariadefuncionpub/SecdeFunPubDespliegue/asserviciosciu_contenidos/csecfunpub_agremiacionesyasociaciones</t>
  </si>
  <si>
    <t>http://www.cundinamarca.gov.co/Home/SecretariasEntidades.gc/Secretariadefuncionpub/SecdeFunPubDespliegue/asquienessomos_contenidos/csecfunpub_quienesestructuraorgydir</t>
  </si>
  <si>
    <t>http://www.cundinamarca.gov.co/Home/SecretariasEntidades.gc/Secretariadefuncionpub/SecdeFunPubDespliegue/asquienessomos_contenidos/csecfunpub_quienesestructuraorgydir
http://www.cundinamarca.gov.co/Home/SecretariasEntidades.gc/Secretariadefuncionpub/SecdeFunPubDespliegue/asinfodeinteres/directorio+funcionarios+y+contratistas</t>
  </si>
  <si>
    <t>http://isolucion.cundinamarca.gov.co/Isolucion/Documentacion/frmListadoMaestroDocumentos.aspx</t>
  </si>
  <si>
    <t>http://www.cundinamarca.gov.co/Home/SecretariasEntidades.gc/Secretariadefuncionpub/SecdeFunPubDespliegue/asquienessomos_contenidos/csecfunpub_quienesfunciones</t>
  </si>
  <si>
    <t>http://www.cundinamarca.gov.co/Home/SecretariasEntidades.gc/Secretariadefuncionpub/SecdeFunPubDespliegue/asquienessomos_contenidos/csecfunpub_quienesmisionyvision</t>
  </si>
  <si>
    <t>http://www.cundinamarca.gov.co/Home/SecretariasEntidades.gc/Secretariadefuncionpub/SecdeFunPubDespliegue/asserviciosciu_contenidos/evaluacion+de+desempeno+laboral</t>
  </si>
  <si>
    <t>http://www.cundinamarca.gov.co/Home/SecretariasEntidades.gc/Secretariadefuncionpub/SecdeFunPubDespliegue/asinfodeinteres/informacion+para+ninas++ninos+y+adolescentes</t>
  </si>
  <si>
    <t>http://www.cundinamarca.gov.co/Home/SecretariasEntidades.gc/Secretariadefuncionpub/SecdeFunPubDespliegue/asgaleriadenoticias/asmenugalerianoticias/cmenugalerianoticiasrepositorio</t>
  </si>
  <si>
    <t>http://www.cundinamarca.gov.co/Home/SecretariasEntidades.gc/Secretariadefuncionpub/SecdeFunPubDespliegue/asinfodeinteres/csecfunpub_servialciuda_pregfrec</t>
  </si>
  <si>
    <t>http://www.cundinamarca.gov.co/Home/SecretariasEntidades.gc/Secretariadefuncionpub/SecdeFunPubDespliegue/asserviciosciu_contenidos/convocatorias+y+concursos
http://www.cundinamarca.gov.co/Home/SecretariasEntidades.gc/Secretariadefuncionpub/SecdeFunPubDespliegue/asserviciosciu_contenidos/convocatorias+y+concursos</t>
  </si>
  <si>
    <t>Se adelanto convocatoria de personal</t>
  </si>
  <si>
    <t>file:///C:/Users/grodriguezc/Downloads/screencapture-cundinamarca-gov-co-Home-SecretariasEntidades-gc-Secretariadefuncionpub-SecdeFunPubDespliegue-asserviciosciu-contenidos-csecfunpub-servialciuda-buzonychat-2021-06-15-12_03_25.pdf</t>
  </si>
  <si>
    <t>http://www.cundinamarca.gov.co/Home/SecretariasEntidades.gc/UnidadAdminEspGestion/UnIAdmEsplaGesRiesdeDesDespli/asquienessomos_contenidos/cuniaegrd_quienesmisionyvisionfinal</t>
  </si>
  <si>
    <t>http://www.cundinamarca.gov.co/Home/SecretariasEntidades.gc/UnidadAdminEspGestion/UnIAdmEsplaGesRiesdeDesDespli/asservicioalciudadano_uniaegrd/datos+abiertos</t>
  </si>
  <si>
    <t>http://www.cundinamarca.gov.co/Home/SecretariasEntidades.gc/UnidadAdminEspGestion/UnIAdmEsplaGesRiesdeDesDespli/asservicioalciudadano_uniaegrd/convocatorias</t>
  </si>
  <si>
    <t>http://www.cundinamarca.gov.co/Home/SecretariasEntidades.gc/UnidadAdminEspGestion/UnIAdmEsplaGesRiesdeDesDespli/asservicioalciudadano_uniaegrd/preguntas+y+respuestas+frecuentes</t>
  </si>
  <si>
    <t>http://www.cundinamarca.gov.co/Home/SecretariasEntidades.gc/UnidadAdminEspGestion/UnIAdmEsplaGesRiesdeDesDespli/asservicioalciudadano_uniaegrd/glosario</t>
  </si>
  <si>
    <t>http://www.cundinamarca.gov.co/Home/SecretariasEntidades.gc/UnidadAdminEspGestion</t>
  </si>
  <si>
    <t>http://www.cundinamarca.gov.co/Home/SecretariasEntidades.gc/UnidadAdminEspGestion/UnIAdmEsplaGesRiesdeDesDespli/asservicioalciudadano_uniaegrd/directorio</t>
  </si>
  <si>
    <t>http://www.cundinamarca.gov.co/Home/SecretariasEntidades.gc/UnidadAdminEspGestion/UnIAdmEsplaGesRiesdeDesDespli/asquienessomos_contenidos/cuniaegrd_estructur</t>
  </si>
  <si>
    <t>http://www.cundinamarca.gov.co/Home/SecretariasEntidades.gc/UnidadAdminEspGestion/UnIAdmEsplaGesRiesdeDesDespli/asquienessomos_contenidos/cuniaegrd_funciones</t>
  </si>
  <si>
    <t>http://www.cundinamarca.gov.co/Home/SecretariasEntidades.gc/UnidadAdminEspGestion/UnIAdmEsplaGesRiesdeDesDespli/asquienessomos_contenidos/estudios+y+publicaciones</t>
  </si>
  <si>
    <t>http://www.cundinamarca.gov.co/Home/SecretariasEntidades.gc/UnidadAdminEspGestion/UnIAdmEsplaGesRiesdeDesDespli/asnoticiasyeventos_contenidos/eventos-uaegrd.</t>
  </si>
  <si>
    <t>http://www.cundinamarca.gov.co/Home/SecretariasEntidades.gc/UnidadAdminEspGestion/UnIAdmEsplaGesRiesdeDesDespli/asservicioalciudadano_uniaegrd/informacion+para+ninos+y+jovenes</t>
  </si>
  <si>
    <t>http://www.cundinamarca.gov.co/Home/SecretariasEntidades.gc/UnidadAdminEspGestion/UnIAdmEsplaGesRiesdeDesDespli/asquienessomos_contenidos/procesos+y+procedimientos++uaegrd</t>
  </si>
  <si>
    <t>http://www.cundinamarca.gov.co/Home/SecretariasEntidades.gc/UnidadAdminEspGestion/UnIAdmEsplaGesRiesdeDesDespli/ascentrodoc_contenidos/csecreedu_centrodoc_documentos</t>
  </si>
  <si>
    <t>http://www.cundinamarca.gov.co/Home/SecretariasEntidades.gc/UnidadAdminEspGestion/UnIAdmEsplaGesRiesdeDesDespli/assubreduccion/programas+y+proyectos+en+ejecucion</t>
  </si>
  <si>
    <t>http://www.cundinamarca.gov.co/Home/SecretariasEntidades.gc/UnidadAdminEspGestion/UnIAdmEsplaGesRiesdeDesDespli/asquienessomos_contenidos/planeaciongestioncontrol</t>
  </si>
  <si>
    <t>http://www.cundinamarca.gov.co/Home/SecretariasEntidades.gc/UnidadAdminEspGestion/UnIAdmEsplaGesRiesdeDesDespli/asservicioalciudadano_uniaegrd/encuestas+de+participacion+ciudadana</t>
  </si>
  <si>
    <t>http://www.cundinamarca.gov.co/Home/SecretariasEntidades.gc/UnidadAdminEspGestion/UnIAdmEsplaGesRiesdeDesDespli/asservicioalciudadano_uniaegrd/plan+de+mejoramiento</t>
  </si>
  <si>
    <t>http://www.cundinamarca.gov.co/Home/SecretariasEntidades.gc/UnidadAdminEspGestion/UnIAdmEsplaGesRiesdeDesDespli/asservicioalciudadano_uniaegrd/cuniaegrd_servicioalciuda_tramites</t>
  </si>
  <si>
    <t>http://www.cundinamarca.gov.co/Home/SecretariasEntidades.gc/UnidadAdminEspGestion/UnIAdmEsplaGesRiesdeDesDespli/assubconocimiento/cuniaegrd_enlaces_interes</t>
  </si>
  <si>
    <t>http://www.cundinamarca.gov.co/Home/SecretariasEntidades.gc/UnidadAdminEspGestion/UnIAdmEsplaGesRiesdeDesDespli/ascentrodoc_contenidos/cuaegrd_contratacion</t>
  </si>
  <si>
    <t xml:space="preserve">ALTA CONSEJERÍA PARA LA FELICIDAD Y EL BIENESTAR DE CUNDINAMARCA </t>
  </si>
  <si>
    <t>SECRETARÍA DE INTEGRACIÓN REGIONAL</t>
  </si>
  <si>
    <t>Se observa la publicación de la Gestión documental</t>
  </si>
  <si>
    <t>http://www.cundinamarca.gov.co/Home/SecretariasEntidades.gc/Secretariageneral/SecreGralDespliegue/ascentrodoc_contenidos/centrodoc_documentos</t>
  </si>
  <si>
    <t>http://www.cundinamarca.gov.co/dependencias/sectic/servicios-al-ciudadano/portafolio-de-servicios</t>
  </si>
  <si>
    <t xml:space="preserve">SECRETARÍA DE MINAS, ENERGÍA Y GAS </t>
  </si>
  <si>
    <t>SECRETARIA DE DESARROLLO E INCLUSIÓN SOCIAL</t>
  </si>
  <si>
    <t>SECRETARÍA DE ASUNTOS INTERNACIONALES</t>
  </si>
  <si>
    <t>OFICINA DE CONTROL INTERNO DICIPLINARIO</t>
  </si>
  <si>
    <t>JEFATURA DE GABINETE Y DE BUEN GOBIERNO</t>
  </si>
  <si>
    <t>http://www.cundinamarca.gov.co/Home/SecretariasEntidades.gc/assecretariasdespachogob_contenidos/csecretariasdespachogob_oficindcontrolinternodisciplinario+</t>
  </si>
  <si>
    <t>http://www.cundinamarca.gov.co/Home/SecretariasEntidades.gc/assecretariasdespachogob_contenidos/csecretariasdespachogob_jefatura</t>
  </si>
  <si>
    <t>SECRETARÍA PRIVADA</t>
  </si>
  <si>
    <t>En el enlace relacionado no se observan los  informes de gestión mas recientes</t>
  </si>
  <si>
    <t>SECRETARÍA PRENSA</t>
  </si>
  <si>
    <t>El listado de normatividad debe tener: Tipo de Norma, Fecha de expedición, Descripción corta y Enlace para su consulta.</t>
  </si>
  <si>
    <t>En el enlace relacionado no se observan el ultimo informe</t>
  </si>
  <si>
    <t>http://www.cundinamarca.gov.co/Home/SecretariasEntidades.gc/assecretariasdespachogob_contenidos/csecretariasdespachogob_secprensa</t>
  </si>
  <si>
    <t xml:space="preserve">En los enlaces relacionados se observa información publicada para las E.S.E del Departamento, es importante publicar mas información que la entidad quiera publicar
revisar los enlaces tanto de encuestas, formularios entre otros ya que evidencio que el formulario de vacunación COVID-19 mayores de 60 años, no tiene logos de la entidad que lo emite, no tiene la solicitud de autorización para el tratamiento de datos, no tiene las políticas relacionadas con protección de datos, seguridad y privacidad de la información y términos y condiciones. </t>
  </si>
  <si>
    <t>http://www.cundinamarca.gov.co/Home/SecretariasEntidades.gc/Secretariadesalud/SecretariadesaludDespliegue/ascontenido/asmunicipiossaludables/csecresalud_municipiossalud_histclini
http://www.cundinamarca.gov.co/Home/SecretariasEntidades.gc/Secretariadesalud/SecretariadesaludDespliegue/ascontenido/asreddehospitales_contenidos/csecresalud_modernizamos+red+publica+de+servicios
https://docs.google.com/forms/d/e/1FAIpQLSdt4n74iN-mTf-2YaigMitqas5nKQjUyzrJXMmTMpbNmRAOZg/viewform</t>
  </si>
  <si>
    <t>Publicar los servicios que presta</t>
  </si>
  <si>
    <t>Se encuentra desactualizado ya que la ultima programación corresponde al calendario de 2020</t>
  </si>
  <si>
    <t>Se describe la presentación de la declaración de bienes y renta pero no fue posible su ingreso</t>
  </si>
  <si>
    <t>No se determino contacto con el sistema de información de Empleo Publico SIGEP</t>
  </si>
  <si>
    <t>Se publica los proyectos y proyectos, indicadores de avance por programas, planes y políticas, informes de gestión rendición de cuentas</t>
  </si>
  <si>
    <t>Se encuentra el link de rendición de cuentas, el cual se encuentra publicado hasta el 2020, faltando publicar el de vigencia 2020</t>
  </si>
  <si>
    <t>En el momento de ingresar para su verificación no se observo ningún link conectado a alguna entidad de Control, es conveniente adelantar  su verificación.</t>
  </si>
  <si>
    <t>En el momento de ingresar para su verificación no se observo ningún link relacionada con políticas, proyectos a población vulnerable.</t>
  </si>
  <si>
    <t>No se evidencia procedimiento participativo para actualización del esquema de publicación.</t>
  </si>
  <si>
    <t>El Índice de información Clasificada y Reservada es el inventario de la información pública generada, obtenida, adquirida o controlada por la entidad con las características es importante realizar la publicación de este índice</t>
  </si>
  <si>
    <t>En el momento de la verificación no permitió el acceso en el Sigep</t>
  </si>
  <si>
    <t>Se encuentra publicado pero  no se encuentra actualizado ya que falta publicar el seguimiento al I avance vigencia 2020 y en el momento de la revisión no estaba el link de contactos con entes de Control no estaba disponible</t>
  </si>
  <si>
    <t>en el momento de la revisión no estaba el link de contactos con entes de Control no estaba disponible</t>
  </si>
  <si>
    <t>No se reporta ninguna normatividad ni proyectos dirigidos a población vulnerable</t>
  </si>
  <si>
    <t>Se adelanta la publicación de PAA 2021</t>
  </si>
  <si>
    <t>No se evidencio publicación al respecto</t>
  </si>
  <si>
    <t>No registra documento de adopción, modificación y actualización</t>
  </si>
  <si>
    <t>Excepto de la encuesta de la satisfacción de los usuarios, no se determina una vinculación de participación en la adopción o actualización</t>
  </si>
  <si>
    <t>No se evidencia acto o documento que permita determinar su adopción o actualización.</t>
  </si>
  <si>
    <t>Se registra la Publicación de varios temas de interés en relación a las funciones de la Consejería.</t>
  </si>
  <si>
    <t>Se encuentra un Excel en inventario de activos de Información, pero no es de fácil acceso y no es posible su ingreso directo a los procesos y procedimientos.</t>
  </si>
  <si>
    <t>Tenemos ingreso a la contratación al Secop, pero no es fácil determinar la ejecución del Contrato ya que no se tiene ingreso a informes a informes de supervisores o interventores entre otros aspectos de la ejecución</t>
  </si>
  <si>
    <t>Se cuenta con un link en el cual se define con la política Publica de la Felicidad pero no se tiene los servicios o tramites que se adelantan en la Alta Consejería y no se aprecio la publicación de la Normatividad que le rige de orden nacional, ni departamental.</t>
  </si>
  <si>
    <t>Se registra en inventario de activos de información.</t>
  </si>
  <si>
    <t>No se observo registro que permita determinar mediante que acto administrativo se adopto o se actualizo</t>
  </si>
  <si>
    <t>No se observa que exista cuenta con restricción en la información, pero no lo hace visible</t>
  </si>
  <si>
    <t>Se observa que no se encuentran publicados los aplicativos de Datos abiertos.</t>
  </si>
  <si>
    <t xml:space="preserve">Se evidencia que se encuentra la pestaña de estudios, investigaciones y otras publicaciones. Sin embargo se registra publicado solo el tema relacionado con la Región Metropolitana,  otros proyectos se encuentran publicados la pestaña de  líneas de trabajo
</t>
  </si>
  <si>
    <t>Se encuentra información de avances por programas y proyectos adicionalmente provincias administrativas y de planeación PAP</t>
  </si>
  <si>
    <t xml:space="preserve"> de avances por programas y proyectos adicionalmente provincias administrativas y de planeación PAP</t>
  </si>
  <si>
    <t>Se aprecia la publicación de la declaración de bienes y rentas pero en el momento de la verificación no se logro el acceso actualizado</t>
  </si>
  <si>
    <t>Se encuentra conectado con Isolucion pero no permite de manera oportuna obtener la normatividad que lo rige de acuerdo a su competencias, no cumple con ser descargable, ni permite mostrar las actualizaciones del caso y no permite una búsqueda eficiente.</t>
  </si>
  <si>
    <t>Se encuentra en el momento de la inspección sin ingreso</t>
  </si>
  <si>
    <t>Se adelanta la publicación del plan Operativo anual de inversión y la ejecución Presupuestal, en el link de contratación esta la contractual y esta con conexión al SECOP</t>
  </si>
  <si>
    <t>Se publica la ejecución Presupuestal pero no se evidencio los soportes de información de supervisores, y demás documentos.</t>
  </si>
  <si>
    <t xml:space="preserve">Se adelanta la publicación de las líneas de trabajo donde describe los objetivos de la secretaria, pero no se observa el detalle de los tramites de servicios prestados </t>
  </si>
  <si>
    <t>La entidad no esta en las que tienen condición de tener restricción de información por daño de derecho a personas a personas naturales o Jurídicas ni por daño a los intereses públicos según art. 18 y 19  de ley1712 de 2014</t>
  </si>
  <si>
    <t>Se encuentra encuestas para determinar la satisfacción del servicio, pero no existe un resultado de su evaluación.</t>
  </si>
  <si>
    <t>No se encuentra el acto administrativo de adopción</t>
  </si>
  <si>
    <t>En el momento de la verificación no se registro ningún contacto con relación a Datos abiertos.</t>
  </si>
  <si>
    <t>Se a adelantado publicaciones en relación con la seguridad en las minas, estadísticas, Plan de desarrollo minero entre otros</t>
  </si>
  <si>
    <t>Se observa en el link que en el momento de la verificación no se pudo ingresar al respectivo proceso y procedimiento. Y el que aparece parcialmente corresponde al Secretaria de Ambiente.</t>
  </si>
  <si>
    <t>Aparece la Declaración de renta, en el momento de la verificación no se logro tener acceso a ella.</t>
  </si>
  <si>
    <t>Se encuentra el formato publicado pero al no estar contactado con el SIGEP, no fue posible verificar los datos respectivos de país, departamento, etc.</t>
  </si>
  <si>
    <t>Se encuentra el formato publicado pero al no estar contactado con el SIGEP, no fue posible verificar los datos respectivos a la formación académica</t>
  </si>
  <si>
    <t>El acceso a determinar la experiencia laboral, no fue de fácil acceso</t>
  </si>
  <si>
    <t>El acceso a determinar la experiencia laboral, no fue de fácil acceso ya que no existe contacto con el SIGEP</t>
  </si>
  <si>
    <t>Se observo que se encuentran publicados algunos Decretos del orden Nacional pero su ultima edición corresponde al año 2015</t>
  </si>
  <si>
    <t>No se registro políticas o normas para población vulnerables.</t>
  </si>
  <si>
    <t>No se evidencio registro de cobro o costos por servicios o trámites</t>
  </si>
  <si>
    <t>Se observa que existe link de encuesta de satisfacción de los usuarios, pero no se evidencia evaluación de los resultados de la encuesta para ser tenidos en cuenta.</t>
  </si>
  <si>
    <t xml:space="preserve">Su ultima actualización se hizo el 21 de julio de 2020 </t>
  </si>
  <si>
    <t>Se encuentra publicada, pero al momento de la verificación no fue posible su acceso.</t>
  </si>
  <si>
    <t>No se puede determinar el avance de la ejecución de los proyectos de inversión y de acuerdo a la norma.</t>
  </si>
  <si>
    <t xml:space="preserve">Se evidencia que se adelanto informe de gestión 2020, No se observa que existan informes de rendición de cuentas a los organismos de control de acuerdo a lo que corresponda. </t>
  </si>
  <si>
    <t>Se observa el informe de gestión que contiene lo adelantado por la Secretaria. Incluyendo la gestión contractual.</t>
  </si>
  <si>
    <t>En el momento de la verificación no se determino enlaces con entidades que adelanten control sobre la Secretaria.</t>
  </si>
  <si>
    <t>Se encuentra con enlace a SECOP I Y II, pero no permite determinar su gestión con relación a la Secretaria</t>
  </si>
  <si>
    <t>No se observa que existan informes de supervisión o del interventor.</t>
  </si>
  <si>
    <t>No se observo acto administrativo de adopción o actualización</t>
  </si>
  <si>
    <t>No se observo procedimiento participativo que permitiera ver la adopción o actualización de esquema de publicación</t>
  </si>
  <si>
    <t>Se comparte con el de la Gobernación</t>
  </si>
  <si>
    <t>No se observo que se encuentre algún enlace que permita ver un calendario con las actividades de la Secretaria</t>
  </si>
  <si>
    <t>No se evidencio información dirigida a niños, niñas y adolescentes relacionada con la Secretaria</t>
  </si>
  <si>
    <t>En el portal de la secretaria se encuentra varios link de interés de lo que se adelanta en la Secretaria</t>
  </si>
  <si>
    <t>Coincide la misión pero es importante que se señale que esta de acuerdo con el Decreto 437 de 2020</t>
  </si>
  <si>
    <t>Se encuentra conectado con Isolucion pero al ingresar se dirige a listado maestro de documentos pero no es de fácil acceso a los procesos y procedimientos de la Secretaria</t>
  </si>
  <si>
    <t>Aunque se registra la declaración de renta no esta disponible su ingreso</t>
  </si>
  <si>
    <t>Se requiere que se actualice la información ya que esta los link pero falta adelantar la publicación de  los últimos periodos</t>
  </si>
  <si>
    <t>No se observo que se encuentre algún enlace de algún organismo de Control que adelanta seguimiento a la Secretaria</t>
  </si>
  <si>
    <t>No se determina si se requieren adelantar tramites no  se aplica los tramites</t>
  </si>
  <si>
    <t>Excepto de la encuesta de la satisfacción de los usuarios, no se determina una vinculación de participación en la adopción o actualización de la publicación</t>
  </si>
  <si>
    <t>No se observo publicación dirigido a niños niñas y adolescentes.</t>
  </si>
  <si>
    <t>Se encuentra el link, en el momento de la verificación no se pudo ingresar a la declaración de renta.</t>
  </si>
  <si>
    <t>Se encuentra publicado el informe de gestión, pero no se observo ningún informe a los organismos de control  según sea el caso.</t>
  </si>
  <si>
    <t>Excepto de la publicación PQRSDs, no se determina una vinculación de participación en la adopción o actualización de la publicación</t>
  </si>
  <si>
    <t>En los enlaces relacionados se observan 3 programas del plan de desarrollo "Unidos podemos más", es importante publicar los programas y proyectos que actualmente se están ejecutando.</t>
  </si>
  <si>
    <t>En los enlaces relacionados se evidencian los logos de la administración anterior es importante mantener los logos aprobados por el momento.</t>
  </si>
  <si>
    <t>En los enlaces relacionados se evidenciaron datos sobre estadísticas de accidentalidad los cuales no se pueden descargar en formatos accesibles y reutilizables, es importante la publicación en estos formatos ya que los datos pueden ser utilizados en investigaciones, estudios o ser tomados como referencia.</t>
  </si>
  <si>
    <t>Se observa que la cartilla de seguridad vial en el portal de niños esta desactualizada, ya que tiene logos e información de unidos podemos mas como por ejemplo la foto del Gobernador y la Secretaria anterior junto con sus datos como Secretaria de Despacho, es importante actualizar este tipo de información con el fin de no desinformar</t>
  </si>
  <si>
    <t>Es importante relacionar toda normatividad que influye en el proceso del cual es líder la entidad</t>
  </si>
  <si>
    <t xml:space="preserve">En este enlace se observan datos sobre el COVID-19 para consulta  al igual que en el segundo enlace, no se pueden descargar en formatos accesibles y reutilizables  en cuanto a los enlaces de covid en Colombia y Covid y el Mundo </t>
  </si>
  <si>
    <t>En las url  relacionadas se observan circulares, leyes y resoluciones de vigencias anteriores sin la información mínima requerida. se recomienda realizar la publicación y filtrado de la normatividad aplicable al proceso con relación de  nuestro Sistema Integral de Gestión y Control</t>
  </si>
  <si>
    <t>La url de datos abiertos lleva a al portal de datos abiertos pero no están filtrados los datos que la entidad quiere mostrar</t>
  </si>
  <si>
    <t>No se observa la publicación de las normas relacionadas con el proceso, se recomienda realizar la publicación y filtrado de la normatividad aplicable al proceso con relación de  nuestro Sistema Integral de Gestión y Control</t>
  </si>
  <si>
    <t>Oportunidad de Mejora</t>
  </si>
  <si>
    <t>No se evidencia el correo institucional</t>
  </si>
  <si>
    <t>Se encuentra en el link de Estructura Orgánica</t>
  </si>
  <si>
    <t>En el momento de ingresar para su verificación no permitió el ingreso</t>
  </si>
  <si>
    <t>No se observa enlace con el SIGEP</t>
  </si>
  <si>
    <t>Se encuentra la planeación, no se observan los avances en la ejecución de los proyectos o programas en lo que  determina la norma como mínimo cada 3 meses o Cuando sea el caso.</t>
  </si>
  <si>
    <t>Se encuentra el aplicativo y se publican los Planes de Mejoramiento, no se observan los informes de los organismos de Control</t>
  </si>
  <si>
    <t>Se encuentra publicado el Plan anual de adquisición de 2020, no se observo el de la vigencia 2021 y no se observa enlace con el Sistema SECOP</t>
  </si>
  <si>
    <t>Se encuentra publicados los programas y proyectos que ejecuta la Secretaria, no se observan detalles específicos en los servicios que prestan</t>
  </si>
  <si>
    <t>no se observo correo de contacto</t>
  </si>
  <si>
    <t>Se evidencia que no hay información, se observa el mensaje de (pagina no disponible). Es importante que la información que publique como datos abiertos este de forma accesible permitiéndose descargar en formatos  (Word, Excel, CSV)</t>
  </si>
  <si>
    <t xml:space="preserve">Se observan logos del plan de desarrollo anterior. Es importante realizar publicación información dirigida para los niños, niñas y adolescentes sobre la entidad, sus servicios o sus actividades, de forma didáctica. </t>
  </si>
  <si>
    <t>Se observan 4 procedimientos publicados los cuales están desactualizados de acuerdo con el mapa de isolución</t>
  </si>
  <si>
    <t>No se observo el enlace con el Sistema de Información de Empleo Público – SIGEP, para cumplir con este ítem, hay que tener en cuenta que el SIGEP debe estar actualizado</t>
  </si>
  <si>
    <t>No se observa declaración de renta</t>
  </si>
  <si>
    <t>En el enlace relacionado se observan documentos de los cuales el mas reciente es del año 2019, es importante que la información este publicada como indica la normatividad</t>
  </si>
  <si>
    <t>No se observa información reciente</t>
  </si>
  <si>
    <t xml:space="preserve">No se observan informes de rendición de cuentas </t>
  </si>
  <si>
    <t>No se evidencian informes</t>
  </si>
  <si>
    <t>No se observan planes de mejoramiento vigentes, ni los informes de auditoría.</t>
  </si>
  <si>
    <t xml:space="preserve">No se evidencia información dirigida a población vulnerable </t>
  </si>
  <si>
    <t>En la pagina relacionada se observo contratación de las vigencias 2016, 2017, 2018, 2019 y 2020, falta la vigencia 2021</t>
  </si>
  <si>
    <t>no se observo el enlace con SECOP.</t>
  </si>
  <si>
    <t>En el enlace relacionado se observa información de los servicios prestados, es importante dar mas información sobre los formatos o la tramitología que los ciudadanos deben realizar para acceder a estos servicios</t>
  </si>
  <si>
    <t>No se observa la publicación de los horarios de atención</t>
  </si>
  <si>
    <t>En el link relacionado se observa actividad del 2018</t>
  </si>
  <si>
    <t>Se observan eventos, pero no calendario de actividades.</t>
  </si>
  <si>
    <t>Se encuentra publicado pero no se encuentra actualizado y en el momento de la revisión no estaba con el cronograma definido</t>
  </si>
  <si>
    <t>Se publica plataforma de Planes y políticas respecto al POAI 2020 y 2021. es importante que actualice y se determine el grado de avance de la ejecución y llevar consecutivo de la fecha de inscripción en el banco de programas y proyectos del orden nacional y departamental.</t>
  </si>
  <si>
    <t>En el momento de la verificación no se encontró un enlace  en el Sistema Único de Información de Tramites SUIT, ni información sobre el proceso del trámite</t>
  </si>
  <si>
    <t>En el momento de la verificación no se observo el índice de la información Clasificada y reservada</t>
  </si>
  <si>
    <t>No se evidencio actualización con el decreto 0437 del 25 de Septiembre de 2020.</t>
  </si>
  <si>
    <t>No se observa enlace al sistema SIGEP</t>
  </si>
  <si>
    <t>Se encuentra una sola ordenanza, no se observa la normatividad que rige para la Alta consejería.</t>
  </si>
  <si>
    <t>No se observa la publicación de los ultimos proyectos</t>
  </si>
  <si>
    <t>Se encuentra link de informes de contratos rendidos al Sistema SIA Observa</t>
  </si>
  <si>
    <t>La Alta consejería cuenta con un link en Excel pero no se observa enlace con la datos abiertos</t>
  </si>
  <si>
    <t>no se  observan datos abiertos</t>
  </si>
  <si>
    <t>No se observa la actualización del decreto 437 del 25 de septiembre de 2020</t>
  </si>
  <si>
    <t>No se observo la actualización de las funciones, ya que no coinciden con la del decreto 437 del 25 de septiembre de 2020</t>
  </si>
  <si>
    <t>No se evidencio la publicación del mapa de proceso y la caracterización del proceso</t>
  </si>
  <si>
    <t>No se observo el enlace con el Sistema de Información de Empleo Público – SIGEP, para cumplir con este ítem además el SIGEP debe estar actualizado</t>
  </si>
  <si>
    <t>No se observo la normatividad emitida y la que esta vinculada al proceso del cual la entidad es líder</t>
  </si>
  <si>
    <t>No se evidencio información sobre los programas o proyectos en los cuales la entidad haga parte</t>
  </si>
  <si>
    <t>No se evidencio la publicación de los informes</t>
  </si>
  <si>
    <t>No se observa información de los servicios que presta</t>
  </si>
  <si>
    <t xml:space="preserve">El Índice de información Clasificada y Reservada es el inventario de la información pública generada, obtenida, adquirida o controlada por la entidad con las características, no se observo la publicación de este esquema de publicación de información
</t>
  </si>
  <si>
    <t>El Índice de información Clasificada y Reservada es el inventario de la información pública generada, obtenida, adquirida o controlada por la entidad con las características, no se observo la publicación de este registro de activos</t>
  </si>
  <si>
    <t>El Índice de información Clasificada y Reservada es el inventario de la información pública generada, obtenida, adquirida o controlada por la entidad con las características, no se observo la publicación de este índice</t>
  </si>
  <si>
    <t>Se registra que en el momento no hay convocatorias abiertas con fecha de actualización 19 de mayo 2021, aunque registra 10 solo se observan 4 y la ultima esta cerrada el 12/07/2019, no se evidencia información de las ultimas convocatorias</t>
  </si>
  <si>
    <t>no se evidencio la publicación de los mecanismos de contacto</t>
  </si>
  <si>
    <t xml:space="preserve">En el momento de la verificación se presenta complicaciones y no se puede ingresar de forma directa al mapa de procesos y procedimientos. </t>
  </si>
  <si>
    <t>No es de facil acceso, ya que pide usuario y contraseña</t>
  </si>
  <si>
    <t>No se evidencian los avances en la ejecución de los proyectos o programas en lo que  determina la norma</t>
  </si>
  <si>
    <t>No se evidencio el enlace que direccione al PAA en el SECOP</t>
  </si>
  <si>
    <t>No se evidencia información para la población mas información de su interés o acerca de esta entidad y los programas para esta población si tienen</t>
  </si>
  <si>
    <t>No se observan los mecanismos de atención al ciudadano</t>
  </si>
  <si>
    <t>En los enlaces se observa el enlace al portal de datos abiertos, pero al abrir los link el portal pide usuario y contraseña.</t>
  </si>
  <si>
    <t>En el enlace relacionado se observan las publicaciones del 2019</t>
  </si>
  <si>
    <t>La misión no coincide con la del decreto 437 del 25 de septiembre de 2020</t>
  </si>
  <si>
    <t>Las funciones no coinciden con la del decreto 437 del 25 de septiembre de 2020</t>
  </si>
  <si>
    <t>Se evidenciaron procedimientos desactualizados</t>
  </si>
  <si>
    <t>No se evidencio el directorio completo ni el enlace con el Sistema de Información de Empleo Público – SIGEP, para cumplir con este ítem además debe estar actualizado</t>
  </si>
  <si>
    <t>En el enlace relacionado se evidencia vigencias anteriores</t>
  </si>
  <si>
    <t>Se evidenciaron programas con vigencias 2019 y 2013</t>
  </si>
  <si>
    <t>No se observo informe de rendición de cuentas</t>
  </si>
  <si>
    <t>En el enlace relacionado se observa el de la videncia 2020 y no esta vinculad al SECOP</t>
  </si>
  <si>
    <t>El enlace al Sistema Único de Información de Trámites - SUIT no funciona - presenta un error</t>
  </si>
  <si>
    <t>No se obrseva la  publicación de los datos en el portal  de datos abiertos, ya que pide usuario y contraseña</t>
  </si>
  <si>
    <t>No se evidencia la publicación de los mecanismos de atención al ciudadano</t>
  </si>
  <si>
    <t>En el momento de la revisión se observo un error</t>
  </si>
  <si>
    <t>No se evidencio enlace con el directorio en el Sistema de Información de Empleo Público – SIGEP, para cumplir con este ítem además debe estar actualizado</t>
  </si>
  <si>
    <t>Se evidenciaron 3 documentos de los años 2015 y 2018 como normatividad Departamental y a nivel nacional hasta el 2018, ademas no son documentos  con caracteristicas de accesibilidad</t>
  </si>
  <si>
    <t>No se evidenciaron los programas y proyectos que actualmente se están ejecutando</t>
  </si>
  <si>
    <t>Se evidencio la publicación de los informes de rendición de cuentas para las vigencias 2014, 2015 y 2016</t>
  </si>
  <si>
    <t>En el enlace relacionado se observan planes de mejoramiento de vigencias 2014 y 2015, no se evidenciaron los vigentes ni lo informes con el enlace al sitio web del organismo de control que lo elaboro</t>
  </si>
  <si>
    <t>En el enlace relacionado se observan los planes de vigencias 2017 y 2020 y no se evidencia la vinculación con SECOP</t>
  </si>
  <si>
    <t>No se evidencia mucha información sobre los servicios que presta la Secretaría</t>
  </si>
  <si>
    <t>En el enlace relacionado, el documento que esta cargado en el índice es el archivo nombrado registro de activos de información.</t>
  </si>
  <si>
    <t>Se registra publicaciones como seguridad en las minas, estadísticas minero energéticas, plan de desarrollo minero, y memorias del 3 seminario internacional minero</t>
  </si>
  <si>
    <t>No se evidencia actulización con el decreto 437 del 25 de septiembre de 2020</t>
  </si>
  <si>
    <t xml:space="preserve">No se evidencia el enlace con la publicación con el SIGEP </t>
  </si>
  <si>
    <t>Se encuentra link de normatividad pero no se encuentra incorporado decretos de orden departamental</t>
  </si>
  <si>
    <t>Se evidencia que se encuentra el POAI de 2020 publicado, se aprecia la publicación de la Resolución No 19 de 2020 relacionada con la actualización de los requisitos para la presentación y viabilizarían de Proyectos.</t>
  </si>
  <si>
    <t>Se evidencia informe de gestión presentado el 8 de enero de 2021</t>
  </si>
  <si>
    <t>No se evidencian los informes de Auditoria como de los planes de mejoramiento que corresponda a la fecha.</t>
  </si>
  <si>
    <t>Se observa que se encuentra desactualizado</t>
  </si>
  <si>
    <t>Se encuentra el link pero no esta el 2020 al ingresar se observa lo reportado 2019, no se evidencia estar enlazado con el SECOP</t>
  </si>
  <si>
    <t>No se registra índice de información clasificada y reservada</t>
  </si>
  <si>
    <t xml:space="preserve">No se evidencian los mecanismos para la atención al ciudadano </t>
  </si>
  <si>
    <t>No se evidencia la publicación de los datos abiertos en formatos accesibles y reutilizables, en cuanto al portal de datos abiertos no se observa la publicación en el portal</t>
  </si>
  <si>
    <t>En el enlace relacionado se observa la publicación de informes del observatorio de seguridad y convivencia pero de la vigencia 2019</t>
  </si>
  <si>
    <t>No se observan convocatorias vigentes</t>
  </si>
  <si>
    <t>No se evidencian eventos</t>
  </si>
  <si>
    <t>En el enlace relacionado se encuentra desactualizada</t>
  </si>
  <si>
    <t>En el enlace relacionado se observa un Excel con un programa dirigido a jóvenes, pero no se observa información sobre la secretaría dirigida a este tipo de población de forma didactica.</t>
  </si>
  <si>
    <t>No se observa el enlace con el Sistema de Información de Empleo Público – SIGEP, es importante tener en cuenta que la información en SIGEP debe estar actualizada</t>
  </si>
  <si>
    <t>En el enlace relacionado solo existe una  sentencia, la cual esta desactualizada, en cuanto al segundo enlace se observa un archivo en Excel con un listado de normas, pero al acceder los link no funcionan. Es importante realizar la publicación de la normatividad emitida y la que esta vinculada al proceso del cual la entidad es líder, el listado de la normatividad debe tener  el Tipo de Norma, Fecha de expedición, Descripción corta y Enlace para su consulta, si están vigentes o no.</t>
  </si>
  <si>
    <t>Se evidencia la publicación de varias páginas de contratación de vigencias anteriores, es importante no generar confusiones.</t>
  </si>
  <si>
    <t>No se evidencio la publicación del plan de adquisiciones a través  el enlace que direccione al PAA en SECOP, pero en el enlace relacionado se observan la publicación de los planes de vigencias anteriores</t>
  </si>
  <si>
    <t xml:space="preserve">En el momento de la revisión se observo que los vínculos al portal de trámites no están visibles, es importante realizar la revisión de estos links </t>
  </si>
  <si>
    <t>Se observan un plan de mejoramiento de vigencia anterior, es imporntante realizar la publicación de los planes vigentes y realizar el enlace al sitio web del organismo de control en donde se encuentren los informes que éste ha elaborado sobre la entidad.</t>
  </si>
  <si>
    <t>Es importante realizar la publicación de Normas, políticas, programas y proyectos dirigidos a población vulnerable de acuerdo con su misión y la normatividad aplicable y mantenerla actualizada.</t>
  </si>
  <si>
    <t>Se observa que se encuentra aperturado el link de Contacto , es importante que los  datos de ubicación, teléfonos móviles correo institucional, horario y días de atención esten publicados.</t>
  </si>
  <si>
    <t>Se encuentra el link de Glosario, en el momento de ingresar nos conduce al la Secretario de Educación</t>
  </si>
  <si>
    <t>Es importante dar claridad que la información esta de acuerdo con el Decreto No 437 de 2020 Por el cual se establece la Estructura de la ADMINISTRACION Pública Departamental.</t>
  </si>
  <si>
    <t>Se encuentra un enlace con Isolucion al listado maestro de documentos, No se evidencian el mapa de procesos y procedimientos</t>
  </si>
  <si>
    <t>Se observa que en la columna de extensión hay algunas filas en blanco en algunos contratistas,y en la publicación de directorio de funcionarios y Contratistas 2020 su ultima actualización se dio el 21 de Julio de 2020. No se evidencia el enlace a SIGEP, tener encuenta que este debe estar actualizado</t>
  </si>
  <si>
    <t>Es importante tener organizada la información de acuerdo a la norma</t>
  </si>
  <si>
    <t>No se evidencia  la información  de la Secretaria  respecto a la ubicación, teléfonos de atención, horario de atención</t>
  </si>
  <si>
    <t>Se observa enlace con Datos Abiertos, pero en el momento de la revisión no se pudo ingresar.</t>
  </si>
  <si>
    <t>No esta actualizada con respecto al Decreto 437 de 2020, ya que faltan dos funciones de este decreto</t>
  </si>
  <si>
    <t xml:space="preserve">Se encuentra el contacto, muchas de las casillas de correos corporativos se encuentran vacíos en el momento de la verificación  y no se encuentra vinculados al SIGEP, aunque se evidencio que algunos contratistas estan vinculados a SECOP, es importante que este a SIGEP </t>
  </si>
  <si>
    <t>Se evidencia información desactualizada</t>
  </si>
  <si>
    <t>Se publica varios aspectos como plan de acción, de gestión entre otras</t>
  </si>
  <si>
    <t>Se encuentra el link, el cual se observa que esta desactualizado, pero falta el ultimo informe de rendición de cuentas</t>
  </si>
  <si>
    <t>Se publico el Plan de mejoramiento, es importante tener la publicación de los demás informes de los órganos de Control según el caso.</t>
  </si>
  <si>
    <t>Se encuentra el link, el cual se observa que esta desactualizado, no se observa la publicación en lo que corresponda de los años 2020 y 2021</t>
  </si>
  <si>
    <t>No se evidencia la publicación del registro de activos de la información de acuerdo con el cumplimiento de la norma</t>
  </si>
  <si>
    <t>Se encuentra varios programas pero no hay un link que determine los tramites y servicios que brinda la Secretaria específicamente</t>
  </si>
  <si>
    <t>En la publicación no aparece contacto telefónico</t>
  </si>
  <si>
    <t>No se observan los datos completos relacionados con la dirección para ubicar con exactitud a quien consulta sin que tenga que buscar información adicional.</t>
  </si>
  <si>
    <t>Se encuentra el link pero no esta actualizado</t>
  </si>
  <si>
    <t xml:space="preserve">en la publicación no aparece calendario de actividades </t>
  </si>
  <si>
    <t>No se observo el enlace con el SIGEP, es importante tener en cuenta que este debe estar actualizado</t>
  </si>
  <si>
    <t>No se observo publicación de normatividad</t>
  </si>
  <si>
    <t>No se bservo la  publicación de  los del año 2021</t>
  </si>
  <si>
    <t>Se encuentra el link, pero al momento de la verificación nos lleva a la pagina de la Gobernación</t>
  </si>
  <si>
    <t>Se encuentra publicado el Plan anual de Adquisiciones pero no se pudo determinar a que periodo corresponde ya que esta desactualizado, ademas este debe direccionar al publicado en SECOP</t>
  </si>
  <si>
    <t>No se observo un link de tramites y servicios específicos que oferte la secretaria ni la norma que los regule.</t>
  </si>
  <si>
    <t>En el momento de la verificación no se observo el indicador de la información clasificada y reservada.</t>
  </si>
  <si>
    <t>No se observo la publicación de la información relacionada con la ubicación, horarios de atención,  teléfonos y toda la información o mecanismos de contacto que tenga la entidad</t>
  </si>
  <si>
    <t>Realizar la publicación de los datos abiertos en formatos accesibles y reutilizables, en cuanto al portal de datos abiertos es importante realizar la publicación de los datos abiertos en el portal www.datos.gov.co</t>
  </si>
  <si>
    <t>Al momento de la revisión se evidenciaron paginas de convocatorias de los años 2017,2018,2019 y 2020, no se evidencia  la publicación de las convocatorias vigentes.</t>
  </si>
  <si>
    <t>Se observa el calendario de 2019, no se evidencia la publicación de las actividades vigentes</t>
  </si>
  <si>
    <t>Se evidencia la publicación de información de interés actualizada, ya que en los enlaces relacionados la información esta desactualizada</t>
  </si>
  <si>
    <t>Las funciones de la Secretaría de acuerdo al Decreto 437 del 25 de septiembre de 2020 estan desactualizadas</t>
  </si>
  <si>
    <t>No se observa la  publicación del mapa de procesos y procedimientos de la entidad que esta en el Sistema Integral de Gestión y Control</t>
  </si>
  <si>
    <t>No se observa el enlace con el Sistema de Información de Empleo Público – SIGEP, para cumplir con este ítem es importante que el SIGEP este actualizado</t>
  </si>
  <si>
    <t>No se evidencia la publicación del directorio de  agremiaciones o asociaciones relacionadas con la actividad propia de la entidad</t>
  </si>
  <si>
    <t>No se observa la publicación de la normatividad emitida y la que esta vinculada al proceso del cual la entidad es líder, el listado de la normatividad debe tener  el Tipo de Norma, Fecha de expedición, Descripción corta y Enlace para su consulta, si están vigentes o no.</t>
  </si>
  <si>
    <t>No se observa la publicación de los informes de rendición de cuentas</t>
  </si>
  <si>
    <t>No se evidencia la publicación de los informes</t>
  </si>
  <si>
    <t>Se observa un plan de mejoramiento de vigencia anterior, es importante realizar la publicación de los planes vigentes y realizar el enlace al sitio web del organismo de control en donde se encuentren los informes que éste ha elaborado sobre la entidad.</t>
  </si>
  <si>
    <t>Se observan varias paginas de contratación de vigencias anteriores con el fin de no generar confusiones</t>
  </si>
  <si>
    <t xml:space="preserve">No se observa la publicación del plan de adquisiciones a través  el enlace que direccione al PAA en SECOP. </t>
  </si>
  <si>
    <t>El Índice de información Clasificada y Reservada es el inventario de la información pública generada, obtenida, adquirida o controlada por la entidad con las características</t>
  </si>
  <si>
    <t xml:space="preserve">El Índice de información Clasificada y Reservada es el inventario de la información pública generada, obtenida, adquirida o controlada por la entidad con las características
</t>
  </si>
  <si>
    <t>No se observa la publicación de información dirigida para los niños, niñas y adolescentes sobre la entidad, sus servicios o sus actividades, de manera didáctica.</t>
  </si>
  <si>
    <t>En el segundo enlace se observa el Índice de información pública reservada y clasificada y los Registros de Activos de Información los cuales hacen parte de este primer ítem en cuanto al portal de datos abiertos, el link dirige a la pagina principal del portal.</t>
  </si>
  <si>
    <t>Se observa la publicación de información del 2015</t>
  </si>
  <si>
    <t>Se observa información del año 2020, no se evidencian las convocatorias vigentes</t>
  </si>
  <si>
    <t>Se observa que la información publicada  tiene los logos anteriores y no siguen los lineamientos aprobados</t>
  </si>
  <si>
    <t>No se evidencia el enlace con el directorio en el Sistema de Información de Empleo Público – SIGEP, es importante que este desactualizado</t>
  </si>
  <si>
    <t>No se observa la publicación de la normatividad emitida y la que esta vinculada al proceso del cual la entidad es líder</t>
  </si>
  <si>
    <t>No se observa la publicación de los informe de rendición de cuentas</t>
  </si>
  <si>
    <t>Se observan dos planes de mejoramiento de vigencias anteriores, es importante realizar la publicación de los planes vigentes</t>
  </si>
  <si>
    <t>No se observa la publicación de los datos abiertos en formatos accesibles y reutilizables, en cuanto al portal de datos abiertos es importante realizar la publicación de los datos abiertos en el portal www.datos.gov.co</t>
  </si>
  <si>
    <t>No se evidencia la publicación de las fechas clave relacionadas con los procesos misionales de la entidad.</t>
  </si>
  <si>
    <t>No se evidencia el enlace con el directorio en el Sistema de Información de Empleo Público – SIGEP, es importante que este debe estar actualizado</t>
  </si>
  <si>
    <t>No se evidencia la publicación de la normatividad emitida y la que esta vinculada al proceso del cual la entidad es líder</t>
  </si>
  <si>
    <t>No se evidencia la publicación de información sobre la ubicación, horarios de atención,  teléfonos y toda la información o mecanismos de contacto que tenga la entidad</t>
  </si>
  <si>
    <t>En el enlace relacionado se observa la publicación del enlace que dirige a la pagina principal del portal de datos abiertos, pero no se observan los datos abiertos emitidos por la entidad.</t>
  </si>
  <si>
    <t>En el enlace relacionado se observa la publicación de las convocatorias para la vigencia 2021.</t>
  </si>
  <si>
    <t>En cuanto al tercer enlace, se evidencia que cuenta con los logos anteriores, y para esta vigencia deben tener mas servicios ofertados</t>
  </si>
  <si>
    <t>No se evidencia la publicación del mapa de procesos y procedimientos de la entidad que esta en el Sistema Integral de Gestión y Control</t>
  </si>
  <si>
    <t>No se observa el enlace con el directorio en el Sistema de Información de Empleo Público – SIGEP, es importate esta información debe estar actualizada</t>
  </si>
  <si>
    <t>No se evidncia la publicación de la normatividad emitida emitida y la que esta vinculada al proceso del cual la entidad es líder</t>
  </si>
  <si>
    <t>No se evidencia  la publicación de los programas y proyectos que esta llevando a cabo o que esta promoviendo la entidad.</t>
  </si>
  <si>
    <t>No se evidncia la publicación de los  informes de rendición de cuentas a los ciudadanos</t>
  </si>
  <si>
    <t>No se evidencia la publicación de los planes de mejoramiento exigidos por entes de control internos o externos. De acuerdo con los hallazgos realizados por el respectivo organismo de control, y realizar el enlace al sitio web del organismo de control en donde se encuentren los informes que éste ha elaborado sobre la entidad.</t>
  </si>
  <si>
    <t>Se evidencia la publicación de varias paginas de contratación de las vigencias pasadas es importante no generar confusión</t>
  </si>
  <si>
    <t>No se evidencia el enlace del plan de adquisiciones del año 2021 con el que esta publicado en SECOP, solo se observan son vigencias anteriores</t>
  </si>
  <si>
    <t>No se observa la publicación de los teléfonos de atención a los ciudadanos</t>
  </si>
  <si>
    <t>No se observa la publicación de los correos institucionales</t>
  </si>
  <si>
    <t>No se evidencia la publicación de los horarios de atención al público</t>
  </si>
  <si>
    <t>Es importante realizar la publicación de las convocatorias, en el enlace relacionado se observa el cuadro pero sin datos.</t>
  </si>
  <si>
    <t>En el enlace relacionado solo tiene publicado hasta el año 2019, no esta actualizado</t>
  </si>
  <si>
    <t>En los enlaces relacionados se evidencio que la misión esta en el decreto 437 de 2020</t>
  </si>
  <si>
    <t>En los enlaces relacionados se evidencio que las funciones son las establecidas en el decreto 437 de 2020</t>
  </si>
  <si>
    <t>No se evidencia el enlace con el directorio en el Sistema de Información de Empleo Público – SIGEP,es importante que este debe estar actualizado</t>
  </si>
  <si>
    <t>En el enlace relacionado se observan circulares, resoluciones, decretos, leyes entre otros documentos normativos, es importante tener los documentos actualizados ya que del año 2021 solo son comunicaciones, en cuanto a los demás son vigencias anteriores, se sugiere que todos los documentos publicados sean accesibles (que permitan buscar, copiar y pegar)</t>
  </si>
  <si>
    <t>Es importante realizar la publicación de mas información sobre estos proyectos, ya que solo el nombre no da a conocer el proyecto</t>
  </si>
  <si>
    <t>No se evidencia la publicación del informe de rendición de cuentas</t>
  </si>
  <si>
    <t>No se evidencia la publicación del enlace  de los informes de auditoría</t>
  </si>
  <si>
    <t>Se observan varias paginas publicadas, es importante no generar confusión</t>
  </si>
  <si>
    <t>No se evidencia el enlace del plan de adquisiciones del año 2021 con el que esta publicado en SECOP, ya que los que se observan son vigencias anteriores</t>
  </si>
  <si>
    <t>Es importante realizar el enlace al SUIT o al portal .GOV para dar mas información sobre los trámites</t>
  </si>
  <si>
    <t>No se evidencia la publicación del correo institucional de contacto</t>
  </si>
  <si>
    <t>No se evidencia la publicación de los horarios de atención</t>
  </si>
  <si>
    <t xml:space="preserve">Se observo que las imágenes no contienen información y que tampoco contienen redireccionamiento hacia otras paginas. </t>
  </si>
  <si>
    <t>No se evidencia la publicación de las diferentes convocatorias que realiza la Secretaría de Salud. En cuanto al enlace relacionado es importante que tenga por lo menos logos o información de la entidad de quien realiza el registro de la información, además no se observa la publicación de la política de protección de datos y un ítem de autorización para el tratamiento de los datos que están registrando</t>
  </si>
  <si>
    <t>Es importante tener actualizadas de las preguntas frecuentes</t>
  </si>
  <si>
    <t>No se evidencia la publicación de la información dirigida para los niños, niñas y adolescentes sobre la entidad, sus servicios o sus actividades, de manera didáctica.</t>
  </si>
  <si>
    <t>Se evidencia que la información publicada no es  accesible permitiendo buscar, copiar y pegar.</t>
  </si>
  <si>
    <t>No se evidencia el enlace con lo que contiene el directorio en el Sistema de Información de Empleo Público – SIGEP, es importante que este actualizado</t>
  </si>
  <si>
    <t>En el link relacionado se observan que las circulares, resoluciones y decretos entre otros documentos publicados están desactualizados, teniendo en cuenta que el documento mas reciente es del año 2019, es importante realizar la actualización</t>
  </si>
  <si>
    <t>En el enlace relacionado no se observan todos los proyectos a cargo de la Secretaría</t>
  </si>
  <si>
    <t>Se evidencia varias paginas de contratación, es importante no generar confusión</t>
  </si>
  <si>
    <t>No se evidenca el enlace que direccione al Plan Anual de Adquisiciones  en SECOP.</t>
  </si>
  <si>
    <t xml:space="preserve">El Índice de información Clasificada y Reservada es el inventario de la información pública generada, obtenida, adquirida o controlada por la entidad con las características </t>
  </si>
  <si>
    <t>Se observa que los mapas y estadísticas publicados como datos abiertos no son accesibles lo que indica  que no estan en formatos que permiten su uso, reutilización, sin restricciones, teniendo en cuenta la Guía Nacional de Datos Abiertos en Colombia</t>
  </si>
  <si>
    <t>Se observan varias publicaciones con información pero esta desactualizada ya que las fechas corresponden a los años 2018,2019 y 2020,, no se observa para esta vigencia</t>
  </si>
  <si>
    <t>Una vez revisada la pagina no es la misma que se describe en el articulo 224 en el decreto 437 de 2020. es importante realizar la publicación de los objetivos.</t>
  </si>
  <si>
    <t>Una vez revisada la pagina no es la misma que se describe en el articulo 226 en el decreto 437 de 2020. También realizar la publicación de los objetivos.</t>
  </si>
  <si>
    <t>Noy hay mayor información sobre las entidades relacionadas el enlace</t>
  </si>
  <si>
    <t>En las url  relacionadas se observan circulares, leyes y resoluciones de vigencias anteriores sin la información mínima requeridas</t>
  </si>
  <si>
    <t xml:space="preserve">No se observa la publicación de los últimos informes de gestión, informes a la contraloría </t>
  </si>
  <si>
    <t>No se evidencia la publicación de los  planes de mejoramiento ya que los que se observaron en el link relacionado son de la vigencia 2015</t>
  </si>
  <si>
    <t>No se evidencia la publicación del informe de las auditorias desde la pagina de las entidades que los realizaron</t>
  </si>
  <si>
    <t>Se observa la publicación de los mapas y estadísticas publicados como datos abiertos no son accesibles de tal en formatos que permiten su uso, reutilización, sin restricciones, teniendo en cuenta la Guía Nacional de Datos Abiertos en Colombia</t>
  </si>
  <si>
    <t>No se observa la publicación de las diferentes convocatorias que genera la entidad</t>
  </si>
  <si>
    <t>Se evidencia la publicación de la normatividad emitida y la que esta vinculada al proceso del cual la entidad es líder, el listado de la normatividad debe tener  el Tipo de Norma, Fecha de expedición, Descripción corta y Enlace para su consulta, si están vigentes o no.</t>
  </si>
  <si>
    <t>No se observa la publicación del informe de  rendición de cuentas</t>
  </si>
  <si>
    <t>En la url relacionada no se observan la publicación de los planes de mejoramiento</t>
  </si>
  <si>
    <t>No se observa la vinculación del informe de las auditorias desde la pagina de las entidades que los realizaron</t>
  </si>
  <si>
    <t>Se evidencian varias las paginas de contratación que ya no se usan, es importante no generar confusión</t>
  </si>
  <si>
    <t>No se evidencia el enlace del adquisiciones del año 2021 con el que esta publicado en SECOP, ya que los que se observan son vigencias anteriores</t>
  </si>
  <si>
    <t xml:space="preserve">Se observa varias publicaciones  de las cuales así va el PAE es la única actualizada, en cuanto al  Observatorio de Redes Sociales, Encuentro de rectores y Redes Sociales Educativas, si aun es información de interés deberían actualizarla, se evidencia que la ultima actualización corresponde a los años 2016, 2017 y 2019. </t>
  </si>
  <si>
    <t>Una vez revisada la pagina la misión no es la misma que se describe en el articulo 224 en el decreto 437 de 2020, es importante realizar la publicación de los objetivos.</t>
  </si>
  <si>
    <t>Una vez revisada la pagina las funciones no son las misma que se describe en el articulo 226 en el decreto 437 de 2020</t>
  </si>
  <si>
    <t>Una vez revisado el link, se observo que no esta visible el mapa de procesos y procedimientos.</t>
  </si>
  <si>
    <t>No se evidencia el enlace con  Sigep, es importante que este este actualizado</t>
  </si>
  <si>
    <t>Una vez revisada la url, se observo que no esta disponible y presenta un error "no está permitido acceder a la URL solicitada.". En cuanto a la otra URL, algunos ítems de esta pagina no se encuentran actualizados</t>
  </si>
  <si>
    <t>Se evidencia información del año 2020, agunas de las Url's no están activas</t>
  </si>
  <si>
    <t>No se evidencia  informe de las auditorias desde la pagina de las entidades que los realizaron</t>
  </si>
  <si>
    <t xml:space="preserve">En la url relacionada no se observan la publicación de los planes de mejoramiento. </t>
  </si>
  <si>
    <t>No se observa la publicación de información dirigía a la población vulnerable</t>
  </si>
  <si>
    <t>Se evidencia la publicación de varias  las paginas de contratación que ya no se usan</t>
  </si>
  <si>
    <t>No se observa el enlace del plan de adquisiciones del año 2021 con el que esta publicado en SECOP, ya que los que se observan son vigencias anteriores</t>
  </si>
  <si>
    <t>Se observa que la misión no coincide con la del decreto 437 del 25 de septiembre de 2020</t>
  </si>
  <si>
    <t>se observa que las funciones no coinciden con la del decreto 437 del 25 de septiembre de 2020</t>
  </si>
  <si>
    <t>No se evidencia el enlace con el directorio en el Sistema de Información de Empleo Público – SIGEP, es importante que que este actualizado</t>
  </si>
  <si>
    <t>Se evidencia un Excel con contratación de 2019, no hay información actualizada ni vincula con SECOP</t>
  </si>
  <si>
    <t>No se observa el perfil del secretario</t>
  </si>
  <si>
    <t>No se observa el enlace con el directorio en el Sistema de Información de Empleo Público – SIGEP, es importante que este actualizado</t>
  </si>
  <si>
    <t>No se observa la publicación de los mecanismos de atención al ciudadano</t>
  </si>
  <si>
    <t>No se observa el enlace con el directorio en el Sistema de Información de Empleo Público – SIGEP, para cumplir con este ítem además verificar que el SIGEP este actualizado</t>
  </si>
  <si>
    <t>No se observa información completa de los mecanismos de atención al ciudadano</t>
  </si>
  <si>
    <t>N/A</t>
  </si>
  <si>
    <t>Fecha de inicio 01-06-2021 Fecha final 31-03-2022</t>
  </si>
  <si>
    <t>Fecha de inicio 01-06-2021 Fecha final 31-12-2021</t>
  </si>
  <si>
    <t>Fecha de inicio 01-06-2021 Fecha final 31-06-2022</t>
  </si>
  <si>
    <t>1) Publicar trimestralmente los datos de  contratación e indicadores, en formatos excel en el micrositio y solicitaremos la publicacion en la pagina www.datos.gov.co.                           2)  Eliminar la pestaña del micrositio de la ACFB sobre la convocatoria de embajadores de la felicidad, pues no corresponde a nuestros servicios.  Tenemos un portafolio de servicio el cual cuenta con la convocatorias dirigidas a ciudadanos, usuarios y grupos de interés, especificando objetivos, requisitos y fechas de
participación en dichos espacios.          
3. Encargar a un Funcionario de planta para que realice el monitoreo del micrositio y seguimiento al Plan de acción de manera trimestral.
 Responsable: Alta consejera para la Felicidad y el Bienestar</t>
  </si>
  <si>
    <t>1) Publicar trimestralmente los datos de los  funcionarios y contratistas de la Alta Consejería actualizado, con enlace al secop.                                              2) Publicar anualmente la resolución, o documento que legaliza la escala salarial de la gobernación
3. Actualizar anualmente la fotografía de la Secretaria de la ACBF, y se creara el espacio para incluir el perfil y declaración de renta 
4. Actualizar anualmente los  activos de información vigentes de acuerdo a los procesos de la ACBF con Gestión documental 
5. Publicar los procesos y procedimientos de la ACBF, de manera anual o cuando se realicen cambios a dichos documentos.
6. Encargar a un Funcionario de planta para que realice el monitoreo del micrositio y seguimiento al Plan de acción de manera trimestral.
 Responsable: Alta consejera para la Felicidad y el Bienestar</t>
  </si>
  <si>
    <t>1) Modificar el nombre de la pestaña documentación por NORMATIVIDAD y se incluiran los  titulos que permitan identificar la normatividad en el micrositio de la ACFB.      
 2) Creación de botones que conecten a los buscadores normativos de la Gobernación.
3. Encargar a un Funcionario de planta para que realice el monitoreo del micrositio y seguimiento al Plan de acción de manera trimestral.
 Responsable: Alta consejera para la Felicidad y el Bienestar</t>
  </si>
  <si>
    <t>1) Publicar  los informes fiscales anuales, para este caso se publicara el informe fiscal anual del 2020, en el micrositio de la ACFB. 
  2) Crear los links que permitan redirigir a las organos de control (Contraloria y Control Interno). 
3. Encargar a un Funcionario de planta para que realice el monitoreo del micrositio y seguimiento al Plan de acción de manera trimestral.
 Responsable: Alta consejera para la Felicidad y el Bienestar</t>
  </si>
  <si>
    <t xml:space="preserve">
1) Crear una nueva pestaña en "quienes somos" que diga CONTRATACION, donde se publicara los informes de supervision mensual de los contratistas, el que se actualizará cada tres meses.
2. encargar a un Funcionario de planta para que realice el monitoreo del micrositio y seguimiento al Plan de acción de manera trimestral.
 Responsable: Alta consejera para la Felicidad y el Bienestar</t>
  </si>
  <si>
    <t xml:space="preserve">
1. Solicitar la publicación de los activos de información a www.datos.gov.co y realizar dicha solciitud de manera anual para actualizar datos.
2. Publicar anualmente la resolución o documento a través del cual se adopta los activos de información.
3. Encargar a un Funcionario de planta para que realice el monitoreo del micrositio y seguimiento al Plan de acción de manera trimestral.
 Responsable: Alta consejera para la Felicidad y el Bienestar</t>
  </si>
  <si>
    <t xml:space="preserve">
1. Publicar anualmente el documento que identifique cual es la información clasificada y reservada de la ACBF
2. Encargar a un Funcionario de planta para que realice el monitoreo del micrositio y seguimiento al Plan de acción de manera trimestral.
Responsable: Alta consejera para la Felicidad y el Bienestar</t>
  </si>
  <si>
    <t xml:space="preserve">
1. Revisar anualmente la estructuración del micrositio, que permita identificar facilmente los servicios que prestamos, teniendo ne cuenta que ya existe una pestaña identificada como "Portafolio de Servicios" 
2.Encargar a un Funcionario de planta para que realice el monitoreo del micrositio y seguimiento al Plan de acción de manera trimestral.
Responsable: Alta Consejera para la Felicidad y el Bienestar</t>
  </si>
  <si>
    <t xml:space="preserve"> 1)Publicar los informes de de plan de accion, de manera trimestral. En la pestaña planeación del micrositio de la ACFB.
2. Encargar a un Funcionario de planta para que realice el monitoreo del micrositio y seguimiento al Plan de acción de manera trimestral.
 Responsable: Alta consejera para la Felicidad y el Bienestar</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</si>
</sst>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rgb="FF000000"/>
      <name val="Calibri"/>
      <family val="2"/>
      <charset val="1"/>
    </font>
    <font>
      <sz val="11"/>
      <color rgb="FF000000"/>
      <name val="Calibri"/>
      <family val="2"/>
      <charset val="1"/>
    </font>
    <font>
      <sz val="11"/>
      <name val="Calibri"/>
      <family val="2"/>
      <charset val="1"/>
    </font>
    <font>
      <b/>
      <sz val="11"/>
      <color rgb="FF000000"/>
      <name val="Calibri"/>
      <family val="2"/>
      <charset val="1"/>
    </font>
    <font>
      <b/>
      <sz val="12"/>
      <name val="Arial"/>
      <family val="2"/>
    </font>
    <font>
      <sz val="12"/>
      <color theme="1"/>
      <name val="Arial"/>
      <family val="2"/>
    </font>
    <font>
      <sz val="12"/>
      <color rgb="FF000000"/>
      <name val="Arial"/>
      <family val="2"/>
    </font>
    <font>
      <b/>
      <sz val="11"/>
      <name val="Calibri"/>
      <family val="2"/>
      <charset val="1"/>
    </font>
    <font>
      <sz val="12"/>
      <color rgb="FF000000"/>
      <name val="Calibri"/>
      <family val="2"/>
      <charset val="1"/>
    </font>
    <font>
      <sz val="12"/>
      <name val="Calibri"/>
      <family val="2"/>
      <charset val="1"/>
    </font>
    <font>
      <b/>
      <sz val="12"/>
      <name val="Calibri"/>
      <family val="2"/>
      <charset val="1"/>
    </font>
    <font>
      <sz val="11"/>
      <color rgb="FFFF0000"/>
      <name val="Calibri"/>
      <family val="2"/>
      <charset val="1"/>
    </font>
    <font>
      <sz val="11"/>
      <name val="Calibri"/>
      <family val="2"/>
    </font>
    <font>
      <u/>
      <sz val="11"/>
      <color theme="10"/>
      <name val="Calibri"/>
      <family val="2"/>
      <charset val="1"/>
    </font>
    <font>
      <b/>
      <sz val="11"/>
      <name val="Calibri"/>
      <family val="2"/>
    </font>
    <font>
      <sz val="11"/>
      <color theme="1"/>
      <name val="Calibri"/>
      <family val="2"/>
      <charset val="1"/>
    </font>
    <font>
      <sz val="11"/>
      <color indexed="8"/>
      <name val="Calibri"/>
      <family val="2"/>
      <scheme val="minor"/>
    </font>
    <font>
      <sz val="12"/>
      <color indexed="8"/>
      <name val="Calibri"/>
      <family val="2"/>
      <scheme val="minor"/>
    </font>
    <font>
      <sz val="11"/>
      <color theme="1"/>
      <name val="Calibri"/>
      <family val="2"/>
    </font>
    <font>
      <sz val="11"/>
      <color rgb="FF000000"/>
      <name val="Calibri"/>
      <family val="2"/>
    </font>
    <font>
      <u/>
      <sz val="11"/>
      <name val="Calibri"/>
      <family val="2"/>
      <charset val="1"/>
    </font>
    <font>
      <u/>
      <sz val="11"/>
      <color rgb="FF000000"/>
      <name val="Calibri"/>
      <family val="2"/>
      <charset val="1"/>
    </font>
    <font>
      <b/>
      <sz val="12"/>
      <color rgb="FF6E6E6E"/>
      <name val="Roboto"/>
    </font>
    <font>
      <sz val="12"/>
      <name val="Calibri"/>
      <family val="2"/>
    </font>
    <font>
      <b/>
      <sz val="18"/>
      <color rgb="FF000000"/>
      <name val="Verdana"/>
      <family val="2"/>
    </font>
    <font>
      <sz val="19"/>
      <color rgb="FF222222"/>
      <name val="Arial"/>
      <family val="2"/>
    </font>
  </fonts>
  <fills count="12">
    <fill>
      <patternFill patternType="none"/>
    </fill>
    <fill>
      <patternFill patternType="gray125"/>
    </fill>
    <fill>
      <patternFill patternType="solid">
        <fgColor theme="5"/>
        <bgColor indexed="64"/>
      </patternFill>
    </fill>
    <fill>
      <patternFill patternType="solid">
        <fgColor rgb="FF000000"/>
        <bgColor rgb="FF003300"/>
      </patternFill>
    </fill>
    <fill>
      <patternFill patternType="solid">
        <fgColor rgb="FFFFFFFF"/>
        <bgColor rgb="FFFFFFCC"/>
      </patternFill>
    </fill>
    <fill>
      <patternFill patternType="solid">
        <fgColor theme="9" tint="0.59999389629810485"/>
        <bgColor rgb="FFCCCCFF"/>
      </patternFill>
    </fill>
    <fill>
      <patternFill patternType="solid">
        <fgColor theme="5" tint="0.59999389629810485"/>
        <bgColor rgb="FFCCCCFF"/>
      </patternFill>
    </fill>
    <fill>
      <patternFill patternType="solid">
        <fgColor rgb="FFC0C0C0"/>
        <bgColor rgb="FFCCCCFF"/>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10">
    <border>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s>
  <cellStyleXfs count="5">
    <xf numFmtId="0" fontId="0" fillId="0" borderId="0"/>
    <xf numFmtId="9" fontId="1" fillId="0" borderId="0" applyFont="0" applyFill="0" applyBorder="0" applyAlignment="0" applyProtection="0"/>
    <xf numFmtId="0" fontId="13" fillId="0" borderId="0" applyNumberFormat="0" applyFill="0" applyBorder="0" applyAlignment="0" applyProtection="0"/>
    <xf numFmtId="0" fontId="16" fillId="0" borderId="0"/>
    <xf numFmtId="9" fontId="16" fillId="0" borderId="0" applyFont="0" applyFill="0" applyBorder="0" applyAlignment="0" applyProtection="0"/>
  </cellStyleXfs>
  <cellXfs count="313">
    <xf numFmtId="0" fontId="0" fillId="0" borderId="0" xfId="0"/>
    <xf numFmtId="0" fontId="4" fillId="8" borderId="2" xfId="3" applyFont="1" applyFill="1" applyBorder="1" applyAlignment="1">
      <alignment horizontal="center" vertical="center"/>
    </xf>
    <xf numFmtId="0" fontId="16" fillId="0" borderId="0" xfId="3"/>
    <xf numFmtId="9" fontId="4" fillId="8" borderId="2" xfId="4" applyNumberFormat="1" applyFont="1" applyFill="1" applyBorder="1" applyAlignment="1">
      <alignment horizontal="center" vertical="center"/>
    </xf>
    <xf numFmtId="9" fontId="0" fillId="0" borderId="0" xfId="4" applyNumberFormat="1" applyFont="1"/>
    <xf numFmtId="0" fontId="4" fillId="8" borderId="2" xfId="3" applyFont="1" applyFill="1" applyBorder="1" applyAlignment="1">
      <alignment horizontal="left" vertical="center"/>
    </xf>
    <xf numFmtId="9" fontId="4" fillId="8" borderId="2" xfId="1" applyFont="1" applyFill="1" applyBorder="1" applyAlignment="1">
      <alignment horizontal="center" vertical="center"/>
    </xf>
    <xf numFmtId="0" fontId="5" fillId="9" borderId="2" xfId="3" applyFont="1" applyFill="1" applyBorder="1" applyAlignment="1">
      <alignment vertical="center"/>
    </xf>
    <xf numFmtId="9" fontId="17" fillId="9" borderId="2" xfId="4" applyNumberFormat="1" applyFont="1" applyFill="1" applyBorder="1"/>
    <xf numFmtId="0" fontId="0" fillId="0" borderId="0" xfId="0" applyAlignment="1" applyProtection="1">
      <alignment vertical="top"/>
      <protection locked="0"/>
    </xf>
    <xf numFmtId="0" fontId="0" fillId="0" borderId="0" xfId="0" applyAlignment="1" applyProtection="1">
      <alignment vertical="top" wrapText="1"/>
      <protection locked="0"/>
    </xf>
    <xf numFmtId="0" fontId="7" fillId="7" borderId="2" xfId="0" applyFont="1" applyFill="1" applyBorder="1" applyAlignment="1" applyProtection="1">
      <alignment horizontal="center" vertical="top" wrapText="1"/>
    </xf>
    <xf numFmtId="0" fontId="7" fillId="6" borderId="2" xfId="0" applyFont="1" applyFill="1" applyBorder="1" applyAlignment="1" applyProtection="1">
      <alignment horizontal="center" vertical="top" wrapText="1"/>
    </xf>
    <xf numFmtId="0" fontId="7" fillId="6" borderId="2" xfId="0" applyFont="1" applyFill="1" applyBorder="1" applyAlignment="1" applyProtection="1">
      <alignment horizontal="center" vertical="center" wrapText="1"/>
    </xf>
    <xf numFmtId="9" fontId="7" fillId="6" borderId="2" xfId="1" applyFont="1" applyFill="1" applyBorder="1" applyAlignment="1" applyProtection="1">
      <alignment horizontal="center" vertical="center" wrapText="1"/>
    </xf>
    <xf numFmtId="0" fontId="7" fillId="6" borderId="2" xfId="0" applyFont="1" applyFill="1" applyBorder="1" applyAlignment="1" applyProtection="1">
      <alignment horizontal="left" vertical="top" wrapText="1"/>
    </xf>
    <xf numFmtId="3" fontId="0" fillId="0" borderId="2" xfId="0" applyNumberFormat="1" applyBorder="1" applyAlignment="1" applyProtection="1">
      <alignment vertical="top"/>
    </xf>
    <xf numFmtId="0" fontId="2" fillId="0" borderId="2" xfId="0" applyFont="1" applyBorder="1" applyAlignment="1" applyProtection="1">
      <alignment horizontal="center" vertical="center" wrapText="1"/>
    </xf>
    <xf numFmtId="9" fontId="2" fillId="0" borderId="2" xfId="1" applyFont="1" applyBorder="1" applyAlignment="1" applyProtection="1">
      <alignment horizontal="center" vertical="center" wrapText="1"/>
    </xf>
    <xf numFmtId="0" fontId="2" fillId="0" borderId="2" xfId="0" applyFont="1" applyBorder="1" applyAlignment="1" applyProtection="1">
      <alignment vertical="top" wrapText="1"/>
    </xf>
    <xf numFmtId="9" fontId="2" fillId="0" borderId="2" xfId="1" applyFont="1" applyFill="1" applyBorder="1" applyAlignment="1" applyProtection="1">
      <alignment horizontal="center" vertical="top"/>
    </xf>
    <xf numFmtId="0" fontId="13" fillId="0" borderId="2" xfId="2" applyFill="1" applyBorder="1" applyAlignment="1" applyProtection="1">
      <alignment horizontal="left" vertical="top" wrapText="1"/>
    </xf>
    <xf numFmtId="0" fontId="0" fillId="0" borderId="2" xfId="0" applyBorder="1" applyAlignment="1" applyProtection="1">
      <alignment vertical="top" wrapText="1"/>
    </xf>
    <xf numFmtId="0" fontId="2" fillId="0" borderId="7" xfId="0" applyFont="1" applyBorder="1" applyAlignment="1" applyProtection="1">
      <alignment horizontal="center" vertical="center" wrapText="1"/>
    </xf>
    <xf numFmtId="9" fontId="2" fillId="0" borderId="7" xfId="1"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0" fillId="0" borderId="2" xfId="0" applyBorder="1" applyAlignment="1" applyProtection="1">
      <alignment vertical="top"/>
    </xf>
    <xf numFmtId="0" fontId="11" fillId="0" borderId="2" xfId="0" applyFont="1" applyBorder="1" applyAlignment="1" applyProtection="1">
      <alignment horizontal="center" vertical="top" wrapText="1"/>
    </xf>
    <xf numFmtId="9" fontId="2" fillId="0" borderId="2" xfId="1" applyFont="1" applyFill="1" applyBorder="1" applyAlignment="1" applyProtection="1">
      <alignment horizontal="center" vertical="top" wrapText="1"/>
    </xf>
    <xf numFmtId="0" fontId="11" fillId="0" borderId="2" xfId="0" applyFont="1" applyBorder="1" applyAlignment="1" applyProtection="1">
      <alignment vertical="top" wrapText="1"/>
    </xf>
    <xf numFmtId="0" fontId="14" fillId="0" borderId="2" xfId="0" applyFont="1" applyBorder="1" applyAlignment="1" applyProtection="1">
      <alignment vertical="top" wrapText="1"/>
    </xf>
    <xf numFmtId="0" fontId="0" fillId="3" borderId="2" xfId="0" applyFill="1" applyBorder="1" applyAlignment="1" applyProtection="1">
      <alignment horizontal="center" vertical="center"/>
    </xf>
    <xf numFmtId="0" fontId="2" fillId="0" borderId="2" xfId="0" applyFont="1" applyBorder="1" applyAlignment="1" applyProtection="1">
      <alignment horizontal="left" vertical="top" wrapText="1"/>
    </xf>
    <xf numFmtId="0" fontId="0" fillId="0" borderId="2" xfId="0" applyBorder="1" applyAlignment="1" applyProtection="1">
      <alignment horizontal="center" vertical="center"/>
    </xf>
    <xf numFmtId="0" fontId="0" fillId="0" borderId="2" xfId="0" applyBorder="1" applyAlignment="1" applyProtection="1">
      <alignment horizontal="left" vertical="top"/>
    </xf>
    <xf numFmtId="0" fontId="0" fillId="0" borderId="2" xfId="0" applyBorder="1" applyAlignment="1" applyProtection="1">
      <alignment horizontal="left" vertical="top" wrapText="1"/>
    </xf>
    <xf numFmtId="0" fontId="9" fillId="0" borderId="2"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8" fillId="0" borderId="2" xfId="0" applyFont="1" applyBorder="1" applyAlignment="1" applyProtection="1">
      <alignment vertical="top" wrapText="1"/>
    </xf>
    <xf numFmtId="3" fontId="8" fillId="0" borderId="2" xfId="0" applyNumberFormat="1" applyFont="1" applyBorder="1" applyAlignment="1" applyProtection="1">
      <alignment vertical="top"/>
    </xf>
    <xf numFmtId="0" fontId="9" fillId="0" borderId="2" xfId="0" applyFont="1" applyBorder="1" applyAlignment="1" applyProtection="1">
      <alignment horizontal="center" vertical="center" wrapText="1"/>
    </xf>
    <xf numFmtId="0" fontId="9" fillId="0" borderId="2" xfId="0" applyFont="1" applyBorder="1" applyAlignment="1" applyProtection="1">
      <alignment vertical="top" wrapText="1"/>
    </xf>
    <xf numFmtId="0" fontId="3" fillId="0" borderId="0" xfId="0" applyFont="1" applyAlignment="1" applyProtection="1">
      <alignment vertical="top"/>
    </xf>
    <xf numFmtId="0" fontId="0" fillId="0" borderId="0" xfId="0" applyAlignment="1" applyProtection="1">
      <alignment vertical="top"/>
    </xf>
    <xf numFmtId="0" fontId="0" fillId="0" borderId="0" xfId="0" applyAlignment="1" applyProtection="1">
      <alignment horizontal="center" vertical="center"/>
    </xf>
    <xf numFmtId="9" fontId="0" fillId="0" borderId="0" xfId="1" applyFont="1" applyAlignment="1" applyProtection="1">
      <alignment horizontal="center" vertical="center"/>
    </xf>
    <xf numFmtId="9" fontId="2" fillId="0" borderId="0" xfId="1" applyFont="1" applyFill="1" applyAlignment="1" applyProtection="1">
      <alignment horizontal="center" vertical="top"/>
    </xf>
    <xf numFmtId="0" fontId="0" fillId="0" borderId="0" xfId="0" applyAlignment="1" applyProtection="1">
      <alignment vertical="top" wrapText="1"/>
    </xf>
    <xf numFmtId="0" fontId="0" fillId="0" borderId="0" xfId="0" applyAlignment="1" applyProtection="1">
      <alignment horizontal="left" vertical="top" wrapText="1"/>
    </xf>
    <xf numFmtId="0" fontId="4" fillId="0" borderId="6"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6" fillId="0" borderId="4" xfId="0" applyFont="1" applyBorder="1" applyAlignment="1" applyProtection="1">
      <alignment vertical="center" wrapText="1"/>
    </xf>
    <xf numFmtId="9" fontId="6" fillId="0" borderId="3" xfId="0" applyNumberFormat="1" applyFont="1" applyBorder="1" applyAlignment="1" applyProtection="1">
      <alignment horizontal="center" vertical="center"/>
    </xf>
    <xf numFmtId="9" fontId="5" fillId="0" borderId="2" xfId="0" applyNumberFormat="1" applyFont="1" applyBorder="1" applyAlignment="1" applyProtection="1">
      <alignment horizontal="center" vertical="center" wrapText="1"/>
    </xf>
    <xf numFmtId="0" fontId="0" fillId="11" borderId="2" xfId="0" applyFill="1" applyBorder="1" applyAlignment="1" applyProtection="1">
      <alignment vertical="top"/>
    </xf>
    <xf numFmtId="0" fontId="0" fillId="11" borderId="2" xfId="0" applyFill="1" applyBorder="1" applyAlignment="1" applyProtection="1">
      <alignment horizontal="center" vertical="center"/>
    </xf>
    <xf numFmtId="9" fontId="0" fillId="11" borderId="2" xfId="1" applyFont="1" applyFill="1" applyBorder="1" applyAlignment="1" applyProtection="1">
      <alignment horizontal="center" vertical="center"/>
    </xf>
    <xf numFmtId="0" fontId="0" fillId="10" borderId="2" xfId="0" applyFill="1" applyBorder="1" applyAlignment="1" applyProtection="1">
      <alignment vertical="center"/>
    </xf>
    <xf numFmtId="0" fontId="0" fillId="10" borderId="2" xfId="0" applyFill="1" applyBorder="1" applyAlignment="1" applyProtection="1">
      <alignment horizontal="center" vertical="center"/>
    </xf>
    <xf numFmtId="9" fontId="0" fillId="0" borderId="0" xfId="1" applyFont="1" applyBorder="1" applyAlignment="1" applyProtection="1">
      <alignment horizontal="center" vertical="center"/>
    </xf>
    <xf numFmtId="0" fontId="0" fillId="0" borderId="0" xfId="0" applyBorder="1" applyAlignment="1" applyProtection="1">
      <alignment vertical="top"/>
    </xf>
    <xf numFmtId="9" fontId="0" fillId="9" borderId="2" xfId="0" applyNumberFormat="1" applyFill="1" applyBorder="1" applyAlignment="1" applyProtection="1">
      <alignment vertical="top"/>
    </xf>
    <xf numFmtId="9" fontId="0" fillId="0" borderId="0" xfId="0" applyNumberFormat="1" applyAlignment="1" applyProtection="1">
      <alignment horizontal="center" vertical="center"/>
    </xf>
    <xf numFmtId="0" fontId="0" fillId="9" borderId="0" xfId="0" applyFill="1" applyAlignment="1" applyProtection="1">
      <alignment vertical="top"/>
    </xf>
    <xf numFmtId="9" fontId="0" fillId="9" borderId="2" xfId="0" applyNumberForma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9" fontId="4" fillId="2" borderId="1" xfId="0" applyNumberFormat="1" applyFont="1" applyFill="1" applyBorder="1" applyAlignment="1" applyProtection="1">
      <alignment horizontal="right" vertical="center" wrapText="1"/>
    </xf>
    <xf numFmtId="0" fontId="2" fillId="0" borderId="2" xfId="0" applyFont="1" applyBorder="1" applyAlignment="1" applyProtection="1">
      <alignment vertical="top" wrapText="1"/>
    </xf>
    <xf numFmtId="9" fontId="2" fillId="0" borderId="2" xfId="1" applyFont="1" applyFill="1" applyBorder="1" applyAlignment="1" applyProtection="1">
      <alignment horizontal="center" vertical="top"/>
    </xf>
    <xf numFmtId="9" fontId="2" fillId="0" borderId="7" xfId="1" applyFont="1" applyBorder="1" applyAlignment="1" applyProtection="1">
      <alignment horizontal="center" vertical="center" wrapText="1"/>
    </xf>
    <xf numFmtId="0" fontId="7" fillId="7" borderId="2" xfId="0" applyFont="1" applyFill="1" applyBorder="1" applyAlignment="1" applyProtection="1">
      <alignment horizontal="center" vertical="top" wrapText="1"/>
    </xf>
    <xf numFmtId="0" fontId="7" fillId="6" borderId="2" xfId="0" applyFont="1" applyFill="1" applyBorder="1" applyAlignment="1" applyProtection="1">
      <alignment horizontal="center" vertical="top" wrapText="1"/>
    </xf>
    <xf numFmtId="0" fontId="7" fillId="5" borderId="2" xfId="0" applyFont="1" applyFill="1" applyBorder="1" applyAlignment="1" applyProtection="1">
      <alignment horizontal="center" vertical="top"/>
      <protection locked="0"/>
    </xf>
    <xf numFmtId="0" fontId="7" fillId="5" borderId="2" xfId="0" applyFont="1" applyFill="1" applyBorder="1" applyAlignment="1" applyProtection="1">
      <alignment vertical="top" wrapText="1"/>
      <protection locked="0"/>
    </xf>
    <xf numFmtId="0" fontId="0" fillId="0" borderId="2" xfId="0" applyBorder="1" applyAlignment="1" applyProtection="1">
      <alignment vertical="top"/>
      <protection locked="0"/>
    </xf>
    <xf numFmtId="0" fontId="8" fillId="0" borderId="2" xfId="0" applyFont="1" applyBorder="1" applyAlignment="1" applyProtection="1">
      <alignment vertical="top"/>
      <protection locked="0"/>
    </xf>
    <xf numFmtId="0" fontId="8" fillId="0" borderId="0" xfId="0" applyFont="1" applyAlignment="1" applyProtection="1">
      <alignment vertical="top"/>
      <protection locked="0"/>
    </xf>
    <xf numFmtId="0" fontId="7" fillId="0" borderId="0" xfId="0" applyFont="1" applyAlignment="1" applyProtection="1">
      <alignment vertical="top" wrapText="1"/>
    </xf>
    <xf numFmtId="0" fontId="14" fillId="0" borderId="0" xfId="0" applyFont="1" applyAlignment="1" applyProtection="1">
      <alignment vertical="top"/>
    </xf>
    <xf numFmtId="0" fontId="2" fillId="0" borderId="0" xfId="0" applyFont="1" applyAlignment="1" applyProtection="1">
      <alignment vertical="top" wrapText="1"/>
    </xf>
    <xf numFmtId="14" fontId="0" fillId="0" borderId="0" xfId="0" applyNumberFormat="1" applyAlignment="1" applyProtection="1">
      <alignment vertical="top"/>
    </xf>
    <xf numFmtId="0" fontId="13" fillId="0" borderId="2" xfId="2" applyBorder="1" applyAlignment="1" applyProtection="1">
      <alignment horizontal="left" vertical="top" wrapText="1"/>
    </xf>
    <xf numFmtId="0" fontId="2" fillId="0" borderId="2" xfId="0" applyFont="1" applyFill="1" applyBorder="1" applyAlignment="1" applyProtection="1">
      <alignment vertical="top" wrapText="1"/>
    </xf>
    <xf numFmtId="0" fontId="0" fillId="0" borderId="0" xfId="0" applyFill="1" applyAlignment="1" applyProtection="1">
      <alignment vertical="top"/>
      <protection locked="0"/>
    </xf>
    <xf numFmtId="0" fontId="0" fillId="0" borderId="2" xfId="0" applyFill="1" applyBorder="1" applyAlignment="1" applyProtection="1">
      <alignment vertical="top"/>
      <protection locked="0"/>
    </xf>
    <xf numFmtId="0" fontId="7" fillId="6" borderId="2" xfId="0" applyFont="1" applyFill="1" applyBorder="1" applyAlignment="1" applyProtection="1">
      <alignment vertical="top" wrapText="1"/>
    </xf>
    <xf numFmtId="3" fontId="0" fillId="0" borderId="2" xfId="0" applyNumberFormat="1" applyFill="1" applyBorder="1" applyAlignment="1" applyProtection="1">
      <alignment vertical="top"/>
    </xf>
    <xf numFmtId="0" fontId="2" fillId="0" borderId="2" xfId="0" applyFont="1" applyFill="1" applyBorder="1" applyAlignment="1" applyProtection="1">
      <alignment horizontal="center" vertical="center" wrapText="1"/>
    </xf>
    <xf numFmtId="9" fontId="2" fillId="0" borderId="2" xfId="1" applyFont="1" applyFill="1" applyBorder="1" applyAlignment="1" applyProtection="1">
      <alignment horizontal="center" vertical="center" wrapText="1"/>
    </xf>
    <xf numFmtId="0" fontId="2" fillId="0" borderId="2" xfId="0" applyFont="1" applyFill="1" applyBorder="1" applyAlignment="1" applyProtection="1">
      <alignment horizontal="left" vertical="top" wrapText="1"/>
    </xf>
    <xf numFmtId="0" fontId="13" fillId="0" borderId="2" xfId="2" applyFill="1" applyBorder="1" applyAlignment="1" applyProtection="1">
      <alignment vertical="top" wrapText="1"/>
    </xf>
    <xf numFmtId="0" fontId="0" fillId="0" borderId="2" xfId="0" applyFill="1" applyBorder="1" applyAlignment="1" applyProtection="1">
      <alignment vertical="top" wrapText="1"/>
    </xf>
    <xf numFmtId="9" fontId="2" fillId="0" borderId="7" xfId="1" applyFont="1" applyFill="1" applyBorder="1" applyAlignment="1" applyProtection="1">
      <alignment horizontal="center" vertical="center" wrapText="1"/>
    </xf>
    <xf numFmtId="0" fontId="0" fillId="0" borderId="2" xfId="0" applyFill="1" applyBorder="1" applyAlignment="1" applyProtection="1">
      <alignment horizontal="left" vertical="top" wrapText="1"/>
    </xf>
    <xf numFmtId="0" fontId="0" fillId="0" borderId="2" xfId="0" applyFill="1" applyBorder="1" applyAlignment="1" applyProtection="1">
      <alignment vertical="top"/>
    </xf>
    <xf numFmtId="0" fontId="18" fillId="0" borderId="2" xfId="0" applyFont="1" applyFill="1" applyBorder="1" applyAlignment="1" applyProtection="1">
      <alignment horizontal="left" vertical="top" wrapText="1"/>
    </xf>
    <xf numFmtId="0" fontId="11" fillId="0" borderId="2" xfId="0" applyFont="1" applyFill="1" applyBorder="1" applyAlignment="1" applyProtection="1">
      <alignment horizontal="left" vertical="top" wrapText="1"/>
    </xf>
    <xf numFmtId="0" fontId="12" fillId="0" borderId="2" xfId="0" applyFont="1" applyBorder="1" applyAlignment="1" applyProtection="1">
      <alignment horizontal="left" vertical="top" wrapText="1"/>
    </xf>
    <xf numFmtId="0" fontId="11" fillId="0" borderId="2" xfId="0" applyFont="1" applyBorder="1" applyAlignment="1" applyProtection="1">
      <alignment horizontal="left" vertical="top" wrapText="1"/>
    </xf>
    <xf numFmtId="0" fontId="14" fillId="0" borderId="2" xfId="0" applyFont="1" applyBorder="1" applyAlignment="1" applyProtection="1">
      <alignment horizontal="left" vertical="top" wrapText="1"/>
    </xf>
    <xf numFmtId="0" fontId="14" fillId="0" borderId="0" xfId="0" applyFont="1" applyAlignment="1" applyProtection="1">
      <alignment vertical="top" wrapText="1"/>
    </xf>
    <xf numFmtId="0" fontId="13" fillId="0" borderId="2" xfId="2" applyBorder="1" applyAlignment="1" applyProtection="1">
      <alignment vertical="top" wrapText="1"/>
    </xf>
    <xf numFmtId="0" fontId="2" fillId="4" borderId="2" xfId="0" applyFont="1" applyFill="1" applyBorder="1" applyAlignment="1" applyProtection="1">
      <alignment vertical="top" wrapText="1"/>
    </xf>
    <xf numFmtId="0" fontId="8" fillId="0" borderId="2" xfId="0" applyFont="1" applyFill="1" applyBorder="1" applyAlignment="1" applyProtection="1">
      <alignment vertical="top"/>
      <protection locked="0"/>
    </xf>
    <xf numFmtId="0" fontId="8" fillId="0" borderId="0" xfId="0" applyFont="1" applyFill="1" applyAlignment="1" applyProtection="1">
      <alignment vertical="top"/>
      <protection locked="0"/>
    </xf>
    <xf numFmtId="0" fontId="22" fillId="0" borderId="0" xfId="0" applyFont="1" applyProtection="1"/>
    <xf numFmtId="0" fontId="13" fillId="0" borderId="0" xfId="2" applyFill="1" applyAlignment="1" applyProtection="1">
      <alignment wrapText="1"/>
    </xf>
    <xf numFmtId="0" fontId="20" fillId="0" borderId="2" xfId="0" applyFont="1" applyFill="1" applyBorder="1" applyAlignment="1" applyProtection="1">
      <alignment vertical="top" wrapText="1"/>
    </xf>
    <xf numFmtId="0" fontId="12" fillId="0" borderId="2" xfId="0" applyFont="1" applyFill="1" applyBorder="1" applyAlignment="1" applyProtection="1">
      <alignment horizontal="center" vertical="top" wrapText="1"/>
    </xf>
    <xf numFmtId="0" fontId="11" fillId="0" borderId="2" xfId="0" applyFont="1" applyFill="1" applyBorder="1" applyAlignment="1" applyProtection="1">
      <alignment vertical="top" wrapText="1"/>
    </xf>
    <xf numFmtId="0" fontId="15" fillId="0" borderId="2" xfId="0" applyFont="1" applyFill="1" applyBorder="1" applyAlignment="1" applyProtection="1">
      <alignment vertical="top" wrapText="1"/>
    </xf>
    <xf numFmtId="0" fontId="0" fillId="0" borderId="2" xfId="0" applyFill="1" applyBorder="1" applyAlignment="1" applyProtection="1">
      <alignment horizontal="center" vertical="center"/>
    </xf>
    <xf numFmtId="0" fontId="0" fillId="0" borderId="2" xfId="0" applyFill="1" applyBorder="1" applyAlignment="1" applyProtection="1">
      <alignment horizontal="left" vertical="top"/>
    </xf>
    <xf numFmtId="0" fontId="9" fillId="0" borderId="2" xfId="0" applyFont="1" applyFill="1" applyBorder="1" applyAlignment="1" applyProtection="1">
      <alignment horizontal="left" vertical="top" wrapText="1"/>
    </xf>
    <xf numFmtId="0" fontId="8" fillId="0" borderId="2" xfId="0" applyFont="1" applyFill="1" applyBorder="1" applyAlignment="1" applyProtection="1">
      <alignment horizontal="left" vertical="top" wrapText="1"/>
    </xf>
    <xf numFmtId="0" fontId="8" fillId="0" borderId="2" xfId="0" applyFont="1" applyFill="1" applyBorder="1" applyAlignment="1" applyProtection="1">
      <alignment vertical="top" wrapText="1"/>
    </xf>
    <xf numFmtId="3" fontId="8" fillId="0" borderId="2" xfId="0" applyNumberFormat="1" applyFont="1" applyFill="1" applyBorder="1" applyAlignment="1" applyProtection="1">
      <alignment vertical="top"/>
    </xf>
    <xf numFmtId="0" fontId="9" fillId="0" borderId="2" xfId="0" applyFont="1" applyFill="1" applyBorder="1" applyAlignment="1" applyProtection="1">
      <alignment horizontal="center" vertical="center" wrapText="1"/>
    </xf>
    <xf numFmtId="0" fontId="9" fillId="0" borderId="2" xfId="0" applyFont="1" applyFill="1" applyBorder="1" applyAlignment="1" applyProtection="1">
      <alignment vertical="top" wrapText="1"/>
    </xf>
    <xf numFmtId="0" fontId="3" fillId="0" borderId="0" xfId="0" applyFont="1" applyFill="1" applyAlignment="1" applyProtection="1">
      <alignment vertical="top"/>
    </xf>
    <xf numFmtId="0" fontId="0" fillId="0" borderId="0" xfId="0" applyFill="1" applyAlignment="1" applyProtection="1">
      <alignment vertical="top"/>
    </xf>
    <xf numFmtId="0" fontId="0" fillId="0" borderId="0" xfId="0" applyFill="1" applyAlignment="1" applyProtection="1">
      <alignment horizontal="center" vertical="center"/>
    </xf>
    <xf numFmtId="9" fontId="0" fillId="0" borderId="0" xfId="1" applyFont="1" applyFill="1" applyAlignment="1" applyProtection="1">
      <alignment horizontal="center" vertical="center"/>
    </xf>
    <xf numFmtId="0" fontId="0" fillId="0" borderId="0" xfId="0" applyFill="1" applyAlignment="1" applyProtection="1">
      <alignment vertical="top" wrapText="1"/>
    </xf>
    <xf numFmtId="0" fontId="7" fillId="6" borderId="2" xfId="0" applyFont="1" applyFill="1" applyBorder="1" applyAlignment="1" applyProtection="1">
      <alignment horizontal="center" vertical="top"/>
    </xf>
    <xf numFmtId="0" fontId="18" fillId="0" borderId="2" xfId="0" applyFont="1" applyFill="1" applyBorder="1" applyAlignment="1" applyProtection="1">
      <alignment horizontal="center" vertical="top" wrapText="1"/>
    </xf>
    <xf numFmtId="0" fontId="18" fillId="0" borderId="2" xfId="0" applyFont="1" applyFill="1" applyBorder="1" applyAlignment="1" applyProtection="1">
      <alignment vertical="top" wrapText="1"/>
    </xf>
    <xf numFmtId="0" fontId="8" fillId="0" borderId="2" xfId="0" applyFont="1" applyBorder="1" applyAlignment="1" applyProtection="1">
      <alignment vertical="top"/>
    </xf>
    <xf numFmtId="0" fontId="3" fillId="0" borderId="0" xfId="0" applyFont="1" applyAlignment="1" applyProtection="1">
      <alignment vertical="top" wrapText="1"/>
    </xf>
    <xf numFmtId="0" fontId="0" fillId="0" borderId="0" xfId="0" applyAlignment="1" applyProtection="1">
      <alignment horizontal="center" vertical="center" wrapText="1"/>
    </xf>
    <xf numFmtId="9" fontId="0" fillId="0" borderId="0" xfId="1" applyFont="1" applyAlignment="1" applyProtection="1">
      <alignment horizontal="center" vertical="center" wrapText="1"/>
    </xf>
    <xf numFmtId="9" fontId="2" fillId="0" borderId="0" xfId="1" applyFont="1" applyFill="1" applyAlignment="1" applyProtection="1">
      <alignment horizontal="center" vertical="top" wrapText="1"/>
    </xf>
    <xf numFmtId="9" fontId="6" fillId="0" borderId="3" xfId="0" applyNumberFormat="1" applyFont="1" applyBorder="1" applyAlignment="1" applyProtection="1">
      <alignment horizontal="center" vertical="center" wrapText="1"/>
    </xf>
    <xf numFmtId="0" fontId="0" fillId="11" borderId="2" xfId="0" applyFill="1" applyBorder="1" applyAlignment="1" applyProtection="1">
      <alignment vertical="top" wrapText="1"/>
    </xf>
    <xf numFmtId="0" fontId="0" fillId="11" borderId="2" xfId="0" applyFill="1" applyBorder="1" applyAlignment="1" applyProtection="1">
      <alignment horizontal="center" vertical="center" wrapText="1"/>
    </xf>
    <xf numFmtId="9" fontId="0" fillId="11" borderId="2" xfId="1" applyFont="1" applyFill="1" applyBorder="1" applyAlignment="1" applyProtection="1">
      <alignment horizontal="center" vertical="center" wrapText="1"/>
    </xf>
    <xf numFmtId="0" fontId="0" fillId="10" borderId="2" xfId="0" applyFill="1" applyBorder="1" applyAlignment="1" applyProtection="1">
      <alignment vertical="center" wrapText="1"/>
    </xf>
    <xf numFmtId="0" fontId="0" fillId="10" borderId="2" xfId="0" applyFill="1" applyBorder="1" applyAlignment="1" applyProtection="1">
      <alignment horizontal="center" vertical="center" wrapText="1"/>
    </xf>
    <xf numFmtId="9" fontId="0" fillId="0" borderId="0" xfId="1" applyFont="1" applyBorder="1" applyAlignment="1" applyProtection="1">
      <alignment horizontal="center" vertical="center" wrapText="1"/>
    </xf>
    <xf numFmtId="0" fontId="0" fillId="0" borderId="0" xfId="0" applyBorder="1" applyAlignment="1" applyProtection="1">
      <alignment vertical="top" wrapText="1"/>
    </xf>
    <xf numFmtId="9" fontId="0" fillId="9" borderId="2" xfId="0" applyNumberFormat="1" applyFill="1" applyBorder="1" applyAlignment="1" applyProtection="1">
      <alignment vertical="top" wrapText="1"/>
    </xf>
    <xf numFmtId="9" fontId="0" fillId="0" borderId="0" xfId="0" applyNumberFormat="1" applyAlignment="1" applyProtection="1">
      <alignment horizontal="center" vertical="center" wrapText="1"/>
    </xf>
    <xf numFmtId="0" fontId="0" fillId="9" borderId="0" xfId="0" applyFill="1" applyAlignment="1" applyProtection="1">
      <alignment vertical="top" wrapText="1"/>
    </xf>
    <xf numFmtId="9" fontId="0" fillId="9" borderId="2" xfId="0" applyNumberFormat="1" applyFill="1" applyBorder="1" applyAlignment="1" applyProtection="1">
      <alignment horizontal="center" vertical="center" wrapText="1"/>
    </xf>
    <xf numFmtId="0" fontId="24" fillId="0" borderId="0" xfId="0" applyFont="1" applyProtection="1"/>
    <xf numFmtId="0" fontId="12" fillId="0" borderId="2" xfId="0" applyFont="1" applyFill="1" applyBorder="1" applyAlignment="1" applyProtection="1">
      <alignment vertical="top" wrapText="1"/>
    </xf>
    <xf numFmtId="0" fontId="25" fillId="0" borderId="0" xfId="0" applyFont="1" applyProtection="1"/>
    <xf numFmtId="0" fontId="12" fillId="0" borderId="0" xfId="0" applyFont="1" applyAlignment="1" applyProtection="1">
      <alignment vertical="top"/>
    </xf>
    <xf numFmtId="0" fontId="12" fillId="0" borderId="2" xfId="0" applyFont="1" applyFill="1" applyBorder="1" applyAlignment="1" applyProtection="1">
      <alignment vertical="top"/>
    </xf>
    <xf numFmtId="0" fontId="12" fillId="0" borderId="2" xfId="0" applyFont="1" applyFill="1" applyBorder="1" applyAlignment="1" applyProtection="1">
      <alignment horizontal="left" vertical="top" wrapText="1"/>
    </xf>
    <xf numFmtId="0" fontId="12" fillId="0" borderId="2" xfId="0" applyFont="1" applyBorder="1" applyAlignment="1" applyProtection="1">
      <alignment vertical="top" wrapText="1"/>
    </xf>
    <xf numFmtId="0" fontId="12" fillId="0" borderId="2" xfId="0" applyFont="1" applyBorder="1" applyAlignment="1" applyProtection="1">
      <alignment vertical="top"/>
    </xf>
    <xf numFmtId="0" fontId="23" fillId="0" borderId="2" xfId="0" applyFont="1" applyBorder="1" applyAlignment="1" applyProtection="1">
      <alignment vertical="top" wrapText="1"/>
    </xf>
    <xf numFmtId="0" fontId="13" fillId="0" borderId="2" xfId="2" applyBorder="1" applyAlignment="1" applyProtection="1">
      <alignment vertical="top"/>
    </xf>
    <xf numFmtId="0" fontId="14" fillId="0" borderId="0" xfId="0" applyFont="1" applyAlignment="1" applyProtection="1">
      <alignment horizontal="left" vertical="top"/>
    </xf>
    <xf numFmtId="0" fontId="4" fillId="0" borderId="6"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6" fillId="0" borderId="4" xfId="0" applyFont="1" applyFill="1" applyBorder="1" applyAlignment="1" applyProtection="1">
      <alignment vertical="center" wrapText="1"/>
    </xf>
    <xf numFmtId="9" fontId="6" fillId="0" borderId="3" xfId="0" applyNumberFormat="1" applyFont="1" applyFill="1" applyBorder="1" applyAlignment="1" applyProtection="1">
      <alignment horizontal="center" vertical="center"/>
    </xf>
    <xf numFmtId="9" fontId="5" fillId="0" borderId="2" xfId="0" applyNumberFormat="1" applyFont="1" applyFill="1" applyBorder="1" applyAlignment="1" applyProtection="1">
      <alignment horizontal="center" vertical="center" wrapText="1"/>
    </xf>
    <xf numFmtId="0" fontId="2" fillId="0" borderId="2" xfId="1" applyNumberFormat="1" applyFont="1" applyBorder="1" applyAlignment="1" applyProtection="1">
      <alignment horizontal="center" vertical="center" wrapText="1"/>
    </xf>
    <xf numFmtId="0" fontId="0" fillId="0" borderId="0" xfId="0" applyBorder="1" applyAlignment="1" applyProtection="1">
      <alignment horizontal="center" vertical="center"/>
    </xf>
    <xf numFmtId="0" fontId="18" fillId="0" borderId="2" xfId="0" applyFont="1" applyBorder="1" applyAlignment="1" applyProtection="1">
      <alignment horizontal="center" vertical="top" wrapText="1"/>
    </xf>
    <xf numFmtId="0" fontId="18" fillId="0" borderId="2" xfId="0" applyFont="1" applyBorder="1" applyAlignment="1" applyProtection="1">
      <alignment vertical="top" wrapText="1"/>
    </xf>
    <xf numFmtId="0" fontId="19" fillId="0" borderId="2" xfId="0" applyFont="1" applyBorder="1" applyAlignment="1" applyProtection="1">
      <alignment vertical="top" wrapText="1"/>
    </xf>
    <xf numFmtId="0" fontId="0" fillId="0" borderId="2" xfId="0" applyBorder="1" applyAlignment="1" applyProtection="1">
      <alignment vertical="top" wrapText="1"/>
      <protection locked="0"/>
    </xf>
    <xf numFmtId="0" fontId="0" fillId="0" borderId="7" xfId="0" applyBorder="1" applyAlignment="1" applyProtection="1">
      <alignment horizontal="center" vertical="top"/>
      <protection locked="0"/>
    </xf>
    <xf numFmtId="0" fontId="0" fillId="0" borderId="8" xfId="0" applyBorder="1" applyAlignment="1" applyProtection="1">
      <alignment horizontal="center" vertical="top"/>
      <protection locked="0"/>
    </xf>
    <xf numFmtId="0" fontId="0" fillId="0" borderId="5" xfId="0" applyBorder="1" applyAlignment="1" applyProtection="1">
      <alignment horizontal="center" vertical="top"/>
      <protection locked="0"/>
    </xf>
    <xf numFmtId="0" fontId="13" fillId="0" borderId="7" xfId="2" applyFill="1" applyBorder="1" applyAlignment="1" applyProtection="1">
      <alignment horizontal="left" vertical="top" wrapText="1"/>
    </xf>
    <xf numFmtId="0" fontId="13" fillId="0" borderId="8" xfId="2" applyFill="1" applyBorder="1" applyAlignment="1" applyProtection="1">
      <alignment horizontal="left" vertical="top" wrapText="1"/>
    </xf>
    <xf numFmtId="0" fontId="13" fillId="0" borderId="5" xfId="2" applyFill="1" applyBorder="1" applyAlignment="1" applyProtection="1">
      <alignment horizontal="left" vertical="top" wrapText="1"/>
    </xf>
    <xf numFmtId="0" fontId="13" fillId="0" borderId="7" xfId="2" applyBorder="1" applyAlignment="1" applyProtection="1">
      <alignment horizontal="left" vertical="top" wrapText="1"/>
    </xf>
    <xf numFmtId="0" fontId="0" fillId="0" borderId="8" xfId="0" applyBorder="1" applyAlignment="1" applyProtection="1">
      <alignment horizontal="left" vertical="top" wrapText="1"/>
    </xf>
    <xf numFmtId="0" fontId="0" fillId="0" borderId="5" xfId="0" applyBorder="1" applyAlignment="1" applyProtection="1">
      <alignment horizontal="left" vertical="top" wrapText="1"/>
    </xf>
    <xf numFmtId="0" fontId="10" fillId="0" borderId="2" xfId="0" applyFont="1" applyBorder="1" applyAlignment="1" applyProtection="1">
      <alignment horizontal="left" vertical="top" wrapText="1"/>
    </xf>
    <xf numFmtId="0" fontId="7" fillId="0" borderId="2"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2" xfId="0" applyFont="1" applyBorder="1" applyAlignment="1" applyProtection="1">
      <alignment vertical="top" wrapText="1"/>
    </xf>
    <xf numFmtId="0" fontId="3" fillId="0" borderId="2" xfId="0" applyFont="1" applyBorder="1" applyAlignment="1" applyProtection="1">
      <alignment vertical="top"/>
    </xf>
    <xf numFmtId="0" fontId="0" fillId="0" borderId="2" xfId="0" applyBorder="1" applyAlignment="1" applyProtection="1">
      <alignment horizontal="left" vertical="top" wrapText="1"/>
    </xf>
    <xf numFmtId="0" fontId="7" fillId="0" borderId="2" xfId="0" applyFont="1" applyBorder="1" applyAlignment="1" applyProtection="1">
      <alignment vertical="top" wrapText="1"/>
    </xf>
    <xf numFmtId="9" fontId="2" fillId="0" borderId="2" xfId="1" applyFont="1" applyFill="1" applyBorder="1" applyAlignment="1" applyProtection="1">
      <alignment horizontal="center" vertical="top"/>
    </xf>
    <xf numFmtId="0" fontId="2" fillId="0" borderId="7"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9" fontId="2" fillId="0" borderId="7" xfId="1" applyFont="1" applyBorder="1" applyAlignment="1" applyProtection="1">
      <alignment horizontal="center" vertical="center" wrapText="1"/>
    </xf>
    <xf numFmtId="9" fontId="2" fillId="0" borderId="5" xfId="1" applyFont="1" applyBorder="1" applyAlignment="1" applyProtection="1">
      <alignment horizontal="center" vertical="center" wrapText="1"/>
    </xf>
    <xf numFmtId="0" fontId="0" fillId="0" borderId="7" xfId="0" applyBorder="1" applyAlignment="1" applyProtection="1">
      <alignment horizontal="center" vertical="top" wrapText="1"/>
    </xf>
    <xf numFmtId="0" fontId="0" fillId="0" borderId="5" xfId="0" applyBorder="1" applyAlignment="1" applyProtection="1">
      <alignment horizontal="center" vertical="top" wrapText="1"/>
    </xf>
    <xf numFmtId="0" fontId="0" fillId="0" borderId="8" xfId="0" applyBorder="1" applyAlignment="1" applyProtection="1">
      <alignment horizontal="center" vertical="top" wrapText="1"/>
    </xf>
    <xf numFmtId="0" fontId="0" fillId="0" borderId="7" xfId="0" applyBorder="1" applyAlignment="1" applyProtection="1">
      <alignment horizontal="left" vertical="top" wrapText="1"/>
    </xf>
    <xf numFmtId="0" fontId="2" fillId="0" borderId="8" xfId="0" applyFont="1" applyBorder="1" applyAlignment="1" applyProtection="1">
      <alignment horizontal="center" vertical="center" wrapText="1"/>
    </xf>
    <xf numFmtId="9" fontId="2" fillId="0" borderId="8" xfId="1" applyFont="1" applyBorder="1" applyAlignment="1" applyProtection="1">
      <alignment horizontal="center" vertical="center" wrapText="1"/>
    </xf>
    <xf numFmtId="9" fontId="2" fillId="0" borderId="7" xfId="1" applyFont="1" applyFill="1" applyBorder="1" applyAlignment="1" applyProtection="1">
      <alignment horizontal="center" vertical="top"/>
    </xf>
    <xf numFmtId="9" fontId="2" fillId="0" borderId="8" xfId="1" applyFont="1" applyFill="1" applyBorder="1" applyAlignment="1" applyProtection="1">
      <alignment horizontal="center" vertical="top"/>
    </xf>
    <xf numFmtId="9" fontId="2" fillId="0" borderId="5" xfId="1" applyFont="1" applyFill="1" applyBorder="1" applyAlignment="1" applyProtection="1">
      <alignment horizontal="center" vertical="top"/>
    </xf>
    <xf numFmtId="0" fontId="11" fillId="0" borderId="2" xfId="0" applyFont="1" applyBorder="1" applyAlignment="1" applyProtection="1">
      <alignment horizontal="center" vertical="top" wrapText="1"/>
    </xf>
    <xf numFmtId="0" fontId="2" fillId="0" borderId="7" xfId="0" applyFont="1" applyBorder="1" applyAlignment="1" applyProtection="1">
      <alignment vertical="top" wrapText="1"/>
    </xf>
    <xf numFmtId="0" fontId="2" fillId="0" borderId="8" xfId="0" applyFont="1" applyBorder="1" applyAlignment="1" applyProtection="1">
      <alignment vertical="top" wrapText="1"/>
    </xf>
    <xf numFmtId="0" fontId="2" fillId="0" borderId="5" xfId="0" applyFont="1" applyBorder="1" applyAlignment="1" applyProtection="1">
      <alignment vertical="top" wrapText="1"/>
    </xf>
    <xf numFmtId="9" fontId="2" fillId="0" borderId="7" xfId="1" applyFont="1" applyFill="1" applyBorder="1" applyAlignment="1" applyProtection="1">
      <alignment horizontal="center" vertical="top" wrapText="1"/>
    </xf>
    <xf numFmtId="9" fontId="2" fillId="0" borderId="8" xfId="1" applyFont="1" applyFill="1" applyBorder="1" applyAlignment="1" applyProtection="1">
      <alignment horizontal="center" vertical="top" wrapText="1"/>
    </xf>
    <xf numFmtId="9" fontId="2" fillId="0" borderId="5" xfId="1" applyFont="1" applyFill="1" applyBorder="1" applyAlignment="1" applyProtection="1">
      <alignment horizontal="center" vertical="top" wrapText="1"/>
    </xf>
    <xf numFmtId="0" fontId="7" fillId="0" borderId="0" xfId="0" applyFont="1" applyAlignment="1" applyProtection="1">
      <alignment horizontal="center" vertical="top" wrapText="1"/>
    </xf>
    <xf numFmtId="0" fontId="7" fillId="7" borderId="2" xfId="0" applyFont="1" applyFill="1" applyBorder="1" applyAlignment="1" applyProtection="1">
      <alignment horizontal="center" vertical="top" wrapText="1"/>
    </xf>
    <xf numFmtId="0" fontId="7" fillId="6" borderId="2" xfId="0" applyFont="1" applyFill="1" applyBorder="1" applyAlignment="1" applyProtection="1">
      <alignment horizontal="center" vertical="top" wrapText="1"/>
    </xf>
    <xf numFmtId="0" fontId="7" fillId="6" borderId="7" xfId="0" applyFont="1" applyFill="1" applyBorder="1" applyAlignment="1" applyProtection="1">
      <alignment horizontal="center" vertical="top" wrapText="1"/>
    </xf>
    <xf numFmtId="0" fontId="7" fillId="6" borderId="5" xfId="0" applyFont="1" applyFill="1" applyBorder="1" applyAlignment="1" applyProtection="1">
      <alignment horizontal="center" vertical="top" wrapText="1"/>
    </xf>
    <xf numFmtId="0" fontId="2" fillId="0" borderId="7"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13" fillId="0" borderId="5" xfId="2" applyBorder="1" applyAlignment="1" applyProtection="1">
      <alignment horizontal="left" vertical="top" wrapText="1"/>
    </xf>
    <xf numFmtId="0" fontId="13" fillId="0" borderId="8" xfId="2" applyBorder="1" applyAlignment="1" applyProtection="1">
      <alignment horizontal="left" vertical="top" wrapText="1"/>
    </xf>
    <xf numFmtId="0" fontId="0" fillId="0" borderId="7" xfId="0" applyBorder="1" applyAlignment="1" applyProtection="1">
      <alignment horizontal="center" vertical="top"/>
    </xf>
    <xf numFmtId="0" fontId="0" fillId="0" borderId="8" xfId="0" applyBorder="1" applyAlignment="1" applyProtection="1">
      <alignment horizontal="center" vertical="top"/>
    </xf>
    <xf numFmtId="0" fontId="0" fillId="0" borderId="5" xfId="0" applyBorder="1" applyAlignment="1" applyProtection="1">
      <alignment horizontal="center" vertical="top"/>
    </xf>
    <xf numFmtId="0" fontId="2" fillId="0" borderId="2" xfId="0" applyFont="1" applyFill="1" applyBorder="1" applyAlignment="1" applyProtection="1">
      <alignment vertical="top" wrapText="1"/>
    </xf>
    <xf numFmtId="0" fontId="0" fillId="0" borderId="7" xfId="0" applyFill="1" applyBorder="1" applyAlignment="1" applyProtection="1">
      <alignment horizontal="center" vertical="top"/>
      <protection locked="0"/>
    </xf>
    <xf numFmtId="0" fontId="0" fillId="0" borderId="8" xfId="0" applyFill="1" applyBorder="1" applyAlignment="1" applyProtection="1">
      <alignment horizontal="center" vertical="top"/>
      <protection locked="0"/>
    </xf>
    <xf numFmtId="0" fontId="0" fillId="0" borderId="5" xfId="0" applyFill="1" applyBorder="1" applyAlignment="1" applyProtection="1">
      <alignment horizontal="center" vertical="top"/>
      <protection locked="0"/>
    </xf>
    <xf numFmtId="0" fontId="2" fillId="0" borderId="7" xfId="0" applyFont="1" applyFill="1" applyBorder="1" applyAlignment="1" applyProtection="1">
      <alignment vertical="top" wrapText="1"/>
    </xf>
    <xf numFmtId="0" fontId="2" fillId="0" borderId="8" xfId="0" applyFont="1" applyFill="1" applyBorder="1" applyAlignment="1" applyProtection="1">
      <alignment vertical="top" wrapText="1"/>
    </xf>
    <xf numFmtId="0" fontId="2" fillId="0" borderId="5" xfId="0" applyFont="1" applyFill="1" applyBorder="1" applyAlignment="1" applyProtection="1">
      <alignment vertical="top" wrapText="1"/>
    </xf>
    <xf numFmtId="0" fontId="0" fillId="0" borderId="7" xfId="0" applyFill="1" applyBorder="1" applyAlignment="1" applyProtection="1">
      <alignment horizontal="left" vertical="top"/>
      <protection locked="0"/>
    </xf>
    <xf numFmtId="0" fontId="0" fillId="0" borderId="8"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2" fillId="0" borderId="7"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9" fontId="2" fillId="0" borderId="7" xfId="1" applyFont="1" applyFill="1" applyBorder="1" applyAlignment="1" applyProtection="1">
      <alignment horizontal="center" vertical="center" wrapText="1"/>
    </xf>
    <xf numFmtId="9" fontId="2" fillId="0" borderId="5" xfId="1" applyFont="1" applyFill="1" applyBorder="1" applyAlignment="1" applyProtection="1">
      <alignment horizontal="center" vertical="center" wrapText="1"/>
    </xf>
    <xf numFmtId="0" fontId="2" fillId="0" borderId="7"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11" fillId="0" borderId="2" xfId="0" applyFont="1" applyFill="1" applyBorder="1" applyAlignment="1" applyProtection="1">
      <alignment horizontal="left" vertical="top" wrapText="1"/>
    </xf>
    <xf numFmtId="0" fontId="2" fillId="0" borderId="8" xfId="0" applyFont="1" applyFill="1" applyBorder="1" applyAlignment="1" applyProtection="1">
      <alignment horizontal="center" vertical="center" wrapText="1"/>
    </xf>
    <xf numFmtId="9" fontId="2" fillId="0" borderId="8" xfId="1" applyFont="1" applyFill="1" applyBorder="1" applyAlignment="1" applyProtection="1">
      <alignment horizontal="center" vertical="center" wrapText="1"/>
    </xf>
    <xf numFmtId="0" fontId="0" fillId="0" borderId="7" xfId="0" applyFill="1" applyBorder="1" applyAlignment="1" applyProtection="1">
      <alignment horizontal="left" vertical="top" wrapText="1"/>
    </xf>
    <xf numFmtId="0" fontId="0" fillId="0" borderId="8" xfId="0" applyFill="1" applyBorder="1" applyAlignment="1" applyProtection="1">
      <alignment horizontal="left" vertical="top" wrapText="1"/>
    </xf>
    <xf numFmtId="0" fontId="0" fillId="0" borderId="5" xfId="0" applyFill="1" applyBorder="1" applyAlignment="1" applyProtection="1">
      <alignment horizontal="left" vertical="top" wrapText="1"/>
    </xf>
    <xf numFmtId="0" fontId="0" fillId="0" borderId="7" xfId="0" applyFill="1" applyBorder="1" applyAlignment="1" applyProtection="1">
      <alignment horizontal="center" vertical="top" wrapText="1"/>
    </xf>
    <xf numFmtId="0" fontId="0" fillId="0" borderId="8"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13" fillId="0" borderId="7" xfId="2" applyFill="1" applyBorder="1" applyAlignment="1" applyProtection="1">
      <alignment horizontal="center" vertical="top" wrapText="1"/>
    </xf>
    <xf numFmtId="0" fontId="13" fillId="0" borderId="8" xfId="2" applyFill="1" applyBorder="1" applyAlignment="1" applyProtection="1">
      <alignment horizontal="center" vertical="top" wrapText="1"/>
    </xf>
    <xf numFmtId="0" fontId="13" fillId="0" borderId="5" xfId="2" applyFill="1" applyBorder="1" applyAlignment="1" applyProtection="1">
      <alignment horizontal="center" vertical="top" wrapText="1"/>
    </xf>
    <xf numFmtId="0" fontId="19" fillId="0" borderId="7" xfId="0" applyFont="1" applyBorder="1" applyAlignment="1" applyProtection="1">
      <alignment horizontal="left" vertical="top" wrapText="1"/>
    </xf>
    <xf numFmtId="0" fontId="21" fillId="0" borderId="5" xfId="0" applyFont="1" applyBorder="1" applyAlignment="1" applyProtection="1">
      <alignment horizontal="left" vertical="top" wrapText="1"/>
    </xf>
    <xf numFmtId="0" fontId="0" fillId="0" borderId="7" xfId="0" applyBorder="1" applyAlignment="1" applyProtection="1">
      <alignment horizontal="center" vertical="top" wrapText="1"/>
      <protection locked="0"/>
    </xf>
    <xf numFmtId="0" fontId="11" fillId="0" borderId="2" xfId="0" applyFont="1" applyBorder="1" applyAlignment="1" applyProtection="1">
      <alignment horizontal="left" vertical="top" wrapText="1"/>
    </xf>
    <xf numFmtId="0" fontId="13" fillId="0" borderId="7" xfId="2" applyBorder="1" applyAlignment="1" applyProtection="1">
      <alignment horizontal="center" vertical="top" wrapText="1"/>
    </xf>
    <xf numFmtId="0" fontId="13" fillId="0" borderId="5" xfId="2" applyBorder="1" applyAlignment="1" applyProtection="1">
      <alignment horizontal="center" vertical="top" wrapText="1"/>
    </xf>
    <xf numFmtId="0" fontId="2" fillId="0" borderId="8" xfId="0" applyFont="1" applyBorder="1" applyAlignment="1" applyProtection="1">
      <alignment horizontal="left" vertical="top" wrapText="1"/>
    </xf>
    <xf numFmtId="0" fontId="10" fillId="0" borderId="7" xfId="0" applyFont="1" applyFill="1" applyBorder="1" applyAlignment="1" applyProtection="1">
      <alignment horizontal="left" vertical="top" wrapText="1"/>
    </xf>
    <xf numFmtId="0" fontId="10" fillId="0" borderId="5" xfId="0" applyFont="1" applyFill="1" applyBorder="1" applyAlignment="1" applyProtection="1">
      <alignment horizontal="left" vertical="top" wrapText="1"/>
    </xf>
    <xf numFmtId="0" fontId="7" fillId="0" borderId="7" xfId="0" applyFont="1" applyFill="1" applyBorder="1" applyAlignment="1" applyProtection="1">
      <alignment horizontal="left" vertical="top" wrapText="1"/>
    </xf>
    <xf numFmtId="0" fontId="7" fillId="0" borderId="8" xfId="0" applyFont="1" applyFill="1" applyBorder="1" applyAlignment="1" applyProtection="1">
      <alignment horizontal="left" vertical="top" wrapText="1"/>
    </xf>
    <xf numFmtId="0" fontId="7" fillId="0" borderId="5" xfId="0" applyFont="1" applyFill="1" applyBorder="1" applyAlignment="1" applyProtection="1">
      <alignment horizontal="left" vertical="top" wrapText="1"/>
    </xf>
    <xf numFmtId="0" fontId="2" fillId="0" borderId="8" xfId="0" applyFont="1" applyFill="1" applyBorder="1" applyAlignment="1" applyProtection="1">
      <alignment horizontal="left" vertical="top" wrapText="1"/>
    </xf>
    <xf numFmtId="0" fontId="3" fillId="0" borderId="7" xfId="0" applyFont="1" applyFill="1" applyBorder="1" applyAlignment="1" applyProtection="1">
      <alignment vertical="top"/>
    </xf>
    <xf numFmtId="0" fontId="3" fillId="0" borderId="8" xfId="0" applyFont="1" applyFill="1" applyBorder="1" applyAlignment="1" applyProtection="1">
      <alignment vertical="top"/>
    </xf>
    <xf numFmtId="0" fontId="3" fillId="0" borderId="5" xfId="0" applyFont="1" applyFill="1" applyBorder="1" applyAlignment="1" applyProtection="1">
      <alignment vertical="top"/>
    </xf>
    <xf numFmtId="0" fontId="0" fillId="0" borderId="7" xfId="0" applyFill="1" applyBorder="1" applyAlignment="1" applyProtection="1">
      <alignment horizontal="center" vertical="top"/>
    </xf>
    <xf numFmtId="0" fontId="0" fillId="0" borderId="5" xfId="0" applyFill="1" applyBorder="1" applyAlignment="1" applyProtection="1">
      <alignment horizontal="center" vertical="top"/>
    </xf>
    <xf numFmtId="0" fontId="12" fillId="0" borderId="7" xfId="2" applyFont="1" applyFill="1" applyBorder="1" applyAlignment="1" applyProtection="1">
      <alignment horizontal="left" vertical="top" wrapText="1"/>
    </xf>
    <xf numFmtId="0" fontId="12" fillId="0" borderId="5" xfId="0" applyFont="1" applyFill="1" applyBorder="1" applyAlignment="1" applyProtection="1">
      <alignment horizontal="left" vertical="top" wrapText="1"/>
    </xf>
    <xf numFmtId="0" fontId="7" fillId="0" borderId="7" xfId="0" applyFont="1" applyFill="1" applyBorder="1" applyAlignment="1" applyProtection="1">
      <alignment vertical="top" wrapText="1"/>
    </xf>
    <xf numFmtId="0" fontId="7" fillId="0" borderId="8" xfId="0" applyFont="1" applyFill="1" applyBorder="1" applyAlignment="1" applyProtection="1">
      <alignment vertical="top" wrapText="1"/>
    </xf>
    <xf numFmtId="0" fontId="7" fillId="0" borderId="5" xfId="0" applyFont="1" applyFill="1" applyBorder="1" applyAlignment="1" applyProtection="1">
      <alignment vertical="top" wrapText="1"/>
    </xf>
    <xf numFmtId="0" fontId="11" fillId="0" borderId="7" xfId="0" applyFont="1" applyFill="1" applyBorder="1" applyAlignment="1" applyProtection="1">
      <alignment horizontal="center" vertical="top" wrapText="1"/>
    </xf>
    <xf numFmtId="0" fontId="11" fillId="0" borderId="8" xfId="0" applyFont="1" applyFill="1" applyBorder="1" applyAlignment="1" applyProtection="1">
      <alignment horizontal="center" vertical="top" wrapText="1"/>
    </xf>
    <xf numFmtId="0" fontId="11" fillId="0" borderId="5" xfId="0" applyFont="1" applyFill="1" applyBorder="1" applyAlignment="1" applyProtection="1">
      <alignment horizontal="center" vertical="top" wrapText="1"/>
    </xf>
    <xf numFmtId="0" fontId="7" fillId="7" borderId="3" xfId="0" applyFont="1" applyFill="1" applyBorder="1" applyAlignment="1" applyProtection="1">
      <alignment horizontal="center" vertical="top" wrapText="1"/>
    </xf>
    <xf numFmtId="0" fontId="7" fillId="7" borderId="9" xfId="0" applyFont="1" applyFill="1" applyBorder="1" applyAlignment="1" applyProtection="1">
      <alignment horizontal="center" vertical="top" wrapText="1"/>
    </xf>
    <xf numFmtId="0" fontId="7" fillId="7" borderId="4" xfId="0" applyFont="1" applyFill="1" applyBorder="1" applyAlignment="1" applyProtection="1">
      <alignment horizontal="center" vertical="top" wrapText="1"/>
    </xf>
    <xf numFmtId="0" fontId="7" fillId="6" borderId="3" xfId="0" applyFont="1" applyFill="1" applyBorder="1" applyAlignment="1" applyProtection="1">
      <alignment horizontal="center" vertical="top" wrapText="1"/>
    </xf>
    <xf numFmtId="0" fontId="7" fillId="6" borderId="9" xfId="0" applyFont="1" applyFill="1" applyBorder="1" applyAlignment="1" applyProtection="1">
      <alignment horizontal="center" vertical="top" wrapText="1"/>
    </xf>
    <xf numFmtId="0" fontId="7" fillId="6" borderId="4" xfId="0" applyFont="1" applyFill="1" applyBorder="1" applyAlignment="1" applyProtection="1">
      <alignment horizontal="center" vertical="top" wrapText="1"/>
    </xf>
    <xf numFmtId="0" fontId="0" fillId="0" borderId="7" xfId="0" applyBorder="1" applyAlignment="1" applyProtection="1">
      <alignment horizontal="left" vertical="top"/>
    </xf>
    <xf numFmtId="0" fontId="0" fillId="0" borderId="8" xfId="0" applyBorder="1" applyAlignment="1" applyProtection="1">
      <alignment horizontal="left" vertical="top"/>
    </xf>
    <xf numFmtId="0" fontId="0" fillId="0" borderId="5" xfId="0" applyBorder="1" applyAlignment="1" applyProtection="1">
      <alignment horizontal="left" vertical="top"/>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11" fillId="0" borderId="2" xfId="0" applyFont="1" applyFill="1" applyBorder="1" applyAlignment="1" applyProtection="1">
      <alignment horizontal="center" vertical="top" wrapText="1"/>
    </xf>
    <xf numFmtId="0" fontId="0" fillId="0" borderId="7" xfId="0" applyFill="1" applyBorder="1" applyAlignment="1" applyProtection="1">
      <alignment horizontal="left" vertical="top"/>
    </xf>
    <xf numFmtId="0" fontId="0" fillId="0" borderId="5" xfId="0" applyFill="1" applyBorder="1" applyAlignment="1" applyProtection="1">
      <alignment horizontal="left" vertical="top"/>
    </xf>
    <xf numFmtId="0" fontId="7" fillId="0" borderId="2" xfId="0" applyFont="1" applyFill="1" applyBorder="1" applyAlignment="1" applyProtection="1">
      <alignment vertical="top" wrapText="1"/>
    </xf>
    <xf numFmtId="0" fontId="12" fillId="0" borderId="7" xfId="0" applyFont="1" applyFill="1" applyBorder="1" applyAlignment="1" applyProtection="1">
      <alignment horizontal="left" vertical="top" wrapText="1"/>
    </xf>
    <xf numFmtId="0" fontId="12" fillId="0" borderId="7" xfId="0" applyFont="1" applyFill="1" applyBorder="1" applyAlignment="1" applyProtection="1">
      <alignment horizontal="center" vertical="top"/>
    </xf>
    <xf numFmtId="0" fontId="12" fillId="0" borderId="5" xfId="0" applyFont="1" applyFill="1" applyBorder="1" applyAlignment="1" applyProtection="1">
      <alignment horizontal="center" vertical="top"/>
    </xf>
    <xf numFmtId="0" fontId="12" fillId="0" borderId="2" xfId="0" applyFont="1" applyFill="1" applyBorder="1" applyAlignment="1" applyProtection="1">
      <alignment horizontal="center" vertical="top" wrapText="1"/>
    </xf>
    <xf numFmtId="0" fontId="14" fillId="6" borderId="7" xfId="0" applyFont="1" applyFill="1" applyBorder="1" applyAlignment="1" applyProtection="1">
      <alignment horizontal="center" vertical="top" wrapText="1"/>
    </xf>
    <xf numFmtId="0" fontId="14" fillId="6" borderId="5" xfId="0" applyFont="1" applyFill="1" applyBorder="1" applyAlignment="1" applyProtection="1">
      <alignment horizontal="center" vertical="top" wrapText="1"/>
    </xf>
    <xf numFmtId="0" fontId="12" fillId="0" borderId="8" xfId="0" applyFont="1" applyFill="1" applyBorder="1" applyAlignment="1" applyProtection="1">
      <alignment horizontal="left" vertical="top" wrapText="1"/>
    </xf>
    <xf numFmtId="0" fontId="13" fillId="0" borderId="7" xfId="2" applyBorder="1" applyAlignment="1" applyProtection="1">
      <alignment horizontal="center" vertical="top"/>
    </xf>
    <xf numFmtId="0" fontId="13" fillId="0" borderId="8" xfId="2" applyBorder="1" applyAlignment="1" applyProtection="1">
      <alignment horizontal="center" vertical="top"/>
    </xf>
    <xf numFmtId="0" fontId="13" fillId="0" borderId="5" xfId="2" applyBorder="1" applyAlignment="1" applyProtection="1">
      <alignment horizontal="center" vertical="top"/>
    </xf>
    <xf numFmtId="0" fontId="13" fillId="0" borderId="7" xfId="2" applyBorder="1" applyAlignment="1" applyProtection="1">
      <alignment vertical="top" wrapText="1"/>
    </xf>
    <xf numFmtId="0" fontId="13" fillId="0" borderId="5" xfId="2" applyBorder="1" applyAlignment="1" applyProtection="1">
      <alignment vertical="top" wrapText="1"/>
    </xf>
    <xf numFmtId="0" fontId="2" fillId="0" borderId="7" xfId="0" applyFont="1" applyBorder="1" applyAlignment="1" applyProtection="1">
      <alignment horizontal="center" vertical="top" wrapText="1"/>
    </xf>
    <xf numFmtId="0" fontId="2" fillId="0" borderId="5" xfId="0" applyFont="1" applyBorder="1" applyAlignment="1" applyProtection="1">
      <alignment horizontal="center" vertical="top" wrapText="1"/>
    </xf>
    <xf numFmtId="0" fontId="14" fillId="0" borderId="0" xfId="0" applyFont="1" applyAlignment="1" applyProtection="1">
      <alignment horizontal="left" vertical="top"/>
    </xf>
    <xf numFmtId="0" fontId="10" fillId="0" borderId="2" xfId="0" applyFont="1" applyFill="1" applyBorder="1" applyAlignment="1" applyProtection="1">
      <alignment horizontal="left" vertical="top" wrapText="1"/>
    </xf>
    <xf numFmtId="0" fontId="7" fillId="0" borderId="2" xfId="0" applyFont="1" applyFill="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3" fillId="0" borderId="2" xfId="0" applyFont="1" applyFill="1" applyBorder="1" applyAlignment="1" applyProtection="1">
      <alignment vertical="top"/>
    </xf>
    <xf numFmtId="0" fontId="0" fillId="0" borderId="2" xfId="0" applyFill="1" applyBorder="1" applyAlignment="1" applyProtection="1">
      <alignment horizontal="left" vertical="top" wrapText="1"/>
    </xf>
    <xf numFmtId="0" fontId="0" fillId="0" borderId="8" xfId="0" applyFill="1" applyBorder="1" applyAlignment="1" applyProtection="1">
      <alignment horizontal="center" vertical="top"/>
    </xf>
    <xf numFmtId="0" fontId="14" fillId="0" borderId="0" xfId="0" applyFont="1" applyAlignment="1" applyProtection="1">
      <alignment horizontal="left" vertical="top" wrapText="1"/>
    </xf>
    <xf numFmtId="0" fontId="13" fillId="0" borderId="8" xfId="2" applyBorder="1" applyAlignment="1" applyProtection="1">
      <alignment horizontal="center" vertical="top" wrapText="1"/>
    </xf>
    <xf numFmtId="0" fontId="11" fillId="0" borderId="7" xfId="0" applyFont="1" applyBorder="1" applyAlignment="1" applyProtection="1">
      <alignment horizontal="center" vertical="top"/>
    </xf>
    <xf numFmtId="0" fontId="11" fillId="0" borderId="8" xfId="0" applyFont="1" applyBorder="1" applyAlignment="1" applyProtection="1">
      <alignment horizontal="center" vertical="top"/>
    </xf>
    <xf numFmtId="0" fontId="11" fillId="0" borderId="5" xfId="0" applyFont="1" applyBorder="1" applyAlignment="1" applyProtection="1">
      <alignment horizontal="center" vertical="top"/>
    </xf>
  </cellXfs>
  <cellStyles count="5">
    <cellStyle name="Hipervínculo" xfId="2" builtinId="8"/>
    <cellStyle name="Normal" xfId="0" builtinId="0"/>
    <cellStyle name="Normal 2" xfId="3"/>
    <cellStyle name="Porcentaje" xfId="1" builtinId="5"/>
    <cellStyle name="Porcentaje 2" xfId="4"/>
  </cellStyles>
  <dxfs count="208">
    <dxf>
      <fill>
        <patternFill patternType="none">
          <fgColor indexed="64"/>
          <bgColor auto="1"/>
        </patternFill>
      </fill>
      <protection locked="1" hidden="0"/>
    </dxf>
    <dxf>
      <font>
        <b val="0"/>
        <i val="0"/>
        <strike val="0"/>
        <condense val="0"/>
        <extend val="0"/>
        <outline val="0"/>
        <shadow val="0"/>
        <u val="none"/>
        <vertAlign val="baseline"/>
        <sz val="12"/>
        <color rgb="FF000000"/>
        <name val="Arial"/>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left style="thin">
          <color auto="1"/>
        </left>
        <right/>
        <top style="thin">
          <color auto="1"/>
        </top>
        <bottom style="thin">
          <color auto="1"/>
        </bottom>
      </border>
      <protection locked="1"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ill>
        <patternFill patternType="none">
          <fgColor rgb="FF000000"/>
          <bgColor auto="1"/>
        </patternFill>
      </fill>
      <protection locked="1" hidden="0"/>
    </dxf>
    <dxf>
      <border outline="0">
        <bottom style="thin">
          <color auto="1"/>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bottom/>
      </border>
      <protection locked="1" hidden="0"/>
    </dxf>
    <dxf>
      <fill>
        <patternFill patternType="none">
          <fgColor indexed="64"/>
          <bgColor auto="1"/>
        </patternFill>
      </fill>
      <protection locked="1" hidden="0"/>
    </dxf>
    <dxf>
      <font>
        <b val="0"/>
        <i val="0"/>
        <strike val="0"/>
        <condense val="0"/>
        <extend val="0"/>
        <outline val="0"/>
        <shadow val="0"/>
        <u val="none"/>
        <vertAlign val="baseline"/>
        <sz val="12"/>
        <color rgb="FF000000"/>
        <name val="Arial"/>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left style="thin">
          <color auto="1"/>
        </left>
        <right/>
        <top style="thin">
          <color auto="1"/>
        </top>
        <bottom style="thin">
          <color auto="1"/>
        </bottom>
      </border>
      <protection locked="1"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ill>
        <patternFill patternType="none">
          <fgColor rgb="FF000000"/>
          <bgColor auto="1"/>
        </patternFill>
      </fill>
      <protection locked="1" hidden="0"/>
    </dxf>
    <dxf>
      <border outline="0">
        <bottom style="thin">
          <color auto="1"/>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bottom/>
      </border>
      <protection locked="1" hidden="0"/>
    </dxf>
    <dxf>
      <fill>
        <patternFill patternType="none">
          <fgColor indexed="64"/>
          <bgColor auto="1"/>
        </patternFill>
      </fill>
      <protection locked="1" hidden="0"/>
    </dxf>
    <dxf>
      <font>
        <b val="0"/>
        <i val="0"/>
        <strike val="0"/>
        <condense val="0"/>
        <extend val="0"/>
        <outline val="0"/>
        <shadow val="0"/>
        <u val="none"/>
        <vertAlign val="baseline"/>
        <sz val="12"/>
        <color rgb="FF000000"/>
        <name val="Arial"/>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left style="thin">
          <color auto="1"/>
        </left>
        <right/>
        <top style="thin">
          <color auto="1"/>
        </top>
        <bottom style="thin">
          <color auto="1"/>
        </bottom>
      </border>
      <protection locked="1"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ill>
        <patternFill patternType="none">
          <fgColor rgb="FF000000"/>
          <bgColor auto="1"/>
        </patternFill>
      </fill>
      <protection locked="1" hidden="0"/>
    </dxf>
    <dxf>
      <border outline="0">
        <bottom style="thin">
          <color auto="1"/>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bottom/>
      </border>
      <protection locked="1" hidden="0"/>
    </dxf>
    <dxf>
      <fill>
        <patternFill patternType="none">
          <fgColor indexed="64"/>
          <bgColor auto="1"/>
        </patternFill>
      </fill>
      <protection locked="1" hidden="0"/>
    </dxf>
    <dxf>
      <font>
        <b val="0"/>
        <i val="0"/>
        <strike val="0"/>
        <condense val="0"/>
        <extend val="0"/>
        <outline val="0"/>
        <shadow val="0"/>
        <u val="none"/>
        <vertAlign val="baseline"/>
        <sz val="12"/>
        <color rgb="FF000000"/>
        <name val="Arial"/>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left style="thin">
          <color auto="1"/>
        </left>
        <right/>
        <top style="thin">
          <color auto="1"/>
        </top>
        <bottom style="thin">
          <color auto="1"/>
        </bottom>
      </border>
      <protection locked="1"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ill>
        <patternFill patternType="none">
          <fgColor rgb="FF000000"/>
          <bgColor auto="1"/>
        </patternFill>
      </fill>
      <protection locked="1" hidden="0"/>
    </dxf>
    <dxf>
      <border outline="0">
        <bottom style="thin">
          <color auto="1"/>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bottom/>
      </border>
      <protection locked="1" hidden="0"/>
    </dxf>
    <dxf>
      <fill>
        <patternFill patternType="none">
          <fgColor indexed="64"/>
          <bgColor auto="1"/>
        </patternFill>
      </fill>
      <protection locked="1" hidden="0"/>
    </dxf>
    <dxf>
      <font>
        <b val="0"/>
        <i val="0"/>
        <strike val="0"/>
        <condense val="0"/>
        <extend val="0"/>
        <outline val="0"/>
        <shadow val="0"/>
        <u val="none"/>
        <vertAlign val="baseline"/>
        <sz val="12"/>
        <color rgb="FF000000"/>
        <name val="Arial"/>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left style="thin">
          <color auto="1"/>
        </left>
        <right/>
        <top style="thin">
          <color auto="1"/>
        </top>
        <bottom style="thin">
          <color auto="1"/>
        </bottom>
      </border>
      <protection locked="1"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ill>
        <patternFill patternType="none">
          <fgColor rgb="FF000000"/>
          <bgColor auto="1"/>
        </patternFill>
      </fill>
      <protection locked="1" hidden="0"/>
    </dxf>
    <dxf>
      <border outline="0">
        <bottom style="thin">
          <color auto="1"/>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bottom/>
      </border>
      <protection locked="1" hidden="0"/>
    </dxf>
    <dxf>
      <fill>
        <patternFill patternType="none">
          <fgColor indexed="64"/>
          <bgColor auto="1"/>
        </patternFill>
      </fill>
      <protection locked="1" hidden="0"/>
    </dxf>
    <dxf>
      <font>
        <b val="0"/>
        <i val="0"/>
        <strike val="0"/>
        <condense val="0"/>
        <extend val="0"/>
        <outline val="0"/>
        <shadow val="0"/>
        <u val="none"/>
        <vertAlign val="baseline"/>
        <sz val="12"/>
        <color rgb="FF000000"/>
        <name val="Arial"/>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left style="thin">
          <color auto="1"/>
        </left>
        <right/>
        <top style="thin">
          <color auto="1"/>
        </top>
        <bottom style="thin">
          <color auto="1"/>
        </bottom>
      </border>
      <protection locked="1"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ill>
        <patternFill patternType="none">
          <fgColor rgb="FF000000"/>
          <bgColor auto="1"/>
        </patternFill>
      </fill>
      <protection locked="1" hidden="0"/>
    </dxf>
    <dxf>
      <border outline="0">
        <bottom style="thin">
          <color auto="1"/>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bottom/>
      </border>
      <protection locked="1" hidden="0"/>
    </dxf>
    <dxf>
      <fill>
        <patternFill patternType="none">
          <fgColor indexed="64"/>
          <bgColor auto="1"/>
        </patternFill>
      </fill>
      <protection locked="1" hidden="0"/>
    </dxf>
    <dxf>
      <font>
        <b val="0"/>
        <i val="0"/>
        <strike val="0"/>
        <condense val="0"/>
        <extend val="0"/>
        <outline val="0"/>
        <shadow val="0"/>
        <u val="none"/>
        <vertAlign val="baseline"/>
        <sz val="12"/>
        <color rgb="FF000000"/>
        <name val="Arial"/>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left style="thin">
          <color auto="1"/>
        </left>
        <right/>
        <top style="thin">
          <color auto="1"/>
        </top>
        <bottom style="thin">
          <color auto="1"/>
        </bottom>
      </border>
      <protection locked="1"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ill>
        <patternFill patternType="none">
          <fgColor rgb="FF000000"/>
          <bgColor auto="1"/>
        </patternFill>
      </fill>
      <protection locked="1" hidden="0"/>
    </dxf>
    <dxf>
      <border outline="0">
        <bottom style="thin">
          <color auto="1"/>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bottom/>
      </border>
      <protection locked="1" hidden="0"/>
    </dxf>
    <dxf>
      <fill>
        <patternFill patternType="none">
          <fgColor indexed="64"/>
          <bgColor auto="1"/>
        </patternFill>
      </fill>
      <protection locked="1" hidden="0"/>
    </dxf>
    <dxf>
      <font>
        <b val="0"/>
        <i val="0"/>
        <strike val="0"/>
        <condense val="0"/>
        <extend val="0"/>
        <outline val="0"/>
        <shadow val="0"/>
        <u val="none"/>
        <vertAlign val="baseline"/>
        <sz val="12"/>
        <color rgb="FF000000"/>
        <name val="Arial"/>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left style="thin">
          <color auto="1"/>
        </left>
        <right/>
        <top style="thin">
          <color auto="1"/>
        </top>
        <bottom style="thin">
          <color auto="1"/>
        </bottom>
      </border>
      <protection locked="1"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ill>
        <patternFill patternType="none">
          <fgColor rgb="FF000000"/>
          <bgColor auto="1"/>
        </patternFill>
      </fill>
      <protection locked="1" hidden="0"/>
    </dxf>
    <dxf>
      <border outline="0">
        <bottom style="thin">
          <color auto="1"/>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bottom/>
      </border>
      <protection locked="1" hidden="0"/>
    </dxf>
    <dxf>
      <fill>
        <patternFill patternType="none">
          <fgColor indexed="64"/>
          <bgColor auto="1"/>
        </patternFill>
      </fill>
      <protection locked="1" hidden="0"/>
    </dxf>
    <dxf>
      <font>
        <b val="0"/>
        <i val="0"/>
        <strike val="0"/>
        <condense val="0"/>
        <extend val="0"/>
        <outline val="0"/>
        <shadow val="0"/>
        <u val="none"/>
        <vertAlign val="baseline"/>
        <sz val="12"/>
        <color rgb="FF000000"/>
        <name val="Arial"/>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left style="thin">
          <color auto="1"/>
        </left>
        <right/>
        <top style="thin">
          <color auto="1"/>
        </top>
        <bottom style="thin">
          <color auto="1"/>
        </bottom>
      </border>
      <protection locked="1"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ill>
        <patternFill patternType="none">
          <fgColor rgb="FF000000"/>
          <bgColor auto="1"/>
        </patternFill>
      </fill>
      <protection locked="1" hidden="0"/>
    </dxf>
    <dxf>
      <border outline="0">
        <bottom style="thin">
          <color auto="1"/>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bottom/>
      </border>
      <protection locked="1" hidden="0"/>
    </dxf>
    <dxf>
      <fill>
        <patternFill patternType="none">
          <fgColor indexed="64"/>
          <bgColor auto="1"/>
        </patternFill>
      </fill>
      <protection locked="1" hidden="0"/>
    </dxf>
    <dxf>
      <font>
        <b val="0"/>
        <i val="0"/>
        <strike val="0"/>
        <condense val="0"/>
        <extend val="0"/>
        <outline val="0"/>
        <shadow val="0"/>
        <u val="none"/>
        <vertAlign val="baseline"/>
        <sz val="12"/>
        <color rgb="FF000000"/>
        <name val="Arial"/>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left style="thin">
          <color auto="1"/>
        </left>
        <right/>
        <top style="thin">
          <color auto="1"/>
        </top>
        <bottom style="thin">
          <color auto="1"/>
        </bottom>
      </border>
      <protection locked="1"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ill>
        <patternFill patternType="none">
          <fgColor rgb="FF000000"/>
          <bgColor auto="1"/>
        </patternFill>
      </fill>
      <protection locked="1" hidden="0"/>
    </dxf>
    <dxf>
      <border outline="0">
        <bottom style="thin">
          <color auto="1"/>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bottom/>
      </border>
      <protection locked="1" hidden="0"/>
    </dxf>
    <dxf>
      <fill>
        <patternFill patternType="none">
          <fgColor indexed="64"/>
          <bgColor auto="1"/>
        </patternFill>
      </fill>
      <protection locked="1" hidden="0"/>
    </dxf>
    <dxf>
      <font>
        <b val="0"/>
        <i val="0"/>
        <strike val="0"/>
        <condense val="0"/>
        <extend val="0"/>
        <outline val="0"/>
        <shadow val="0"/>
        <u val="none"/>
        <vertAlign val="baseline"/>
        <sz val="12"/>
        <color rgb="FF000000"/>
        <name val="Arial"/>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left style="thin">
          <color auto="1"/>
        </left>
        <right/>
        <top style="thin">
          <color auto="1"/>
        </top>
        <bottom style="thin">
          <color auto="1"/>
        </bottom>
      </border>
      <protection locked="1"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ill>
        <patternFill patternType="none">
          <fgColor rgb="FF000000"/>
          <bgColor auto="1"/>
        </patternFill>
      </fill>
      <protection locked="1" hidden="0"/>
    </dxf>
    <dxf>
      <border outline="0">
        <bottom style="thin">
          <color auto="1"/>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bottom/>
      </border>
      <protection locked="1" hidden="0"/>
    </dxf>
    <dxf>
      <fill>
        <patternFill patternType="none">
          <fgColor indexed="64"/>
          <bgColor auto="1"/>
        </patternFill>
      </fill>
      <protection locked="1" hidden="0"/>
    </dxf>
    <dxf>
      <font>
        <b val="0"/>
        <i val="0"/>
        <strike val="0"/>
        <condense val="0"/>
        <extend val="0"/>
        <outline val="0"/>
        <shadow val="0"/>
        <u val="none"/>
        <vertAlign val="baseline"/>
        <sz val="12"/>
        <color rgb="FF000000"/>
        <name val="Arial"/>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left style="thin">
          <color auto="1"/>
        </left>
        <right/>
        <top style="thin">
          <color auto="1"/>
        </top>
        <bottom style="thin">
          <color auto="1"/>
        </bottom>
      </border>
      <protection locked="1"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ill>
        <patternFill patternType="none">
          <fgColor rgb="FF000000"/>
          <bgColor auto="1"/>
        </patternFill>
      </fill>
      <protection locked="1" hidden="0"/>
    </dxf>
    <dxf>
      <border outline="0">
        <bottom style="thin">
          <color auto="1"/>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bottom/>
      </border>
      <protection locked="1" hidden="0"/>
    </dxf>
    <dxf>
      <fill>
        <patternFill patternType="none">
          <fgColor indexed="64"/>
          <bgColor auto="1"/>
        </patternFill>
      </fill>
      <protection locked="1" hidden="0"/>
    </dxf>
    <dxf>
      <font>
        <b val="0"/>
        <i val="0"/>
        <strike val="0"/>
        <condense val="0"/>
        <extend val="0"/>
        <outline val="0"/>
        <shadow val="0"/>
        <u val="none"/>
        <vertAlign val="baseline"/>
        <sz val="12"/>
        <color rgb="FF000000"/>
        <name val="Arial"/>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left style="thin">
          <color auto="1"/>
        </left>
        <right/>
        <top style="thin">
          <color auto="1"/>
        </top>
        <bottom style="thin">
          <color auto="1"/>
        </bottom>
      </border>
      <protection locked="1"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ill>
        <patternFill patternType="none">
          <fgColor rgb="FF000000"/>
          <bgColor auto="1"/>
        </patternFill>
      </fill>
      <protection locked="1" hidden="0"/>
    </dxf>
    <dxf>
      <border outline="0">
        <bottom style="thin">
          <color auto="1"/>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bottom/>
      </border>
      <protection locked="1" hidden="0"/>
    </dxf>
    <dxf>
      <fill>
        <patternFill patternType="none">
          <fgColor indexed="64"/>
          <bgColor auto="1"/>
        </patternFill>
      </fill>
      <protection locked="1" hidden="0"/>
    </dxf>
    <dxf>
      <font>
        <b val="0"/>
        <i val="0"/>
        <strike val="0"/>
        <condense val="0"/>
        <extend val="0"/>
        <outline val="0"/>
        <shadow val="0"/>
        <u val="none"/>
        <vertAlign val="baseline"/>
        <sz val="12"/>
        <color rgb="FF000000"/>
        <name val="Arial"/>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left style="thin">
          <color auto="1"/>
        </left>
        <right/>
        <top style="thin">
          <color auto="1"/>
        </top>
        <bottom style="thin">
          <color auto="1"/>
        </bottom>
      </border>
      <protection locked="1"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ill>
        <patternFill patternType="none">
          <fgColor rgb="FF000000"/>
          <bgColor auto="1"/>
        </patternFill>
      </fill>
      <protection locked="1" hidden="0"/>
    </dxf>
    <dxf>
      <border outline="0">
        <bottom style="thin">
          <color auto="1"/>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bottom/>
      </border>
      <protection locked="1" hidden="0"/>
    </dxf>
    <dxf>
      <fill>
        <patternFill patternType="none">
          <fgColor indexed="64"/>
          <bgColor auto="1"/>
        </patternFill>
      </fill>
      <protection locked="1" hidden="0"/>
    </dxf>
    <dxf>
      <font>
        <b val="0"/>
        <i val="0"/>
        <strike val="0"/>
        <condense val="0"/>
        <extend val="0"/>
        <outline val="0"/>
        <shadow val="0"/>
        <u val="none"/>
        <vertAlign val="baseline"/>
        <sz val="12"/>
        <color rgb="FF000000"/>
        <name val="Arial"/>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left style="thin">
          <color auto="1"/>
        </left>
        <right/>
        <top style="thin">
          <color auto="1"/>
        </top>
        <bottom style="thin">
          <color auto="1"/>
        </bottom>
      </border>
      <protection locked="1"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ill>
        <patternFill patternType="none">
          <fgColor rgb="FF000000"/>
          <bgColor auto="1"/>
        </patternFill>
      </fill>
      <protection locked="1" hidden="0"/>
    </dxf>
    <dxf>
      <border outline="0">
        <bottom style="thin">
          <color auto="1"/>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bottom/>
      </border>
      <protection locked="1" hidden="0"/>
    </dxf>
    <dxf>
      <fill>
        <patternFill patternType="none">
          <fgColor indexed="64"/>
          <bgColor auto="1"/>
        </patternFill>
      </fill>
      <protection locked="1" hidden="0"/>
    </dxf>
    <dxf>
      <font>
        <b val="0"/>
        <i val="0"/>
        <strike val="0"/>
        <condense val="0"/>
        <extend val="0"/>
        <outline val="0"/>
        <shadow val="0"/>
        <u val="none"/>
        <vertAlign val="baseline"/>
        <sz val="12"/>
        <color rgb="FF000000"/>
        <name val="Arial"/>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left style="thin">
          <color auto="1"/>
        </left>
        <right/>
        <top style="thin">
          <color auto="1"/>
        </top>
        <bottom style="thin">
          <color auto="1"/>
        </bottom>
      </border>
      <protection locked="1"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ill>
        <patternFill patternType="none">
          <fgColor rgb="FF000000"/>
          <bgColor auto="1"/>
        </patternFill>
      </fill>
      <protection locked="1" hidden="0"/>
    </dxf>
    <dxf>
      <border outline="0">
        <bottom style="thin">
          <color auto="1"/>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bottom/>
      </border>
      <protection locked="1" hidden="0"/>
    </dxf>
    <dxf>
      <fill>
        <patternFill patternType="none">
          <fgColor indexed="64"/>
          <bgColor auto="1"/>
        </patternFill>
      </fill>
      <alignment textRotation="0" wrapText="1" indent="0" justifyLastLine="0" shrinkToFit="0" readingOrder="0"/>
      <protection locked="1" hidden="0"/>
    </dxf>
    <dxf>
      <font>
        <b val="0"/>
        <i val="0"/>
        <strike val="0"/>
        <condense val="0"/>
        <extend val="0"/>
        <outline val="0"/>
        <shadow val="0"/>
        <u val="none"/>
        <vertAlign val="baseline"/>
        <sz val="12"/>
        <color rgb="FF000000"/>
        <name val="Arial"/>
        <scheme val="none"/>
      </font>
      <numFmt numFmtId="13" formatCode="0%"/>
      <fill>
        <patternFill patternType="none">
          <fgColor indexed="64"/>
          <bgColor auto="1"/>
        </patternFill>
      </fill>
      <alignment horizontal="center" vertical="center" textRotation="0" wrapText="1" indent="0" justifyLastLine="0" shrinkToFit="0" readingOrder="0"/>
      <border diagonalUp="0" diagonalDown="0">
        <left style="thin">
          <color auto="1"/>
        </left>
        <right/>
        <top style="thin">
          <color auto="1"/>
        </top>
        <bottom style="thin">
          <color auto="1"/>
        </bottom>
      </border>
      <protection locked="1"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ill>
        <patternFill patternType="none">
          <fgColor rgb="FF000000"/>
          <bgColor auto="1"/>
        </patternFill>
      </fill>
      <alignment textRotation="0" wrapText="1" indent="0" justifyLastLine="0" shrinkToFit="0" readingOrder="0"/>
      <protection locked="1" hidden="0"/>
    </dxf>
    <dxf>
      <border outline="0">
        <bottom style="thin">
          <color auto="1"/>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bottom/>
      </border>
      <protection locked="1" hidden="0"/>
    </dxf>
    <dxf>
      <fill>
        <patternFill patternType="none">
          <fgColor indexed="64"/>
          <bgColor auto="1"/>
        </patternFill>
      </fill>
      <protection locked="1" hidden="0"/>
    </dxf>
    <dxf>
      <font>
        <b val="0"/>
        <i val="0"/>
        <strike val="0"/>
        <condense val="0"/>
        <extend val="0"/>
        <outline val="0"/>
        <shadow val="0"/>
        <u val="none"/>
        <vertAlign val="baseline"/>
        <sz val="12"/>
        <color rgb="FF000000"/>
        <name val="Arial"/>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left style="thin">
          <color auto="1"/>
        </left>
        <right/>
        <top style="thin">
          <color auto="1"/>
        </top>
        <bottom style="thin">
          <color auto="1"/>
        </bottom>
      </border>
      <protection locked="1"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ill>
        <patternFill patternType="none">
          <fgColor rgb="FF000000"/>
          <bgColor auto="1"/>
        </patternFill>
      </fill>
      <protection locked="1" hidden="0"/>
    </dxf>
    <dxf>
      <border outline="0">
        <bottom style="thin">
          <color auto="1"/>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bottom/>
      </border>
      <protection locked="1" hidden="0"/>
    </dxf>
    <dxf>
      <fill>
        <patternFill patternType="none">
          <fgColor indexed="64"/>
          <bgColor auto="1"/>
        </patternFill>
      </fill>
      <protection locked="1" hidden="0"/>
    </dxf>
    <dxf>
      <font>
        <b val="0"/>
        <i val="0"/>
        <strike val="0"/>
        <condense val="0"/>
        <extend val="0"/>
        <outline val="0"/>
        <shadow val="0"/>
        <u val="none"/>
        <vertAlign val="baseline"/>
        <sz val="12"/>
        <color rgb="FF000000"/>
        <name val="Arial"/>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left style="thin">
          <color auto="1"/>
        </left>
        <right/>
        <top style="thin">
          <color auto="1"/>
        </top>
        <bottom style="thin">
          <color auto="1"/>
        </bottom>
      </border>
      <protection locked="1"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ill>
        <patternFill patternType="none">
          <fgColor rgb="FF000000"/>
          <bgColor auto="1"/>
        </patternFill>
      </fill>
      <protection locked="1" hidden="0"/>
    </dxf>
    <dxf>
      <border outline="0">
        <bottom style="thin">
          <color auto="1"/>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bottom/>
      </border>
      <protection locked="1" hidden="0"/>
    </dxf>
    <dxf>
      <fill>
        <patternFill patternType="none">
          <fgColor indexed="64"/>
          <bgColor auto="1"/>
        </patternFill>
      </fill>
      <protection locked="1" hidden="0"/>
    </dxf>
    <dxf>
      <font>
        <b val="0"/>
        <i val="0"/>
        <strike val="0"/>
        <condense val="0"/>
        <extend val="0"/>
        <outline val="0"/>
        <shadow val="0"/>
        <u val="none"/>
        <vertAlign val="baseline"/>
        <sz val="12"/>
        <color rgb="FF000000"/>
        <name val="Arial"/>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left style="thin">
          <color auto="1"/>
        </left>
        <right/>
        <top style="thin">
          <color auto="1"/>
        </top>
        <bottom style="thin">
          <color auto="1"/>
        </bottom>
      </border>
      <protection locked="1"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ill>
        <patternFill patternType="none">
          <fgColor rgb="FF000000"/>
          <bgColor auto="1"/>
        </patternFill>
      </fill>
      <protection locked="1" hidden="0"/>
    </dxf>
    <dxf>
      <border outline="0">
        <bottom style="thin">
          <color auto="1"/>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bottom/>
      </border>
      <protection locked="1" hidden="0"/>
    </dxf>
    <dxf>
      <fill>
        <patternFill patternType="none">
          <fgColor indexed="64"/>
          <bgColor auto="1"/>
        </patternFill>
      </fill>
      <protection locked="1" hidden="0"/>
    </dxf>
    <dxf>
      <font>
        <b val="0"/>
        <i val="0"/>
        <strike val="0"/>
        <condense val="0"/>
        <extend val="0"/>
        <outline val="0"/>
        <shadow val="0"/>
        <u val="none"/>
        <vertAlign val="baseline"/>
        <sz val="12"/>
        <color rgb="FF000000"/>
        <name val="Arial"/>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left style="thin">
          <color auto="1"/>
        </left>
        <right/>
        <top style="thin">
          <color auto="1"/>
        </top>
        <bottom style="thin">
          <color auto="1"/>
        </bottom>
      </border>
      <protection locked="1"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ill>
        <patternFill patternType="none">
          <fgColor rgb="FF000000"/>
          <bgColor auto="1"/>
        </patternFill>
      </fill>
      <protection locked="1" hidden="0"/>
    </dxf>
    <dxf>
      <border outline="0">
        <bottom style="thin">
          <color auto="1"/>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bottom/>
      </border>
      <protection locked="1" hidden="0"/>
    </dxf>
    <dxf>
      <fill>
        <patternFill patternType="none">
          <fgColor indexed="64"/>
          <bgColor auto="1"/>
        </patternFill>
      </fill>
      <protection locked="1" hidden="0"/>
    </dxf>
    <dxf>
      <font>
        <b val="0"/>
        <i val="0"/>
        <strike val="0"/>
        <condense val="0"/>
        <extend val="0"/>
        <outline val="0"/>
        <shadow val="0"/>
        <u val="none"/>
        <vertAlign val="baseline"/>
        <sz val="12"/>
        <color rgb="FF000000"/>
        <name val="Arial"/>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left style="thin">
          <color auto="1"/>
        </left>
        <right/>
        <top style="thin">
          <color auto="1"/>
        </top>
        <bottom style="thin">
          <color auto="1"/>
        </bottom>
      </border>
      <protection locked="1"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ill>
        <patternFill patternType="none">
          <fgColor rgb="FF000000"/>
          <bgColor auto="1"/>
        </patternFill>
      </fill>
      <protection locked="1" hidden="0"/>
    </dxf>
    <dxf>
      <border outline="0">
        <bottom style="thin">
          <color auto="1"/>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bottom/>
      </border>
      <protection locked="1" hidden="0"/>
    </dxf>
    <dxf>
      <fill>
        <patternFill patternType="none">
          <fgColor indexed="64"/>
          <bgColor auto="1"/>
        </patternFill>
      </fill>
      <protection locked="1" hidden="0"/>
    </dxf>
    <dxf>
      <font>
        <b val="0"/>
        <i val="0"/>
        <strike val="0"/>
        <condense val="0"/>
        <extend val="0"/>
        <outline val="0"/>
        <shadow val="0"/>
        <u val="none"/>
        <vertAlign val="baseline"/>
        <sz val="12"/>
        <color rgb="FF000000"/>
        <name val="Arial"/>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left style="thin">
          <color auto="1"/>
        </left>
        <right/>
        <top style="thin">
          <color auto="1"/>
        </top>
        <bottom style="thin">
          <color auto="1"/>
        </bottom>
      </border>
      <protection locked="1"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ill>
        <patternFill patternType="none">
          <fgColor rgb="FF000000"/>
          <bgColor auto="1"/>
        </patternFill>
      </fill>
      <protection locked="1" hidden="0"/>
    </dxf>
    <dxf>
      <border outline="0">
        <bottom style="thin">
          <color auto="1"/>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bottom/>
      </border>
      <protection locked="1" hidden="0"/>
    </dxf>
    <dxf>
      <fill>
        <patternFill patternType="none">
          <fgColor indexed="64"/>
          <bgColor auto="1"/>
        </patternFill>
      </fill>
      <protection locked="1" hidden="0"/>
    </dxf>
    <dxf>
      <font>
        <b val="0"/>
        <i val="0"/>
        <strike val="0"/>
        <condense val="0"/>
        <extend val="0"/>
        <outline val="0"/>
        <shadow val="0"/>
        <u val="none"/>
        <vertAlign val="baseline"/>
        <sz val="12"/>
        <color rgb="FF000000"/>
        <name val="Arial"/>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left style="thin">
          <color auto="1"/>
        </left>
        <right/>
        <top style="thin">
          <color auto="1"/>
        </top>
        <bottom style="thin">
          <color auto="1"/>
        </bottom>
      </border>
      <protection locked="1"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ill>
        <patternFill patternType="none">
          <fgColor rgb="FF000000"/>
          <bgColor auto="1"/>
        </patternFill>
      </fill>
      <protection locked="1" hidden="0"/>
    </dxf>
    <dxf>
      <border outline="0">
        <bottom style="thin">
          <color auto="1"/>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bottom/>
      </border>
      <protection locked="1" hidden="0"/>
    </dxf>
    <dxf>
      <fill>
        <patternFill patternType="none">
          <fgColor indexed="64"/>
          <bgColor auto="1"/>
        </patternFill>
      </fill>
      <protection locked="1" hidden="0"/>
    </dxf>
    <dxf>
      <font>
        <b val="0"/>
        <i val="0"/>
        <strike val="0"/>
        <condense val="0"/>
        <extend val="0"/>
        <outline val="0"/>
        <shadow val="0"/>
        <u val="none"/>
        <vertAlign val="baseline"/>
        <sz val="12"/>
        <color rgb="FF000000"/>
        <name val="Arial"/>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left style="thin">
          <color auto="1"/>
        </left>
        <right/>
        <top style="thin">
          <color auto="1"/>
        </top>
        <bottom style="thin">
          <color auto="1"/>
        </bottom>
      </border>
      <protection locked="1"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ill>
        <patternFill patternType="none">
          <fgColor rgb="FF000000"/>
          <bgColor auto="1"/>
        </patternFill>
      </fill>
      <protection locked="1" hidden="0"/>
    </dxf>
    <dxf>
      <border outline="0">
        <bottom style="thin">
          <color auto="1"/>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bottom/>
      </border>
      <protection locked="1" hidden="0"/>
    </dxf>
    <dxf>
      <fill>
        <patternFill patternType="none">
          <fgColor indexed="64"/>
          <bgColor auto="1"/>
        </patternFill>
      </fill>
      <protection locked="1" hidden="0"/>
    </dxf>
    <dxf>
      <font>
        <b val="0"/>
        <i val="0"/>
        <strike val="0"/>
        <condense val="0"/>
        <extend val="0"/>
        <outline val="0"/>
        <shadow val="0"/>
        <u val="none"/>
        <vertAlign val="baseline"/>
        <sz val="12"/>
        <color rgb="FF000000"/>
        <name val="Arial"/>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left style="thin">
          <color auto="1"/>
        </left>
        <right/>
        <top style="thin">
          <color auto="1"/>
        </top>
        <bottom style="thin">
          <color auto="1"/>
        </bottom>
      </border>
      <protection locked="1"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general" vertical="center" textRotation="0" wrapText="1" indent="0" justifyLastLine="0" shrinkToFit="0" readingOrder="0"/>
      <border diagonalUp="0" diagonalDown="0">
        <left/>
        <right style="thin">
          <color auto="1"/>
        </right>
        <top style="thin">
          <color auto="1"/>
        </top>
        <bottom style="thin">
          <color auto="1"/>
        </bottom>
      </border>
      <protection locked="1" hidden="0"/>
    </dxf>
    <dxf>
      <border outline="0">
        <top style="thin">
          <color auto="1"/>
        </top>
      </border>
    </dxf>
    <dxf>
      <border outline="0">
        <left style="thin">
          <color auto="1"/>
        </left>
        <right style="thin">
          <color auto="1"/>
        </right>
        <top style="thin">
          <color auto="1"/>
        </top>
        <bottom style="thin">
          <color auto="1"/>
        </bottom>
      </border>
    </dxf>
    <dxf>
      <fill>
        <patternFill patternType="none">
          <fgColor rgb="FF000000"/>
          <bgColor auto="1"/>
        </patternFill>
      </fill>
      <protection locked="1" hidden="0"/>
    </dxf>
    <dxf>
      <border outline="0">
        <bottom style="thin">
          <color auto="1"/>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Ranking!$B$1</c:f>
              <c:strCache>
                <c:ptCount val="1"/>
                <c:pt idx="0">
                  <c:v>PORCENTAJE</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Ranking!$A$2:$A$23</c:f>
              <c:strCache>
                <c:ptCount val="22"/>
                <c:pt idx="0">
                  <c:v>SECRETARÍA DE CIENCIA, TECNOLOGÍA E INNOVACIÓN</c:v>
                </c:pt>
                <c:pt idx="1">
                  <c:v>SECRETARÍA DE HACIENDA</c:v>
                </c:pt>
                <c:pt idx="2">
                  <c:v>SECRETARÍA DE LA MUJER Y EQUIDAD DE GÉNERO.</c:v>
                </c:pt>
                <c:pt idx="3">
                  <c:v>SECRETARÍA DE INTEGRACIÓN REGIONAL</c:v>
                </c:pt>
                <c:pt idx="4">
                  <c:v>SECRETARÍA DE LA FUNCIÓN PÚBLICA</c:v>
                </c:pt>
                <c:pt idx="5">
                  <c:v>SECRETARÍA DE HÁBITAT Y VIVIENDA</c:v>
                </c:pt>
                <c:pt idx="6">
                  <c:v>SECRETARÍA DE DESARROLLO E INCLUSIÓN SOCIAL</c:v>
                </c:pt>
                <c:pt idx="7">
                  <c:v>ALTA CONSEJERÍA PARA LA FELICIDAD Y EL BIENESTAR DE CUNDINAMARCA</c:v>
                </c:pt>
                <c:pt idx="8">
                  <c:v>SECRETARÍA DE SALUD</c:v>
                </c:pt>
                <c:pt idx="9">
                  <c:v>SECRETARÍA DE MINAS, ENERGÍA Y GAS</c:v>
                </c:pt>
                <c:pt idx="10">
                  <c:v>SECRETARÍA GENERAL</c:v>
                </c:pt>
                <c:pt idx="11">
                  <c:v>UNIDAD ADMINISTRATIVA ESPECIAL PARA LA GESTIÓN DEL RIESGO DE DESASTRES</c:v>
                </c:pt>
                <c:pt idx="12">
                  <c:v>SECRETARÍA DE TECNOLOGÍAS DE LA INFORMACIÓN Y LAS COMUNICACIONES</c:v>
                </c:pt>
                <c:pt idx="13">
                  <c:v>SECRETARÍA DE ASUNTOS INTERNACIONALES</c:v>
                </c:pt>
                <c:pt idx="14">
                  <c:v>SECRETARÍA DE PLANEACIÓN</c:v>
                </c:pt>
                <c:pt idx="15">
                  <c:v>SECRETARÍA DE TRANSPORTE Y MOVILIDAD</c:v>
                </c:pt>
                <c:pt idx="16">
                  <c:v>SECRETARÍA DE COMPETITIVIDAD Y DESARROLLO ECONÓMICO</c:v>
                </c:pt>
                <c:pt idx="17">
                  <c:v>SECRETARÍA DEL AMBIENTE</c:v>
                </c:pt>
                <c:pt idx="18">
                  <c:v>SECRETARÍA DE EDUCACIÓN</c:v>
                </c:pt>
                <c:pt idx="19">
                  <c:v>SECRETARÍA DE GOBIERNO</c:v>
                </c:pt>
                <c:pt idx="20">
                  <c:v>SECRETARÍA JURÍDICA</c:v>
                </c:pt>
                <c:pt idx="21">
                  <c:v>SECRETARÍA DE AGRICULTURA Y DESARROLLO RURAL</c:v>
                </c:pt>
              </c:strCache>
            </c:strRef>
          </c:cat>
          <c:val>
            <c:numRef>
              <c:f>Ranking!$B$2:$B$23</c:f>
              <c:numCache>
                <c:formatCode>0%</c:formatCode>
                <c:ptCount val="22"/>
                <c:pt idx="0">
                  <c:v>0.73441358024691361</c:v>
                </c:pt>
                <c:pt idx="1">
                  <c:v>0.72156084656084662</c:v>
                </c:pt>
                <c:pt idx="2">
                  <c:v>0.72004357298474941</c:v>
                </c:pt>
                <c:pt idx="3">
                  <c:v>0.70796957671957683</c:v>
                </c:pt>
                <c:pt idx="4">
                  <c:v>0.66836419753086418</c:v>
                </c:pt>
                <c:pt idx="5">
                  <c:v>0.6616512345679012</c:v>
                </c:pt>
                <c:pt idx="6">
                  <c:v>0.65516975308641978</c:v>
                </c:pt>
                <c:pt idx="7">
                  <c:v>0.65014090177133654</c:v>
                </c:pt>
                <c:pt idx="8">
                  <c:v>0.63888888888888884</c:v>
                </c:pt>
                <c:pt idx="9">
                  <c:v>0.624074074074074</c:v>
                </c:pt>
                <c:pt idx="10">
                  <c:v>0.49691358024691357</c:v>
                </c:pt>
                <c:pt idx="11">
                  <c:v>0.48032407407407401</c:v>
                </c:pt>
                <c:pt idx="12">
                  <c:v>0.47839506172839502</c:v>
                </c:pt>
                <c:pt idx="13">
                  <c:v>0.47222222222222227</c:v>
                </c:pt>
                <c:pt idx="14">
                  <c:v>0.45902777777777776</c:v>
                </c:pt>
                <c:pt idx="15">
                  <c:v>0.45879629629629626</c:v>
                </c:pt>
                <c:pt idx="16">
                  <c:v>0.40532407407407406</c:v>
                </c:pt>
                <c:pt idx="17">
                  <c:v>0.40416666666666667</c:v>
                </c:pt>
                <c:pt idx="18">
                  <c:v>0.38097790773229367</c:v>
                </c:pt>
                <c:pt idx="19">
                  <c:v>0.37708333333333338</c:v>
                </c:pt>
                <c:pt idx="20">
                  <c:v>0.30717592592592591</c:v>
                </c:pt>
                <c:pt idx="21">
                  <c:v>0.22916666666666666</c:v>
                </c:pt>
              </c:numCache>
            </c:numRef>
          </c:val>
          <c:extLst xmlns:c16r2="http://schemas.microsoft.com/office/drawing/2015/06/chart">
            <c:ext xmlns:c16="http://schemas.microsoft.com/office/drawing/2014/chart" uri="{C3380CC4-5D6E-409C-BE32-E72D297353CC}">
              <c16:uniqueId val="{00000000-2FC0-D64A-B2D0-C9D8D82202B9}"/>
            </c:ext>
          </c:extLst>
        </c:ser>
        <c:dLbls>
          <c:showLegendKey val="0"/>
          <c:showVal val="1"/>
          <c:showCatName val="0"/>
          <c:showSerName val="0"/>
          <c:showPercent val="0"/>
          <c:showBubbleSize val="0"/>
        </c:dLbls>
        <c:gapWidth val="75"/>
        <c:axId val="-1586050208"/>
        <c:axId val="-1586036608"/>
      </c:barChart>
      <c:catAx>
        <c:axId val="-158605020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586036608"/>
        <c:crosses val="autoZero"/>
        <c:auto val="1"/>
        <c:lblAlgn val="ctr"/>
        <c:lblOffset val="100"/>
        <c:noMultiLvlLbl val="0"/>
      </c:catAx>
      <c:valAx>
        <c:axId val="-1586036608"/>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586050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6350</xdr:colOff>
      <xdr:row>0</xdr:row>
      <xdr:rowOff>184150</xdr:rowOff>
    </xdr:from>
    <xdr:to>
      <xdr:col>16</xdr:col>
      <xdr:colOff>495300</xdr:colOff>
      <xdr:row>23</xdr:row>
      <xdr:rowOff>0</xdr:rowOff>
    </xdr:to>
    <xdr:graphicFrame macro="">
      <xdr:nvGraphicFramePr>
        <xdr:cNvPr id="2" name="Gráfico 1">
          <a:extLst>
            <a:ext uri="{FF2B5EF4-FFF2-40B4-BE49-F238E27FC236}">
              <a16:creationId xmlns:a16="http://schemas.microsoft.com/office/drawing/2014/main" xmlns="" id="{281D5793-14A6-A845-A4FC-9C0CB14CF5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8" name="Tabla13345" displayName="Tabla13345" ref="A207:C217" totalsRowShown="0" headerRowDxfId="207" dataDxfId="205" headerRowBorderDxfId="206" tableBorderDxfId="204" totalsRowBorderDxfId="203">
  <autoFilter ref="A207:C217"/>
  <tableColumns count="3">
    <tableColumn id="1" name="Categoría" dataDxfId="202"/>
    <tableColumn id="2" name="% de Cumplimiento" dataDxfId="201"/>
    <tableColumn id="3" name="Observaciones" dataDxfId="200"/>
  </tableColumns>
  <tableStyleInfo name="TableStyleMedium3" showFirstColumn="0" showLastColumn="0" showRowStripes="1" showColumnStripes="0"/>
</table>
</file>

<file path=xl/tables/table10.xml><?xml version="1.0" encoding="utf-8"?>
<table xmlns="http://schemas.openxmlformats.org/spreadsheetml/2006/main" id="26" name="Tabla147827" displayName="Tabla147827" ref="A207:C217" totalsRowShown="0" headerRowDxfId="135" dataDxfId="133" headerRowBorderDxfId="134" tableBorderDxfId="132" totalsRowBorderDxfId="131">
  <autoFilter ref="A207:C217"/>
  <tableColumns count="3">
    <tableColumn id="1" name="Categoría" dataDxfId="130"/>
    <tableColumn id="2" name="% de Cumplimiento" dataDxfId="129"/>
    <tableColumn id="3" name="Observaciones" dataDxfId="128"/>
  </tableColumns>
  <tableStyleInfo name="TableStyleMedium3" showFirstColumn="0" showLastColumn="0" showRowStripes="1" showColumnStripes="0"/>
</table>
</file>

<file path=xl/tables/table11.xml><?xml version="1.0" encoding="utf-8"?>
<table xmlns="http://schemas.openxmlformats.org/spreadsheetml/2006/main" id="17" name="Tabla1379" displayName="Tabla1379" ref="A207:C217" totalsRowShown="0" headerRowDxfId="127" dataDxfId="125" headerRowBorderDxfId="126" tableBorderDxfId="124" totalsRowBorderDxfId="123">
  <autoFilter ref="A207:C217"/>
  <tableColumns count="3">
    <tableColumn id="1" name="Categoría" dataDxfId="122"/>
    <tableColumn id="2" name="% de Cumplimiento" dataDxfId="121"/>
    <tableColumn id="3" name="Observaciones" dataDxfId="120"/>
  </tableColumns>
  <tableStyleInfo name="TableStyleMedium3" showFirstColumn="0" showLastColumn="0" showRowStripes="1" showColumnStripes="0"/>
</table>
</file>

<file path=xl/tables/table12.xml><?xml version="1.0" encoding="utf-8"?>
<table xmlns="http://schemas.openxmlformats.org/spreadsheetml/2006/main" id="16" name="Tabla13710" displayName="Tabla13710" ref="A207:C217" totalsRowShown="0" headerRowDxfId="119" dataDxfId="117" headerRowBorderDxfId="118" tableBorderDxfId="116" totalsRowBorderDxfId="115">
  <autoFilter ref="A207:C217"/>
  <tableColumns count="3">
    <tableColumn id="1" name="Categoría" dataDxfId="114"/>
    <tableColumn id="2" name="% de Cumplimiento" dataDxfId="113"/>
    <tableColumn id="3" name="Observaciones" dataDxfId="112"/>
  </tableColumns>
  <tableStyleInfo name="TableStyleMedium3" showFirstColumn="0" showLastColumn="0" showRowStripes="1" showColumnStripes="0"/>
</table>
</file>

<file path=xl/tables/table13.xml><?xml version="1.0" encoding="utf-8"?>
<table xmlns="http://schemas.openxmlformats.org/spreadsheetml/2006/main" id="10" name="Tabla147811" displayName="Tabla147811" ref="A207:C217" totalsRowShown="0" headerRowDxfId="111" dataDxfId="109" headerRowBorderDxfId="110" tableBorderDxfId="108" totalsRowBorderDxfId="107">
  <autoFilter ref="A207:C217"/>
  <tableColumns count="3">
    <tableColumn id="1" name="Categoría" dataDxfId="106"/>
    <tableColumn id="2" name="% de Cumplimiento" dataDxfId="105"/>
    <tableColumn id="3" name="Observaciones" dataDxfId="104"/>
  </tableColumns>
  <tableStyleInfo name="TableStyleMedium3" showFirstColumn="0" showLastColumn="0" showRowStripes="1" showColumnStripes="0"/>
</table>
</file>

<file path=xl/tables/table14.xml><?xml version="1.0" encoding="utf-8"?>
<table xmlns="http://schemas.openxmlformats.org/spreadsheetml/2006/main" id="9" name="Tabla147810" displayName="Tabla147810" ref="A207:C217" totalsRowShown="0" headerRowDxfId="103" dataDxfId="101" headerRowBorderDxfId="102" tableBorderDxfId="100" totalsRowBorderDxfId="99">
  <autoFilter ref="A207:C217"/>
  <tableColumns count="3">
    <tableColumn id="1" name="Categoría" dataDxfId="98"/>
    <tableColumn id="2" name="% de Cumplimiento" dataDxfId="97"/>
    <tableColumn id="3" name="Observaciones" dataDxfId="96"/>
  </tableColumns>
  <tableStyleInfo name="TableStyleMedium3" showFirstColumn="0" showLastColumn="0" showRowStripes="1" showColumnStripes="0"/>
</table>
</file>

<file path=xl/tables/table15.xml><?xml version="1.0" encoding="utf-8"?>
<table xmlns="http://schemas.openxmlformats.org/spreadsheetml/2006/main" id="8" name="Tabla14789" displayName="Tabla14789" ref="A207:C217" totalsRowShown="0" headerRowDxfId="95" dataDxfId="93" headerRowBorderDxfId="94" tableBorderDxfId="92" totalsRowBorderDxfId="91">
  <autoFilter ref="A207:C217"/>
  <tableColumns count="3">
    <tableColumn id="1" name="Categoría" dataDxfId="90"/>
    <tableColumn id="2" name="% de Cumplimiento" dataDxfId="89"/>
    <tableColumn id="3" name="Observaciones" dataDxfId="88"/>
  </tableColumns>
  <tableStyleInfo name="TableStyleMedium3" showFirstColumn="0" showLastColumn="0" showRowStripes="1" showColumnStripes="0"/>
</table>
</file>

<file path=xl/tables/table16.xml><?xml version="1.0" encoding="utf-8"?>
<table xmlns="http://schemas.openxmlformats.org/spreadsheetml/2006/main" id="6" name="Tabla14787" displayName="Tabla14787" ref="A207:C217" totalsRowShown="0" headerRowDxfId="87" dataDxfId="85" headerRowBorderDxfId="86" tableBorderDxfId="84" totalsRowBorderDxfId="83">
  <autoFilter ref="A207:C217"/>
  <tableColumns count="3">
    <tableColumn id="1" name="Categoría" dataDxfId="82"/>
    <tableColumn id="2" name="% de Cumplimiento" dataDxfId="81"/>
    <tableColumn id="3" name="Observaciones" dataDxfId="80"/>
  </tableColumns>
  <tableStyleInfo name="TableStyleMedium3" showFirstColumn="0" showLastColumn="0" showRowStripes="1" showColumnStripes="0"/>
</table>
</file>

<file path=xl/tables/table17.xml><?xml version="1.0" encoding="utf-8"?>
<table xmlns="http://schemas.openxmlformats.org/spreadsheetml/2006/main" id="5" name="Tabla14786" displayName="Tabla14786" ref="A207:C217" totalsRowShown="0" headerRowDxfId="79" dataDxfId="77" headerRowBorderDxfId="78" tableBorderDxfId="76" totalsRowBorderDxfId="75">
  <autoFilter ref="A207:C217"/>
  <tableColumns count="3">
    <tableColumn id="1" name="Categoría" dataDxfId="74"/>
    <tableColumn id="2" name="% de Cumplimiento" dataDxfId="73"/>
    <tableColumn id="3" name="Observaciones" dataDxfId="72"/>
  </tableColumns>
  <tableStyleInfo name="TableStyleMedium3" showFirstColumn="0" showLastColumn="0" showRowStripes="1" showColumnStripes="0"/>
</table>
</file>

<file path=xl/tables/table18.xml><?xml version="1.0" encoding="utf-8"?>
<table xmlns="http://schemas.openxmlformats.org/spreadsheetml/2006/main" id="4" name="Tabla14785" displayName="Tabla14785" ref="A207:C217" totalsRowShown="0" headerRowDxfId="71" dataDxfId="69" headerRowBorderDxfId="70" tableBorderDxfId="68" totalsRowBorderDxfId="67">
  <autoFilter ref="A207:C217"/>
  <tableColumns count="3">
    <tableColumn id="1" name="Categoría" dataDxfId="66"/>
    <tableColumn id="2" name="% de Cumplimiento" dataDxfId="65"/>
    <tableColumn id="3" name="Observaciones" dataDxfId="64"/>
  </tableColumns>
  <tableStyleInfo name="TableStyleMedium3" showFirstColumn="0" showLastColumn="0" showRowStripes="1" showColumnStripes="0"/>
</table>
</file>

<file path=xl/tables/table19.xml><?xml version="1.0" encoding="utf-8"?>
<table xmlns="http://schemas.openxmlformats.org/spreadsheetml/2006/main" id="1" name="Tabla14782" displayName="Tabla14782" ref="A207:C217" totalsRowShown="0" headerRowDxfId="63" dataDxfId="61" headerRowBorderDxfId="62" tableBorderDxfId="60" totalsRowBorderDxfId="59">
  <autoFilter ref="A207:C217"/>
  <tableColumns count="3">
    <tableColumn id="1" name="Categoría" dataDxfId="58"/>
    <tableColumn id="2" name="% de Cumplimiento" dataDxfId="57"/>
    <tableColumn id="3" name="Observaciones" dataDxfId="56"/>
  </tableColumns>
  <tableStyleInfo name="TableStyleMedium3" showFirstColumn="0" showLastColumn="0" showRowStripes="1" showColumnStripes="0"/>
</table>
</file>

<file path=xl/tables/table2.xml><?xml version="1.0" encoding="utf-8"?>
<table xmlns="http://schemas.openxmlformats.org/spreadsheetml/2006/main" id="14" name="Tabla147815" displayName="Tabla147815" ref="A207:C217" totalsRowShown="0" headerRowDxfId="199" dataDxfId="197" headerRowBorderDxfId="198" tableBorderDxfId="196" totalsRowBorderDxfId="195">
  <autoFilter ref="A207:C217"/>
  <tableColumns count="3">
    <tableColumn id="1" name="Categoría" dataDxfId="194"/>
    <tableColumn id="2" name="% de Cumplimiento" dataDxfId="193"/>
    <tableColumn id="3" name="Observaciones" dataDxfId="192"/>
  </tableColumns>
  <tableStyleInfo name="TableStyleMedium3" showFirstColumn="0" showLastColumn="0" showRowStripes="1" showColumnStripes="0"/>
</table>
</file>

<file path=xl/tables/table20.xml><?xml version="1.0" encoding="utf-8"?>
<table xmlns="http://schemas.openxmlformats.org/spreadsheetml/2006/main" id="3" name="Tabla1478234" displayName="Tabla1478234" ref="A207:C217" totalsRowShown="0" headerRowDxfId="55" dataDxfId="53" headerRowBorderDxfId="54" tableBorderDxfId="52" totalsRowBorderDxfId="51">
  <autoFilter ref="A207:C217"/>
  <tableColumns count="3">
    <tableColumn id="1" name="Categoría" dataDxfId="50"/>
    <tableColumn id="2" name="% de Cumplimiento" dataDxfId="49"/>
    <tableColumn id="3" name="Observaciones" dataDxfId="48"/>
  </tableColumns>
  <tableStyleInfo name="TableStyleMedium3" showFirstColumn="0" showLastColumn="0" showRowStripes="1" showColumnStripes="0"/>
</table>
</file>

<file path=xl/tables/table21.xml><?xml version="1.0" encoding="utf-8"?>
<table xmlns="http://schemas.openxmlformats.org/spreadsheetml/2006/main" id="2" name="Tabla147823" displayName="Tabla147823" ref="A207:C217" totalsRowShown="0" headerRowDxfId="47" dataDxfId="45" headerRowBorderDxfId="46" tableBorderDxfId="44" totalsRowBorderDxfId="43">
  <autoFilter ref="A207:C217"/>
  <tableColumns count="3">
    <tableColumn id="1" name="Categoría" dataDxfId="42"/>
    <tableColumn id="2" name="% de Cumplimiento" dataDxfId="41"/>
    <tableColumn id="3" name="Observaciones" dataDxfId="40"/>
  </tableColumns>
  <tableStyleInfo name="TableStyleMedium3" showFirstColumn="0" showLastColumn="0" showRowStripes="1" showColumnStripes="0"/>
</table>
</file>

<file path=xl/tables/table22.xml><?xml version="1.0" encoding="utf-8"?>
<table xmlns="http://schemas.openxmlformats.org/spreadsheetml/2006/main" id="33" name="Tabla1478303234" displayName="Tabla1478303234" ref="A207:C217" totalsRowShown="0" headerRowDxfId="39" dataDxfId="37" headerRowBorderDxfId="38" tableBorderDxfId="36" totalsRowBorderDxfId="35">
  <autoFilter ref="A207:C217"/>
  <tableColumns count="3">
    <tableColumn id="1" name="Categoría" dataDxfId="34"/>
    <tableColumn id="2" name="% de Cumplimiento" dataDxfId="33"/>
    <tableColumn id="3" name="Observaciones" dataDxfId="32"/>
  </tableColumns>
  <tableStyleInfo name="TableStyleMedium3" showFirstColumn="0" showLastColumn="0" showRowStripes="1" showColumnStripes="0"/>
</table>
</file>

<file path=xl/tables/table23.xml><?xml version="1.0" encoding="utf-8"?>
<table xmlns="http://schemas.openxmlformats.org/spreadsheetml/2006/main" id="29" name="Tabla147830" displayName="Tabla147830" ref="A207:C217" totalsRowShown="0" headerRowDxfId="31" dataDxfId="29" headerRowBorderDxfId="30" tableBorderDxfId="28" totalsRowBorderDxfId="27">
  <autoFilter ref="A207:C217"/>
  <tableColumns count="3">
    <tableColumn id="1" name="Categoría" dataDxfId="26"/>
    <tableColumn id="2" name="% de Cumplimiento" dataDxfId="25"/>
    <tableColumn id="3" name="Observaciones" dataDxfId="24"/>
  </tableColumns>
  <tableStyleInfo name="TableStyleMedium3" showFirstColumn="0" showLastColumn="0" showRowStripes="1" showColumnStripes="0"/>
</table>
</file>

<file path=xl/tables/table24.xml><?xml version="1.0" encoding="utf-8"?>
<table xmlns="http://schemas.openxmlformats.org/spreadsheetml/2006/main" id="31" name="Tabla14783032" displayName="Tabla14783032" ref="A207:C217" totalsRowShown="0" headerRowDxfId="23" dataDxfId="21" headerRowBorderDxfId="22" tableBorderDxfId="20" totalsRowBorderDxfId="19">
  <autoFilter ref="A207:C217"/>
  <tableColumns count="3">
    <tableColumn id="1" name="Categoría" dataDxfId="18"/>
    <tableColumn id="2" name="% de Cumplimiento" dataDxfId="17"/>
    <tableColumn id="3" name="Observaciones" dataDxfId="16"/>
  </tableColumns>
  <tableStyleInfo name="TableStyleMedium3" showFirstColumn="0" showLastColumn="0" showRowStripes="1" showColumnStripes="0"/>
</table>
</file>

<file path=xl/tables/table25.xml><?xml version="1.0" encoding="utf-8"?>
<table xmlns="http://schemas.openxmlformats.org/spreadsheetml/2006/main" id="32" name="Tabla1478303233" displayName="Tabla1478303233" ref="A207:C217" totalsRowShown="0" headerRowDxfId="15" dataDxfId="13" headerRowBorderDxfId="14" tableBorderDxfId="12" totalsRowBorderDxfId="11">
  <autoFilter ref="A207:C217"/>
  <tableColumns count="3">
    <tableColumn id="1" name="Categoría" dataDxfId="10"/>
    <tableColumn id="2" name="% de Cumplimiento" dataDxfId="9"/>
    <tableColumn id="3" name="Observaciones" dataDxfId="8"/>
  </tableColumns>
  <tableStyleInfo name="TableStyleMedium3" showFirstColumn="0" showLastColumn="0" showRowStripes="1" showColumnStripes="0"/>
</table>
</file>

<file path=xl/tables/table26.xml><?xml version="1.0" encoding="utf-8"?>
<table xmlns="http://schemas.openxmlformats.org/spreadsheetml/2006/main" id="11" name="Tabla147812" displayName="Tabla147812" ref="A207:C217" totalsRowShown="0" headerRowDxfId="7" dataDxfId="5" headerRowBorderDxfId="6" tableBorderDxfId="4" totalsRowBorderDxfId="3">
  <autoFilter ref="A207:C217"/>
  <tableColumns count="3">
    <tableColumn id="1" name="Categoría" dataDxfId="2"/>
    <tableColumn id="2" name="% de Cumplimiento" dataDxfId="1"/>
    <tableColumn id="3" name="Observaciones" dataDxfId="0"/>
  </tableColumns>
  <tableStyleInfo name="TableStyleMedium3" showFirstColumn="0" showLastColumn="0" showRowStripes="1" showColumnStripes="0"/>
</table>
</file>

<file path=xl/tables/table3.xml><?xml version="1.0" encoding="utf-8"?>
<table xmlns="http://schemas.openxmlformats.org/spreadsheetml/2006/main" id="20" name="Tabla13" displayName="Tabla13" ref="A207:C217" totalsRowShown="0" headerRowDxfId="191" dataDxfId="189" headerRowBorderDxfId="190" tableBorderDxfId="188" totalsRowBorderDxfId="187">
  <autoFilter ref="A207:C217"/>
  <tableColumns count="3">
    <tableColumn id="1" name="Categoría" dataDxfId="186"/>
    <tableColumn id="2" name="% de Cumplimiento" dataDxfId="185"/>
    <tableColumn id="3" name="Observaciones" dataDxfId="184"/>
  </tableColumns>
  <tableStyleInfo name="TableStyleMedium3" showFirstColumn="0" showLastColumn="0" showRowStripes="1" showColumnStripes="0"/>
</table>
</file>

<file path=xl/tables/table4.xml><?xml version="1.0" encoding="utf-8"?>
<table xmlns="http://schemas.openxmlformats.org/spreadsheetml/2006/main" id="21" name="Tabla133" displayName="Tabla133" ref="A207:C217" totalsRowShown="0" headerRowDxfId="183" dataDxfId="181" headerRowBorderDxfId="182" tableBorderDxfId="180" totalsRowBorderDxfId="179">
  <autoFilter ref="A207:C217"/>
  <tableColumns count="3">
    <tableColumn id="1" name="Categoría" dataDxfId="178"/>
    <tableColumn id="2" name="% de Cumplimiento" dataDxfId="177"/>
    <tableColumn id="3" name="Observaciones" dataDxfId="176"/>
  </tableColumns>
  <tableStyleInfo name="TableStyleMedium3" showFirstColumn="0" showLastColumn="0" showRowStripes="1" showColumnStripes="0"/>
</table>
</file>

<file path=xl/tables/table5.xml><?xml version="1.0" encoding="utf-8"?>
<table xmlns="http://schemas.openxmlformats.org/spreadsheetml/2006/main" id="15" name="Tabla147816" displayName="Tabla147816" ref="A207:C217" totalsRowShown="0" headerRowDxfId="175" dataDxfId="173" headerRowBorderDxfId="174" tableBorderDxfId="172" totalsRowBorderDxfId="171">
  <autoFilter ref="A207:C217"/>
  <tableColumns count="3">
    <tableColumn id="1" name="Categoría" dataDxfId="170"/>
    <tableColumn id="2" name="% de Cumplimiento" dataDxfId="169"/>
    <tableColumn id="3" name="Observaciones" dataDxfId="168"/>
  </tableColumns>
  <tableStyleInfo name="TableStyleMedium3" showFirstColumn="0" showLastColumn="0" showRowStripes="1" showColumnStripes="0"/>
</table>
</file>

<file path=xl/tables/table6.xml><?xml version="1.0" encoding="utf-8"?>
<table xmlns="http://schemas.openxmlformats.org/spreadsheetml/2006/main" id="23" name="Tabla13346" displayName="Tabla13346" ref="A207:C217" totalsRowShown="0" headerRowDxfId="167" dataDxfId="165" headerRowBorderDxfId="166" tableBorderDxfId="164" totalsRowBorderDxfId="163">
  <autoFilter ref="A207:C217"/>
  <tableColumns count="3">
    <tableColumn id="1" name="Categoría" dataDxfId="162"/>
    <tableColumn id="2" name="% de Cumplimiento" dataDxfId="161"/>
    <tableColumn id="3" name="Observaciones" dataDxfId="160"/>
  </tableColumns>
  <tableStyleInfo name="TableStyleMedium3" showFirstColumn="0" showLastColumn="0" showRowStripes="1" showColumnStripes="0"/>
</table>
</file>

<file path=xl/tables/table7.xml><?xml version="1.0" encoding="utf-8"?>
<table xmlns="http://schemas.openxmlformats.org/spreadsheetml/2006/main" id="13" name="Tabla147814" displayName="Tabla147814" ref="A207:C217" totalsRowShown="0" headerRowDxfId="159" dataDxfId="157" headerRowBorderDxfId="158" tableBorderDxfId="156" totalsRowBorderDxfId="155">
  <autoFilter ref="A207:C217"/>
  <tableColumns count="3">
    <tableColumn id="1" name="Categoría" dataDxfId="154"/>
    <tableColumn id="2" name="% de Cumplimiento" dataDxfId="153"/>
    <tableColumn id="3" name="Observaciones" dataDxfId="152"/>
  </tableColumns>
  <tableStyleInfo name="TableStyleMedium3" showFirstColumn="0" showLastColumn="0" showRowStripes="1" showColumnStripes="0"/>
</table>
</file>

<file path=xl/tables/table8.xml><?xml version="1.0" encoding="utf-8"?>
<table xmlns="http://schemas.openxmlformats.org/spreadsheetml/2006/main" id="12" name="Tabla147813" displayName="Tabla147813" ref="A207:C217" totalsRowShown="0" headerRowDxfId="151" dataDxfId="149" headerRowBorderDxfId="150" tableBorderDxfId="148" totalsRowBorderDxfId="147">
  <autoFilter ref="A207:C217"/>
  <tableColumns count="3">
    <tableColumn id="1" name="Categoría" dataDxfId="146"/>
    <tableColumn id="2" name="% de Cumplimiento" dataDxfId="145"/>
    <tableColumn id="3" name="Observaciones" dataDxfId="144"/>
  </tableColumns>
  <tableStyleInfo name="TableStyleMedium3" showFirstColumn="0" showLastColumn="0" showRowStripes="1" showColumnStripes="0"/>
</table>
</file>

<file path=xl/tables/table9.xml><?xml version="1.0" encoding="utf-8"?>
<table xmlns="http://schemas.openxmlformats.org/spreadsheetml/2006/main" id="19" name="Tabla1378" displayName="Tabla1378" ref="A207:C217" totalsRowShown="0" headerRowDxfId="143" dataDxfId="141" headerRowBorderDxfId="142" tableBorderDxfId="140" totalsRowBorderDxfId="139">
  <autoFilter ref="A207:C217"/>
  <tableColumns count="3">
    <tableColumn id="1" name="Categoría" dataDxfId="138"/>
    <tableColumn id="2" name="% de Cumplimiento" dataDxfId="137"/>
    <tableColumn id="3" name="Observaciones" dataDxfId="136"/>
  </tableColumns>
  <tableStyleInfo name="TableStyleMedium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hyperlink" Target="http://www.cundinamarca.gov.co/dependencias/sectic/quienes-somos/estructura-organica1" TargetMode="External"/><Relationship Id="rId13" Type="http://schemas.openxmlformats.org/officeDocument/2006/relationships/hyperlink" Target="http://www.cundinamarca.gov.co/dependencias/sectic/centro-documental/csecretic_centrodoc_documentos" TargetMode="External"/><Relationship Id="rId18" Type="http://schemas.openxmlformats.org/officeDocument/2006/relationships/hyperlink" Target="http://www.cundinamarca.gov.co/dependencias/sectic/quienes-somos/planeacion-gestion-control" TargetMode="External"/><Relationship Id="rId3" Type="http://schemas.openxmlformats.org/officeDocument/2006/relationships/hyperlink" Target="http://www.cundinamarca.gov.co/dependencias/sectic/noticias/historico-noticias" TargetMode="External"/><Relationship Id="rId21" Type="http://schemas.openxmlformats.org/officeDocument/2006/relationships/hyperlink" Target="http://www.cundinamarca.gov.co/dependencias/sectic/quienes-somos/planeacion-gestion-control" TargetMode="External"/><Relationship Id="rId7" Type="http://schemas.openxmlformats.org/officeDocument/2006/relationships/hyperlink" Target="http://www.cundinamarca.gov.co/dependencias/sectic/quienes-somos/procesos-y-procedimientos/index" TargetMode="External"/><Relationship Id="rId12" Type="http://schemas.openxmlformats.org/officeDocument/2006/relationships/hyperlink" Target="http://www.cundinamarca.gov.co/dependencias/sectic/centro-documental/contratacion/index" TargetMode="External"/><Relationship Id="rId17" Type="http://schemas.openxmlformats.org/officeDocument/2006/relationships/hyperlink" Target="http://www.cundinamarca.gov.co/dependencias/sectic/quienes-somos/planeacion-gestion-control" TargetMode="External"/><Relationship Id="rId2" Type="http://schemas.openxmlformats.org/officeDocument/2006/relationships/hyperlink" Target="http://www.cundinamarca.gov.co/dependencias/sectic/informacion-de-interes/glosario1/index" TargetMode="External"/><Relationship Id="rId16" Type="http://schemas.openxmlformats.org/officeDocument/2006/relationships/hyperlink" Target="http://www.cundinamarca.gov.co/dependencias/sectic/quienes-somos/planeacion-gestion-control" TargetMode="External"/><Relationship Id="rId20" Type="http://schemas.openxmlformats.org/officeDocument/2006/relationships/hyperlink" Target="http://www.cundinamarca.gov.co/dependencias/sectic/quienes-somos/planeacion-gestion-control" TargetMode="External"/><Relationship Id="rId1" Type="http://schemas.openxmlformats.org/officeDocument/2006/relationships/hyperlink" Target="http://www.cundinamarca.gov.co/dependencias/sectic/informacion-de-interes/preguntas-frecuentes/index" TargetMode="External"/><Relationship Id="rId6" Type="http://schemas.openxmlformats.org/officeDocument/2006/relationships/hyperlink" Target="http://www.cundinamarca.gov.co/dependencias/sectic/quienes-somos/funciones/index" TargetMode="External"/><Relationship Id="rId11" Type="http://schemas.openxmlformats.org/officeDocument/2006/relationships/hyperlink" Target="http://www.cundinamarca.gov.co/dependencias/sectic/quienes-somos/estructura-organica1" TargetMode="External"/><Relationship Id="rId24" Type="http://schemas.openxmlformats.org/officeDocument/2006/relationships/table" Target="../tables/table8.xml"/><Relationship Id="rId5" Type="http://schemas.openxmlformats.org/officeDocument/2006/relationships/hyperlink" Target="http://www.cundinamarca.gov.co/dependencias/sectic/quienes-somos/mision-objetivos1/index" TargetMode="External"/><Relationship Id="rId15" Type="http://schemas.openxmlformats.org/officeDocument/2006/relationships/hyperlink" Target="http://www.cundinamarca.gov.co/dependencias/sectic/quienes-somos/planeacion-gestion-control" TargetMode="External"/><Relationship Id="rId23" Type="http://schemas.openxmlformats.org/officeDocument/2006/relationships/printerSettings" Target="../printerSettings/printerSettings8.bin"/><Relationship Id="rId10" Type="http://schemas.openxmlformats.org/officeDocument/2006/relationships/hyperlink" Target="http://www.cundinamarca.gov.co/dependencias/sectic/quienes-somos/estructura-organica1" TargetMode="External"/><Relationship Id="rId19" Type="http://schemas.openxmlformats.org/officeDocument/2006/relationships/hyperlink" Target="http://www.cundinamarca.gov.co/dependencias/sectic/quienes-somos/planeacion-gestion-control" TargetMode="External"/><Relationship Id="rId4" Type="http://schemas.openxmlformats.org/officeDocument/2006/relationships/hyperlink" Target="http://www.cundinamarca.gov.co/dependencias/sectic/informacion-de-interes/publicaciones/estudios-del-sector" TargetMode="External"/><Relationship Id="rId9" Type="http://schemas.openxmlformats.org/officeDocument/2006/relationships/hyperlink" Target="http://www.cundinamarca.gov.co/dependencias/sectic/quienes-somos/estructura-organica1" TargetMode="External"/><Relationship Id="rId14" Type="http://schemas.openxmlformats.org/officeDocument/2006/relationships/hyperlink" Target="http://www.cundinamarca.gov.co/dependencias/sectic/programas-y-proyectos/cundinamarca-revolucion-digital" TargetMode="External"/><Relationship Id="rId22" Type="http://schemas.openxmlformats.org/officeDocument/2006/relationships/hyperlink" Target="http://www.cundinamarca.gov.co/dependencias/sectic/servicios-al-ciudadano/portafolio-de-servicios"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cundinet.cundinamarca.gov.co:8080/aplicaciones/gobernacion/centroDocumental/doc-Minas.nsf/0/189C9ACC27DD1FF605257EF3006C0058/$FILE/1.%20antecedentes%20de%201886%20de%202015.pdf" TargetMode="External"/><Relationship Id="rId18" Type="http://schemas.openxmlformats.org/officeDocument/2006/relationships/hyperlink" Target="http://www.cundinamarca.gov.co/Home/SecretariasEntidades.gc/Secretariademinasyenergia/SecdeMinaEnerDespliegue/asservicioalciudadano_secminasyener/csecminasyener_portafolio_de_servicios" TargetMode="External"/><Relationship Id="rId26" Type="http://schemas.openxmlformats.org/officeDocument/2006/relationships/hyperlink" Target="http://www.cundinamarca.gov.co/Home/SecretariasEntidades.gc/Secretariademinasyenergia/SecdeMinaEnerDespliegue/asquienessomos_contenidos/csecminasyener_planeaciongestionycontrol" TargetMode="External"/><Relationship Id="rId21" Type="http://schemas.openxmlformats.org/officeDocument/2006/relationships/hyperlink" Target="http://www.cundinamarca.gov.co/Home/SecretariasEntidades.gc/Secretariademinasyenergia/SecdeMinaEnerDespliegue/asservicioalciudadano_secminasyener/csecminasyener_portafolio_de_servicios" TargetMode="External"/><Relationship Id="rId34" Type="http://schemas.openxmlformats.org/officeDocument/2006/relationships/hyperlink" Target="http://www.cundinamarca.gov.co/wcm/myconnect/cfba6083-db3b-4021-bdb4-05fef87306f5/Informe+de+Gesti%C3%B3n+2020.pdf?MOD=AJPERES&amp;CVID=ntudFFj&amp;CVID=ntudFFj&amp;CVID=ntudFFj" TargetMode="External"/><Relationship Id="rId7" Type="http://schemas.openxmlformats.org/officeDocument/2006/relationships/hyperlink" Target="http://www.cundinamarca.gov.co/Home/SecretariasEntidades.gc/Secretariademinasyenergia/SecdeMinaEnerDespliegue/asquienessomos_contenidos/csecminasyener_planeaciongestionycontrol" TargetMode="External"/><Relationship Id="rId12" Type="http://schemas.openxmlformats.org/officeDocument/2006/relationships/hyperlink" Target="http://cundinet.cundinamarca.gov.co:8080/aplicaciones/gobernacion/centroDocumental/doc-Minas.nsf/0/189C9ACC27DD1FF605257EF3006C0058/$FILE/1.%20antecedentes%20de%201886%20de%202015.pdf" TargetMode="External"/><Relationship Id="rId17" Type="http://schemas.openxmlformats.org/officeDocument/2006/relationships/hyperlink" Target="http://www.cundinamarca.gov.co/Home/SecretariasEntidades.gc/Secretariademinasyenergia/SecdeMinaEnerDespliegue/asservicioalciudadano_secminasyener/csecminasyener_portafolio_de_servicios" TargetMode="External"/><Relationship Id="rId25" Type="http://schemas.openxmlformats.org/officeDocument/2006/relationships/hyperlink" Target="http://www.cundinamarca.gov.co/Home/SecretariasEntidades.gc/Secretariademinasyenergia/SecdeMinaEnerDespliegue/ascentrodoc_contenidos/csecreminasyenargia_centrodoc_contratacion_2020" TargetMode="External"/><Relationship Id="rId33" Type="http://schemas.openxmlformats.org/officeDocument/2006/relationships/hyperlink" Target="http://www.cundinamarca.gov.co/Home/SecretariasEntidades.gc/Secretariademinasyenergia/SecdeMinaEnerDespliegue/asquienessomos_contenidos/csecminasyener_planeaciongestionycontrol" TargetMode="External"/><Relationship Id="rId2" Type="http://schemas.openxmlformats.org/officeDocument/2006/relationships/hyperlink" Target="http://www.cundinamarca.gov.co/Home/SecretariasEntidades.gc/Secretariademinasyenergia/SecdeMinaEnerDespliegue/asquienessomos_contenidos/csecminasyener_funciones" TargetMode="External"/><Relationship Id="rId16" Type="http://schemas.openxmlformats.org/officeDocument/2006/relationships/hyperlink" Target="http://www.cundinamarca.gov.co/Home/SecretariasEntidades.gc/Secretariademinasyenergia/SecdeMinaEnerDespliegue/asservicioalciudadano_secminasyener/csecminasyener_portafolio_de_servicios" TargetMode="External"/><Relationship Id="rId20" Type="http://schemas.openxmlformats.org/officeDocument/2006/relationships/hyperlink" Target="http://www.cundinamarca.gov.co/Home/SecretariasEntidades.gc/Secretariademinasyenergia/SecdeMinaEnerDespliegue/asservicioalciudadano_secminasyener/csecminasyener_portafolio_de_servicios" TargetMode="External"/><Relationship Id="rId29" Type="http://schemas.openxmlformats.org/officeDocument/2006/relationships/hyperlink" Target="http://www.cundinamarca.gov.co/Home/SecretariasEntidades.gc/Secretariademinasyenergia/SecdeMinaEnerDespliegue/asquienessomos_contenidos/csecminasyener_planeaciongestionycontrol" TargetMode="External"/><Relationship Id="rId1" Type="http://schemas.openxmlformats.org/officeDocument/2006/relationships/hyperlink" Target="http://www.cundinamarca.gov.co/Home/SecretariasEntidades.gc/Secretariademinasyenergia/SecdeMinaEnerDespliegue/asquienessomos_contenidos/csecminasyener_funciones" TargetMode="External"/><Relationship Id="rId6" Type="http://schemas.openxmlformats.org/officeDocument/2006/relationships/hyperlink" Target="http://www.cundinamarca.gov.co/Home/SecretariasEntidades.gc/Secretariademinasyenergia/SecdeMinaEnerDespliegue/asquienessomos_contenidos/csecminasyener_estructura" TargetMode="External"/><Relationship Id="rId11" Type="http://schemas.openxmlformats.org/officeDocument/2006/relationships/hyperlink" Target="http://www.cundinamarca.gov.co/Home/SecretariasEntidades.gc/Secretariademinasyenergia/SecdeMinaEnerDespliegue/asgaleriadenoticias/asmenugalerianoticias/cmenugalerianoticiasrepositorionuevo" TargetMode="External"/><Relationship Id="rId24" Type="http://schemas.openxmlformats.org/officeDocument/2006/relationships/hyperlink" Target="http://www.cundinamarca.gov.co/Home/SecretariasEntidades.gc/Secretariademinasyenergia/SecdeMinaEnerDespliegue/ascentrodoc_contenidos/csecreminasyenargia_centrodoc_contratacion_2020" TargetMode="External"/><Relationship Id="rId32" Type="http://schemas.openxmlformats.org/officeDocument/2006/relationships/hyperlink" Target="http://www.cundinamarca.gov.co/Home/SecretariasEntidades.gc/Secretariademinasyenergia/SecdeMinaEnerDespliegue/asquienessomos_contenidos/csecminasyener_planeaciongestionycontrol" TargetMode="External"/><Relationship Id="rId37" Type="http://schemas.openxmlformats.org/officeDocument/2006/relationships/table" Target="../tables/table9.xml"/><Relationship Id="rId5" Type="http://schemas.openxmlformats.org/officeDocument/2006/relationships/hyperlink" Target="http://www.cundinamarca.gov.co/Home/SecretariasEntidades.gc/Secretariademinasyenergia/SecdeMinaEnerDespliegue/asquienessomos_contenidos/csec_minas_ener_procesosy+procedimientos" TargetMode="External"/><Relationship Id="rId15" Type="http://schemas.openxmlformats.org/officeDocument/2006/relationships/hyperlink" Target="http://www.cundinamarca.gov.co/Home/SecretariasEntidades.gc/Secretariademinasyenergia/SecdeMinaEnerDespliegue/asservicioalciudadano_secminasyener/csecminasyener_servicioalciuda_tramites+y+servicios" TargetMode="External"/><Relationship Id="rId23" Type="http://schemas.openxmlformats.org/officeDocument/2006/relationships/hyperlink" Target="http://www.cundinamarca.gov.co/Home/SecretariasEntidades.gc/Secretariademinasyenergia/SecdeMinaEnerDespliegue/asquienessomos_contenidos/csecminasyener_planeaciongestionycontrol" TargetMode="External"/><Relationship Id="rId28" Type="http://schemas.openxmlformats.org/officeDocument/2006/relationships/hyperlink" Target="https://www.contratos.gov.co/consultas/resultadoListadoProcesos.jsp?entidad=225000001&amp;desdeFomulario=true" TargetMode="External"/><Relationship Id="rId36" Type="http://schemas.openxmlformats.org/officeDocument/2006/relationships/printerSettings" Target="../printerSettings/printerSettings9.bin"/><Relationship Id="rId10" Type="http://schemas.openxmlformats.org/officeDocument/2006/relationships/hyperlink" Target="http://www.cundinamarca.gov.co/Home/SecretariasEntidades.gc/Secretariademinasyenergia/SecdeMinaEnerDespliegue/asservicioalciudadano_secminasyener/csecminasyener_servicioalciuda_glosario" TargetMode="External"/><Relationship Id="rId19" Type="http://schemas.openxmlformats.org/officeDocument/2006/relationships/hyperlink" Target="http://www.cundinamarca.gov.co/Home/SecretariasEntidades.gc/Secretariademinasyenergia/SecdeMinaEnerDespliegue/asservicioalciudadano_secminasyener/csecminasyener_portafolio_de_servicios" TargetMode="External"/><Relationship Id="rId31" Type="http://schemas.openxmlformats.org/officeDocument/2006/relationships/hyperlink" Target="http://www.cundinamarca.gov.co/wcm/myconnect/cfba6083-db3b-4021-bdb4-05fef87306f5/Informe+de+Gesti%C3%B3n+2020.pdf?MOD=AJPERES&amp;CVID=ntudFFj&amp;CVID=ntudFFj&amp;CVID=ntudFFj" TargetMode="External"/><Relationship Id="rId4" Type="http://schemas.openxmlformats.org/officeDocument/2006/relationships/hyperlink" Target="http://www.cundinamarca.gov.co/Home/SecretariasEntidades.gc/Secretariademinasyenergia/SecdeMinaEnerDespliegue/asquienessomos_contenidos/csecminasyener_funciones" TargetMode="External"/><Relationship Id="rId9" Type="http://schemas.openxmlformats.org/officeDocument/2006/relationships/hyperlink" Target="http://www.cundinamarca.gov.co/Home/SecretariasEntidades.gc/Secretariademinasyenergia/SecdeMinaEnerDespliegue/asservicioalciudadano_secminasyener/csecminasyener_servicioalciuda_directorios" TargetMode="External"/><Relationship Id="rId14" Type="http://schemas.openxmlformats.org/officeDocument/2006/relationships/hyperlink" Target="http://www.anm.gov.co/?q=content/los-abece" TargetMode="External"/><Relationship Id="rId22" Type="http://schemas.openxmlformats.org/officeDocument/2006/relationships/hyperlink" Target="http://www.cundinamarca.gov.co/Home/SecretariasEntidades.gc/Secretariademinasyenergia/SecdeMinaEnerDespliegue/asservicioalciudadano_secminasyener/csecminasyener_portal_ninos" TargetMode="External"/><Relationship Id="rId27" Type="http://schemas.openxmlformats.org/officeDocument/2006/relationships/hyperlink" Target="http://cundinet.cundinamarca.gov.co/portal/Minas/plan_de_desarrollo_Departamental_Minero_Energetico_2019_2036.pdf" TargetMode="External"/><Relationship Id="rId30" Type="http://schemas.openxmlformats.org/officeDocument/2006/relationships/hyperlink" Target="http://www.cundinamarca.gov.co/Home/SecretariasEntidades.gc/Secretariademinasyenergia/SecdeMinaEnerDespliegue/asquienessomos_contenidos/csecminasyener_planeaciongestionycontrol" TargetMode="External"/><Relationship Id="rId35" Type="http://schemas.openxmlformats.org/officeDocument/2006/relationships/hyperlink" Target="http://www.cundinamarca.gov.co/Home/SecretariasEntidades.gc/Secretariademinasyenergia" TargetMode="External"/><Relationship Id="rId8" Type="http://schemas.openxmlformats.org/officeDocument/2006/relationships/hyperlink" Target="http://www.cundinamarca.gov.co/Home/SecretariasEntidades.gc/Secretariademinasyenergia/SecdeMinaEnerDespliegue/asquienessomos_contenidos/csecminasyener_estructura" TargetMode="External"/><Relationship Id="rId3" Type="http://schemas.openxmlformats.org/officeDocument/2006/relationships/hyperlink" Target="http://www.cundinamarca.gov.co/Home/SecretariasEntidades.gc/Secretariademinasyenergia/SecdeMinaEnerDespliegue/asquienessomos_contenidos/csecminasyener_funciones"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www.cundinamarca.gov.co/Home/SecretariasEntidades.gc/Secretariadefuncionpub/SecdeFunPubDespliegue/asserviciosciu_contenidos/evaluacion+de+desempeno+laboral" TargetMode="External"/><Relationship Id="rId18" Type="http://schemas.openxmlformats.org/officeDocument/2006/relationships/hyperlink" Target="../../../../../../../../../../../../../grodriguezc/Downloads/screencapture-cundinamarca-gov-co-Home-SecretariasEntidades-gc-Secretariadefuncionpub-SecdeFunPubDespliegue-asserviciosciu-contenidos-csecfunpub-servialciuda-buzonychat-2021-06-15-12_03_25.pdf" TargetMode="External"/><Relationship Id="rId26" Type="http://schemas.openxmlformats.org/officeDocument/2006/relationships/hyperlink" Target="http://www.cundinamarca.gov.co/Home/SecretariasEntidades.gc/Secretariadefuncionpub/SecdeFunPubDespliegue/ascentrodoc_contenidos/revision+del+sigc+por+la+direccion" TargetMode="External"/><Relationship Id="rId39" Type="http://schemas.openxmlformats.org/officeDocument/2006/relationships/hyperlink" Target="http://www.cundinamarca.gov.co/Home/SecretariasEntidades.gc/Secretariadefuncionpub" TargetMode="External"/><Relationship Id="rId21" Type="http://schemas.openxmlformats.org/officeDocument/2006/relationships/hyperlink" Target="http://www.cundinamarca.gov.co/Home/SecretariasEntidades.gc/Secretariadefuncionpub/SecdeFunPubDespliegue/asinfodeinteres/informacion+para+ninas++ninos+y+adolescentes" TargetMode="External"/><Relationship Id="rId34" Type="http://schemas.openxmlformats.org/officeDocument/2006/relationships/hyperlink" Target="http://www.cundinamarca.gov.co/Home/SecretariasEntidades.gc/Secretariadefuncionpub" TargetMode="External"/><Relationship Id="rId42" Type="http://schemas.openxmlformats.org/officeDocument/2006/relationships/hyperlink" Target="http://www.cundinamarca.gov.co/Home/SecretariasEntidades.gc/Secretariadefuncionpub" TargetMode="External"/><Relationship Id="rId47" Type="http://schemas.openxmlformats.org/officeDocument/2006/relationships/hyperlink" Target="http://www.cundinamarca.gov.co/Home/SecretariasEntidades.gc/Secretariadefuncionpub" TargetMode="External"/><Relationship Id="rId50" Type="http://schemas.openxmlformats.org/officeDocument/2006/relationships/hyperlink" Target="http://www.cundinamarca.gov.co/Home/SecretariasEntidades.gc/Secretariadefuncionpub" TargetMode="External"/><Relationship Id="rId7" Type="http://schemas.openxmlformats.org/officeDocument/2006/relationships/hyperlink" Target="http://www.cundinamarca.gov.co/Home/SecretariasEntidades.gc/Secretariadefuncionpub/SecdeFunPubDespliegue/asquienessomos_contenidos/csecfunpub_quienesestructuraorgydir" TargetMode="External"/><Relationship Id="rId2" Type="http://schemas.openxmlformats.org/officeDocument/2006/relationships/hyperlink" Target="http://www.cundinamarca.gov.co/Home/SecretariasEntidades.gc/Secretariadefuncionpub/SecdeFunPubDespliegue/asquienessomos_contenidos/csecfunpub_quienesestructuraorgydir" TargetMode="External"/><Relationship Id="rId16" Type="http://schemas.openxmlformats.org/officeDocument/2006/relationships/hyperlink" Target="http://www.cundinamarca.gov.co/Home/SecretariasEntidades.gc/Secretariadefuncionpub/SecdeFunPubDespliegue/asinfodeinteres/csecfunpub_servialciuda_pregfrec" TargetMode="External"/><Relationship Id="rId29" Type="http://schemas.openxmlformats.org/officeDocument/2006/relationships/hyperlink" Target="http://isolucion.cundinamarca.gov.co/Isolucion/Mejoramiento/frmFiltroAccion.aspx?TipoAccion=Mg==" TargetMode="External"/><Relationship Id="rId11" Type="http://schemas.openxmlformats.org/officeDocument/2006/relationships/hyperlink" Target="http://www.cundinamarca.gov.co/Home/SecretariasEntidades.gc/Secretariadefuncionpub/SecdeFunPubDespliegue/asserviciosciu_contenidos/cartilla+guia+de+tramites" TargetMode="External"/><Relationship Id="rId24" Type="http://schemas.openxmlformats.org/officeDocument/2006/relationships/hyperlink" Target="http://www.cundinamarca.gov.co/Home/SecretariasEntidades.gc/Secretariadefuncionpub/SecdeFunPubDespliegue/asserviciosciu_contenidos/convocatorias+y+concursos" TargetMode="External"/><Relationship Id="rId32" Type="http://schemas.openxmlformats.org/officeDocument/2006/relationships/hyperlink" Target="http://www.cundinamarca.gov.co/Home/SecretariasEntidades.gc/Secretariadefuncionpub/SecdeFunPubDespliegue/asquienessomos_contenidos/csecfunpub_planeciongestionycontrol" TargetMode="External"/><Relationship Id="rId37" Type="http://schemas.openxmlformats.org/officeDocument/2006/relationships/hyperlink" Target="http://www.cundinamarca.gov.co/Home/SecretariasEntidades.gc/Secretariadefuncionpub" TargetMode="External"/><Relationship Id="rId40" Type="http://schemas.openxmlformats.org/officeDocument/2006/relationships/hyperlink" Target="http://www.cundinamarca.gov.co/Home/SecretariasEntidades.gc/Secretariadefuncionpub" TargetMode="External"/><Relationship Id="rId45" Type="http://schemas.openxmlformats.org/officeDocument/2006/relationships/hyperlink" Target="http://www.cundinamarca.gov.co/Home/SecretariasEntidades.gc/Secretariadefuncionpub" TargetMode="External"/><Relationship Id="rId5" Type="http://schemas.openxmlformats.org/officeDocument/2006/relationships/hyperlink" Target="http://www.cundinamarca.gov.co/Home/SecretariasEntidades.gc/Secretariadefuncionpub/SecdeFunPubDespliegue/asquienessomos_contenidos/csecfunpub_quienesestructuraorgydir" TargetMode="External"/><Relationship Id="rId15" Type="http://schemas.openxmlformats.org/officeDocument/2006/relationships/hyperlink" Target="http://www.cundinamarca.gov.co/Home/SecretariasEntidades.gc/Secretariadefuncionpub/SecdeFunPubDespliegue/asserviciosciu_contenidos/datos+abiertos+colombia" TargetMode="External"/><Relationship Id="rId23" Type="http://schemas.openxmlformats.org/officeDocument/2006/relationships/hyperlink" Target="http://www.cundinamarca.gov.co/Home/SecretariasEntidades.gc/Secretariadefuncionpub/SecdeFunPubDespliegue/asgaleriadenoticias/asmenugalerianoticias/cmenugalerianoticiasrepositorio" TargetMode="External"/><Relationship Id="rId28" Type="http://schemas.openxmlformats.org/officeDocument/2006/relationships/hyperlink" Target="https://community.secop.gov.co/Public/Tendering/ContractNoticeManagementIFrame/Index?Country=CO&amp;authorityName=SECRETAR%C3%8DA%20DE%20LA%20FUNCI%C3%93N%20P%C3%9ABLICA%20-%20DEPARTAMENTO%20DE%20CUNDINAMARCA" TargetMode="External"/><Relationship Id="rId36" Type="http://schemas.openxmlformats.org/officeDocument/2006/relationships/hyperlink" Target="http://www.cundinamarca.gov.co/Home/SecretariasEntidades.gc/Secretariadefuncionpub" TargetMode="External"/><Relationship Id="rId49" Type="http://schemas.openxmlformats.org/officeDocument/2006/relationships/hyperlink" Target="http://www.cundinamarca.gov.co/Home/SecretariasEntidades.gc/Secretariadefuncionpub" TargetMode="External"/><Relationship Id="rId10" Type="http://schemas.openxmlformats.org/officeDocument/2006/relationships/hyperlink" Target="http://www.cundinamarca.gov.co/Home/SecretariasEntidades.gc/Secretariadefuncionpub/SecdeFunPubDespliegue/asserviciosciu_contenidos/cartilla+guia+de+tramites" TargetMode="External"/><Relationship Id="rId19" Type="http://schemas.openxmlformats.org/officeDocument/2006/relationships/hyperlink" Target="../../../../../../../../../../../../../grodriguezc/Downloads/screencapture-cundinamarca-gov-co-Home-SecretariasEntidades-gc-Secretariadefuncionpub-SecdeFunPubDespliegue-asserviciosciu-contenidos-csecfunpub-servialciuda-buzonychat-2021-06-15-12_03_25.pdf" TargetMode="External"/><Relationship Id="rId31" Type="http://schemas.openxmlformats.org/officeDocument/2006/relationships/hyperlink" Target="http://www.cundinamarca.gov.co/Home/SecretariasEntidades.gc/Secretariadefuncionpub/SecdeFunPubDespliegue/asquienessomos_contenidos/csecfunpub_planeciongestionycontrol" TargetMode="External"/><Relationship Id="rId44" Type="http://schemas.openxmlformats.org/officeDocument/2006/relationships/hyperlink" Target="http://www.cundinamarca.gov.co/Home/SecretariasEntidades.gc/Secretariadefuncionpub" TargetMode="External"/><Relationship Id="rId52" Type="http://schemas.openxmlformats.org/officeDocument/2006/relationships/table" Target="../tables/table10.xml"/><Relationship Id="rId4" Type="http://schemas.openxmlformats.org/officeDocument/2006/relationships/hyperlink" Target="http://www.cundinamarca.gov.co/Home/SecretariasEntidades.gc/Secretariadefuncionpub/SecdeFunPubDespliegue/asquienessomos_contenidos/csecfunpub_quienesestructuraorgydir" TargetMode="External"/><Relationship Id="rId9" Type="http://schemas.openxmlformats.org/officeDocument/2006/relationships/hyperlink" Target="http://www.cundinamarca.gov.co/Home/SecretariasEntidades.gc/Secretariadefuncionpub/SecdeFunPubDespliegue/asserviciosciu_contenidos/cartilla+guia+de+tramites" TargetMode="External"/><Relationship Id="rId14" Type="http://schemas.openxmlformats.org/officeDocument/2006/relationships/hyperlink" Target="http://www.cundinamarca.gov.co/Home/SecretariasEntidades.gc/Secretariadefuncionpub/SecdeFunPubDespliegue/asserviciosciu_contenidos/datos+abiertos+colombia" TargetMode="External"/><Relationship Id="rId22" Type="http://schemas.openxmlformats.org/officeDocument/2006/relationships/hyperlink" Target="http://isolucion.cundinamarca.gov.co/Isolucion/documentacion/frmGlosario.aspx" TargetMode="External"/><Relationship Id="rId27" Type="http://schemas.openxmlformats.org/officeDocument/2006/relationships/hyperlink" Target="http://www.cundinamarca.gov.co/Home/SecretariasEntidades.gc/Secretariadefuncionpub/SecdeFunPubDespliegue/ascentrodoc_contenidos/contratacion/index" TargetMode="External"/><Relationship Id="rId30" Type="http://schemas.openxmlformats.org/officeDocument/2006/relationships/hyperlink" Target="http://www.cundinamarca.gov.co/Home/SecretariasEntidades.gc/Secretariadefuncionpub/SecdeFunPubDespliegue/asquienessomos_contenidos/csecfunpub_planeciongestionycontrol" TargetMode="External"/><Relationship Id="rId35" Type="http://schemas.openxmlformats.org/officeDocument/2006/relationships/hyperlink" Target="http://www.cundinamarca.gov.co/Home/SecretariasEntidades.gc/Secretariadefuncionpub/SecdeFunPubDespliegue/asserviciosciu_contenidos/datos+abiertos+colombia" TargetMode="External"/><Relationship Id="rId43" Type="http://schemas.openxmlformats.org/officeDocument/2006/relationships/hyperlink" Target="http://www.cundinamarca.gov.co/Home/SecretariasEntidades.gc/Secretariadefuncionpub" TargetMode="External"/><Relationship Id="rId48" Type="http://schemas.openxmlformats.org/officeDocument/2006/relationships/hyperlink" Target="http://www.cundinamarca.gov.co/Home/SecretariasEntidades.gc/Secretariadefuncionpub" TargetMode="External"/><Relationship Id="rId8" Type="http://schemas.openxmlformats.org/officeDocument/2006/relationships/hyperlink" Target="http://www.cundinamarca.gov.co/Home/SecretariasEntidades.gc/Secretariadefuncionpub/SecdeFunPubDespliegue/asquienessomos_contenidos/csecfunpub_quienesestructuraorgydir" TargetMode="External"/><Relationship Id="rId51" Type="http://schemas.openxmlformats.org/officeDocument/2006/relationships/printerSettings" Target="../printerSettings/printerSettings10.bin"/><Relationship Id="rId3" Type="http://schemas.openxmlformats.org/officeDocument/2006/relationships/hyperlink" Target="http://www.cundinamarca.gov.co/Home/SecretariasEntidades.gc/Secretariadefuncionpub/SecdeFunPubDespliegue/asquienessomos_contenidos/csecfunpub_quienesestructuraorgydir" TargetMode="External"/><Relationship Id="rId12" Type="http://schemas.openxmlformats.org/officeDocument/2006/relationships/hyperlink" Target="http://www.cundinamarca.gov.co/Home/SecretariasEntidades.gc/Secretariadefuncionpub/SecdeFunPubDespliegue/asserviciosciu_contenidos/cartilla+guia+de+tramites" TargetMode="External"/><Relationship Id="rId17" Type="http://schemas.openxmlformats.org/officeDocument/2006/relationships/hyperlink" Target="http://www.cundinamarca.gov.co/Home/SecretariasEntidades.gc/Secretariadefuncionpub/SecdeFunPubDespliegue/asserviciosciu_contenidos/csecfunpub_agremiacionesyasociaciones" TargetMode="External"/><Relationship Id="rId25" Type="http://schemas.openxmlformats.org/officeDocument/2006/relationships/hyperlink" Target="http://www.cundinamarca.gov.co/Home/SecretariasEntidades.gc/Secretariadefuncionpub/SecdeFunPubDespliegue/ascentrodoc_contenidos/revision+del+sigc+por+la+direccion" TargetMode="External"/><Relationship Id="rId33" Type="http://schemas.openxmlformats.org/officeDocument/2006/relationships/hyperlink" Target="http://www.cundinamarca.gov.co/Home/SecretariasEntidades.gc/Secretariadefuncionpub/SecdeFunPubDespliegue/asquienessomos_contenidos/csecfunpub_planeciongestionycontrol" TargetMode="External"/><Relationship Id="rId38" Type="http://schemas.openxmlformats.org/officeDocument/2006/relationships/hyperlink" Target="http://www.cundinamarca.gov.co/Home/SecretariasEntidades.gc/Secretariadefuncionpub" TargetMode="External"/><Relationship Id="rId46" Type="http://schemas.openxmlformats.org/officeDocument/2006/relationships/hyperlink" Target="http://www.cundinamarca.gov.co/Home/SecretariasEntidades.gc/Secretariadefuncionpub" TargetMode="External"/><Relationship Id="rId20" Type="http://schemas.openxmlformats.org/officeDocument/2006/relationships/hyperlink" Target="../../../../../../../../../../../../../grodriguezc/Downloads/screencapture-cundinamarca-gov-co-Home-SecretariasEntidades-gc-Secretariadefuncionpub-SecdeFunPubDespliegue-asserviciosciu-contenidos-csecfunpub-servialciuda-buzonychat-2021-06-15-12_03_25.pdf" TargetMode="External"/><Relationship Id="rId41" Type="http://schemas.openxmlformats.org/officeDocument/2006/relationships/hyperlink" Target="http://www.cundinamarca.gov.co/Home/SecretariasEntidades.gc/Secretariadefuncionpub" TargetMode="External"/><Relationship Id="rId1" Type="http://schemas.openxmlformats.org/officeDocument/2006/relationships/hyperlink" Target="http://www.cundinamarca.gov.co/Home/SecretariasEntidades.gc/Secretariadefuncionpub/SecdeFunPubDespliegue/asquienessomos_contenidos/csecfunpub_quienesestructuraorgydir" TargetMode="External"/><Relationship Id="rId6" Type="http://schemas.openxmlformats.org/officeDocument/2006/relationships/hyperlink" Target="http://www.cundinamarca.gov.co/Home/SecretariasEntidades.gc/Secretariadefuncionpub/SecdeFunPubDespliegue/asquienessomos_contenidos/csecfunpub_quienesestructuraorgydir" TargetMode="External"/></Relationships>
</file>

<file path=xl/worksheets/_rels/sheet13.xml.rels><?xml version="1.0" encoding="UTF-8" standalone="yes"?>
<Relationships xmlns="http://schemas.openxmlformats.org/package/2006/relationships"><Relationship Id="rId13" Type="http://schemas.openxmlformats.org/officeDocument/2006/relationships/hyperlink" Target="https://community.secop.gov.co/Public/Tendering/ContractNoticeManagementIFrame/Index?Country=CO&amp;authorityName=SECRETARIA%20DE%20DESARROLLO%20E%20INCLUSION%20SOCIAL%20GOBERNACION%20DE%20CUNDINAMARCA" TargetMode="External"/><Relationship Id="rId18" Type="http://schemas.openxmlformats.org/officeDocument/2006/relationships/hyperlink" Target="http://www.cundinamarca.gov.co/Home/SecretariasEntidades.gc/Secretariadedesarrollosoc/SecdeDesaSocDespliegue/asserv_al_ciuda_secdes/csecredesarrollo_directorio+de+agremiaciones" TargetMode="External"/><Relationship Id="rId26" Type="http://schemas.openxmlformats.org/officeDocument/2006/relationships/hyperlink" Target="http://www.cundinamarca.gov.co/Home/SecretariasEntidades.gc/Secretariadedesarrollosoc/SecdeDesaSocDespliegue/asquienessomossecdes/planeaciongestioncontrol" TargetMode="External"/><Relationship Id="rId3" Type="http://schemas.openxmlformats.org/officeDocument/2006/relationships/hyperlink" Target="../../../../../../../../../../../../../GONZALO%20RODRIGUEZ/Downloads/screencapture-cundinamarca-gov-co-Home-SecretariasEntidades-gc-Secretariadedesarrollosoc-SecdeDesaSocDespliegue-asquienessomossecdes-procesosyprocedimientos-2021-06-08-23_02_18.pdf" TargetMode="External"/><Relationship Id="rId21" Type="http://schemas.openxmlformats.org/officeDocument/2006/relationships/hyperlink" Target="http://www.cundinamarca.gov.co/Home/SecretariasEntidades.gc/Secretariadedesarrollosoc/SecdeDesaSocDespliegue/ascentrodoc_contenidos/csecredesarrollo_centrodoc_normograma_persona_mayor_y_discapacidad" TargetMode="External"/><Relationship Id="rId34" Type="http://schemas.openxmlformats.org/officeDocument/2006/relationships/hyperlink" Target="http://www.cundinamarca.gov.co/Home/SecretariasEntidades.gc/Secretariadedesarrollosoc" TargetMode="External"/><Relationship Id="rId7" Type="http://schemas.openxmlformats.org/officeDocument/2006/relationships/hyperlink" Target="http://www.cundinamarca.gov.co/Home/SecretariasEntidades.gc/Secretariadedesarrollosoc/SecdeDesaSocDespliegue/asinformaciondeinteres/csecdesarrollo_preguntas+y+respuestas+frecuentes" TargetMode="External"/><Relationship Id="rId12" Type="http://schemas.openxmlformats.org/officeDocument/2006/relationships/hyperlink" Target="http://www.cundinamarca.gov.co/Home/SecretariasEntidades.gc/Secretariadedesarrollosoc/SecdeDesaSocDespliegue/asquienessomossecdes/csecdes_estructura" TargetMode="External"/><Relationship Id="rId17" Type="http://schemas.openxmlformats.org/officeDocument/2006/relationships/hyperlink" Target="https://community.secop.gov.co/Public/Tendering/ContractNoticeManagementIFrame/Index?Country=CO&amp;authorityName=SECRETARIA%20DE%20DESARROLLO%20E%20INCLUSION%20SOCIAL%20GOBERNACION%20DE%20CUNDINAMARCA" TargetMode="External"/><Relationship Id="rId25" Type="http://schemas.openxmlformats.org/officeDocument/2006/relationships/hyperlink" Target="http://www.cundinamarca.gov.co/Home/SecretariasEntidades.gc/Secretariadedesarrollosoc/SecdeDesaSocDespliegue/asquienessomossecdes/planeaciongestioncontrol" TargetMode="External"/><Relationship Id="rId33" Type="http://schemas.openxmlformats.org/officeDocument/2006/relationships/hyperlink" Target="http://www.cundinamarca.gov.co/Home/SecretariasEntidades.gc/Secretariadedesarrollosoc" TargetMode="External"/><Relationship Id="rId2" Type="http://schemas.openxmlformats.org/officeDocument/2006/relationships/hyperlink" Target="http://www.cundinamarca.gov.co/Home/SecretariasEntidades.gc/Secretariadedesarrollosoc/SecdeDesaSocDespliegue/asquienessomossecdes/csecjuridica_funciones" TargetMode="External"/><Relationship Id="rId16" Type="http://schemas.openxmlformats.org/officeDocument/2006/relationships/hyperlink" Target="https://community.secop.gov.co/Public/Tendering/ContractNoticeManagementIFrame/Index?Country=CO&amp;authorityName=SECRETARIA%20DE%20DESARROLLO%20E%20INCLUSION%20SOCIAL%20GOBERNACION%20DE%20CUNDINAMARCA" TargetMode="External"/><Relationship Id="rId20" Type="http://schemas.openxmlformats.org/officeDocument/2006/relationships/hyperlink" Target="http://www.cundinamarca.gov.co/Home/SecretariasEntidades.gc/Secretariadedesarrollosoc/SecdeDesaSocDespliegue/asserv_al_ciuda_secdes/convocatoria_banco_de_iniciativas_juveniles" TargetMode="External"/><Relationship Id="rId29" Type="http://schemas.openxmlformats.org/officeDocument/2006/relationships/hyperlink" Target="http://www.cundinamarca.gov.co/Home/SecretariasEntidades.gc/Secretariadedesarrollosoc/SecdeDesaSocDespliegue/asprogramasy+proyectos_contenidos/prevencion+de+embarazo+temprano" TargetMode="External"/><Relationship Id="rId1" Type="http://schemas.openxmlformats.org/officeDocument/2006/relationships/hyperlink" Target="http://www.cundinamarca.gov.co/Home/SecretariasEntidades.gc/Secretariadedesarrollosoc/SecdeDesaSocDespliegue/asquienessomossecdes/csecdesarrolloeinclusionsocial_mision" TargetMode="External"/><Relationship Id="rId6" Type="http://schemas.openxmlformats.org/officeDocument/2006/relationships/hyperlink" Target="http://www.cundinamarca.gov.co/Home/SecretariasEntidades.gc/Secretariadedesarrollosoc/SecdeDesaSocDespliegue/asinformaciondeinteres/csecdesarrollo_glosario" TargetMode="External"/><Relationship Id="rId11" Type="http://schemas.openxmlformats.org/officeDocument/2006/relationships/hyperlink" Target="http://www.cundinamarca.gov.co/Home/SecretariasEntidades.gc/Secretariadedesarrollosoc/SecdeDesaSocDespliegue/asquienessomossecdes/csecdes_estructura" TargetMode="External"/><Relationship Id="rId24" Type="http://schemas.openxmlformats.org/officeDocument/2006/relationships/hyperlink" Target="http://www.cundinamarca.gov.co/Home/SecretariasEntidades.gc/Secretariadedesarrollosoc/SecdeDesaSocDespliegue/ascentrodoc_contenidos/csecredesarrollo_centrodoc_normograma_familia_infancia_adolescencia" TargetMode="External"/><Relationship Id="rId32" Type="http://schemas.openxmlformats.org/officeDocument/2006/relationships/hyperlink" Target="http://www.cundinamarca.gov.co/Home/SecretariasEntidades.gc/Secretariadeplaneacion/SecretariadeplaneacionDespliegue/asserviciosciudadano_contenidos/notificaciones" TargetMode="External"/><Relationship Id="rId5" Type="http://schemas.openxmlformats.org/officeDocument/2006/relationships/hyperlink" Target="http://www.cundinamarca.gov.co/Home/SecretariasEntidades.gc/Secretariadedesarrollosoc/SecdeDesaSocDespliegue/asquienessomossecdes/csecdes_estructura" TargetMode="External"/><Relationship Id="rId15" Type="http://schemas.openxmlformats.org/officeDocument/2006/relationships/hyperlink" Target="http://www.cundinamarca.gov.co/Home/SecretariasEntidades.gc/Secretariadedesarrollosoc/SecdeDesaSocDespliegue/asquienessomossecdes/csecdes_estructura" TargetMode="External"/><Relationship Id="rId23" Type="http://schemas.openxmlformats.org/officeDocument/2006/relationships/hyperlink" Target="http://www.cundinamarca.gov.co/Home/SecretariasEntidades.gc/Secretariadedesarrollosoc/SecdeDesaSocDespliegue/ascentrodoc_contenidos/csecredesarrollo_centrodoc_normograma_familia_infancia_adolescencia" TargetMode="External"/><Relationship Id="rId28" Type="http://schemas.openxmlformats.org/officeDocument/2006/relationships/hyperlink" Target="http://www.cundinamarca.gov.co/Home/SecretariasEntidades.gc/Secretariadeplaneacion/SecretariadeplaneacionDespliegue/aspoliyplanprog_contenidos/csecreplanea_poliplanyprog_rendi2020" TargetMode="External"/><Relationship Id="rId36" Type="http://schemas.openxmlformats.org/officeDocument/2006/relationships/table" Target="../tables/table11.xml"/><Relationship Id="rId10" Type="http://schemas.openxmlformats.org/officeDocument/2006/relationships/hyperlink" Target="http://www.cundinamarca.gov.co/Home/SecretariasEntidades.gc/Secretariadedesarrollosoc/SecdeDesaSocDespliegue/asquienessomossecdes/csecdes_estructura" TargetMode="External"/><Relationship Id="rId19" Type="http://schemas.openxmlformats.org/officeDocument/2006/relationships/hyperlink" Target="http://www.cundinamarca.gov.co/Home/SecretariasEntidades.gc/Secretariadedesarrollosoc/SecdeDesaSocDespliegue/asserv_al_ciuda_secdes/csecdesarrollo_publicaciones_inves" TargetMode="External"/><Relationship Id="rId31" Type="http://schemas.openxmlformats.org/officeDocument/2006/relationships/hyperlink" Target="http://www.cundinamarca.gov.co/Home/SecretariasEntidades.gc/Secretariadeplaneacion/SecretariadeplaneacionDespliegue/asquienessomos_contenidos/csec_procesosyprocedimientos" TargetMode="External"/><Relationship Id="rId4" Type="http://schemas.openxmlformats.org/officeDocument/2006/relationships/hyperlink" Target="http://www.cundinamarca.gov.co/Home/SecretariasEntidades.gc/Secretariadedesarrollosoc/SecdeDesaSocDespliegue/asquienessomossecdes/csecdes_estructura" TargetMode="External"/><Relationship Id="rId9" Type="http://schemas.openxmlformats.org/officeDocument/2006/relationships/hyperlink" Target="http://isolucion.cundinamarca.gov.co/Isolucion/Documentacion/frmListadoMaestroDocumentos.aspx?Id_Proceso=392" TargetMode="External"/><Relationship Id="rId14" Type="http://schemas.openxmlformats.org/officeDocument/2006/relationships/hyperlink" Target="http://www.cundinamarca.gov.co/Home/SecretariasEntidades.gc/Secretariadedesarrollosoc/SecdeDesaSocDespliegue/asquienessomossecdes/csecdes_estructura" TargetMode="External"/><Relationship Id="rId22" Type="http://schemas.openxmlformats.org/officeDocument/2006/relationships/hyperlink" Target="http://www.cundinamarca.gov.co/Home/SecretariasEntidades.gc/Secretariadedesarrollosoc/SecdeDesaSocDespliegue/ascentrodoc_contenidos/csecredesarrollo_centrodoc_normograma_persona_mayor_y_discapacidad" TargetMode="External"/><Relationship Id="rId27" Type="http://schemas.openxmlformats.org/officeDocument/2006/relationships/hyperlink" Target="http://www.cundinamarca.gov.co/Home/SecretariasEntidades.gc/Secretariadeplaneacion/SecretariadeplaneacionDespliegue/aspoliyplanprog_contenidos/csecreplanea_poliplanyprog_rendi2020" TargetMode="External"/><Relationship Id="rId30" Type="http://schemas.openxmlformats.org/officeDocument/2006/relationships/hyperlink" Target="http://www.cundinamarca.gov.co/Home/SecretariasEntidades.gc/Secretariadedesarrollosoc/SecdeDesaSocDespliegue/ascentrodoc_contenidos/contratacion/index" TargetMode="External"/><Relationship Id="rId35" Type="http://schemas.openxmlformats.org/officeDocument/2006/relationships/printerSettings" Target="../printerSettings/printerSettings11.bin"/><Relationship Id="rId8" Type="http://schemas.openxmlformats.org/officeDocument/2006/relationships/hyperlink" Target="http://www.cundinamarca.gov.co/Home/SecretariasEntidades.gc/Secretariadedesarrollosoc/SecdeDesaSocDespliegue/asgaleriadenoticiasdesarrollo/asmenugalerianoticiasdesarrollo/cmenugalerianoticiasrepositorio"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cundinamarca.gov.co/Home/SecretariasEntidades.gc/Secretariadeasuntosinternacionales/SecAsunIterDespliegue/asquienessomos_contenidos/csecreasuntos_apuesta" TargetMode="External"/><Relationship Id="rId13" Type="http://schemas.openxmlformats.org/officeDocument/2006/relationships/hyperlink" Target="http://www.cundinamarca.gov.co/Home/SecretariasEntidades.gc/Secretariadeasuntosinternacionales/SecAsunIterDespliegue/asquienessomos_contenidos/csecasuntos_quienes_estructura" TargetMode="External"/><Relationship Id="rId18" Type="http://schemas.openxmlformats.org/officeDocument/2006/relationships/hyperlink" Target="http://www.cundinamarca.gov.co/Home/SecretariasEntidades.gc/Secretariadeasuntosinternacionales" TargetMode="External"/><Relationship Id="rId26" Type="http://schemas.openxmlformats.org/officeDocument/2006/relationships/hyperlink" Target="http://www.cundinamarca.gov.co/Home/SecretariasEntidades.gc/Secretariadeasuntosinternacionales" TargetMode="External"/><Relationship Id="rId3" Type="http://schemas.openxmlformats.org/officeDocument/2006/relationships/hyperlink" Target="http://www.cundinamarca.gov.co/Home/SecretariasEntidades.gc/Secretariadeasuntosinternacionales/SecAsunIterDespliegue/asquienessomos_contenidos/csecasuntos+_nuestrasecretaria" TargetMode="External"/><Relationship Id="rId21" Type="http://schemas.openxmlformats.org/officeDocument/2006/relationships/hyperlink" Target="http://www.cundinamarca.gov.co/Home/SecretariasEntidades.gc/Secretariadeasuntosinternacionales" TargetMode="External"/><Relationship Id="rId7" Type="http://schemas.openxmlformats.org/officeDocument/2006/relationships/hyperlink" Target="http://www.cundinamarca.gov.co/Home/SecretariasEntidades.gc/Secretariadeasuntosinternacionales/SecAsunIterDespliegue/asgaleriadenoticias/asmenugaleriadenoticias/cmenugalerianoticiasrepositorio" TargetMode="External"/><Relationship Id="rId12" Type="http://schemas.openxmlformats.org/officeDocument/2006/relationships/hyperlink" Target="http://www.cundinamarca.gov.co/Home/SecretariasEntidades.gc/Secretariadeasuntosinternacionales/SecAsunIterDespliegue/asquienessomos_contenidos/csecasuntos_quienes_estructura" TargetMode="External"/><Relationship Id="rId17" Type="http://schemas.openxmlformats.org/officeDocument/2006/relationships/hyperlink" Target="http://www.cundinamarca.gov.co/Home/SecretariasEntidades.gc/Secretariadeasuntosinternacionales" TargetMode="External"/><Relationship Id="rId25" Type="http://schemas.openxmlformats.org/officeDocument/2006/relationships/hyperlink" Target="http://www.cundinamarca.gov.co/Home/SecretariasEntidades.gc/Secretariadeasuntosinternacionales" TargetMode="External"/><Relationship Id="rId2" Type="http://schemas.openxmlformats.org/officeDocument/2006/relationships/hyperlink" Target="http://www.cundinamarca.gov.co/Home/SecretariasEntidades.gc/Secretariadeasuntosinternacionales/SecAsunIterDespliegue/asquienessomos_contenidos/csecasuntos+_nuestrasecretaria" TargetMode="External"/><Relationship Id="rId16" Type="http://schemas.openxmlformats.org/officeDocument/2006/relationships/hyperlink" Target="http://www.cundinamarca.gov.co/Home/SecretariasEntidades.gc/Secretariadeasuntosinternacionales/SecAsunIterDespliegue/asdocumentacion_contenidos/contratacion/index" TargetMode="External"/><Relationship Id="rId20" Type="http://schemas.openxmlformats.org/officeDocument/2006/relationships/hyperlink" Target="http://www.cundinamarca.gov.co/Home/SecretariasEntidades.gc/Secretariadeasuntosinternacionales" TargetMode="External"/><Relationship Id="rId1" Type="http://schemas.openxmlformats.org/officeDocument/2006/relationships/hyperlink" Target="http://www.cundinamarca.gov.co/Home/SecretariasEntidades.gc/Secretariadeasuntosinternacionales/SecAsunIterDespliegue/asquienessomos_contenidos/csecasuntos_mision" TargetMode="External"/><Relationship Id="rId6" Type="http://schemas.openxmlformats.org/officeDocument/2006/relationships/hyperlink" Target="http://www.cundinamarca.gov.co/Home/SecretariasEntidades.gc/Secretariadeasuntosinternacionales/SecAsunIterDespliegue/asinfodeint_contenidos/glosario" TargetMode="External"/><Relationship Id="rId11" Type="http://schemas.openxmlformats.org/officeDocument/2006/relationships/hyperlink" Target="http://www.cundinamarca.gov.co/Home/SecretariasEntidades.gc/Secretariadeasuntosinternacionales/SecAsunIterDespliegue/asinfodeint_contenidos/csecasuntos_estudios_enlaces_de_interes" TargetMode="External"/><Relationship Id="rId24" Type="http://schemas.openxmlformats.org/officeDocument/2006/relationships/hyperlink" Target="http://www.cundinamarca.gov.co/Home/SecretariasEntidades.gc/Secretariadeasuntosinternacionales" TargetMode="External"/><Relationship Id="rId5" Type="http://schemas.openxmlformats.org/officeDocument/2006/relationships/hyperlink" Target="http://www.cundinamarca.gov.co/Home/SecretariasEntidades.gc/Secretariadeasuntosinternacionales/SecAsunIterDespliegue/asquienessomos_contenidos/csecasuntos_quienes_estructura" TargetMode="External"/><Relationship Id="rId15" Type="http://schemas.openxmlformats.org/officeDocument/2006/relationships/hyperlink" Target="http://www.cundinamarca.gov.co/Home/SecretariasEntidades.gc/Secretariadeasuntosinternacionales/SecAsunIterDespliegue/asdocumentacion_contenidos/contratacion+2021" TargetMode="External"/><Relationship Id="rId23" Type="http://schemas.openxmlformats.org/officeDocument/2006/relationships/hyperlink" Target="http://www.cundinamarca.gov.co/Home/SecretariasEntidades.gc/Secretariadeasuntosinternacionales" TargetMode="External"/><Relationship Id="rId10" Type="http://schemas.openxmlformats.org/officeDocument/2006/relationships/hyperlink" Target="http://www.cundinamarca.gov.co/Home/SecretariasEntidades.gc/Secretariadeasuntosinternacionales/SecAsunIterDespliegue/asquienessomos_contenidos/csecasuntos_quienes_estructura" TargetMode="External"/><Relationship Id="rId19" Type="http://schemas.openxmlformats.org/officeDocument/2006/relationships/hyperlink" Target="http://www.cundinamarca.gov.co/Home/SecretariasEntidades.gc/Secretariadeasuntosinternacionales" TargetMode="External"/><Relationship Id="rId4" Type="http://schemas.openxmlformats.org/officeDocument/2006/relationships/hyperlink" Target="http://www.cundinamarca.gov.co/Home/SecretariasEntidades.gc/Secretariadeasuntosinternacionales/SecAsunIterDespliegue/asquienessomos_contenidos/csecasuntos+_nuestrasecretaria" TargetMode="External"/><Relationship Id="rId9" Type="http://schemas.openxmlformats.org/officeDocument/2006/relationships/hyperlink" Target="http://www.cundinamarca.gov.co/Home/SecretariasEntidades.gc/Secretariadeasuntosinternacionales/SecAsunIterDespliegue/asquienessomos_contenidos/csecasuntos_estudios_ivestigaciones_publicaciones" TargetMode="External"/><Relationship Id="rId14" Type="http://schemas.openxmlformats.org/officeDocument/2006/relationships/hyperlink" Target="http://www.cundinamarca.gov.co/Home/SecretariasEntidades.gc/Secretariadeasuntosinternacionales/SecAsunIterDespliegue/asquienessomos_contenidos/csecreasuntos+_funciones" TargetMode="External"/><Relationship Id="rId22" Type="http://schemas.openxmlformats.org/officeDocument/2006/relationships/hyperlink" Target="http://www.cundinamarca.gov.co/Home/SecretariasEntidades.gc/Secretariadeasuntosinternacionales" TargetMode="External"/><Relationship Id="rId27"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8" Type="http://schemas.openxmlformats.org/officeDocument/2006/relationships/hyperlink" Target="http://www.cundinamarca.gov.co/Home/SecretariasEntidades.gc/SecCompyDesEconomico/SecCompyDesEcoDespliegue/asquienessomos_seccompetiydesaeco/csecdesarrollo_estructuraorganica" TargetMode="External"/><Relationship Id="rId13" Type="http://schemas.openxmlformats.org/officeDocument/2006/relationships/hyperlink" Target="http://www.cundinamarca.gov.co/Home/SecretariasEntidades.gc/SecCompyDesEconomico/SecCompyDesEcoDespliegue/asquienessomos_seccompetiydesaeco/csec_desarollo_econ_planeaciongestioncontrol/!ut/p/z1/lZFdT8MgFIZ_keHQuq1ettrRj3U1M4uVG0IYVpIW6uhM9Nd7unihMemUu_PynAM8EE4awq18M60cjbOyw_qJL0VJWUqza7qFtEwhXhdJFNIHWldL8ngG4MeKIdkFSQjA6oDw__d_n_S3_hmAz48vLh2ABoJjdVu1hA9yfLky9tmRRvrXk9FWe-9654XXSrl-0KN5P2gvtUJEYSim6ui6zgnMrBg6abVU6LbVflKM4Yj7-Ax-vkgYRWgNaAHr4g7iCO7pjt7kSRb8AtgEsDJb1SEDyBdfwNxXXJIx9Pt987HJwOTtJ5EqolY!/" TargetMode="External"/><Relationship Id="rId18" Type="http://schemas.openxmlformats.org/officeDocument/2006/relationships/hyperlink" Target="http://www.cundinamarca.gov.co/Home/SecretariasEntidades.gc/SecCompyDesEconomico/SecCompyDesEcoDespliegue/asservalciu_seccompetiydesaeco/csecdesarrollo_tramites" TargetMode="External"/><Relationship Id="rId3" Type="http://schemas.openxmlformats.org/officeDocument/2006/relationships/hyperlink" Target="http://www.cundinamarca.gov.co/Home/SecretariasEntidades.gc/SecCompyDesEconomico/SecCompyDesEcoDespliegue/asservalciu_seccompetiydesaeco/convocatorias+2020/convocatoria+estereo+picnic" TargetMode="External"/><Relationship Id="rId7" Type="http://schemas.openxmlformats.org/officeDocument/2006/relationships/hyperlink" Target="http://www.cundinamarca.gov.co/Home/SecretariasEntidades.gc/SecCompyDesEconomico/SecCompyDesEcoDespliegue/asquienessomos_seccompetiydesaeco/cseccompetiti_funciones" TargetMode="External"/><Relationship Id="rId12" Type="http://schemas.openxmlformats.org/officeDocument/2006/relationships/hyperlink" Target="http://www.cundinamarca.gov.co/Home/SecretariasEntidades.gc/SecCompyDesEconomico/SecCompyDesEcoDespliegue/asprogramasyproyectos_seccompetiydesaeco/csecprogramas" TargetMode="External"/><Relationship Id="rId17" Type="http://schemas.openxmlformats.org/officeDocument/2006/relationships/hyperlink" Target="http://www.cundinamarca.gov.co/Home/SecretariasEntidades.gc/SecCompyDesEconomico/SecCompyDesEcoDespliegue/asquienessomos_seccompetiydesaeco/csec_desarollo_econ_planeaciongestioncontrol" TargetMode="External"/><Relationship Id="rId2" Type="http://schemas.openxmlformats.org/officeDocument/2006/relationships/hyperlink" Target="http://www.cundinamarca.gov.co/Home/SecretariasEntidades.gc/SecCompyDesEconomico/SecCompyDesEcoDespliegue/asinfodeint_seccompetiydesaeco/glosario+scde" TargetMode="External"/><Relationship Id="rId16" Type="http://schemas.openxmlformats.org/officeDocument/2006/relationships/hyperlink" Target="http://www.cundinamarca.gov.co/Home/SecretariasEntidades.gc/SecCompyDesEconomico/SecCompyDesEcoDespliegue/ascentrodoc_contenidos/contratacion/index" TargetMode="External"/><Relationship Id="rId20" Type="http://schemas.openxmlformats.org/officeDocument/2006/relationships/table" Target="../tables/table13.xml"/><Relationship Id="rId1" Type="http://schemas.openxmlformats.org/officeDocument/2006/relationships/hyperlink" Target="http://www.cundinamarca.gov.co/Home/SecretariasEntidades.gc/SecCompyDesEconomico/SecCompyDesEcoDespliegue/asinfodeint_seccompetiydesaeco/preguntas+frecuentes" TargetMode="External"/><Relationship Id="rId6" Type="http://schemas.openxmlformats.org/officeDocument/2006/relationships/hyperlink" Target="http://www.cundinamarca.gov.co/Home/SecretariasEntidades.gc/SecCompyDesEconomico/SecCompyDesEcoDespliegue/asquienessomos_seccompetiydesaeco/csecdesarrollo_misionyvision" TargetMode="External"/><Relationship Id="rId11" Type="http://schemas.openxmlformats.org/officeDocument/2006/relationships/hyperlink" Target="http://www.cundinamarca.gov.co/Home/SecretariasEntidades.gc/SecCompyDesEconomico/SecCompyDesEcoDespliegue/asservalciu_seccompetiydesaeco/fed" TargetMode="External"/><Relationship Id="rId5" Type="http://schemas.openxmlformats.org/officeDocument/2006/relationships/hyperlink" Target="http://www.cundinamarca.gov.co/Home/SecretariasEntidades.gc/SecCompyDesEconomico/SecCompyDesEcoDespliegue/asservalciu_seccompetiydesaeco/calendario+de+actividades" TargetMode="External"/><Relationship Id="rId15" Type="http://schemas.openxmlformats.org/officeDocument/2006/relationships/hyperlink" Target="http://www.cundinamarca.gov.co/Home/SecretariasEntidades.gc/SecCompyDesEconomico/SecCompyDesEcoDespliegue/asprogramasyproyectos_seccompetiydesaeco/csecprogramas" TargetMode="External"/><Relationship Id="rId10" Type="http://schemas.openxmlformats.org/officeDocument/2006/relationships/hyperlink" Target="http://www.cundinamarca.gov.co/Home/SecretariasEntidades.gc/SecCompyDesEconomico/SecCompyDesEcoDespliegue/asquienessomos_seccompetiydesaeco/csecdesarrollo_estructuraorganica" TargetMode="External"/><Relationship Id="rId19" Type="http://schemas.openxmlformats.org/officeDocument/2006/relationships/printerSettings" Target="../printerSettings/printerSettings12.bin"/><Relationship Id="rId4" Type="http://schemas.openxmlformats.org/officeDocument/2006/relationships/hyperlink" Target="http://www.cundinamarca.gov.co/Home/SecretariasEntidades.gc/SecCompyDesEconomico/SecCompyDesEcoDespliegue/asgaleriadenoticiascompetitividad/asmenugalerianoticiascompetitividad/cmenugalerianoticiasrepositorio" TargetMode="External"/><Relationship Id="rId9" Type="http://schemas.openxmlformats.org/officeDocument/2006/relationships/hyperlink" Target="http://www.cundinamarca.gov.co/Home/SecretariasEntidades.gc/SecCompyDesEconomico/SecCompyDesEcoDespliegue/asquienessomos_seccompetiydesaeco/csecdesarrollo_estructuraorganica" TargetMode="External"/><Relationship Id="rId14" Type="http://schemas.openxmlformats.org/officeDocument/2006/relationships/hyperlink" Target="http://www.cundinamarca.gov.co/Home/SecretariasEntidades.gc/SecCompyDesEconomico/SecCompyDesEcoDespliegue/asquienessomos_seccompetiydesaeco/csec_desarollo_econ_planeaciongestioncontrol/!ut/p/z1/lZFdT8MgFIZ_keHQuq1ettrRj3U1M4uVG0IYVpIW6uhM9Nd7unihMemUu_PynAM8EE4awq18M60cjbOyw_qJL0VJWUqza7qFtEwhXhdJFNIHWldL8ngG4MeKIdkFSQjA6oDw__d_n_S3_hmAz48vLh2ABoJjdVu1hA9yfLky9tmRRvrXk9FWe-9654XXSrl-0KN5P2gvtUJEYSim6ui6zgnMrBg6abVU6LbVflKM4Yj7-Ax-vkgYRWgNaAHr4g7iCO7pjt7kSRb8AtgEsDJb1SEDyBdfwNxXXJIx9Pt987HJwOTtJ5EqolY!/"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cundinamarca.gov.co/Home/SecretariasEntidades.gc/SecdeCienyTec/SecdeCienyTecDespliegue/asinfodeint_contenidos/cseccienciatec_informacion+ninos+y+jovenes" TargetMode="External"/><Relationship Id="rId13" Type="http://schemas.openxmlformats.org/officeDocument/2006/relationships/hyperlink" Target="http://www.cundinamarca.gov.co/Home/SecretariasEntidades.gc/SecdeCienyTec/SecdeCienyTecDespliegue/asquienessomos_contenidos/cseccienciatec_estructuraorganica" TargetMode="External"/><Relationship Id="rId18" Type="http://schemas.openxmlformats.org/officeDocument/2006/relationships/hyperlink" Target="http://www.cundinamarca.gov.co/Home/SecretariasEntidades.gc/SecdeCienyTec/SecdeCienyTecDespliegue/asdocumentacion_contenidos/ccentrodoc_documentos+sctei" TargetMode="External"/><Relationship Id="rId26" Type="http://schemas.openxmlformats.org/officeDocument/2006/relationships/hyperlink" Target="http://www.cundinamarca.gov.co/Home/SecretariasEntidades.gc/SecdeCienyTec/SecdeCienyTecDespliegue/asquienessomos_contenidos/cseccienciatec_planeacion_gestion_control" TargetMode="External"/><Relationship Id="rId3" Type="http://schemas.openxmlformats.org/officeDocument/2006/relationships/hyperlink" Target="http://www.cundinamarca.gov.co/Home/SecretariasEntidades.gc/SecdeCienyTec/SecdeCienyTecDespliegue/asquienessomos_contenidos/estudios%2C+investigaciones+y+publicaciones" TargetMode="External"/><Relationship Id="rId21" Type="http://schemas.openxmlformats.org/officeDocument/2006/relationships/hyperlink" Target="http://www.cundinamarca.gov.co/Home/SecretariasEntidades.gc/SecdeCienyTec/SecdeCienyTecDespliegue/asdocumentacion_contenidos/contratacion/index" TargetMode="External"/><Relationship Id="rId7" Type="http://schemas.openxmlformats.org/officeDocument/2006/relationships/hyperlink" Target="http://www.cundinamarca.gov.co/Home/SecretariasEntidades.gc/SecdeCienyTec/SecdeCienyTecDespliegue/asinfodeint_contenidos/cseccienciatec_preguntas_frecuentes" TargetMode="External"/><Relationship Id="rId12" Type="http://schemas.openxmlformats.org/officeDocument/2006/relationships/hyperlink" Target="http://www.cundinamarca.gov.co/Home/SecretariasEntidades.gc/SecdeCienyTec/SecdeCienyTecDespliegue/asquienessomos_contenidos/cseccienciatec_procesos+y+procedimientos" TargetMode="External"/><Relationship Id="rId17" Type="http://schemas.openxmlformats.org/officeDocument/2006/relationships/hyperlink" Target="http://www.cundinamarca.gov.co/Home/SecretariasEntidades.gc/SecdeCienyTec/SecdeCienyTecDespliegue/aspropgramasyproyectos_contenidos/programas" TargetMode="External"/><Relationship Id="rId25" Type="http://schemas.openxmlformats.org/officeDocument/2006/relationships/hyperlink" Target="http://www.cundinamarca.gov.co/Home/SecretariasEntidades.gc/SecdeCienyTec/SecdeCienyTecDespliegue/asquienessomos_contenidos/cseccienciatec_planeacion_gestion_control" TargetMode="External"/><Relationship Id="rId2" Type="http://schemas.openxmlformats.org/officeDocument/2006/relationships/hyperlink" Target="http://www.cundinamarca.gov.co/Home/SecretariasEntidades.gc/SecdeCienyTec/SecdeCienyTecDespliegue/asserviciosciu_contenidos/datos+abiertos" TargetMode="External"/><Relationship Id="rId16" Type="http://schemas.openxmlformats.org/officeDocument/2006/relationships/hyperlink" Target="http://www.cundinamarca.gov.co/Home/SecretariasEntidades.gc/SecdeCienyTec/SecdeCienyTecDespliegue/asserviciosciu_contenidos/directorio+agremiaciones" TargetMode="External"/><Relationship Id="rId20" Type="http://schemas.openxmlformats.org/officeDocument/2006/relationships/hyperlink" Target="http://www.cundinamarca.gov.co/Home/SecretariasEntidades.gc/SecdeCienyTec/SecdeCienyTecDespliegue/asquienessomos_contenidos/cseccienciatec_planeacion_gestion_control" TargetMode="External"/><Relationship Id="rId29" Type="http://schemas.openxmlformats.org/officeDocument/2006/relationships/table" Target="../tables/table14.xml"/><Relationship Id="rId1" Type="http://schemas.openxmlformats.org/officeDocument/2006/relationships/hyperlink" Target="http://www.cundinamarca.gov.co/Home/SecretariasEntidades.gc/SecdeCienyTec/SecdeCienyTecDespliegue/asquienessomos_contenidos/cseccienciatec_misionyobjetivos" TargetMode="External"/><Relationship Id="rId6" Type="http://schemas.openxmlformats.org/officeDocument/2006/relationships/hyperlink" Target="http://www.cundinamarca.gov.co/Home/SecretariasEntidades.gc/SecdeCienyTec/SecdeCienyTecDespliegue/asinfodeint_contenidos/cseccienciatec_glosario" TargetMode="External"/><Relationship Id="rId11" Type="http://schemas.openxmlformats.org/officeDocument/2006/relationships/hyperlink" Target="http://www.cundinamarca.gov.co/Home/SecretariasEntidades.gc/SecdeCienyTec/SecdeCienyTecDespliegue/asquienessomos_contenidos/cseccienciatec_funciones" TargetMode="External"/><Relationship Id="rId24" Type="http://schemas.openxmlformats.org/officeDocument/2006/relationships/hyperlink" Target="http://www.cundinamarca.gov.co/Home/SecretariasEntidades.gc/SecdeCienyTec/SecdeCienyTecDespliegue/asserviciosciu_contenidos/tramites+y+servicios" TargetMode="External"/><Relationship Id="rId5" Type="http://schemas.openxmlformats.org/officeDocument/2006/relationships/hyperlink" Target="http://www.cundinamarca.gov.co/Home/SecretariasEntidades.gc/SecdeCienyTec/SecdeCienyTecDespliegue/asgaleriadenoticias/asmenugaleria/cmenugalerianoticiasrepositorionuevo" TargetMode="External"/><Relationship Id="rId15" Type="http://schemas.openxmlformats.org/officeDocument/2006/relationships/hyperlink" Target="http://www.cundinamarca.gov.co/Home/SecretariasEntidades.gc/SecdeCienyTec/SecdeCienyTecDespliegue/asquienessomos_contenidos/cseccienciatec_estructuraorganica" TargetMode="External"/><Relationship Id="rId23" Type="http://schemas.openxmlformats.org/officeDocument/2006/relationships/hyperlink" Target="http://www.cundinamarca.gov.co/Home/SecretariasEntidades.gc/SecdeCienyTec/SecdeCienyTecDespliegue/asquienessomos_contenidos/cseccienciatec_planeacion_gestion_control" TargetMode="External"/><Relationship Id="rId28" Type="http://schemas.openxmlformats.org/officeDocument/2006/relationships/printerSettings" Target="../printerSettings/printerSettings13.bin"/><Relationship Id="rId10" Type="http://schemas.openxmlformats.org/officeDocument/2006/relationships/hyperlink" Target="http://www.cundinamarca.gov.co/Home/SecretariasEntidades.gc/SecdeCienyTec/SecdeCienyTecDespliegue/asquienessomos_contenidos/cseccienciatec_estructuraorganica" TargetMode="External"/><Relationship Id="rId19" Type="http://schemas.openxmlformats.org/officeDocument/2006/relationships/hyperlink" Target="http://www.cundinamarca.gov.co/Home/SecretariasEntidades.gc/SecdeCienyTec/SecdeCienyTecDespliegue/asquienessomos_contenidos/cseccienciatec_planeacion_gestion_control" TargetMode="External"/><Relationship Id="rId4" Type="http://schemas.openxmlformats.org/officeDocument/2006/relationships/hyperlink" Target="http://www.cundinamarca.gov.co/Home/SecretariasEntidades.gc/SecdeCienyTec/SecdeCienyTecDespliegue/asserviciosciu_contenidos/csecconvocatorias_sctei" TargetMode="External"/><Relationship Id="rId9" Type="http://schemas.openxmlformats.org/officeDocument/2006/relationships/hyperlink" Target="http://www.cundinamarca.gov.co/Home/SecretariasEntidades.gc/SecdeCienyTec/SecdeCienyTecDespliegue/asquienessomos_contenidos/cseccienciatec_misionyobjetivos" TargetMode="External"/><Relationship Id="rId14" Type="http://schemas.openxmlformats.org/officeDocument/2006/relationships/hyperlink" Target="http://www.cundinamarca.gov.co/Home/SecretariasEntidades.gc/SecdeCienyTec/SecdeCienyTecDespliegue/asquienessomos_contenidos/cseccienciatec_estructuraorganica" TargetMode="External"/><Relationship Id="rId22" Type="http://schemas.openxmlformats.org/officeDocument/2006/relationships/hyperlink" Target="http://www.cundinamarca.gov.co/Home/SecretariasEntidades.gc/SecdeCienyTec/SecdeCienyTecDespliegue/asquienessomos_contenidos/cseccienciatec_planeacion_gestion_control" TargetMode="External"/><Relationship Id="rId27" Type="http://schemas.openxmlformats.org/officeDocument/2006/relationships/hyperlink" Target="http://www.cundinamarca.gov.co/Home/SecretariasEntidades.gc/SecdeCienyTec/SecdeCienyTecDespliegue/asquienessomos_contenidos/cseccienciatec_planeacion_gestion_control"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www.cundinamarca.gov.co/Home/SecretariasEntidades.gc/Secretariadeambiente/Secambientedespliegue/asgaleriadenoticias/asmenugalerianoticias/cmenugalerianoticiasrepositorionuevo" TargetMode="External"/><Relationship Id="rId13" Type="http://schemas.openxmlformats.org/officeDocument/2006/relationships/hyperlink" Target="http://www.cundinamarca.gov.co/Home/SecretariasEntidades.gc/Secretariadeambiente/Secambientedespliegue/quienes_somos/principios_de_la_secretaria" TargetMode="External"/><Relationship Id="rId18" Type="http://schemas.openxmlformats.org/officeDocument/2006/relationships/hyperlink" Target="http://www.cundinamarca.gov.co/Home/SecretariasEntidades.gc/Secretariadeambiente/Secambientedespliegue/quienes_somos/estructura_organica" TargetMode="External"/><Relationship Id="rId26" Type="http://schemas.openxmlformats.org/officeDocument/2006/relationships/printerSettings" Target="../printerSettings/printerSettings14.bin"/><Relationship Id="rId3" Type="http://schemas.openxmlformats.org/officeDocument/2006/relationships/hyperlink" Target="http://www.cundinamarca.gov.co/Home/SecretariasEntidades.gc/Secretariadeambiente/Secambientedespliegue/quienes_somos/estructura_organica" TargetMode="External"/><Relationship Id="rId21" Type="http://schemas.openxmlformats.org/officeDocument/2006/relationships/hyperlink" Target="http://www.cundinamarca.gov.co/Home/SecretariasEntidades.gc/Secretariadeambiente/Secambientedespliegue/quienes_somos/planeacion_gestion_control" TargetMode="External"/><Relationship Id="rId7" Type="http://schemas.openxmlformats.org/officeDocument/2006/relationships/hyperlink" Target="http://www.cundinamarca.gov.co/Home/SecretariasEntidades.gc/Secretariadeambiente/Secambientedespliegue/informacion_de_interes/glosario" TargetMode="External"/><Relationship Id="rId12" Type="http://schemas.openxmlformats.org/officeDocument/2006/relationships/hyperlink" Target="http://www.cundinamarca.gov.co/Home/SecretariasEntidades.gc/Secretariadeambiente/Secambientedespliegue/quienes_somos/principios_de_la_secretaria" TargetMode="External"/><Relationship Id="rId17" Type="http://schemas.openxmlformats.org/officeDocument/2006/relationships/hyperlink" Target="http://www.cundinamarca.gov.co/Home/SecretariasEntidades.gc/Secretariadeambiente/Secambientedespliegue/quienes_somos/estructura_organica" TargetMode="External"/><Relationship Id="rId25" Type="http://schemas.openxmlformats.org/officeDocument/2006/relationships/hyperlink" Target="http://www.cundinamarca.gov.co/Home/SecretariasEntidades.gc/Secretariadeambiente/Secambientedespliegue/quienes_somos/planeacion_gestion_control" TargetMode="External"/><Relationship Id="rId2" Type="http://schemas.openxmlformats.org/officeDocument/2006/relationships/hyperlink" Target="http://www.cundinamarca.gov.co/Home/SecretariasEntidades.gc/Secretariadeambiente/Secambientedespliegue/quienes_somos/estructura_organica" TargetMode="External"/><Relationship Id="rId16" Type="http://schemas.openxmlformats.org/officeDocument/2006/relationships/hyperlink" Target="http://www.cundinamarca.gov.co/Home/SecretariasEntidades.gc/Secretariadeambiente/Secambientedespliegue/quienes_somos/estructura_organica" TargetMode="External"/><Relationship Id="rId20" Type="http://schemas.openxmlformats.org/officeDocument/2006/relationships/hyperlink" Target="http://www.cundinamarca.gov.co/Home/SecretariasEntidades.gc/Secretariadeambiente/Secambientedespliegue/quienes_somos/planeacion_gestion_control" TargetMode="External"/><Relationship Id="rId1" Type="http://schemas.openxmlformats.org/officeDocument/2006/relationships/hyperlink" Target="http://www.cundinamarca.gov.co/Home/SecretariasEntidades.gc/Secretariadeambiente/Secambientedespliegue/quienes_somos/estructura_organica" TargetMode="External"/><Relationship Id="rId6" Type="http://schemas.openxmlformats.org/officeDocument/2006/relationships/hyperlink" Target="http://www.cundinamarca.gov.co/Home/SecretariasEntidades.gc/Secretariadeambiente/Secambientedespliegue/servicio_al_ciudadano/preguntas_frecuentes" TargetMode="External"/><Relationship Id="rId11" Type="http://schemas.openxmlformats.org/officeDocument/2006/relationships/hyperlink" Target="http://www4.cundinamarca.gov.co/psa/" TargetMode="External"/><Relationship Id="rId24" Type="http://schemas.openxmlformats.org/officeDocument/2006/relationships/hyperlink" Target="http://www.cundinamarca.gov.co/Home/SecretariasEntidades.gc/Secretariadeambiente/Secambientedespliegue/asdocumentacion/contratacion/index" TargetMode="External"/><Relationship Id="rId5" Type="http://schemas.openxmlformats.org/officeDocument/2006/relationships/hyperlink" Target="http://www.cundinamarca.gov.co/Home/SecretariasEntidades.gc/Secretariadeambiente/Secambientedespliegue/servicio_al_ciudadano/csecreambientalconvocatorias" TargetMode="External"/><Relationship Id="rId15" Type="http://schemas.openxmlformats.org/officeDocument/2006/relationships/hyperlink" Target="http://www.cundinamarca.gov.co/Home/SecretariasEntidades.gc/Secretariadeambiente/Secambientedespliegue/quienes_somos/estructura_organica" TargetMode="External"/><Relationship Id="rId23" Type="http://schemas.openxmlformats.org/officeDocument/2006/relationships/hyperlink" Target="http://www.cundinamarca.gov.co/Home/SecretariasEntidades.gc/Secretariadeambiente/Secambientedespliegue/quienes_somos/planeacion_gestion_control" TargetMode="External"/><Relationship Id="rId10" Type="http://schemas.openxmlformats.org/officeDocument/2006/relationships/hyperlink" Target="http://www.cundinamarca.gov.co/Home/SecretariasEntidades.gc/Secretariadeambiente/Secambientedespliegue/servicio_al_ciudadano/info_ninos_jovenes" TargetMode="External"/><Relationship Id="rId19" Type="http://schemas.openxmlformats.org/officeDocument/2006/relationships/hyperlink" Target="http://www.cundinamarca.gov.co/Home/SecretariasEntidades.gc/Secretariadeambiente/Secambientedespliegue/informacion_de_interes/csecreambiental_directorio_ciu_tramites" TargetMode="External"/><Relationship Id="rId4" Type="http://schemas.openxmlformats.org/officeDocument/2006/relationships/hyperlink" Target="http://www.cundinamarca.gov.co/Home/SecretariasEntidades.gc/Secretariadeambiente/Secambientedespliegue/quienes_somos/estructura_organica" TargetMode="External"/><Relationship Id="rId9" Type="http://schemas.openxmlformats.org/officeDocument/2006/relationships/hyperlink" Target="http://www.cundinamarca.gov.co/Home/SecretariasEntidades.gc/Secretariadeambiente/Secambientedespliegue/informacion_de_interes/calendario_ambiental" TargetMode="External"/><Relationship Id="rId14" Type="http://schemas.openxmlformats.org/officeDocument/2006/relationships/hyperlink" Target="http://www.cundinamarca.gov.co/Home/SecretariasEntidades.gc/Secretariadeambiente/Secambientedespliegue/quienes_somos/csecreambiental_procesos_y_procedimientos" TargetMode="External"/><Relationship Id="rId22" Type="http://schemas.openxmlformats.org/officeDocument/2006/relationships/hyperlink" Target="http://www.cundinamarca.gov.co/Home/SecretariasEntidades.gc/Secretariadeambiente/Secambientedespliegue/quienes_somos/planeacion_gestion_control" TargetMode="External"/><Relationship Id="rId27" Type="http://schemas.openxmlformats.org/officeDocument/2006/relationships/table" Target="../tables/table15.xml"/></Relationships>
</file>

<file path=xl/worksheets/_rels/sheet18.xml.rels><?xml version="1.0" encoding="UTF-8" standalone="yes"?>
<Relationships xmlns="http://schemas.openxmlformats.org/package/2006/relationships"><Relationship Id="rId8" Type="http://schemas.openxmlformats.org/officeDocument/2006/relationships/hyperlink" Target="http://www.cundinamarca.gov.co/Home/SecretariasEntidades.gc/Secretariadeagricultura/Secagriculturadespliegue/asquienessomos_contenidos/csecagricultura_mision" TargetMode="External"/><Relationship Id="rId13" Type="http://schemas.openxmlformats.org/officeDocument/2006/relationships/hyperlink" Target="http://www.cundinamarca.gov.co/Home/SecretariasEntidades.gc/Secretariadeagricultura/Secagriculturadespliegue/asserviciosciu_contenidos/csecreagri_directorio+de+agremiaciones+y+asociaciones" TargetMode="External"/><Relationship Id="rId18" Type="http://schemas.openxmlformats.org/officeDocument/2006/relationships/table" Target="../tables/table16.xml"/><Relationship Id="rId3" Type="http://schemas.openxmlformats.org/officeDocument/2006/relationships/hyperlink" Target="http://www.cundinamarca.gov.co/Home/SecretariasEntidades.gc/Secretariadeagricultura/Secagriculturadespliegue/asserviciosciu_contenidos/csecreagri_preguntas+y+respuestas+frecuentes" TargetMode="External"/><Relationship Id="rId7" Type="http://schemas.openxmlformats.org/officeDocument/2006/relationships/hyperlink" Target="http://cundinet.cundinamarca.gov.co/portal/agricultura/manual_interpretacion_evaluacion_de_tierras/" TargetMode="External"/><Relationship Id="rId12" Type="http://schemas.openxmlformats.org/officeDocument/2006/relationships/hyperlink" Target="http://www.cundinamarca.gov.co/Home/SecretariasEntidades.gc/Secretariadeagricultura/Secagriculturadespliegue/asquienessomos_contenidos/csecagricultura_estructuraorganica" TargetMode="External"/><Relationship Id="rId17" Type="http://schemas.openxmlformats.org/officeDocument/2006/relationships/printerSettings" Target="../printerSettings/printerSettings15.bin"/><Relationship Id="rId2" Type="http://schemas.openxmlformats.org/officeDocument/2006/relationships/hyperlink" Target="http://www.cundinamarca.gov.co/Home/SecretariasEntidades.gc/Secretariadeagricultura/Secagriculturadespliegue/asserviciosciu_contenidos/csecreagri_convocatorias" TargetMode="External"/><Relationship Id="rId16" Type="http://schemas.openxmlformats.org/officeDocument/2006/relationships/hyperlink" Target="http://www.cundinamarca.gov.co/Home/SecretariasEntidades.gc/Secretariadeagricultura/Secagriculturadespliegue/asquienessomos_contenidos/cplaneaciongestioncontrol" TargetMode="External"/><Relationship Id="rId1" Type="http://schemas.openxmlformats.org/officeDocument/2006/relationships/hyperlink" Target="http://www.cundinamarca.gov.co/Home/SecretariasEntidades.gc/Secretariadeagricultura/Secagriculturadespliegue/asinformaciondeint_secagro/csecreagri_datos+abiertos" TargetMode="External"/><Relationship Id="rId6" Type="http://schemas.openxmlformats.org/officeDocument/2006/relationships/hyperlink" Target="http://www.cundinamarca.gov.co/Home/SecretariasEntidades.gc/Secretariadeagricultura/Secagriculturadespliegue/asdocumentacion_contenidos/csecreagri_centrodoc_documentos_oficina_asesora_de_planeacion." TargetMode="External"/><Relationship Id="rId11" Type="http://schemas.openxmlformats.org/officeDocument/2006/relationships/hyperlink" Target="http://www.cundinamarca.gov.co/Home/SecretariasEntidades.gc/Secretariadeagricultura/Secagriculturadespliegue/asquienessomos_contenidos/csecagricultura_estructuraorganica" TargetMode="External"/><Relationship Id="rId5" Type="http://schemas.openxmlformats.org/officeDocument/2006/relationships/hyperlink" Target="http://www.cundinamarca.gov.co/Home/SecretariasEntidades.gc/Secretariadeagricultura/Secagriculturadespliegue/asgaleriadenoticiasagro/asmenugaleriadenoticias/cmenugalerianoticiasrepositorionuevo" TargetMode="External"/><Relationship Id="rId15" Type="http://schemas.openxmlformats.org/officeDocument/2006/relationships/hyperlink" Target="http://www.cundinamarca.gov.co/Home/SecretariasEntidades.gc/Secretariadeagricultura/Secagriculturadespliegue/asdocumentacion_contenidos/contratacion/index" TargetMode="External"/><Relationship Id="rId10" Type="http://schemas.openxmlformats.org/officeDocument/2006/relationships/hyperlink" Target="http://www.cundinamarca.gov.co/Home/SecretariasEntidades.gc/Secretariadeagricultura/Secagriculturadespliegue/asquienessomos_contenidos/csecagricultura_estructuraorganica" TargetMode="External"/><Relationship Id="rId4" Type="http://schemas.openxmlformats.org/officeDocument/2006/relationships/hyperlink" Target="http://www.cundinamarca.gov.co/Home/SecretariasEntidades.gc/Secretariadeagricultura/Secagriculturadespliegue/asinformaciondeint_secagro/csecreagri_glosario" TargetMode="External"/><Relationship Id="rId9" Type="http://schemas.openxmlformats.org/officeDocument/2006/relationships/hyperlink" Target="http://www.cundinamarca.gov.co/Home/SecretariasEntidades.gc/Secretariadeagricultura/Secagriculturadespliegue/asquienessomos_contenidos/csecagricultura_funciones" TargetMode="External"/><Relationship Id="rId14" Type="http://schemas.openxmlformats.org/officeDocument/2006/relationships/hyperlink" Target="http://www.cundinamarca.gov.co/Home/SecretariasEntidades.gc/Secretariadeagricultura/Secagriculturadespliegue/asdocumentacion_contenidos/csecreagri_planes"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www.cundinamarca.gov.co/Home/SecretariasEntidades.gc/Secretariadetransporte/SecretariadetransporteDespliegue/asservicioalciudadano_contenidos/csecretrans_sectrans_servalcuidano_calendario" TargetMode="External"/><Relationship Id="rId13" Type="http://schemas.openxmlformats.org/officeDocument/2006/relationships/hyperlink" Target="http://www.cundinamarca.gov.co/Home/SecretariasEntidades.gc/Secretariadetransporte/SecretariadetransporteDespliegue/asquienes_somos_contenidos/csecretrans_quienes_estrucorgdirec" TargetMode="External"/><Relationship Id="rId18" Type="http://schemas.openxmlformats.org/officeDocument/2006/relationships/hyperlink" Target="http://www.cundinamarca.gov.co/Home/SecretariasEntidades.gc/Secretariadetransporte/SecretariadetransporteDespliegue/asquienes_somos_contenidos/csecretrans_planesmejoramiento" TargetMode="External"/><Relationship Id="rId3" Type="http://schemas.openxmlformats.org/officeDocument/2006/relationships/hyperlink" Target="http://www.cundinamarca.gov.co/Home/SecretariasEntidades.gc/Secretariadetransporte/SecretariadetransporteDespliegue/asobservatorio/estadisticas" TargetMode="External"/><Relationship Id="rId21" Type="http://schemas.openxmlformats.org/officeDocument/2006/relationships/hyperlink" Target="http://www.cundinamarca.gov.co/Home/SecretariasEntidades.gc/Secretariadetransporte/SecretariadetransporteDespliegue/assecretariatrans_menu/csub_menu_sectrans_tramites" TargetMode="External"/><Relationship Id="rId7" Type="http://schemas.openxmlformats.org/officeDocument/2006/relationships/hyperlink" Target="http://www.cundinamarca.gov.co/Home/SecretariasEntidades.gc/Secretariadetransporte/SecretariadetransporteDespliegue/asservicioalciudadano_contenidos/sectransporte_contenido_asservicioalciudadano_contenidos_glorario" TargetMode="External"/><Relationship Id="rId12" Type="http://schemas.openxmlformats.org/officeDocument/2006/relationships/hyperlink" Target="http://www.cundinamarca.gov.co/Home/SecretariasEntidades.gc/Secretariadetransporte/SecretariadetransporteDespliegue/asquienes_somos_contenidos/csecretrans_quienes_procesosyprocedimientos" TargetMode="External"/><Relationship Id="rId17" Type="http://schemas.openxmlformats.org/officeDocument/2006/relationships/hyperlink" Target="http://www.cundinamarca.gov.co/Home/SecretariasEntidades.gc/Secretariadetransporte/SecretariadetransporteDespliegue/asquienes_somos_contenidos/csecretrans_quienes_infodegestion" TargetMode="External"/><Relationship Id="rId2" Type="http://schemas.openxmlformats.org/officeDocument/2006/relationships/hyperlink" Target="http://www.cundinamarca.gov.co/Home/SecretariasEntidades.gc/Secretariadetransporte/SecretariadetransporteDespliegue/asquienes_somos_contenidos/directorio-de-funcionarios/index" TargetMode="External"/><Relationship Id="rId16" Type="http://schemas.openxmlformats.org/officeDocument/2006/relationships/hyperlink" Target="http://www.cundinamarca.gov.co/Home/SecretariasEntidades.gc/Secretariadetransporte/SecretariadetransporteDespliegue/asquienes_somos_contenidos/csecretrans_quienes_progyproyect" TargetMode="External"/><Relationship Id="rId20" Type="http://schemas.openxmlformats.org/officeDocument/2006/relationships/hyperlink" Target="http://www.cundinamarca.gov.co/Home/SecretariasEntidades.gc/Secretariadetransporte/SecretariadetransporteDespliegue/asquienes_somos_contenidos/csecretrans_quienes_planeaciongestionycontrol" TargetMode="External"/><Relationship Id="rId1" Type="http://schemas.openxmlformats.org/officeDocument/2006/relationships/hyperlink" Target="http://www.cundinamarca.gov.co/Home/SecretariasEntidades.gc/Secretariadetransporte/SecretariadetransporteDespliegue/asquienes_somos_contenidos/directorio-de-funcionarios/index" TargetMode="External"/><Relationship Id="rId6" Type="http://schemas.openxmlformats.org/officeDocument/2006/relationships/hyperlink" Target="http://www.cundinamarca.gov.co/Home/SecretariasEntidades.gc/Secretariadetransporte/SecretariadetransporteDespliegue/asgaleriadenoticiastrans/asmenusgalerianoticias/cmenugalerianoticiasrepositorionuevo" TargetMode="External"/><Relationship Id="rId11" Type="http://schemas.openxmlformats.org/officeDocument/2006/relationships/hyperlink" Target="http://www.cundinamarca.gov.co/Home/SecretariasEntidades.gc/Secretariadetransporte/SecretariadetransporteDespliegue/asquienes_somos_contenidos/csecretrans_informac_para_nios_y_jvenes" TargetMode="External"/><Relationship Id="rId24" Type="http://schemas.openxmlformats.org/officeDocument/2006/relationships/table" Target="../tables/table17.xml"/><Relationship Id="rId5" Type="http://schemas.openxmlformats.org/officeDocument/2006/relationships/hyperlink" Target="http://www.cundinamarca.gov.co/Home/SecretariasEntidades.gc/Secretariadetransporte/SecretariadetransporteDespliegue/asservicioalciudadano_contenidos/csecretrans_servalcuidano_pregfrecuentes" TargetMode="External"/><Relationship Id="rId15" Type="http://schemas.openxmlformats.org/officeDocument/2006/relationships/hyperlink" Target="http://www.cundinamarca.gov.co/Home/SecretariasEntidades.gc/Secretariadetransporte/SecretariadetransporteDespliegue/asquienes_somos_contenidos/directorio-de-funcionarios/index" TargetMode="External"/><Relationship Id="rId23" Type="http://schemas.openxmlformats.org/officeDocument/2006/relationships/printerSettings" Target="../printerSettings/printerSettings16.bin"/><Relationship Id="rId10" Type="http://schemas.openxmlformats.org/officeDocument/2006/relationships/hyperlink" Target="http://www.cundinamarca.gov.co/Home/SecretariasEntidades.gc/Secretariadetransporte/SecretariadetransporteDespliegue/asquienes_somos_contenidos/csecretrans_quienes_funciones" TargetMode="External"/><Relationship Id="rId19" Type="http://schemas.openxmlformats.org/officeDocument/2006/relationships/hyperlink" Target="http://www.cundinamarca.gov.co/Home/SecretariasEntidades.gc/Secretariadetransporte/SecretariadetransporteDespliegue/asdocumentacion_contenidos/contratacion/index" TargetMode="External"/><Relationship Id="rId4" Type="http://schemas.openxmlformats.org/officeDocument/2006/relationships/hyperlink" Target="http://www.cundinamarca.gov.co/Home/SecretariasEntidades.gc/Secretariadetransporte/SecretariadetransporteDespliegue/asservicioalciudadano_contenidos/csecretrans_convocatorias" TargetMode="External"/><Relationship Id="rId9" Type="http://schemas.openxmlformats.org/officeDocument/2006/relationships/hyperlink" Target="http://www.cundinamarca.gov.co/Home/SecretariasEntidades.gc/Secretariadetransporte/SecretariadetransporteDespliegue/asquienes_somos_contenidos/csecretrans_quienesmisionyvision" TargetMode="External"/><Relationship Id="rId14" Type="http://schemas.openxmlformats.org/officeDocument/2006/relationships/hyperlink" Target="http://www.cundinamarca.gov.co/Home/SecretariasEntidades.gc/Secretariadetransporte/SecretariadetransporteDespliegue/asquienes_somos_contenidos/csecretrans_quienes_estrucorgdirec" TargetMode="External"/><Relationship Id="rId22" Type="http://schemas.openxmlformats.org/officeDocument/2006/relationships/hyperlink" Target="http://www.cundinamarca.gov.co/Home/SecretariasEntidades.gc/Secretariadetransporte/SecretariadetransporteDespliegue/asdocumentacion_contenidos/csecretrans_normatividad"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8" Type="http://schemas.openxmlformats.org/officeDocument/2006/relationships/hyperlink" Target="http://www.cundinamarca.gov.co/Home/SecretariasEntidades.gc/Secretariadesalud/SecretariadesaludDespliegue/ascontenido/asservicioalciudadano_contenidos/csecresalud_glosario" TargetMode="External"/><Relationship Id="rId13" Type="http://schemas.openxmlformats.org/officeDocument/2006/relationships/hyperlink" Target="http://www.cundinamarca.gov.co/Home/SecretariasEntidades.gc/Secretariadesalud/SecretariadesaludDespliegue/ascontenido/asquienes_somos/csecresalud_quienesestrucorgydirec" TargetMode="External"/><Relationship Id="rId18" Type="http://schemas.openxmlformats.org/officeDocument/2006/relationships/hyperlink" Target="http://www.cundinamarca.gov.co/Home/SecretariasEntidades.gc/Secretariadesalud/SecretariadesaludDespliegue/ascontenido/aspolitica_planes/csecresalud_quienes_planes+d+mejoramiento" TargetMode="External"/><Relationship Id="rId26" Type="http://schemas.openxmlformats.org/officeDocument/2006/relationships/hyperlink" Target="http://www.cundinamarca.gov.co/Home/SecretariasEntidades.gc/Secretariadesalud/SecretariadesaludDespliegue/ascontenido/asservicioalciudadano_contenidos/csecresalud_servalciud_tramitess" TargetMode="External"/><Relationship Id="rId3" Type="http://schemas.openxmlformats.org/officeDocument/2006/relationships/hyperlink" Target="http://www.cundinamarca.gov.co/Home/SecretariasEntidades.gc/Secretariadesalud/SecretariadesaludDespliegue/ascontenido/asquienes_somos/csecresalud_quienes+mision+y+objetivos+-+funciones" TargetMode="External"/><Relationship Id="rId21" Type="http://schemas.openxmlformats.org/officeDocument/2006/relationships/hyperlink" Target="https://coronavirus-cundinamarca-cundinamarca-map.hub.arcgis.com/https:/coronavirus-cundinamarca-cundinamarca-map.hub.arcgis.com/" TargetMode="External"/><Relationship Id="rId7" Type="http://schemas.openxmlformats.org/officeDocument/2006/relationships/hyperlink" Target="http://www.cundinamarca.gov.co/Home/SecretariasEntidades.gc/Secretariadesalud" TargetMode="External"/><Relationship Id="rId12" Type="http://schemas.openxmlformats.org/officeDocument/2006/relationships/hyperlink" Target="http://www.cundinamarca.gov.co/Home/SecretariasEntidades.gc/Secretariadesalud/SecretariadesaludDespliegue/ascontenido/asquienes_somos/csecresalud_quienesprocesos+y+procedimientos" TargetMode="External"/><Relationship Id="rId17" Type="http://schemas.openxmlformats.org/officeDocument/2006/relationships/hyperlink" Target="http://www.cundinamarca.gov.co/Home/SecretariasEntidades.gc/Secretariadesalud/SecretariadesaludDespliegue/ascontenido/aspolitica_planes/csecresalud_quienes_infor+d+gestion" TargetMode="External"/><Relationship Id="rId25" Type="http://schemas.openxmlformats.org/officeDocument/2006/relationships/hyperlink" Target="http://www.cundinamarca.gov.co/Home/SecretariasEntidades.gc/Secretariadesalud/SecretariadesaludDespliegue/ascontenido/aspolitica_planes/csecresalud_quienes_plan+de+adquisiciones" TargetMode="External"/><Relationship Id="rId2" Type="http://schemas.openxmlformats.org/officeDocument/2006/relationships/hyperlink" Target="http://www.cundinamarca.gov.co/Home/SecretariasEntidades.gc/Secretariadesalud/SecretariadesaludDespliegue/ascontenido/asquienes_somos/csecresalud_quienes+mision+y+objetivos+-+funciones" TargetMode="External"/><Relationship Id="rId16" Type="http://schemas.openxmlformats.org/officeDocument/2006/relationships/hyperlink" Target="http://www.cundinamarca.gov.co/Home/SecretariasEntidades.gc/Secretariadesalud/SecretariadesaludDespliegue/ascontenido/aspolitica_planes/csecresalud_quienes_infor+d+gestion" TargetMode="External"/><Relationship Id="rId20" Type="http://schemas.openxmlformats.org/officeDocument/2006/relationships/hyperlink" Target="http://www.cundinamarca.gov.co/Home/SecretariasEntidades.gc/Secretariadesalud/SecretariadesaludDespliegue/ascontenido/aspolitica_planes/csecresalud_quienes_programas+y+proyec" TargetMode="External"/><Relationship Id="rId29" Type="http://schemas.openxmlformats.org/officeDocument/2006/relationships/table" Target="../tables/table18.xml"/><Relationship Id="rId1" Type="http://schemas.openxmlformats.org/officeDocument/2006/relationships/hyperlink" Target="http://www.cundinamarca.gov.co/Home/SecretariasEntidades.gc/Secretariadesalud/SecretariadesaludDespliegue/ascontenido/asquienes_somos/csecresalud_quienes+mision+y+objetivos+-+funciones" TargetMode="External"/><Relationship Id="rId6" Type="http://schemas.openxmlformats.org/officeDocument/2006/relationships/hyperlink" Target="http://www.cundinamarca.gov.co/Home/SecretariasEntidades.gc/Secretariadesalud/SecretariadesaludDespliegue/ascontenido/asservicioalciudadano_contenidos/csecresalud_estudios%2C+investigaciones+y+otras+publicaciones" TargetMode="External"/><Relationship Id="rId11" Type="http://schemas.openxmlformats.org/officeDocument/2006/relationships/hyperlink" Target="http://www.cundinamarca.gov.co/Home/SecretariasEntidades.gc/Secretariadesalud/SecretariadesaludDespliegue/ascontenido/asquienes_somos/csecresalud_quienes+mision+y+objetivos+-+funciones" TargetMode="External"/><Relationship Id="rId24" Type="http://schemas.openxmlformats.org/officeDocument/2006/relationships/hyperlink" Target="http://www.cundinamarca.gov.co/Home/SecretariasEntidades.gc/Secretariadesalud/SecretariadesaludDespliegue/ascontenido/asdocumentacion_contenidos/contratacion/index" TargetMode="External"/><Relationship Id="rId5" Type="http://schemas.openxmlformats.org/officeDocument/2006/relationships/hyperlink" Target="http://www.cundinamarca.gov.co/Home/SecretariasEntidades.gc/Secretariadesalud/SecretariadesaludDespliegue/ascontenido/asquienes_somos/csecresalud_quienes+mision+y+objetivos+-+funciones" TargetMode="External"/><Relationship Id="rId15" Type="http://schemas.openxmlformats.org/officeDocument/2006/relationships/hyperlink" Target="http://www.cundinamarca.gov.co/Home/SecretariasEntidades.gc/Secretariadesalud/SecretariadesaludDespliegue/ascontenido/asdocumentacion_contenidos/csecresalud_centrodoc_normatividad" TargetMode="External"/><Relationship Id="rId23" Type="http://schemas.openxmlformats.org/officeDocument/2006/relationships/hyperlink" Target="http://www.cundinamarca.gov.co/Home/SecretariasEntidades.gc/Secretariadesalud/SecretariadesaludDespliegue/ascontenido/aspolitica_planes/csecresalud_quienes_programas+y+proyec" TargetMode="External"/><Relationship Id="rId28" Type="http://schemas.openxmlformats.org/officeDocument/2006/relationships/printerSettings" Target="../printerSettings/printerSettings17.bin"/><Relationship Id="rId10" Type="http://schemas.openxmlformats.org/officeDocument/2006/relationships/hyperlink" Target="http://www.cundinamarca.gov.co/Home/SecretariasEntidades.gc/Secretariadesalud/SecretariadesaludDespliegue/ascontenido/asquienes_somos/csecresalud_quienes+mision+y+objetivos+-+funciones" TargetMode="External"/><Relationship Id="rId19" Type="http://schemas.openxmlformats.org/officeDocument/2006/relationships/hyperlink" Target="http://www.cundinamarca.gov.co/Home/SecretariasEntidades.gc/Secretariadesalud/SecretariadesaludDespliegue/ascontenido/aspolitica_planes/csecresalud_quienes_planes+d+mejoramiento" TargetMode="External"/><Relationship Id="rId4" Type="http://schemas.openxmlformats.org/officeDocument/2006/relationships/hyperlink" Target="http://www.cundinamarca.gov.co/Home/SecretariasEntidades.gc/Secretariadesalud/SecretariadesaludDespliegue/ascontenido/asquienes_somos/csecresalud_quienes+mision+y+objetivos+-+funciones" TargetMode="External"/><Relationship Id="rId9" Type="http://schemas.openxmlformats.org/officeDocument/2006/relationships/hyperlink" Target="http://www.cundinamarca.gov.co/Home/SecretariasEntidades.gc/Secretariadesalud/SecretariadesaludDespliegue/ascontenido/asservicioalciudadano_contenidos/assecresalud_servalciud_pregfrecu/csecresalud_servalciud_pregfrecusaludpu" TargetMode="External"/><Relationship Id="rId14" Type="http://schemas.openxmlformats.org/officeDocument/2006/relationships/hyperlink" Target="http://www.cundinamarca.gov.co/Home/SecretariasEntidades.gc/Secretariadesalud/SecretariadesaludDespliegue/ascontenido/asquienes_somos/csecresalud_quienesestrucorgydirec" TargetMode="External"/><Relationship Id="rId22" Type="http://schemas.openxmlformats.org/officeDocument/2006/relationships/hyperlink" Target="http://www.cundinamarca.gov.co/Home/SecretariasEntidades.gc/Secretariadesalud/SecretariadesaludDespliegue/ascontenido/asmunicipiossaludables/csecresalud_municipiossalud_histclini" TargetMode="External"/><Relationship Id="rId27" Type="http://schemas.openxmlformats.org/officeDocument/2006/relationships/hyperlink" Target="https://docs.google.com/forms/d/e/1FAIpQLSdt4n74iN-mTf-2YaigMitqas5nKQjUyzrJXMmTMpbNmRAOZg/viewform" TargetMode="External"/></Relationships>
</file>

<file path=xl/worksheets/_rels/sheet21.xml.rels><?xml version="1.0" encoding="UTF-8" standalone="yes"?>
<Relationships xmlns="http://schemas.openxmlformats.org/package/2006/relationships"><Relationship Id="rId13" Type="http://schemas.openxmlformats.org/officeDocument/2006/relationships/hyperlink" Target="http://www.cundinamarca.gov.co/Home/SecretariasEntidades.gc/Secretariadeplaneacion/SecretariadeplaneacionDespliegue/asserviciosciudadano_contenidos/informacion_+ninosyjovenes" TargetMode="External"/><Relationship Id="rId18" Type="http://schemas.openxmlformats.org/officeDocument/2006/relationships/hyperlink" Target="http://www.cundinamarca.gov.co/Home/SecretariasEntidades.gc/Secretariadeplaneacion/SecretariadeplaneacionDespliegue/asquienessomos_contenidos/csecreplanea_quienes_estructura-organizacional_2016" TargetMode="External"/><Relationship Id="rId26" Type="http://schemas.openxmlformats.org/officeDocument/2006/relationships/hyperlink" Target="http://www.cundinamarca.gov.co/Home/SecretariasEntidades.gc/Secretariadeplaneacion/SecretariadeplaneacionDespliegue/asserviciosciudadano_contenidos/planeacion+gestion+y+control" TargetMode="External"/><Relationship Id="rId3" Type="http://schemas.openxmlformats.org/officeDocument/2006/relationships/hyperlink" Target="http://www.cundinamarca.gov.co/Home/SecretariasEntidades.gc/Secretariadeplaneacion/SecretariadeplaneacionDespliegue/asquienessomos_contenidos/csecreplanea_quienesmisionyvision" TargetMode="External"/><Relationship Id="rId21" Type="http://schemas.openxmlformats.org/officeDocument/2006/relationships/hyperlink" Target="http://www.cundinamarca.gov.co/Home/SecretariasEntidades.gc/Secretariadeplaneacion/SecretariadeplaneacionDespliegue/asserviciosciudadano_contenidos/csecreplanea_noticias_convocatorias" TargetMode="External"/><Relationship Id="rId34" Type="http://schemas.openxmlformats.org/officeDocument/2006/relationships/table" Target="../tables/table19.xml"/><Relationship Id="rId7" Type="http://schemas.openxmlformats.org/officeDocument/2006/relationships/hyperlink" Target="http://www.cundinamarca.gov.co/Home/SecretariasEntidades.gc/Secretariadeplaneacion/SecretariadeplaneacionDespliegue/asserviciosciudadano_contenidos/csecreplanea_datos_abiertos" TargetMode="External"/><Relationship Id="rId12" Type="http://schemas.openxmlformats.org/officeDocument/2006/relationships/hyperlink" Target="http://www.cundinamarca.gov.co/Home/SecretariasEntidades.gc/Secretariadeplaneacion/SecretariadeplaneacionDespliegue/asgaleriadenoticiasplan/asmenugalerianotiplan/cmenugalerianoticiasrepositorioplaneacionnuevo" TargetMode="External"/><Relationship Id="rId17" Type="http://schemas.openxmlformats.org/officeDocument/2006/relationships/hyperlink" Target="http://www.cundinamarca.gov.co/Home/SecretariasEntidades.gc/Secretariadeplaneacion/SecretariadeplaneacionDespliegue/asquienessomos_contenidos/csecreplanea_quienes_estructura-organizacional_2016" TargetMode="External"/><Relationship Id="rId25" Type="http://schemas.openxmlformats.org/officeDocument/2006/relationships/hyperlink" Target="http://www.cundinamarca.gov.co/Home/SecretariasEntidades.gc/Secretariadeplaneacion/SecretariadeplaneacionDespliegue/asdocument_contenidos/csecreplanea_documentacion_circulares" TargetMode="External"/><Relationship Id="rId33" Type="http://schemas.openxmlformats.org/officeDocument/2006/relationships/printerSettings" Target="../printerSettings/printerSettings18.bin"/><Relationship Id="rId2" Type="http://schemas.openxmlformats.org/officeDocument/2006/relationships/hyperlink" Target="http://www.cundinamarca.gov.co/Home/SecretariasEntidades.gc/Secretariadeplaneacion/SecretariadeplaneacionDespliegue/asquienessomos_contenidos/csecreplanea_quienesmisionyvision" TargetMode="External"/><Relationship Id="rId16" Type="http://schemas.openxmlformats.org/officeDocument/2006/relationships/hyperlink" Target="http://www.cundinamarca.gov.co/Home/SecretariasEntidades.gc/Secretariadeplaneacion/SecretariadeplaneacionDespliegue/asquienessomos_contenidos/csec_procesosyprocedimientos" TargetMode="External"/><Relationship Id="rId20" Type="http://schemas.openxmlformats.org/officeDocument/2006/relationships/hyperlink" Target="http://www.cundinamarca.gov.co/Home/SecretariasEntidades.gc/Secretariadeplaneacion/SecretariadeplaneacionDespliegue/asserviciosciudadano_contenidos/csecreplanea_directorio_web" TargetMode="External"/><Relationship Id="rId29" Type="http://schemas.openxmlformats.org/officeDocument/2006/relationships/hyperlink" Target="http://www.cundinamarca.gov.co/Home/SecretariasEntidades.gc/Secretariadeplaneacion/SecretariadeplaneacionDespliegue/aspoliyplanprog_contenidos/csecreplanea_poliplanyprog_rendi2020" TargetMode="External"/><Relationship Id="rId1" Type="http://schemas.openxmlformats.org/officeDocument/2006/relationships/hyperlink" Target="http://www.cundinamarca.gov.co/Home/SecretariasEntidades.gc/Secretariadeplaneacion/SecretariadeplaneacionDespliegue/asquienessomos_contenidos/csecreplanea_quienesmisionyvision" TargetMode="External"/><Relationship Id="rId6" Type="http://schemas.openxmlformats.org/officeDocument/2006/relationships/hyperlink" Target="http://www.cundinamarca.gov.co/Home/SecretariasEntidades.gc/Secretariadeplaneacion/SecretariadeplaneacionDespliegue/asquienessomos_contenidos/csecreplanea_quienesmisionyvision" TargetMode="External"/><Relationship Id="rId11" Type="http://schemas.openxmlformats.org/officeDocument/2006/relationships/hyperlink" Target="http://www.cundinamarca.gov.co/Home/SecretariasEntidades.gc/Secretariadeplaneacion/SecretariadeplaneacionDespliegue/asserviciosciudadano_contenidos/glosario" TargetMode="External"/><Relationship Id="rId24" Type="http://schemas.openxmlformats.org/officeDocument/2006/relationships/hyperlink" Target="http://www.cundinamarca.gov.co/Home/SecretariasEntidades.gc/Secretariadeplaneacion/SecretariadeplaneacionDespliegue/asdocument_contenidos/csecreplanea_documentacion_circulares" TargetMode="External"/><Relationship Id="rId32" Type="http://schemas.openxmlformats.org/officeDocument/2006/relationships/hyperlink" Target="http://www.cundinamarca.gov.co/Home/SecretariasEntidades.gc/Secretariadeplaneacion/SecretariadeplaneacionDespliegue/asdocument_contenidos/contratacion/index" TargetMode="External"/><Relationship Id="rId5" Type="http://schemas.openxmlformats.org/officeDocument/2006/relationships/hyperlink" Target="http://www.cundinamarca.gov.co/Home/SecretariasEntidades.gc/Secretariadeplaneacion/SecretariadeplaneacionDespliegue/asquienessomos_contenidos/csecreplanea_quienesmisionyvision" TargetMode="External"/><Relationship Id="rId15" Type="http://schemas.openxmlformats.org/officeDocument/2006/relationships/hyperlink" Target="http://www.cundinamarca.gov.co/Home/SecretariasEntidades.gc/Secretariadeplaneacion/SecretariadeplaneacionDespliegue/asquienessomos_contenidos/csecreplanea_quienes_funciones" TargetMode="External"/><Relationship Id="rId23" Type="http://schemas.openxmlformats.org/officeDocument/2006/relationships/hyperlink" Target="http://www.cundinamarca.gov.co/Home/SecretariasEntidades.gc/Secretariadeplaneacion/SecretariadeplaneacionDespliegue/asdocument_contenidos/csecreplanea_documentacion_circulares" TargetMode="External"/><Relationship Id="rId28" Type="http://schemas.openxmlformats.org/officeDocument/2006/relationships/hyperlink" Target="http://www.cundinamarca.gov.co/Home/SecretariasEntidades.gc/Secretariadeplaneacion/SecretariadeplaneacionDespliegue/asserviciosciudadano_contenidos/planeacion+gestion+y+control" TargetMode="External"/><Relationship Id="rId10" Type="http://schemas.openxmlformats.org/officeDocument/2006/relationships/hyperlink" Target="http://www.cundinamarca.gov.co/Home/SecretariasEntidades.gc/Secretariadeplaneacion/SecretariadeplaneacionDespliegue/asserviciosciudadano_contenidos/csecreplanea_servialciuda_pregfrec" TargetMode="External"/><Relationship Id="rId19" Type="http://schemas.openxmlformats.org/officeDocument/2006/relationships/hyperlink" Target="http://www.cundinamarca.gov.co/Home/SecretariasEntidades.gc/Secretariadeplaneacion/SecretariadeplaneacionDespliegue/asquienessomos_contenidos/csecreplanea_quienes_estructura-organizacional_2016" TargetMode="External"/><Relationship Id="rId31" Type="http://schemas.openxmlformats.org/officeDocument/2006/relationships/hyperlink" Target="http://www.cundinamarca.gov.co/Home/SecretariasEntidades.gc/Secretariadeplaneacion/SecretariadeplaneacionDespliegue/asdocument_contenidos/contratacion/index" TargetMode="External"/><Relationship Id="rId4" Type="http://schemas.openxmlformats.org/officeDocument/2006/relationships/hyperlink" Target="http://www.cundinamarca.gov.co/Home/SecretariasEntidades.gc/Secretariadeplaneacion/SecretariadeplaneacionDespliegue/asquienessomos_contenidos/csecreplanea_quienesmisionyvision" TargetMode="External"/><Relationship Id="rId9" Type="http://schemas.openxmlformats.org/officeDocument/2006/relationships/hyperlink" Target="http://www.cundinamarca.gov.co/Home/SecretariasEntidades.gc/Secretariadeplaneacion/SecretariadeplaneacionDespliegue/asdocument_contenidos/csecreplanea_documentacion_publi" TargetMode="External"/><Relationship Id="rId14" Type="http://schemas.openxmlformats.org/officeDocument/2006/relationships/hyperlink" Target="http://www.cundinamarca.gov.co/Home/SecretariasEntidades.gc/Secretariadeplaneacion/SecretariadeplaneacionDespliegue/asquienessomos_contenidos/csecreplanea_quienesmisionyvision" TargetMode="External"/><Relationship Id="rId22" Type="http://schemas.openxmlformats.org/officeDocument/2006/relationships/hyperlink" Target="http://www.cundinamarca.gov.co/Home/SecretariasEntidades.gc/Secretariadeplaneacion/SecretariadeplaneacionDespliegue/asdocument_contenidos/csecreplanea_documentacion_circulares" TargetMode="External"/><Relationship Id="rId27" Type="http://schemas.openxmlformats.org/officeDocument/2006/relationships/hyperlink" Target="http://www.cundinamarca.gov.co/Home/SecretariasEntidades.gc/Secretariadeplaneacion/SecretariadeplaneacionDespliegue/asserviciosciudadano_contenidos/planeacion+gestion+y+control" TargetMode="External"/><Relationship Id="rId30" Type="http://schemas.openxmlformats.org/officeDocument/2006/relationships/hyperlink" Target="http://www.cundinamarca.gov.co/Home/SecretariasEntidades.gc/Secretariadeplaneacion/SecretariadeplaneacionDespliegue/asdocument_contenidos/contratacion/index" TargetMode="External"/><Relationship Id="rId8" Type="http://schemas.openxmlformats.org/officeDocument/2006/relationships/hyperlink" Target="http://www.cundinamarca.gov.co/Home/SecretariasEntidades.gc/Secretariadeplaneacion/SecretariadeplaneacionDespliegue/asescuela_virtual_contenidos/csecreplanea_viernes+de+la+planificacion" TargetMode="External"/></Relationships>
</file>

<file path=xl/worksheets/_rels/sheet22.xml.rels><?xml version="1.0" encoding="UTF-8" standalone="yes"?>
<Relationships xmlns="http://schemas.openxmlformats.org/package/2006/relationships"><Relationship Id="rId13" Type="http://schemas.openxmlformats.org/officeDocument/2006/relationships/hyperlink" Target="http://www.cundinamarca.gov.co/Home/SecretariasEntidades.gc/Secretariadehacienda/SecretariadehaciendaDespliegue/asquienessomos_contenidos/csechacquieness_misionyvision" TargetMode="External"/><Relationship Id="rId18" Type="http://schemas.openxmlformats.org/officeDocument/2006/relationships/hyperlink" Target="http://www.cundinamarca.gov.co/Home/SecretariasEntidades.gc/Secretariadehacienda/SecretariadehaciendaDespliegue/asquienessomos_contenidos/csechacquieness_estructura" TargetMode="External"/><Relationship Id="rId26" Type="http://schemas.openxmlformats.org/officeDocument/2006/relationships/hyperlink" Target="http://www.cundinamarca.gov.co/Home/SecretariasEntidades.gc/Secretariadehacienda/SecretariadehaciendaDespliegue/asquienessomos_contenidos/csechacquieness_informeg" TargetMode="External"/><Relationship Id="rId3" Type="http://schemas.openxmlformats.org/officeDocument/2006/relationships/hyperlink" Target="http://www.cundinamarca.gov.co/Home/SecretariasEntidades.gc/Secretariadehacienda/SecretariadehaciendaDespliegue/asservicioalciudadanoeimpu_contenidos/sechacservalciud_datos_abiertos" TargetMode="External"/><Relationship Id="rId21" Type="http://schemas.openxmlformats.org/officeDocument/2006/relationships/hyperlink" Target="http://www.cundinamarca.gov.co/Home/SecretariasEntidades.gc/Secretariadehacienda/SecretariadehaciendaDespliegue/asdocumentos_contenidos/csecrehaci_documentacion" TargetMode="External"/><Relationship Id="rId34" Type="http://schemas.openxmlformats.org/officeDocument/2006/relationships/hyperlink" Target="http://www.cundinamarca.gov.co/Home/SecretariasEntidades.gc/Secretariadehacienda/SecretariadehaciendaDespliegue/asservicioalciudadanoeimpu_contenidos/sechacservalciud_esquemadepublicacion" TargetMode="External"/><Relationship Id="rId7" Type="http://schemas.openxmlformats.org/officeDocument/2006/relationships/hyperlink" Target="http://www.cundinamarca.gov.co/Home/SecretariasEntidades.gc/Secretariadehacienda/SecretariadehaciendaDespliegue/asquienessomos_contenidos/csechacquieness_misionyvision" TargetMode="External"/><Relationship Id="rId12" Type="http://schemas.openxmlformats.org/officeDocument/2006/relationships/hyperlink" Target="http://www.cundinamarca.gov.co/Home/SecretariasEntidades.gc/Secretariadehacienda/SecretariadehaciendaDespliegue/assubmenushacienda/csub_menu_hacienda_servi_ciu++" TargetMode="External"/><Relationship Id="rId17" Type="http://schemas.openxmlformats.org/officeDocument/2006/relationships/hyperlink" Target="http://www.cundinamarca.gov.co/Home/SecretariasEntidades.gc/Secretariadehacienda/SecretariadehaciendaDespliegue/asquienessomos_contenidos/csechacquieness_estructura" TargetMode="External"/><Relationship Id="rId25" Type="http://schemas.openxmlformats.org/officeDocument/2006/relationships/hyperlink" Target="http://www.cundinamarca.gov.co/Home/SecretariasEntidades.gc/Secretariadehacienda/SecretariadehaciendaDespliegue/asquienessomos_contenidos/csechacquieness_informeg" TargetMode="External"/><Relationship Id="rId33" Type="http://schemas.openxmlformats.org/officeDocument/2006/relationships/hyperlink" Target="http://www.cundinamarca.gov.co/Home/SecretariasEntidades.gc/Secretariadehacienda/SecretariadehaciendaDespliegue/asservicioalciudadanoeimpu_contenidos/sechacservalciud_registro+de+activosdeinformacion" TargetMode="External"/><Relationship Id="rId2" Type="http://schemas.openxmlformats.org/officeDocument/2006/relationships/hyperlink" Target="http://www.cundinamarca.gov.co/Home/SecretariasEntidades.gc/Secretariadehacienda/SecretariadehaciendaDespliegue/asquienessomos_contenidos/csechacquieness_misionyvision" TargetMode="External"/><Relationship Id="rId16" Type="http://schemas.openxmlformats.org/officeDocument/2006/relationships/hyperlink" Target="http://www.cundinamarca.gov.co/Home/SecretariasEntidades.gc/Secretariadehacienda/SecretariadehaciendaDespliegue/asquienessomos_contenidos/csechacquieness_estructura" TargetMode="External"/><Relationship Id="rId20" Type="http://schemas.openxmlformats.org/officeDocument/2006/relationships/hyperlink" Target="http://www.cundinamarca.gov.co/Home/SecretariasEntidades.gc/Secretariadehacienda/SecretariadehaciendaDespliegue/asdocumentos_contenidos/csecrehaci_documentacion" TargetMode="External"/><Relationship Id="rId29" Type="http://schemas.openxmlformats.org/officeDocument/2006/relationships/hyperlink" Target="http://www.cundinamarca.gov.co/Home/SecretariasEntidades.gc/Secretariadehacienda/SecretariadehaciendaDespliegue/asservicioalciudadanoeimpu_contenidos/sechacservalciud_plananualdeadquisiciones" TargetMode="External"/><Relationship Id="rId1" Type="http://schemas.openxmlformats.org/officeDocument/2006/relationships/hyperlink" Target="http://www.cundinamarca.gov.co/Home/SecretariasEntidades.gc/Secretariadehacienda/SecretariadehaciendaDespliegue/asquienessomos_contenidos/csechacquieness_misionyvision" TargetMode="External"/><Relationship Id="rId6" Type="http://schemas.openxmlformats.org/officeDocument/2006/relationships/hyperlink" Target="http://www.cundinamarca.gov.co/Home/SecretariasEntidades.gc/Secretariadehacienda/SecretariadehaciendaDespliegue/asquienessomos_contenidos/csechacquieness_misionyvision" TargetMode="External"/><Relationship Id="rId11" Type="http://schemas.openxmlformats.org/officeDocument/2006/relationships/hyperlink" Target="http://www.cundinamarca.gov.co/Home/SecretariasEntidades.gc/Secretariadehacienda/SecretariadehaciendaDespliegue/sec-hacienda-noticias/asmenugalerianoticias/cmenugalerianoticiasrepositorionuevo" TargetMode="External"/><Relationship Id="rId24" Type="http://schemas.openxmlformats.org/officeDocument/2006/relationships/hyperlink" Target="http://www.cundinamarca.gov.co/Home/SecretariasEntidades.gc/Secretariadehacienda/SecretariadehaciendaDespliegue/asquienessomos_contenidos/csechacquieness_informeg" TargetMode="External"/><Relationship Id="rId32" Type="http://schemas.openxmlformats.org/officeDocument/2006/relationships/hyperlink" Target="http://www.cundinamarca.gov.co/Home/SecretariasEntidades.gc/Secretariadehacienda/SecretariadehaciendaDespliegue/asdocumentos_contenidos/contratacion/contratacion/!ut/p/z1/lZBLD4IwEIR_kdmFIuIRfJSnRI0RezENIjbRlkj14K8XjQcfCeqedpNvZrIDDDJgkp9FybVQku-be8XsdWTQkeFbxiQdWTa6Y-JYfj9Be05geQfwZVz0ZqZHEGlqAvtf_-z0m74FYO324beApgHzmAySEljF9a4j5FZBxuuNyk-HQmpVr3MldSHFRtWQ3fYj1zxv-nu7lsDuYcRxmmbQCDGZDdGlMaUDr4vTuPcB0PAGRH4vJRQx6D6Atrq_PVwdFovsEnv9QARX3d-_cQ!!/?1dmy&amp;current=true&amp;urile=wcm%3apath%3a%2Fgobernacion%2Fsserviciosalciudadano%2Fasservciudventanilla_contenidos%2Finformacion-de-tramites-y-servicios1" TargetMode="External"/><Relationship Id="rId5" Type="http://schemas.openxmlformats.org/officeDocument/2006/relationships/hyperlink" Target="http://www.cundinamarca.gov.co/Home/SecretariasEntidades.gc/Secretariadehacienda/SecretariadehaciendaDespliegue/asquienessomos_contenidos/csechacquieness_misionyvision" TargetMode="External"/><Relationship Id="rId15" Type="http://schemas.openxmlformats.org/officeDocument/2006/relationships/hyperlink" Target="http://www.cundinamarca.gov.co/Home/SecretariasEntidades.gc/Secretariadehacienda/SecretariadehaciendaDespliegue/asanticontrabando_contenidos/programas+de+prevencion" TargetMode="External"/><Relationship Id="rId23" Type="http://schemas.openxmlformats.org/officeDocument/2006/relationships/hyperlink" Target="http://www.cundinamarca.gov.co/Home/SecretariasEntidades.gc/Secretariadehacienda/SecretariadehaciendaDespliegue/asquienessomos_contenidos/csechacquieness_pyp" TargetMode="External"/><Relationship Id="rId28" Type="http://schemas.openxmlformats.org/officeDocument/2006/relationships/hyperlink" Target="http://www.cundinamarca.gov.co/Home/SecretariasEntidades.gc/Secretariadehacienda/SecretariadehaciendaDespliegue/asquienessomos_contenidos/csechacquieness_informeg" TargetMode="External"/><Relationship Id="rId36" Type="http://schemas.openxmlformats.org/officeDocument/2006/relationships/table" Target="../tables/table20.xml"/><Relationship Id="rId10" Type="http://schemas.openxmlformats.org/officeDocument/2006/relationships/hyperlink" Target="http://www.cundinamarca.gov.co/Home/SecretariasEntidades.gc/Secretariadehacienda/SecretariadehaciendaDespliegue/!ut/p/z1/tVJNc4IwFPwrvXhk8kIg4FEr5UPQ-kEVLg4DQelIUKHan9_Y6aGdTqXWJpdMMvt239t9KEZLFPPkWKyTpqh4shXvKKarIbYt7Gh4NLY0Cr0HYmpONwA6I2jxDoAvpwf9qdonAPZYRfH19Z-Zfld_ARBfpn9CMYp3aZGhKM9VoGqXKjSFrqIZGiimSphCsJ5pmNEUQ35Gp7zZNRsU1SxdM84OybYDacUbxous6kBSFzyvMlaInwOrO8B4-sLqJrljR8abCnltMwnTi-f9Pu4JrTPva4OWfxVbnDsWcsQ0RRyAPQimA-jZvm3f93WY-MY3gO2dAUPHGBMbwNU_AJcybnM5EikZP47sihiPBTuhkFeHUmzd7MpQnDYF0cJtCi30qlx6LJeeSKWf_I_3vmtrjgvqyPQfLZhgYzCbe13Tmmtyu5cbLZW7mFRy93IXM5BrTnCrObsyDMPSJPr2uLOm5mmeb9blKrCI3nqd3gDYaQp2/?1dmy&amp;current=true&amp;urile=wcm%3apath%3a%2Fsecgeneral%2Fcontenido%2Fasinfodeinteres%2Fportal%2Bninos" TargetMode="External"/><Relationship Id="rId19" Type="http://schemas.openxmlformats.org/officeDocument/2006/relationships/hyperlink" Target="http://www.cundinamarca.gov.co/Home/SecretariasEntidades.gc/Secretariadehacienda/SecretariadehaciendaDespliegue/asquienessomos_contenidos/csechacquieness_estructura" TargetMode="External"/><Relationship Id="rId31" Type="http://schemas.openxmlformats.org/officeDocument/2006/relationships/hyperlink" Target="http://www.cundinamarca.gov.co/Home/SecretariasEntidades.gc/Secretariadehacienda/SecretariadehaciendaDespliegue/asdocumentos_contenidos/contratacion/contratacion" TargetMode="External"/><Relationship Id="rId4" Type="http://schemas.openxmlformats.org/officeDocument/2006/relationships/hyperlink" Target="http://www.cundinamarca.gov.co/Home/SecretariasEntidades.gc/Secretariadehacienda/SecretariadehaciendaDespliegue/asservicioalciudadanoeimpu_contenidos/sechacservalciud_datos_abiertos" TargetMode="External"/><Relationship Id="rId9" Type="http://schemas.openxmlformats.org/officeDocument/2006/relationships/hyperlink" Target="http://www.cundinamarca.gov.co/Home/SecretariasEntidades.gc/Secretariadehacienda/SecretariadehaciendaDespliegue/asservicioalciudadanoeimpu_contenidos/sechacservalciud_glosario" TargetMode="External"/><Relationship Id="rId14" Type="http://schemas.openxmlformats.org/officeDocument/2006/relationships/hyperlink" Target="http://www.cundinamarca.gov.co/Home/SecretariasEntidades.gc/Secretariadehacienda/SecretariadehaciendaDespliegue/asquienessomos_contenidos/csechacquieness_funciones" TargetMode="External"/><Relationship Id="rId22" Type="http://schemas.openxmlformats.org/officeDocument/2006/relationships/hyperlink" Target="http://www.cundinamarca.gov.co/Home/SecretariasEntidades.gc/Secretariadehacienda/SecretariadehaciendaDespliegue/asdocumentos_contenidos/csecrehaci_documentacion" TargetMode="External"/><Relationship Id="rId27" Type="http://schemas.openxmlformats.org/officeDocument/2006/relationships/hyperlink" Target="http://www.cundinamarca.gov.co/Home/SecretariasEntidades.gc/Secretariadehacienda/SecretariadehaciendaDespliegue/asquienessomos_contenidos/csechacquieness_informeg" TargetMode="External"/><Relationship Id="rId30" Type="http://schemas.openxmlformats.org/officeDocument/2006/relationships/hyperlink" Target="http://www.cundinamarca.gov.co/Home/SecretariasEntidades.gc/Secretariadehacienda/SecretariadehaciendaDespliegue/asdocumentos_contenidos/contratacion/contratacion" TargetMode="External"/><Relationship Id="rId35" Type="http://schemas.openxmlformats.org/officeDocument/2006/relationships/printerSettings" Target="../printerSettings/printerSettings19.bin"/><Relationship Id="rId8" Type="http://schemas.openxmlformats.org/officeDocument/2006/relationships/hyperlink" Target="http://www.cundinamarca.gov.co/Home/SecretariasEntidades.gc/Secretariadehacienda/SecretariadehaciendaDespliegue/asinfodeinteres_contenidos/sechacservalciud_pregfrec_preguntasfrec"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www.cundinamarca.gov.co/Home/SecretariasEntidades.gc/Secretariadeeducacion/SecretariaEducacionDespliegue/asquienessomos_contenidos/csecreedu_quienesestructuraorgydir" TargetMode="External"/><Relationship Id="rId13" Type="http://schemas.openxmlformats.org/officeDocument/2006/relationships/hyperlink" Target="http://www.cundinamarca.gov.co/dependencias/seceducacion/ascentrodoc_contenidos/contratacion/index" TargetMode="External"/><Relationship Id="rId3" Type="http://schemas.openxmlformats.org/officeDocument/2006/relationships/hyperlink" Target="http://www.cundinamarca.gov.co/Home/SecretariasEntidades.gc/Secretariadeeducacion/SecretariaEducacionDespliegue/asgalerianoticias/asmenusgalerianoticiasedu/cmenugalerianoticiasrepositorio" TargetMode="External"/><Relationship Id="rId7" Type="http://schemas.openxmlformats.org/officeDocument/2006/relationships/hyperlink" Target="http://www.cundinamarca.gov.co/Home/SecretariasEntidades.gc/Secretariadeeducacion/SecretariaEducacionDespliegue/asquienessomos_contenidos/csecreedu_quienesestructuraorgydir" TargetMode="External"/><Relationship Id="rId12" Type="http://schemas.openxmlformats.org/officeDocument/2006/relationships/hyperlink" Target="http://www.cundinamarca.gov.co/dependencias/seceducacion/asquienessomos_contenidos/csec_edu_planeaciongestioncontrol" TargetMode="External"/><Relationship Id="rId17" Type="http://schemas.openxmlformats.org/officeDocument/2006/relationships/table" Target="../tables/table21.xml"/><Relationship Id="rId2" Type="http://schemas.openxmlformats.org/officeDocument/2006/relationships/hyperlink" Target="http://www.cundinamarca.gov.co/Home/SecretariasEntidades.gc/Secretariadeeducacion/SecretariaEducacionDespliegue/asserviciosciudadano_contenidos/csecreedu_preguntas+frecuentes" TargetMode="External"/><Relationship Id="rId16" Type="http://schemas.openxmlformats.org/officeDocument/2006/relationships/printerSettings" Target="../printerSettings/printerSettings20.bin"/><Relationship Id="rId1" Type="http://schemas.openxmlformats.org/officeDocument/2006/relationships/hyperlink" Target="http://www.cundinamarca.gov.co/Home/SecretariasEntidades.gc/Secretariadeeducacion/SecretariaEducacionDespliegue/asquienessomos_contenidos/csecreedu_quienesmisionyvision" TargetMode="External"/><Relationship Id="rId6" Type="http://schemas.openxmlformats.org/officeDocument/2006/relationships/hyperlink" Target="http://www.cundinamarca.gov.co/Home/SecretariasEntidades.gc/Secretariadeeducacion/SecretariaEducacionDespliegue/asquienessomos_contenidos/csecreedu_procesos+y+procedimientos" TargetMode="External"/><Relationship Id="rId11" Type="http://schemas.openxmlformats.org/officeDocument/2006/relationships/hyperlink" Target="http://www.cundinamarca.gov.co/dependencias/seceducacion/asquienessomos_contenidos/csec_edu_planeaciongestioncontrol" TargetMode="External"/><Relationship Id="rId5" Type="http://schemas.openxmlformats.org/officeDocument/2006/relationships/hyperlink" Target="http://www.cundinamarca.gov.co/Home/SecretariasEntidades.gc/Secretariadeeducacion/SecretariaEducacionDespliegue/asquienessomos_contenidos/csecreedu_quienesmisionyvision" TargetMode="External"/><Relationship Id="rId15" Type="http://schemas.openxmlformats.org/officeDocument/2006/relationships/hyperlink" Target="http://www.cundinamarca.gov.co/dependencias/seceducacion/asquienessomos_contenidos/cplan+anual+de+adquisiciones" TargetMode="External"/><Relationship Id="rId10" Type="http://schemas.openxmlformats.org/officeDocument/2006/relationships/hyperlink" Target="http://www.cundinamarca.gov.co/dependencias/seceducacion/ascomunidadeducativa_contenidos/csecreedu_comunedu_bienestar" TargetMode="External"/><Relationship Id="rId4" Type="http://schemas.openxmlformats.org/officeDocument/2006/relationships/hyperlink" Target="http://www.cundinamarca.gov.co/Home/SecretariasEntidades.gc/Secretariadeeducacion/SecretariaEducacionDespliegue/asquienessomos_contenidos/csecreedu_quienesfunciones" TargetMode="External"/><Relationship Id="rId9" Type="http://schemas.openxmlformats.org/officeDocument/2006/relationships/hyperlink" Target="http://www.cundinamarca.gov.co/Home/SecretariasEntidades.gc/Secretariadeeducacion/SecretariaEducacionDespliegue/ascentrodoc_contenidos/csecreedu_centrodoc_juriscundi" TargetMode="External"/><Relationship Id="rId14" Type="http://schemas.openxmlformats.org/officeDocument/2006/relationships/hyperlink" Target="http://www.cundinamarca.gov.co/dependencias/seceducacion/ascentrodoc_contenidos/contratacion/index"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www.cundinamarca.gov.co/Home/SecretariasEntidades.gc/assecretariasdespachogob_contenidos/csecretariasdespachogob_secprensa" TargetMode="External"/><Relationship Id="rId2" Type="http://schemas.openxmlformats.org/officeDocument/2006/relationships/hyperlink" Target="http://www.cundinamarca.gov.co/Home/SecretariasEntidades.gc/assecretariasdespachogob_contenidos/csecretariasdespachogob_secprensa" TargetMode="External"/><Relationship Id="rId1" Type="http://schemas.openxmlformats.org/officeDocument/2006/relationships/hyperlink" Target="http://www.cundinamarca.gov.co/Home/SecretariasEntidades.gc/assecretariasdespachogob_contenidos/csecretariasdespachogob_secprensa" TargetMode="External"/><Relationship Id="rId5" Type="http://schemas.openxmlformats.org/officeDocument/2006/relationships/table" Target="../tables/table22.xml"/><Relationship Id="rId4"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printerSettings" Target="../printerSettings/printerSettings22.bin"/><Relationship Id="rId1" Type="http://schemas.openxmlformats.org/officeDocument/2006/relationships/hyperlink" Target="http://www.cundinamarca.gov.co/Home/SecretariasEntidades.gc/assecretariasdespachogob_contenidos/csecretariasdespachogob_jefatura"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www.cundinamarca.gov.co/Home/SecretariasEntidades.gc/assecretariasdespachogob_contenidos/csecretariaprivada" TargetMode="External"/><Relationship Id="rId2" Type="http://schemas.openxmlformats.org/officeDocument/2006/relationships/hyperlink" Target="http://www.cundinamarca.gov.co/Home/SecretariasEntidades.gc/assecretariasdespachogob_contenidos/csecretariaprivada" TargetMode="External"/><Relationship Id="rId1" Type="http://schemas.openxmlformats.org/officeDocument/2006/relationships/hyperlink" Target="http://www.cundinamarca.gov.co/Home/SecretariasEntidades.gc/assecretariasdespachogob_contenidos/csecretariaprivada" TargetMode="External"/><Relationship Id="rId5" Type="http://schemas.openxmlformats.org/officeDocument/2006/relationships/table" Target="../tables/table24.xml"/><Relationship Id="rId4"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hyperlink" Target="http://www.cundinamarca.gov.co/Home/SecretariasEntidades.gc/assecretariasdespachogob_contenidos/csecretariasdespachogob_oficindcontrolinternodisciplinario+" TargetMode="External"/><Relationship Id="rId7" Type="http://schemas.openxmlformats.org/officeDocument/2006/relationships/hyperlink" Target="http://www.cundinamarca.gov.co/Home/SecretariasEntidades.gc/assecretariasdespachogob_contenidos/csecretariasdespachogob_oficindcontrolinternodisciplinario+" TargetMode="External"/><Relationship Id="rId2" Type="http://schemas.openxmlformats.org/officeDocument/2006/relationships/hyperlink" Target="http://www.cundinamarca.gov.co/Home/SecretariasEntidades.gc/assecretariasdespachogob_contenidos/csecretariasdespachogob_oficindcontrolinternodisciplinario+" TargetMode="External"/><Relationship Id="rId1" Type="http://schemas.openxmlformats.org/officeDocument/2006/relationships/hyperlink" Target="http://www.cundinamarca.gov.co/Home/SecretariasEntidades.gc/assecretariasdespachogob_contenidos/csecretariasdespachogob_oficindcontrolinternodisciplinario+" TargetMode="External"/><Relationship Id="rId6" Type="http://schemas.openxmlformats.org/officeDocument/2006/relationships/hyperlink" Target="http://www.cundinamarca.gov.co/Home/SecretariasEntidades.gc/assecretariasdespachogob_contenidos/csecretariasdespachogob_secprensa" TargetMode="External"/><Relationship Id="rId5" Type="http://schemas.openxmlformats.org/officeDocument/2006/relationships/hyperlink" Target="http://www.cundinamarca.gov.co/Home/SecretariasEntidades.gc/assecretariasdespachogob_contenidos/csecretariasdespachogob_oficindcontrolinternodisciplinario+" TargetMode="External"/><Relationship Id="rId4" Type="http://schemas.openxmlformats.org/officeDocument/2006/relationships/hyperlink" Target="http://www.cundinamarca.gov.co/Home/SecretariasEntidades.gc/assecretariasdespachogob_contenidos/csecretariasdespachogob_oficindcontrolinternodisciplinario+" TargetMode="External"/><Relationship Id="rId9" Type="http://schemas.openxmlformats.org/officeDocument/2006/relationships/table" Target="../tables/table25.xml"/></Relationships>
</file>

<file path=xl/worksheets/_rels/sheet28.xml.rels><?xml version="1.0" encoding="UTF-8" standalone="yes"?>
<Relationships xmlns="http://schemas.openxmlformats.org/package/2006/relationships"><Relationship Id="rId8" Type="http://schemas.openxmlformats.org/officeDocument/2006/relationships/hyperlink" Target="http://www.cundinamarca.gov.co/Home/SecretariasEntidades.gc/Secretariadegobierno/SecdeGobDespliegue/as_info_interes/informacion+para+jovenes" TargetMode="External"/><Relationship Id="rId13" Type="http://schemas.openxmlformats.org/officeDocument/2006/relationships/hyperlink" Target="http://www.cundinamarca.gov.co/Home/SecretariasEntidades.gc/Secretariadegobierno/SecdeGobDespliegue/asquienessomossecgob/csecgobierno_estructuraorganica" TargetMode="External"/><Relationship Id="rId18" Type="http://schemas.openxmlformats.org/officeDocument/2006/relationships/hyperlink" Target="http://www.cundinamarca.gov.co/Home/SecretariasEntidades.gc/Secretariadegobierno/SecdeGobDespliegue/asquienessomossecgob/planeacion+gestion+y+control" TargetMode="External"/><Relationship Id="rId3" Type="http://schemas.openxmlformats.org/officeDocument/2006/relationships/hyperlink" Target="http://www.cundinamarca.gov.co/Home/SecretariasEntidades.gc/Secretariadegobierno/SecdeGobDespliegue/as_info_interes/secgobservalciud_convocatorias" TargetMode="External"/><Relationship Id="rId21" Type="http://schemas.openxmlformats.org/officeDocument/2006/relationships/hyperlink" Target="http://www.cundinamarca.gov.co/Home/SecretariasEntidades.gc/Secretariadegobierno/SecdeGobDespliegue/ascentrodoc_contenidos/contratacion/index" TargetMode="External"/><Relationship Id="rId7" Type="http://schemas.openxmlformats.org/officeDocument/2006/relationships/hyperlink" Target="http://www.cundinamarca.gov.co/Home/SecretariasEntidades.gc/Secretariadegobierno/SecdeGobDespliegue/asmenugalerianoticias/asmenugalerianoticias/cmenugalerianoticiasrepositorio" TargetMode="External"/><Relationship Id="rId12" Type="http://schemas.openxmlformats.org/officeDocument/2006/relationships/hyperlink" Target="http://www.cundinamarca.gov.co/Home/SecretariasEntidades.gc/Secretariadegobierno/SecdeGobDespliegue/asquienessomossecgob/procesosyprocedimientos" TargetMode="External"/><Relationship Id="rId17" Type="http://schemas.openxmlformats.org/officeDocument/2006/relationships/hyperlink" Target="http://www.cundinamarca.gov.co/Home/SecretariasEntidades.gc/Secretariadegobierno/SecdeGobDespliegue/ascentrodoc_contenidos/csecreedu_centrodoc_documentos" TargetMode="External"/><Relationship Id="rId25" Type="http://schemas.openxmlformats.org/officeDocument/2006/relationships/table" Target="../tables/table26.xml"/><Relationship Id="rId2" Type="http://schemas.openxmlformats.org/officeDocument/2006/relationships/hyperlink" Target="http://www.cundinamarca.gov.co/Home/SecretariasEntidades.gc/Secretariadegobierno/SecdeGobDespliegue/asserv_al_ciuda_secgob/estudios+investigaciones+y+otras+publicaciones" TargetMode="External"/><Relationship Id="rId16" Type="http://schemas.openxmlformats.org/officeDocument/2006/relationships/hyperlink" Target="http://www.cundinamarca.gov.co/Home/SecretariasEntidades.gc/Secretariadegobierno/SecdeGobDespliegue/asserv_al_ciuda_secgob/secgobservalciud_agremiaciones_asociaciones_convenios" TargetMode="External"/><Relationship Id="rId20" Type="http://schemas.openxmlformats.org/officeDocument/2006/relationships/hyperlink" Target="http://www.cundinamarca.gov.co/Home/SecretariasEntidades.gc/Secretariadegobierno/SecdeGobDespliegue/asquienessomossecgob/planeacion+gestion+y+control" TargetMode="External"/><Relationship Id="rId1" Type="http://schemas.openxmlformats.org/officeDocument/2006/relationships/hyperlink" Target="http://www.cundinamarca.gov.co/Home/SecretariasEntidades.gc/Secretariadegobierno/SecdeGobDespliegue/as_info_interes/csecgobierno_datos+abiertos" TargetMode="External"/><Relationship Id="rId6" Type="http://schemas.openxmlformats.org/officeDocument/2006/relationships/hyperlink" Target="http://www.cundinamarca.gov.co/Home/SecretariasEntidades.gc/Secretariadegobierno/SecdeGobDespliegue/as_info_interes/glosario" TargetMode="External"/><Relationship Id="rId11" Type="http://schemas.openxmlformats.org/officeDocument/2006/relationships/hyperlink" Target="http://www.cundinamarca.gov.co/Home/SecretariasEntidades.gc/Secretariadegobierno/SecdeGobDespliegue/asquienessomossecgob/csecgobierno_funciones" TargetMode="External"/><Relationship Id="rId24" Type="http://schemas.openxmlformats.org/officeDocument/2006/relationships/printerSettings" Target="../printerSettings/printerSettings25.bin"/><Relationship Id="rId5" Type="http://schemas.openxmlformats.org/officeDocument/2006/relationships/hyperlink" Target="http://www.cundinamarca.gov.co/Home/SecretariasEntidades.gc/Secretariadegobierno/SecdeGobDespliegue/asserv_al_ciuda_secgob/secgobservalciud_casa+de+acogida" TargetMode="External"/><Relationship Id="rId15" Type="http://schemas.openxmlformats.org/officeDocument/2006/relationships/hyperlink" Target="http://www.cundinamarca.gov.co/Home/SecretariasEntidades.gc/Secretariadegobierno/SecdeGobDespliegue/asquienessomossecgob/csecgobierno_estructuraorganica" TargetMode="External"/><Relationship Id="rId23" Type="http://schemas.openxmlformats.org/officeDocument/2006/relationships/hyperlink" Target="http://www.cundinamarca.gov.co/Home/SecretariasEntidades.gc/Secretariadegobierno/SecdeGobDespliegue/asserv_al_ciuda_secgob/csecgobierno_tramitess" TargetMode="External"/><Relationship Id="rId10" Type="http://schemas.openxmlformats.org/officeDocument/2006/relationships/hyperlink" Target="http://www.cundinamarca.gov.co/Home/SecretariasEntidades.gc/Secretariadegobierno/SecdeGobDespliegue/asquienessomossecgob/csecgobierno_misionyvision" TargetMode="External"/><Relationship Id="rId19" Type="http://schemas.openxmlformats.org/officeDocument/2006/relationships/hyperlink" Target="http://www.cundinamarca.gov.co/Home/SecretariasEntidades.gc/Secretariadegobierno/SecdeGobDespliegue/asquienessomossecgob/planeacion+gestion+y+control" TargetMode="External"/><Relationship Id="rId4" Type="http://schemas.openxmlformats.org/officeDocument/2006/relationships/hyperlink" Target="http://www.cundinamarca.gov.co/Home/SecretariasEntidades.gc/Secretariadegobierno/SecdeGobDespliegue/asserv_al_ciuda_secgob/csecgobierno_preguntas+frecuentes" TargetMode="External"/><Relationship Id="rId9" Type="http://schemas.openxmlformats.org/officeDocument/2006/relationships/hyperlink" Target="http://www.cundinamarca.gov.co/Home/SecretariasEntidades.gc/Secretariadegobierno/SecdeGobDespliegue/as_info_interes/csecgobierno_prot_rta_emer" TargetMode="External"/><Relationship Id="rId14" Type="http://schemas.openxmlformats.org/officeDocument/2006/relationships/hyperlink" Target="http://www.cundinamarca.gov.co/Home/SecretariasEntidades.gc/Secretariadegobierno/SecdeGobDespliegue/asquienessomossecgob/csecgobierno_estructuraorganica" TargetMode="External"/><Relationship Id="rId22" Type="http://schemas.openxmlformats.org/officeDocument/2006/relationships/hyperlink" Target="http://www.cundinamarca.gov.co/Home/SecretariasEntidades.gc/Secretariadegobierno/SecdeGobDespliegue/asquienessomossecgob/planeacion+gestion+y+control"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cundinamarca.gov.co/Home/SecretariasEntidades.gc/secmujer/SecMujerDespliegue/asquienessomos/cuniaec_estructura" TargetMode="External"/><Relationship Id="rId18" Type="http://schemas.openxmlformats.org/officeDocument/2006/relationships/hyperlink" Target="http://www.cundinamarca.gov.co/Home/SecretariasEntidades.gc/secmujer/SecMujerDespliegue/asservicioalaciudadania/nuestras+ninas" TargetMode="External"/><Relationship Id="rId26" Type="http://schemas.openxmlformats.org/officeDocument/2006/relationships/hyperlink" Target="http://www.cundinamarca.gov.co/Home/SecretariasEntidades.gc/secmujer/SecMujerDespliegue/asquienessomos/cplaneaciongestionycontrol" TargetMode="External"/><Relationship Id="rId3" Type="http://schemas.openxmlformats.org/officeDocument/2006/relationships/hyperlink" Target="http://www.cundinamarca.gov.co/Home/SecretariasEntidades.gc/secmujer/SecMujerDespliegue/asquienessomos/cquienesmision" TargetMode="External"/><Relationship Id="rId21" Type="http://schemas.openxmlformats.org/officeDocument/2006/relationships/hyperlink" Target="http://www.cundinamarca.gov.co/Home/SecretariasEntidades.gc/secmujer/SecMujerDespliegue/asservicioalaciudadania/normatividad+favorable+a+las+mujeres" TargetMode="External"/><Relationship Id="rId34" Type="http://schemas.openxmlformats.org/officeDocument/2006/relationships/printerSettings" Target="../printerSettings/printerSettings1.bin"/><Relationship Id="rId7" Type="http://schemas.openxmlformats.org/officeDocument/2006/relationships/hyperlink" Target="http://www.cundinamarca.gov.co/Home/SecretariasEntidades.gc/secmujer/SecMujerDespliegue/asservicioalaciudadania/enlaces+de+interes" TargetMode="External"/><Relationship Id="rId12" Type="http://schemas.openxmlformats.org/officeDocument/2006/relationships/hyperlink" Target="http://www.cundinamarca.gov.co/Home/SecretariasEntidades.gc/secmujer/SecMujerDespliegue/asconvocatorias/convocatoria+01+del+2020" TargetMode="External"/><Relationship Id="rId17" Type="http://schemas.openxmlformats.org/officeDocument/2006/relationships/hyperlink" Target="http://www.cundinamarca.gov.co/Home/SecretariasEntidades.gc/secmujer/SecMujerDespliegue/ascentrodocumental/contratacion+2020" TargetMode="External"/><Relationship Id="rId25" Type="http://schemas.openxmlformats.org/officeDocument/2006/relationships/hyperlink" Target="http://www.cundinamarca.gov.co/Home/SecretariasEntidades.gc/secmujer" TargetMode="External"/><Relationship Id="rId33" Type="http://schemas.openxmlformats.org/officeDocument/2006/relationships/hyperlink" Target="http://www.cundinamarca.gov.co/Home/SecretariasEntidades.gc/secmujer/SecMujerDespliegue/asservicioalaciudadania/normatividad+favorable+a+las+mujeres" TargetMode="External"/><Relationship Id="rId2" Type="http://schemas.openxmlformats.org/officeDocument/2006/relationships/hyperlink" Target="http://www.cundinamarca.gov.co/Home/SecretariasEntidades.gc/secmujer/SecMujerDespliegue/asquienessomos/cuniaec_estructura" TargetMode="External"/><Relationship Id="rId16" Type="http://schemas.openxmlformats.org/officeDocument/2006/relationships/hyperlink" Target="http://www.cundinamarca.gov.co/Home/SecretariasEntidades.gc/secmujer/SecMujerDespliegue/ascentrodocumental/contratacion+2020" TargetMode="External"/><Relationship Id="rId20" Type="http://schemas.openxmlformats.org/officeDocument/2006/relationships/hyperlink" Target="http://www.cundinamarca.gov.co/Home/SecretariasEntidades.gc/secmujer/SecMujerDespliegue/asservicioalaciudadania/registro+de+activos+de+informacion" TargetMode="External"/><Relationship Id="rId29" Type="http://schemas.openxmlformats.org/officeDocument/2006/relationships/hyperlink" Target="http://www.cundinamarca.gov.co/Home/SecretariasEntidades.gc/secmujer/SecMujerDespliegue/asquienessomos/cuniaec_estructura" TargetMode="External"/><Relationship Id="rId1" Type="http://schemas.openxmlformats.org/officeDocument/2006/relationships/hyperlink" Target="http://www.cundinamarca.gov.co/Home/SecretariasEntidades.gc/secmujer/SecMujerDespliegue/asquienessomos/cfunciones" TargetMode="External"/><Relationship Id="rId6" Type="http://schemas.openxmlformats.org/officeDocument/2006/relationships/hyperlink" Target="http://www.cundinamarca.gov.co/wcm/myconnect/ef75c6ab-392a-4c8f-bda2-b360cdf985ba/PLAN+DE+MEJORAMIENTO+SECRETRAIA+DE+LA+MUJER+Y+EQUIDAD+DE+GENERO+GOBERNACION+DE+CUNDINAMARCA.pdf?MOD=AJPERES&amp;CVID=no9qRf2&amp;CVID=no9qRf2&amp;CVID=no9qRf2" TargetMode="External"/><Relationship Id="rId11" Type="http://schemas.openxmlformats.org/officeDocument/2006/relationships/hyperlink" Target="http://www.cundinamarca.gov.co/Home/SecretariasEntidades.gc/secmujer/SecMujerDespliegue/asgaleriadenoticias/asmenugalerianoticias/cmenugalerianoticiasrepositorionuevo" TargetMode="External"/><Relationship Id="rId24" Type="http://schemas.openxmlformats.org/officeDocument/2006/relationships/hyperlink" Target="http://www.cundinamarca.gov.co/Home/SecretariasEntidades.gc/secmujer/SecMujerDespliegue/asservicioalaciudadania/registro+de+activos+de+informacion" TargetMode="External"/><Relationship Id="rId32" Type="http://schemas.openxmlformats.org/officeDocument/2006/relationships/hyperlink" Target="http://www.cundinamarca.gov.co/Home/SecretariasEntidades.gc/secmujer/SecMujerDespliegue/asservicioalaciudadania/registro+de+activos+de+informacion" TargetMode="External"/><Relationship Id="rId5" Type="http://schemas.openxmlformats.org/officeDocument/2006/relationships/hyperlink" Target="http://www.cundinamarca.gov.co/Home/SecretariasEntidades.gc/secmujer/SecMujerDespliegue/asquienessomos/procesos+y+procedimientos" TargetMode="External"/><Relationship Id="rId15" Type="http://schemas.openxmlformats.org/officeDocument/2006/relationships/hyperlink" Target="http://www.cundinamarca.gov.co/Home/SecretariasEntidades.gc/secmujer/SecMujerDespliegue/asquienessomos/cuniaec_estructura" TargetMode="External"/><Relationship Id="rId23" Type="http://schemas.openxmlformats.org/officeDocument/2006/relationships/hyperlink" Target="http://www.cundinamarca.gov.co/Home/SecretariasEntidades.gc/secmujer/SecMujerDespliegue/asquienessomos/cplaneaciongestionycontrol" TargetMode="External"/><Relationship Id="rId28" Type="http://schemas.openxmlformats.org/officeDocument/2006/relationships/hyperlink" Target="http://www.cundinamarca.gov.co/Home/SecretariasEntidades.gc/secmujer/SecMujerDespliegue/asquienessomos/cuniaec_estructura" TargetMode="External"/><Relationship Id="rId10" Type="http://schemas.openxmlformats.org/officeDocument/2006/relationships/hyperlink" Target="http://www.cundinamarca.gov.co/Home/SecretariasEntidades.gc/secmujer/SecMujerDespliegue/aspoliticapublica/consejo+departamental+de+mujer+y+genero" TargetMode="External"/><Relationship Id="rId19" Type="http://schemas.openxmlformats.org/officeDocument/2006/relationships/hyperlink" Target="http://www.cundinamarca.gov.co/Home/SecretariasEntidades.gc/secmujer/SecMujerDespliegue/asservicioalaciudadania/glosario" TargetMode="External"/><Relationship Id="rId31" Type="http://schemas.openxmlformats.org/officeDocument/2006/relationships/hyperlink" Target="http://www.cundinamarca.gov.co/Home/SecretariasEntidades.gc/secmujer/SecMujerDespliegue/asservicioalaciudadania/registro+de+activos+de+informacion" TargetMode="External"/><Relationship Id="rId4" Type="http://schemas.openxmlformats.org/officeDocument/2006/relationships/hyperlink" Target="http://www.cundinamarca.gov.co/Home/SecretariasEntidades.gc/secmujer/SecMujerDespliegue/asquienessomos/cuniaec_estructura" TargetMode="External"/><Relationship Id="rId9" Type="http://schemas.openxmlformats.org/officeDocument/2006/relationships/hyperlink" Target="http://www.cundinamarca.gov.co/Home/SecretariasEntidades.gc/secmujer/SecMujerDespliegue/aspoliticapublica/actualizacion+politica+publica" TargetMode="External"/><Relationship Id="rId14" Type="http://schemas.openxmlformats.org/officeDocument/2006/relationships/hyperlink" Target="http://www.cundinamarca.gov.co/Home/SecretariasEntidades.gc/secmujer/SecMujerDespliegue/asquienessomos/cuniaec_estructura" TargetMode="External"/><Relationship Id="rId22" Type="http://schemas.openxmlformats.org/officeDocument/2006/relationships/hyperlink" Target="http://www.cundinamarca.gov.co/Home/SecretariasEntidades.gc/secmujer/SecMujerDespliegue/asquienessomos/cplaneaciongestionycontrol" TargetMode="External"/><Relationship Id="rId27" Type="http://schemas.openxmlformats.org/officeDocument/2006/relationships/hyperlink" Target="http://www.cundinamarca.gov.co/Home/SecretariasEntidades.gc/secmujer/SecMujerDespliegue/asquienessomos/cuniaec_estructura" TargetMode="External"/><Relationship Id="rId30" Type="http://schemas.openxmlformats.org/officeDocument/2006/relationships/hyperlink" Target="http://www.cundinamarca.gov.co/Home/SecretariasEntidades.gc/secmujer/SecMujerDespliegue/asquienessomos/cuniaec_estructura" TargetMode="External"/><Relationship Id="rId35" Type="http://schemas.openxmlformats.org/officeDocument/2006/relationships/table" Target="../tables/table1.xml"/><Relationship Id="rId8" Type="http://schemas.openxmlformats.org/officeDocument/2006/relationships/hyperlink" Target="http://www.cundinamarca.gov.co/Home/SecretariasEntidades.gc/secmujer/SecMujerDespliegue/asservicioalaciudadania/preguntas+frecuente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cundinamarca.gov.co/Home/SecretariasEntidades.gc/UnidadAdminEspGestion/UnIAdmEsplaGesRiesdeDesDespli/asservicioalciudadano_uniaegrd/glosario" TargetMode="External"/><Relationship Id="rId13" Type="http://schemas.openxmlformats.org/officeDocument/2006/relationships/hyperlink" Target="http://www.cundinamarca.gov.co/Home/SecretariasEntidades.gc/UnidadAdminEspGestion/UnIAdmEsplaGesRiesdeDesDespli/asquienessomos_contenidos/cuniaegrd_funciones" TargetMode="External"/><Relationship Id="rId18" Type="http://schemas.openxmlformats.org/officeDocument/2006/relationships/hyperlink" Target="http://www.cundinamarca.gov.co/Home/SecretariasEntidades.gc/UnidadAdminEspGestion/UnIAdmEsplaGesRiesdeDesDespli/asservicioalciudadano_uniaegrd/directorio" TargetMode="External"/><Relationship Id="rId26" Type="http://schemas.openxmlformats.org/officeDocument/2006/relationships/hyperlink" Target="http://www.cundinamarca.gov.co/Home/SecretariasEntidades.gc/UnidadAdminEspGestion/UnIAdmEsplaGesRiesdeDesDespli/assubconocimiento/cuniaegrd_enlaces_interes" TargetMode="External"/><Relationship Id="rId3" Type="http://schemas.openxmlformats.org/officeDocument/2006/relationships/hyperlink" Target="http://www.cundinamarca.gov.co/Home/SecretariasEntidades.gc/UnidadAdminEspGestion/UnIAdmEsplaGesRiesdeDesDespli/asquienessomos_contenidos/cuniaegrd_quienesmisionyvisionfinal" TargetMode="External"/><Relationship Id="rId21" Type="http://schemas.openxmlformats.org/officeDocument/2006/relationships/hyperlink" Target="http://www.cundinamarca.gov.co/Home/SecretariasEntidades.gc/UnidadAdminEspGestion/UnIAdmEsplaGesRiesdeDesDespli/asquienessomos_contenidos/planeaciongestioncontrol" TargetMode="External"/><Relationship Id="rId7" Type="http://schemas.openxmlformats.org/officeDocument/2006/relationships/hyperlink" Target="http://www.cundinamarca.gov.co/Home/SecretariasEntidades.gc/UnidadAdminEspGestion/UnIAdmEsplaGesRiesdeDesDespli/asservicioalciudadano_uniaegrd/preguntas+y+respuestas+frecuentes" TargetMode="External"/><Relationship Id="rId12" Type="http://schemas.openxmlformats.org/officeDocument/2006/relationships/hyperlink" Target="http://www.cundinamarca.gov.co/Home/SecretariasEntidades.gc/UnidadAdminEspGestion/UnIAdmEsplaGesRiesdeDesDespli/asquienessomos_contenidos/cuniaegrd_estructur" TargetMode="External"/><Relationship Id="rId17" Type="http://schemas.openxmlformats.org/officeDocument/2006/relationships/hyperlink" Target="http://www.cundinamarca.gov.co/Home/SecretariasEntidades.gc/UnidadAdminEspGestion/UnIAdmEsplaGesRiesdeDesDespli/asquienessomos_contenidos/procesos+y+procedimientos++uaegrd" TargetMode="External"/><Relationship Id="rId25" Type="http://schemas.openxmlformats.org/officeDocument/2006/relationships/hyperlink" Target="http://www.cundinamarca.gov.co/Home/SecretariasEntidades.gc/UnidadAdminEspGestion/UnIAdmEsplaGesRiesdeDesDespli/asservicioalciudadano_uniaegrd/cuniaegrd_servicioalciuda_tramites" TargetMode="External"/><Relationship Id="rId2" Type="http://schemas.openxmlformats.org/officeDocument/2006/relationships/hyperlink" Target="http://www.cundinamarca.gov.co/Home/SecretariasEntidades.gc/UnidadAdminEspGestion/UnIAdmEsplaGesRiesdeDesDespli/asquienessomos_contenidos/cuniaegrd_quienesmisionyvisionfinal" TargetMode="External"/><Relationship Id="rId16" Type="http://schemas.openxmlformats.org/officeDocument/2006/relationships/hyperlink" Target="http://www.cundinamarca.gov.co/Home/SecretariasEntidades.gc/UnidadAdminEspGestion/UnIAdmEsplaGesRiesdeDesDespli/asservicioalciudadano_uniaegrd/informacion+para+ninos+y+jovenes" TargetMode="External"/><Relationship Id="rId20" Type="http://schemas.openxmlformats.org/officeDocument/2006/relationships/hyperlink" Target="http://www.cundinamarca.gov.co/Home/SecretariasEntidades.gc/UnidadAdminEspGestion/UnIAdmEsplaGesRiesdeDesDespli/assubreduccion/programas+y+proyectos+en+ejecucion" TargetMode="External"/><Relationship Id="rId29" Type="http://schemas.openxmlformats.org/officeDocument/2006/relationships/table" Target="../tables/table2.xml"/><Relationship Id="rId1" Type="http://schemas.openxmlformats.org/officeDocument/2006/relationships/hyperlink" Target="http://www.cundinamarca.gov.co/Home/SecretariasEntidades.gc/UnidadAdminEspGestion/UnIAdmEsplaGesRiesdeDesDespli/asquienessomos_contenidos/cuniaegrd_quienesmisionyvisionfinal" TargetMode="External"/><Relationship Id="rId6" Type="http://schemas.openxmlformats.org/officeDocument/2006/relationships/hyperlink" Target="http://www.cundinamarca.gov.co/Home/SecretariasEntidades.gc/UnidadAdminEspGestion/UnIAdmEsplaGesRiesdeDesDespli/asservicioalciudadano_uniaegrd/convocatorias" TargetMode="External"/><Relationship Id="rId11" Type="http://schemas.openxmlformats.org/officeDocument/2006/relationships/hyperlink" Target="http://www.cundinamarca.gov.co/Home/SecretariasEntidades.gc/UnidadAdminEspGestion/UnIAdmEsplaGesRiesdeDesDespli/asquienessomos_contenidos/cuniaegrd_estructur" TargetMode="External"/><Relationship Id="rId24" Type="http://schemas.openxmlformats.org/officeDocument/2006/relationships/hyperlink" Target="http://www.cundinamarca.gov.co/Home/SecretariasEntidades.gc/UnidadAdminEspGestion/UnIAdmEsplaGesRiesdeDesDespli/asservicioalciudadano_uniaegrd/plan+de+mejoramiento" TargetMode="External"/><Relationship Id="rId5" Type="http://schemas.openxmlformats.org/officeDocument/2006/relationships/hyperlink" Target="http://www.cundinamarca.gov.co/Home/SecretariasEntidades.gc/UnidadAdminEspGestion/UnIAdmEsplaGesRiesdeDesDespli/asquienessomos_contenidos/cuniaegrd_quienesmisionyvisionfinal" TargetMode="External"/><Relationship Id="rId15" Type="http://schemas.openxmlformats.org/officeDocument/2006/relationships/hyperlink" Target="http://www.cundinamarca.gov.co/Home/SecretariasEntidades.gc/UnidadAdminEspGestion/UnIAdmEsplaGesRiesdeDesDespli/asnoticiasyeventos_contenidos/eventos-uaegrd." TargetMode="External"/><Relationship Id="rId23" Type="http://schemas.openxmlformats.org/officeDocument/2006/relationships/hyperlink" Target="http://www.cundinamarca.gov.co/Home/SecretariasEntidades.gc/UnidadAdminEspGestion/UnIAdmEsplaGesRiesdeDesDespli/asservicioalciudadano_uniaegrd/encuestas+de+participacion+ciudadana" TargetMode="External"/><Relationship Id="rId28" Type="http://schemas.openxmlformats.org/officeDocument/2006/relationships/printerSettings" Target="../printerSettings/printerSettings2.bin"/><Relationship Id="rId10" Type="http://schemas.openxmlformats.org/officeDocument/2006/relationships/hyperlink" Target="http://www.cundinamarca.gov.co/Home/SecretariasEntidades.gc/UnidadAdminEspGestion/UnIAdmEsplaGesRiesdeDesDespli/asquienessomos_contenidos/cuniaegrd_estructur" TargetMode="External"/><Relationship Id="rId19" Type="http://schemas.openxmlformats.org/officeDocument/2006/relationships/hyperlink" Target="http://www.cundinamarca.gov.co/Home/SecretariasEntidades.gc/UnidadAdminEspGestion/UnIAdmEsplaGesRiesdeDesDespli/ascentrodoc_contenidos/csecreedu_centrodoc_documentos" TargetMode="External"/><Relationship Id="rId4" Type="http://schemas.openxmlformats.org/officeDocument/2006/relationships/hyperlink" Target="http://www.cundinamarca.gov.co/Home/SecretariasEntidades.gc/UnidadAdminEspGestion/UnIAdmEsplaGesRiesdeDesDespli/asservicioalciudadano_uniaegrd/datos+abiertos" TargetMode="External"/><Relationship Id="rId9" Type="http://schemas.openxmlformats.org/officeDocument/2006/relationships/hyperlink" Target="http://www.cundinamarca.gov.co/Home/SecretariasEntidades.gc/UnidadAdminEspGestion" TargetMode="External"/><Relationship Id="rId14" Type="http://schemas.openxmlformats.org/officeDocument/2006/relationships/hyperlink" Target="http://www.cundinamarca.gov.co/Home/SecretariasEntidades.gc/UnidadAdminEspGestion/UnIAdmEsplaGesRiesdeDesDespli/asquienessomos_contenidos/estudios+y+publicaciones" TargetMode="External"/><Relationship Id="rId22" Type="http://schemas.openxmlformats.org/officeDocument/2006/relationships/hyperlink" Target="http://www.cundinamarca.gov.co/Home/SecretariasEntidades.gc/UnidadAdminEspGestion/UnIAdmEsplaGesRiesdeDesDespli/asquienessomos_contenidos/planeaciongestioncontrol" TargetMode="External"/><Relationship Id="rId27" Type="http://schemas.openxmlformats.org/officeDocument/2006/relationships/hyperlink" Target="http://www.cundinamarca.gov.co/Home/SecretariasEntidades.gc/UnidadAdminEspGestion/UnIAdmEsplaGesRiesdeDesDespli/ascentrodoc_contenidos/cuaegrd_contratacion"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cundinamarca.gov.co/Home/SecretariasEntidades.gc/Secretariadehabitatyvivienda/SecViviendaDespliegue/asquienessomos_contenidos/csechabitat_estructura" TargetMode="External"/><Relationship Id="rId18" Type="http://schemas.openxmlformats.org/officeDocument/2006/relationships/hyperlink" Target="http://www.cundinamarca.gov.co/Home/SecretariasEntidades.gc/Secretariadehabitatyvivienda/SecViviendaDespliegue/asquienessomos_contenidos/csechabitat_planeaciongestioncontrol" TargetMode="External"/><Relationship Id="rId26" Type="http://schemas.openxmlformats.org/officeDocument/2006/relationships/hyperlink" Target="http://www.cundinamarca.gov.co/Home/SecretariasEntidades.gc/Secretariadehabitatyvivienda/SecViviendaDespliegue/asinfodeinteres/csechabitat_caracterizaciondeusuarios" TargetMode="External"/><Relationship Id="rId39" Type="http://schemas.openxmlformats.org/officeDocument/2006/relationships/hyperlink" Target="http://www.cundinamarca.gov.co/Home/SecretariasEntidades.gc/Secretariadehabitatyvivienda/SecViviendaDespliegue/asquienessomos_contenidos/csechabitat_planeaciongestioncontrol" TargetMode="External"/><Relationship Id="rId21" Type="http://schemas.openxmlformats.org/officeDocument/2006/relationships/hyperlink" Target="../../../../../../../../../../../../../GONZALO%20RODRIGUEZ/Downloads/screencapture-cundinamarca-gov-co-Home-SecretariasEntidades-gc-Secretariadehabitatyvivienda-SecViviendaDespliegue-asserviciosalcuidadano-contenidos-csechabitat-calendariodeactividades-2021-06-04-22_%20(1).pdf" TargetMode="External"/><Relationship Id="rId34" Type="http://schemas.openxmlformats.org/officeDocument/2006/relationships/hyperlink" Target="http://www.cundinamarca.gov.co/wps/portal/Home/SecretariasEntidades.gc/Secretariadeplaneacion/SecretariadeplaneacionDespliegue/aspoliyplanprog_contenidos/csecreplanea_poliplanyprog_infodegestion" TargetMode="External"/><Relationship Id="rId42" Type="http://schemas.openxmlformats.org/officeDocument/2006/relationships/printerSettings" Target="../printerSettings/printerSettings3.bin"/><Relationship Id="rId7" Type="http://schemas.openxmlformats.org/officeDocument/2006/relationships/hyperlink" Target="http://www.cundinamarca.gov.co/Home/SecretariasEntidades.gc/Secretariadehabitatyvivienda/SecViviendaDespliegue/asquienessomos_contenidos/csechabitat_estructura" TargetMode="External"/><Relationship Id="rId2" Type="http://schemas.openxmlformats.org/officeDocument/2006/relationships/hyperlink" Target="http://www.cundinamarca.gov.co/Home/SecretariasEntidades.gc/Secretariadehabitatyvivienda/SecViviendaDespliegue/asquienessomos_contenidos/csechabitat_quienes_somos_vision" TargetMode="External"/><Relationship Id="rId16" Type="http://schemas.openxmlformats.org/officeDocument/2006/relationships/hyperlink" Target="http://www.cundinamarca.gov.co/Home/SecretariasEntidades.gc/Secretariadehabitatyvivienda/SecViviendaDespliegue/asquienessomos_contenidos/csechabitat_estructura" TargetMode="External"/><Relationship Id="rId20" Type="http://schemas.openxmlformats.org/officeDocument/2006/relationships/hyperlink" Target="http://www.cundinamarca.gov.co/Home/SecretariasEntidades.gc/Secretariadehabitatyvivienda/SecViviendaDespliegue/asquienessomos_contenidos/csechabitat_planeaciongestioncontrol" TargetMode="External"/><Relationship Id="rId29" Type="http://schemas.openxmlformats.org/officeDocument/2006/relationships/hyperlink" Target="http://www.cundinamarca.gov.co/Home/SecretariasEntidades.gc/Secretariadehabitatyvivienda/SecViviendaDespliegue/asserviciosalcuidadano_contenidos/csechabitat_informacionytramites" TargetMode="External"/><Relationship Id="rId41" Type="http://schemas.openxmlformats.org/officeDocument/2006/relationships/hyperlink" Target="http://www.cundinamarca.gov.co/Home/SecretariasEntidades.gc/Secretariadehabitatyvivienda" TargetMode="External"/><Relationship Id="rId1" Type="http://schemas.openxmlformats.org/officeDocument/2006/relationships/hyperlink" Target="http://www.cundinamarca.gov.co/Home/SecretariasEntidades.gc/Secretariadehabitatyvivienda/SecViviendaDespliegue/asquienessomos_contenidos/csechabitat_quienes_somos_vision" TargetMode="External"/><Relationship Id="rId6" Type="http://schemas.openxmlformats.org/officeDocument/2006/relationships/hyperlink" Target="http://www.cundinamarca.gov.co/Home/SecretariasEntidades.gc/Secretariadehabitatyvivienda/SecViviendaDespliegue/asquienessomos_contenidos/csechabitat_estructura" TargetMode="External"/><Relationship Id="rId11" Type="http://schemas.openxmlformats.org/officeDocument/2006/relationships/hyperlink" Target="http://www.cundinamarca.gov.co/Home/SecretariasEntidades.gc/Secretariadehabitatyvivienda/SecViviendaDespliegue/asquienessomos_contenidos/csechabitat_estructura" TargetMode="External"/><Relationship Id="rId24" Type="http://schemas.openxmlformats.org/officeDocument/2006/relationships/hyperlink" Target="http://www.cundinamarca.gov.co/Home/SecretariasEntidades.gc/Secretariadehabitatyvivienda/SecViviendaDespliegue/asinfodeinteres/csechabitat_glosario" TargetMode="External"/><Relationship Id="rId32" Type="http://schemas.openxmlformats.org/officeDocument/2006/relationships/hyperlink" Target="http://www.cundinamarca.gov.co/Home/SecretariasEntidades.gc/Secretariadehabitatyvivienda/SecViviendaDespliegue/asquienessomos_contenidos/csechabitat_planeaciongestioncontrol" TargetMode="External"/><Relationship Id="rId37" Type="http://schemas.openxmlformats.org/officeDocument/2006/relationships/hyperlink" Target="http://www.cundinamarca.gov.co/Home/SecretariasEntidades.gc/Secretariadehabitatyvivienda/SecViviendaDespliegue/asquienessomos_contenidos/csechabitat_planeaciongestioncontrol" TargetMode="External"/><Relationship Id="rId40" Type="http://schemas.openxmlformats.org/officeDocument/2006/relationships/hyperlink" Target="http://www.cundinamarca.gov.co/Home/SecretariasEntidades.gc/Secretariadehabitatyvivienda" TargetMode="External"/><Relationship Id="rId5" Type="http://schemas.openxmlformats.org/officeDocument/2006/relationships/hyperlink" Target="http://www.cundinamarca.gov.co/Home/SecretariasEntidades.gc/Secretariadehabitatyvivienda/SecViviendaDespliegue/asquienessomos_contenidos/csechabitat_estructura" TargetMode="External"/><Relationship Id="rId15" Type="http://schemas.openxmlformats.org/officeDocument/2006/relationships/hyperlink" Target="http://www.cundinamarca.gov.co/Home/SecretariasEntidades.gc/Secretariadehabitatyvivienda/SecViviendaDespliegue/asquienessomos_contenidos/csechabitat_estructura" TargetMode="External"/><Relationship Id="rId23" Type="http://schemas.openxmlformats.org/officeDocument/2006/relationships/hyperlink" Target="http://www.cundinamarca.gov.co/Home/SecretariasEntidades.gc/Secretariadehabitatyvivienda/SecViviendaDespliegue/asinfodeinteres/csechabitat_preguntasfrecuentes" TargetMode="External"/><Relationship Id="rId28" Type="http://schemas.openxmlformats.org/officeDocument/2006/relationships/hyperlink" Target="http://www.cundinamarca.gov.co/Home/SecretariasEntidades.gc/Secretariadehabitatyvivienda/SecViviendaDespliegue/asnormatividad_contenidos/csechabitat_normatividad" TargetMode="External"/><Relationship Id="rId36" Type="http://schemas.openxmlformats.org/officeDocument/2006/relationships/hyperlink" Target="http://www.cundinamarca.gov.co/Home/SecretariasEntidades.gc/Secretariadehabitatyvivienda/SecViviendaDespliegue/ascentrodoc_contenidos/contratacion/index" TargetMode="External"/><Relationship Id="rId10" Type="http://schemas.openxmlformats.org/officeDocument/2006/relationships/hyperlink" Target="http://www.cundinamarca.gov.co/Home/SecretariasEntidades.gc/Secretariadehabitatyvivienda/SecViviendaDespliegue/asquienessomos_contenidos/csechabitat_estructura" TargetMode="External"/><Relationship Id="rId19" Type="http://schemas.openxmlformats.org/officeDocument/2006/relationships/hyperlink" Target="http://www.cundinamarca.gov.co/Home/SecretariasEntidades.gc/Secretariadehabitatyvivienda/SecViviendaDespliegue/asquienessomos_contenidos/csechabitat_planeaciongestioncontrol" TargetMode="External"/><Relationship Id="rId31" Type="http://schemas.openxmlformats.org/officeDocument/2006/relationships/hyperlink" Target="http://www.cundinamarca.gov.co/Home/SecretariasEntidades.gc/Secretariadehabitatyvivienda/SecViviendaDespliegue/asexencion_contenidos/csechabitat_info_para_constructores" TargetMode="External"/><Relationship Id="rId4" Type="http://schemas.openxmlformats.org/officeDocument/2006/relationships/hyperlink" Target="http://www.cundinamarca.gov.co/Home/SecretariasEntidades.gc/Secretariadehabitatyvivienda/SecViviendaDespliegue/asquienessomos_contenidos/csechabitat_estructura" TargetMode="External"/><Relationship Id="rId9" Type="http://schemas.openxmlformats.org/officeDocument/2006/relationships/hyperlink" Target="http://www.cundinamarca.gov.co/Home/SecretariasEntidades.gc/Secretariadehabitatyvivienda/SecViviendaDespliegue/asquienessomos_contenidos/csechabitat_estructura" TargetMode="External"/><Relationship Id="rId14" Type="http://schemas.openxmlformats.org/officeDocument/2006/relationships/hyperlink" Target="http://www.cundinamarca.gov.co/Home/SecretariasEntidades.gc/Secretariadehabitatyvivienda/SecViviendaDespliegue/asquienessomos_contenidos/csechabitat_estructura" TargetMode="External"/><Relationship Id="rId22" Type="http://schemas.openxmlformats.org/officeDocument/2006/relationships/hyperlink" Target="http://www.cundinamarca.gov.co/Home/SecretariasEntidades.gc/Secretariadehabitatyvivienda/SecViviendaDespliegue/asinfodeinteres/csechabitat_ninosyjovenes" TargetMode="External"/><Relationship Id="rId27" Type="http://schemas.openxmlformats.org/officeDocument/2006/relationships/hyperlink" Target="http://www.cundinamarca.gov.co/Home/SecretariasEntidades.gc/Secretariadehabitatyvivienda/SecViviendaDespliegue/asinfodeinteres/csechabitat_enlacesdeinteres" TargetMode="External"/><Relationship Id="rId30" Type="http://schemas.openxmlformats.org/officeDocument/2006/relationships/hyperlink" Target="http://www.cundinamarca.gov.co/Home/SecretariasEntidades.gc/Secretariadehabitatyvivienda/SecViviendaDespliegue/asconvocatorias/cuniaev_convocatoriasecopii" TargetMode="External"/><Relationship Id="rId35" Type="http://schemas.openxmlformats.org/officeDocument/2006/relationships/hyperlink" Target="http://www.cundinamarca.gov.co/wps/portal/Home/SecretariasEntidades.gc/Secretariadeplaneacion/SecretariadeplaneacionDespliegue/aspoliyplanprog_contenidos/csecreplanea_poliplanyprog_infodegestion" TargetMode="External"/><Relationship Id="rId43" Type="http://schemas.openxmlformats.org/officeDocument/2006/relationships/table" Target="../tables/table3.xml"/><Relationship Id="rId8" Type="http://schemas.openxmlformats.org/officeDocument/2006/relationships/hyperlink" Target="http://www.cundinamarca.gov.co/Home/SecretariasEntidades.gc/Secretariadehabitatyvivienda/SecViviendaDespliegue/asquienessomos_contenidos/csechabitat_estructura" TargetMode="External"/><Relationship Id="rId3" Type="http://schemas.openxmlformats.org/officeDocument/2006/relationships/hyperlink" Target="http://www.cundinamarca.gov.co/Home/SecretariasEntidades.gc/Secretariadehabitatyvivienda/SecViviendaDespliegue/asquienessomos_contenidos/csechabitat_procesosyprocedimientos" TargetMode="External"/><Relationship Id="rId12" Type="http://schemas.openxmlformats.org/officeDocument/2006/relationships/hyperlink" Target="http://www.cundinamarca.gov.co/Home/SecretariasEntidades.gc/Secretariadehabitatyvivienda/SecViviendaDespliegue/asquienessomos_contenidos/csechabitat_estructura" TargetMode="External"/><Relationship Id="rId17" Type="http://schemas.openxmlformats.org/officeDocument/2006/relationships/hyperlink" Target="http://www.cundinamarca.gov.co/Home/SecretariasEntidades.gc/Secretariadehabitatyvivienda/SecViviendaDespliegue/asquienessomos_contenidos/csechabitat_planeaciongestioncontrol" TargetMode="External"/><Relationship Id="rId25" Type="http://schemas.openxmlformats.org/officeDocument/2006/relationships/hyperlink" Target="http://www.cundinamarca.gov.co/Home/SecretariasEntidades.gc/Secretariadehabitatyvivienda/SecViviendaDespliegue/asgaleriadenoticias/asmenugalerianoticias/cmenugalerianoticiasrepositorionuevo" TargetMode="External"/><Relationship Id="rId33" Type="http://schemas.openxmlformats.org/officeDocument/2006/relationships/hyperlink" Target="http://www.cundinamarca.gov.co/Home/SecretariasEntidades.gc/Secretariadehabitatyvivienda/SecViviendaDespliegue/asquienessomos_contenidos/csechabitat_planeaciongestioncontrol" TargetMode="External"/><Relationship Id="rId38" Type="http://schemas.openxmlformats.org/officeDocument/2006/relationships/hyperlink" Target="http://www.cundinamarca.gov.co/Home/SecretariasEntidades.gc/Secretariadehabitatyvivienda/SecViviendaDespliegue/asquienessomos_contenidos/csechabitat_planeaciongestioncontrol"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www.cundinamarca.gov.co/Home/SecretariasEntidades.gc/ConsejeriaFelicidad/ConsejeriaFelicidadDespliegue/asservicioalciudadano/contactenos" TargetMode="External"/><Relationship Id="rId18" Type="http://schemas.openxmlformats.org/officeDocument/2006/relationships/hyperlink" Target="http://www.cundinamarca.gov.co/Home/SecretariasEntidades.gc/ConsejeriaFelicidad/ConsejeriaFelicidadDespliegue/asquienessomos_contenidos/cestructura" TargetMode="External"/><Relationship Id="rId26" Type="http://schemas.openxmlformats.org/officeDocument/2006/relationships/hyperlink" Target="http://www.cundinamarca.gov.co/Home/SecretariasEntidades.gc/Secretariadeplaneacion/SecretariadeplaneacionDespliegue/aspoliyplanprog_contenidos/csecreplanea_poliplanyprog_rendi2020" TargetMode="External"/><Relationship Id="rId39" Type="http://schemas.openxmlformats.org/officeDocument/2006/relationships/hyperlink" Target="http://www.cundinamarca.gov.co/Home/SecretariasEntidades.gc/ConsejeriaFelicidad/ConsejeriaFelicidadDespliegue/asquienessomos_contenidos/cestructura" TargetMode="External"/><Relationship Id="rId21" Type="http://schemas.openxmlformats.org/officeDocument/2006/relationships/hyperlink" Target="http://www.cundinamarca.gov.co/Home/SecretariasEntidades.gc/ConsejeriaFelicidad/ConsejeriaFelicidadDespliegue/asquienessomos_contenidos/cestructura" TargetMode="External"/><Relationship Id="rId34" Type="http://schemas.openxmlformats.org/officeDocument/2006/relationships/hyperlink" Target="../../../../../../../../../../../../../GONZALO%20RODRIGUEZ/Downloads/screencapture-cundinamarca-gov-co-Home-SecretariasEntidades-gc-ConsejeriaFelicidad-ConsejeriaFelicidadDespliegue-nuestras-metas-politica-publica-de-felicidad-2021-06-04-21_18_27.pdf" TargetMode="External"/><Relationship Id="rId42" Type="http://schemas.openxmlformats.org/officeDocument/2006/relationships/hyperlink" Target="http://www.cundinamarca.gov.co/Home/SecretariasEntidades.gc/ConsejeriaFelicidad/ConsejeriaFelicidadDespliegue/asquienessomos_contenidos/cestructura" TargetMode="External"/><Relationship Id="rId7" Type="http://schemas.openxmlformats.org/officeDocument/2006/relationships/hyperlink" Target="http://www.cundinamarca.gov.co/Home/SecretariasEntidades.gc/ConsejeriaFelicidad/ConsejeriaFelicidadDespliegue/asquienessomos_contenidos/cfunciones" TargetMode="External"/><Relationship Id="rId2" Type="http://schemas.openxmlformats.org/officeDocument/2006/relationships/hyperlink" Target="http://www.cundinamarca.gov.co/Home/SecretariasEntidades.gc/ConsejeriaFelicidad/ConsejeriaFelicidadDespliegue/asservicioalciudadano/contactenos" TargetMode="External"/><Relationship Id="rId16" Type="http://schemas.openxmlformats.org/officeDocument/2006/relationships/hyperlink" Target="http://www.cundinamarca.gov.co/Home/SecretariasEntidades.gc/ConsejeriaFelicidad/ConsejeriaFelicidadDespliegue/asgaleriadenoticias/asmenugalerianoticias/cmenugalerianoticiasrepositorionuevo" TargetMode="External"/><Relationship Id="rId29" Type="http://schemas.openxmlformats.org/officeDocument/2006/relationships/hyperlink" Target="http://www.cundinamarca.gov.co/wcm/connect/dddbdaf5-e218-4328-b75c-1deaff8945c8/Informe_Contratos+rendidos+SIA_OBSERVA.pdf?MOD=AJPERES&amp;CVID=nD9ql9c&amp;CVID=nD9ql9c" TargetMode="External"/><Relationship Id="rId1" Type="http://schemas.openxmlformats.org/officeDocument/2006/relationships/hyperlink" Target="http://www.cundinamarca.gov.co/Home/SecretariasEntidades.gc/ConsejeriaFelicidad/ConsejeriaFelicidadDespliegue/asservicioalciudadano/contactenos" TargetMode="External"/><Relationship Id="rId6" Type="http://schemas.openxmlformats.org/officeDocument/2006/relationships/hyperlink" Target="http://www.cundinamarca.gov.co/Home/SecretariasEntidades.gc/ConsejeriaFelicidad/ConsejeriaFelicidadDespliegue/asquienessomos_contenidos/cmisionyobjetivos" TargetMode="External"/><Relationship Id="rId11" Type="http://schemas.openxmlformats.org/officeDocument/2006/relationships/hyperlink" Target="http://www.cundinamarca.gov.co/Home/SecretariasEntidades.gc/ConsejeriaFelicidad/ConsejeriaFelicidadDespliegue/asservicioalciudadano/cinformacion+para+ninos%2C+ninas+y+jovenes" TargetMode="External"/><Relationship Id="rId24" Type="http://schemas.openxmlformats.org/officeDocument/2006/relationships/hyperlink" Target="http://www.cundinamarca.gov.co/Home/SecretariasEntidades.gc/ConsejeriaFelicidad/ConsejeriaFelicidadDespliegue/asquienessomos_contenidos/cplaneacion%2C+gestion+y+control" TargetMode="External"/><Relationship Id="rId32" Type="http://schemas.openxmlformats.org/officeDocument/2006/relationships/hyperlink" Target="http://www.cundinamarca.gov.co/Home/SecretariasEntidades.gc/ConsejeriaFelicidad/ConsejeriaFelicidadDespliegue/ascentrodoc_contenidos/ccontratacion_2020" TargetMode="External"/><Relationship Id="rId37" Type="http://schemas.openxmlformats.org/officeDocument/2006/relationships/hyperlink" Target="http://www.cundinamarca.gov.co/Home/SecretariasEntidades.gc/ConsejeriaFelicidad/ConsejeriaFelicidadDespliegue/ascentrodoc_contenidos/cdocumentos" TargetMode="External"/><Relationship Id="rId40" Type="http://schemas.openxmlformats.org/officeDocument/2006/relationships/hyperlink" Target="http://www.cundinamarca.gov.co/Home/SecretariasEntidades.gc/ConsejeriaFelicidad/ConsejeriaFelicidadDespliegue/asquienessomos_contenidos/cestructura" TargetMode="External"/><Relationship Id="rId45" Type="http://schemas.openxmlformats.org/officeDocument/2006/relationships/table" Target="../tables/table4.xml"/><Relationship Id="rId5" Type="http://schemas.openxmlformats.org/officeDocument/2006/relationships/hyperlink" Target="http://www.cundinamarca.gov.co/Home/SecretariasEntidades.gc/ConsejeriaFelicidad/ConsejeriaFelicidadDespliegue/asquienessomos_contenidos/cestructura" TargetMode="External"/><Relationship Id="rId15" Type="http://schemas.openxmlformats.org/officeDocument/2006/relationships/hyperlink" Target="http://www.cundinamarca.gov.co/Home/SecretariasEntidades.gc/ConsejeriaFelicidad/ConsejeriaFelicidadDespliegue/asservicioalciudadano/cglosario" TargetMode="External"/><Relationship Id="rId23" Type="http://schemas.openxmlformats.org/officeDocument/2006/relationships/hyperlink" Target="http://www.cundinamarca.gov.co/Home/SecretariasEntidades.gc/ConsejeriaFelicidad/ConsejeriaFelicidadDespliegue/asservicioalciudadano/contactenos" TargetMode="External"/><Relationship Id="rId28" Type="http://schemas.openxmlformats.org/officeDocument/2006/relationships/hyperlink" Target="http://www.cundinamarca.gov.co/wcm/connect/dddbdaf5-e218-4328-b75c-1deaff8945c8/Informe_Contratos+rendidos+SIA_OBSERVA.pdf?MOD=AJPERES&amp;CVID=nD9ql9c&amp;CVID=nD9ql9c" TargetMode="External"/><Relationship Id="rId36" Type="http://schemas.openxmlformats.org/officeDocument/2006/relationships/hyperlink" Target="http://www.cundinamarca.gov.co/Home/SecretariasEntidades.gc/ConsejeriaFelicidad/ConsejeriaFelicidadDespliegue/asquienessomos_contenidos/cplaneacion%2C+gestion+y+control" TargetMode="External"/><Relationship Id="rId10" Type="http://schemas.openxmlformats.org/officeDocument/2006/relationships/hyperlink" Target="http://www.cundinamarca.gov.co/Home/SecretariasEntidades.gc/ConsejeriaFelicidad/ConsejeriaFelicidadDespliegue/asservicioalciudadano/cpreguntas+y+respuestas+frecuentes" TargetMode="External"/><Relationship Id="rId19" Type="http://schemas.openxmlformats.org/officeDocument/2006/relationships/hyperlink" Target="http://www.cundinamarca.gov.co/Home/SecretariasEntidades.gc/ConsejeriaFelicidad/ConsejeriaFelicidadDespliegue/asquienessomos_contenidos/cestructura" TargetMode="External"/><Relationship Id="rId31" Type="http://schemas.openxmlformats.org/officeDocument/2006/relationships/hyperlink" Target="http://www.cundinamarca.gov.co/Home/SecretariasEntidades.gc/ConsejeriaFelicidad/ConsejeriaFelicidadDespliegue/ascentrodoc_contenidos/ccontratacion_2020" TargetMode="External"/><Relationship Id="rId44" Type="http://schemas.openxmlformats.org/officeDocument/2006/relationships/printerSettings" Target="../printerSettings/printerSettings4.bin"/><Relationship Id="rId4" Type="http://schemas.openxmlformats.org/officeDocument/2006/relationships/hyperlink" Target="http://www.cundinamarca.gov.co/Home/SecretariasEntidades.gc/ConsejeriaFelicidad/ConsejeriaFelicidadDespliegue/asquienessomos_contenidos/cestructura" TargetMode="External"/><Relationship Id="rId9" Type="http://schemas.openxmlformats.org/officeDocument/2006/relationships/hyperlink" Target="http://www.cundinamarca.gov.co/Home/SecretariasEntidades.gc/ConsejeriaFelicidad/ConsejeriaFelicidadDespliegue/asquienessomos_contenidos/cplaneacion%2C+gestion+y+control" TargetMode="External"/><Relationship Id="rId14" Type="http://schemas.openxmlformats.org/officeDocument/2006/relationships/hyperlink" Target="http://www.cundinamarca.gov.co/Home/SecretariasEntidades.gc/ConsejeriaFelicidad/ConsejeriaFelicidadDespliegue/asservicioalciudadano/calendario" TargetMode="External"/><Relationship Id="rId22" Type="http://schemas.openxmlformats.org/officeDocument/2006/relationships/hyperlink" Target="http://www.cundinamarca.gov.co/Home/SecretariasEntidades.gc/ConsejeriaFelicidad/ConsejeriaFelicidadDespliegue/asservicioalciudadano/cenlaces+de+interes" TargetMode="External"/><Relationship Id="rId27" Type="http://schemas.openxmlformats.org/officeDocument/2006/relationships/hyperlink" Target="http://www.cundinamarca.gov.co/wcm/connect/5d9826f1-1505-4131-a576-0bb44e663192/Plan+Mejoramiento+-+Formato+Avances.pdf?MOD=AJPERES&amp;CVID=nD4EWY8&amp;CVID=nD4EWY8&amp;CVID=nD4EWY8&amp;CVID=nD4EWY8&amp;CVID=nD4EWY8&amp;CVID=nD4EWY8&amp;CVID=nD4EWY8" TargetMode="External"/><Relationship Id="rId30" Type="http://schemas.openxmlformats.org/officeDocument/2006/relationships/hyperlink" Target="http://www.cundinamarca.gov.co/Home/SecretariasEntidades.gc/ConsejeriaFelicidad/ConsejeriaFelicidadDespliegue/ascentrodoc_contenidos/cdocumentos" TargetMode="External"/><Relationship Id="rId35" Type="http://schemas.openxmlformats.org/officeDocument/2006/relationships/hyperlink" Target="http://www.cundinamarca.gov.co/Home/SecretariasEntidades.gc/ConsejeriaFelicidad/ConsejeriaFelicidadDespliegue/ascentrodoc_contenidos/cdocumentos" TargetMode="External"/><Relationship Id="rId43" Type="http://schemas.openxmlformats.org/officeDocument/2006/relationships/hyperlink" Target="http://www.cundinamarca.gov.co/Home/SecretariasEntidades.gc/ConsejeriaFelicidad/ConsejeriaFelicidadDespliegue/asquienessomos_contenidos/cestructura" TargetMode="External"/><Relationship Id="rId8" Type="http://schemas.openxmlformats.org/officeDocument/2006/relationships/hyperlink" Target="http://www.cundinamarca.gov.co/Home/SecretariasEntidades.gc/ConsejeriaFelicidad/ConsejeriaFelicidadDespliegue/asquienessomos_contenidos/cestructura" TargetMode="External"/><Relationship Id="rId3" Type="http://schemas.openxmlformats.org/officeDocument/2006/relationships/hyperlink" Target="http://www.cundinamarca.gov.co/Home/SecretariasEntidades.gc/ConsejeriaFelicidad/ConsejeriaFelicidadDespliegue/asservicioalciudadano/contactenos" TargetMode="External"/><Relationship Id="rId12" Type="http://schemas.openxmlformats.org/officeDocument/2006/relationships/hyperlink" Target="http://www.cundinamarca.gov.co/Home/SecretariasEntidades.gc/ConsejeriaFelicidad/ConsejeriaFelicidadDespliegue/asservicioalciudadano/contactenos" TargetMode="External"/><Relationship Id="rId17" Type="http://schemas.openxmlformats.org/officeDocument/2006/relationships/hyperlink" Target="http://www.cundinamarca.gov.co/Home/SecretariasEntidades.gc/ConsejeriaFelicidad/ConsejeriaFelicidadDespliegue/asservicioalciudadano/innovacion_curricular" TargetMode="External"/><Relationship Id="rId25" Type="http://schemas.openxmlformats.org/officeDocument/2006/relationships/hyperlink" Target="http://www.cundinamarca.gov.co/wcm/connect/be760e19-ac0a-4d7e-b453-9984607a286d/Informe+de+Gesti%C3%B3n+2020.pdf?MOD=AJPERES&amp;CVID=nD4WAZy&amp;CVID=nD4WAZy&amp;CVID=nD4WAZy" TargetMode="External"/><Relationship Id="rId33" Type="http://schemas.openxmlformats.org/officeDocument/2006/relationships/hyperlink" Target="http://www.cundinamarca.gov.co/Home/SecretariasEntidades.gc/ConsejeriaFelicidad/ConsejeriaFelicidadDespliegue/ascentrodoc_contenidos/ccontratacion_2020" TargetMode="External"/><Relationship Id="rId38" Type="http://schemas.openxmlformats.org/officeDocument/2006/relationships/hyperlink" Target="http://www.cundinamarca.gov.co/Home/SecretariasEntidades.gc/ConsejeriaFelicidad" TargetMode="External"/><Relationship Id="rId20" Type="http://schemas.openxmlformats.org/officeDocument/2006/relationships/hyperlink" Target="http://www.cundinamarca.gov.co/Home/SecretariasEntidades.gc/ConsejeriaFelicidad/ConsejeriaFelicidadDespliegue/asquienessomos_contenidos/cestructura" TargetMode="External"/><Relationship Id="rId41" Type="http://schemas.openxmlformats.org/officeDocument/2006/relationships/hyperlink" Target="http://www.cundinamarca.gov.co/Home/SecretariasEntidades.gc/ConsejeriaFelicidad/ConsejeriaFelicidadDespliegue/asquienessomos_contenidos/cestructura"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cundinamarca.gov.co/Home/SecretariasEntidades.gc/Secretariajuridica/SecretariajuridicaDespliegue/asquienessomos_contenidos/csecjuridica_estructura+organica" TargetMode="External"/><Relationship Id="rId13" Type="http://schemas.openxmlformats.org/officeDocument/2006/relationships/hyperlink" Target="http://www.cundinamarca.gov.co/Home/SecretariasEntidades.gc/Secretariajuridica/SecretariajuridicaDespliegue/asquienessomos_contenidos/cplaneacion+gestion+y+control" TargetMode="External"/><Relationship Id="rId3" Type="http://schemas.openxmlformats.org/officeDocument/2006/relationships/hyperlink" Target="http://www.cundinamarca.gov.co/Home/SecretariasEntidades.gc/Secretariajuridica/SecretariajuridicaDespliegue/asquienessomos_contenidos/csecjuridica_funciones" TargetMode="External"/><Relationship Id="rId7" Type="http://schemas.openxmlformats.org/officeDocument/2006/relationships/hyperlink" Target="http://www.cundinamarca.gov.co/Home/SecretariasEntidades.gc/Secretariajuridica/SecretariajuridicaDespliegue/asquienessomos_contenidos/csecjuridica_estructura+organica" TargetMode="External"/><Relationship Id="rId12" Type="http://schemas.openxmlformats.org/officeDocument/2006/relationships/hyperlink" Target="http://www.cundinamarca.gov.co/Home/SecretariasEntidades.gc/Secretariajuridica/SecretariajuridicaDespliegue/asquienessomos_contenidos/cplaneacion+gestion+y+control" TargetMode="External"/><Relationship Id="rId17" Type="http://schemas.openxmlformats.org/officeDocument/2006/relationships/table" Target="../tables/table5.xml"/><Relationship Id="rId2" Type="http://schemas.openxmlformats.org/officeDocument/2006/relationships/hyperlink" Target="http://www.cundinamarca.gov.co/Home/SecretariasEntidades.gc/Secretariajuridica/SecretariajuridicaDespliegue/asgaleriadenoticias/asmenugalerianoticias/cmenugalerianoticiasrepositorionuevo" TargetMode="External"/><Relationship Id="rId16" Type="http://schemas.openxmlformats.org/officeDocument/2006/relationships/printerSettings" Target="../printerSettings/printerSettings5.bin"/><Relationship Id="rId1" Type="http://schemas.openxmlformats.org/officeDocument/2006/relationships/hyperlink" Target="http://www.cundinamarca.gov.co/Home/SecretariasEntidades.gc/Secretariajuridica/SecretariajuridicaDespliegue/asserviciociu_contenidos/csecjuridica_glosario" TargetMode="External"/><Relationship Id="rId6" Type="http://schemas.openxmlformats.org/officeDocument/2006/relationships/hyperlink" Target="http://www.cundinamarca.gov.co/Home/SecretariasEntidades.gc/Secretariajuridica/SecretariajuridicaDespliegue/asquienessomos_contenidos/csecjuridica_estructura+organica" TargetMode="External"/><Relationship Id="rId11" Type="http://schemas.openxmlformats.org/officeDocument/2006/relationships/hyperlink" Target="http://www.cundinamarca.gov.co/Home/SecretariasEntidades.gc/Secretariajuridica/SecretariajuridicaDespliegue/asquienessomos_contenidos/cplaneacion+gestion+y+control" TargetMode="External"/><Relationship Id="rId5" Type="http://schemas.openxmlformats.org/officeDocument/2006/relationships/hyperlink" Target="http://www.cundinamarca.gov.co/Home/SecretariasEntidades.gc/Secretariajuridica/SecretariajuridicaDespliegue/asquienessomos_contenidos/csecjuridica_estructura+organica" TargetMode="External"/><Relationship Id="rId15" Type="http://schemas.openxmlformats.org/officeDocument/2006/relationships/hyperlink" Target="http://www.cundinamarca.gov.co/Home/SecretariasEntidades.gc/Secretariajuridica/SecretariajuridicaDespliegue/asserviciociu_contenidos/ccontrol+de+legalidad+-+art+185+cpaca" TargetMode="External"/><Relationship Id="rId10" Type="http://schemas.openxmlformats.org/officeDocument/2006/relationships/hyperlink" Target="http://www.cundinamarca.gov.co/Home/SecretariasEntidades.gc/Secretariajuridica/SecretariajuridicaDespliegue/asserviciociu_contenidos/cservciudnotificacionesjudiciales" TargetMode="External"/><Relationship Id="rId4" Type="http://schemas.openxmlformats.org/officeDocument/2006/relationships/hyperlink" Target="http://www.cundinamarca.gov.co/Home/SecretariasEntidades.gc/Secretariajuridica/SecretariajuridicaDespliegue/asquienessomos_contenidos/csecjuridica_misionyvision" TargetMode="External"/><Relationship Id="rId9" Type="http://schemas.openxmlformats.org/officeDocument/2006/relationships/hyperlink" Target="http://www.cundinamarca.gov.co/Home/SecretariasEntidades.gc/Secretariajuridica/SecretariajuridicaDespliegue/asquienessomos_contenidos/csecjuridica_estructura%20organica/!ut/p/z1/lZBBbsIwEEWvwgWQx0la0mVCg0MCpQqCpt5ElnGDEdjUdrro6TGIBVWl0M5uRu__mfmIohpRxb5ky5zUiu19_04fmxKTDOcRfoGszCCZFGkc4iWOkgi9XQD4UQmkVZCGAGQRIPp__a3T3_Q9AO23L-4t8AkEZj6et4gemdsOpfrQqGb2s5NCCWv1QduGa-WEkhttUc2t4LvOyI3krBHWmY67zrCBNi1TfuZPppelYRz7hAAXMCmeIYnhFVf4KVhXo18AOQOkzEeLkABMH65AX-z3Hj8eVqv6e5aDnLYnuhJDdw!!/?1dmy&amp;current=true&amp;urile=wcm%3apath%3a%2Funidad_aegrd%2Fcontenido%2Fascentrodoc_contenidos%2Fcontratacion%2Findex" TargetMode="External"/><Relationship Id="rId14" Type="http://schemas.openxmlformats.org/officeDocument/2006/relationships/hyperlink" Target="http://www.cundinamarca.gov.co/Home/SecretariasEntidades.gc/Secretariajuridica/SecretariajuridicaDespliegue/asserviciociu_contenidos/csecjuridica_preguntas+frecuentes"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www.cundinamarca.gov.co/Home/SecretariasEntidades.gc/Secretariadeintegracion/SecdeIntegraRegDespliegue/asquienes_somos/csecintegra_estructura" TargetMode="External"/><Relationship Id="rId21" Type="http://schemas.openxmlformats.org/officeDocument/2006/relationships/hyperlink" Target="http://www.cundinamarca.gov.co/Home/SecretariasEntidades.gc/Secretariadeintegracion/SecdeIntegraRegDespliegue/asquienes_somos/csecintegra_estructura" TargetMode="External"/><Relationship Id="rId34" Type="http://schemas.openxmlformats.org/officeDocument/2006/relationships/hyperlink" Target="http://www.cundinamarca.gov.co/Home/SecretariasEntidades.gc/Secretariadeintegracion/SecdeIntegraRegDespliegue/asquienes_somos/procesosyprocedhttp:/www.cundinamarca.gov.co/Home/SecretariasEntidades.gc/Secretariadeintegracion/SecdeIntegraRegDespliegue/asquienes_somos/procesosyprocediientosiientos" TargetMode="External"/><Relationship Id="rId42" Type="http://schemas.openxmlformats.org/officeDocument/2006/relationships/hyperlink" Target="../../../../../../../../../../../../../GONZALO%20RODRIGUEZ/Downloads/screencapture-community-secop-gov-co-Public-App-AnnualPurchasingPlanEditPublic-View-2021-06-02-23_07_47.pdf" TargetMode="External"/><Relationship Id="rId47" Type="http://schemas.openxmlformats.org/officeDocument/2006/relationships/hyperlink" Target="http://www.cundinamarca.gov.co/Home/SecretariasEntidades.gc/Secretariadeintegracion/SecdeIntegraRegDespliegue/asdocumentacion/esquema+de+publicacion+de+informacion" TargetMode="External"/><Relationship Id="rId50" Type="http://schemas.openxmlformats.org/officeDocument/2006/relationships/hyperlink" Target="http://www.cundinamarca.gov.co/Home/SecretariasEntidades.gc/Secretariadeintegracion/SecdeIntegraRegDespliegue/asdocumentacion/esquema+de+publicacion+de+informacion" TargetMode="External"/><Relationship Id="rId55" Type="http://schemas.openxmlformats.org/officeDocument/2006/relationships/hyperlink" Target="http://www.cundinamarca.gov.co/Home/SecretariasEntidades.gc/Secretariadeintegracion" TargetMode="External"/><Relationship Id="rId63" Type="http://schemas.openxmlformats.org/officeDocument/2006/relationships/hyperlink" Target="http://www.cundinamarca.gov.co/Home/SecretariasEntidades.gc/Secretariadeintegracion/!ut/p/z1/04_Sj9CPykssy0xPLMnMz0vMAfIjo8zijS0sDNz9DQy9DNy8XAwcLQwCDIMMLY3czAz1w8EKDFCAo4FTkJGTsQFQj5F-FOn6kU0iTj8eBVH4jQ_Xj0Kzwh1kgru3h7m_sbuBgacpVAE-LxKypCA3NDTCINMTAP7uuuE!/?1dmy&amp;page=SecdeIntegraRegDespliegue&amp;urile=wcm%3apath%3a%2Fgobernacion%2Fsserviciosalciudadano%2Fasservciudencuestas_contenidos%2Fcservciudencuestassatisfaccion" TargetMode="External"/><Relationship Id="rId7" Type="http://schemas.openxmlformats.org/officeDocument/2006/relationships/hyperlink" Target="http://www.cundinamarca.gov.co/Home/SecretariasEntidades.gc/Secretariadeintegracion/SecdeIntegraRegDespliegue/asservicio_al_usuario/convocatorias" TargetMode="External"/><Relationship Id="rId2" Type="http://schemas.openxmlformats.org/officeDocument/2006/relationships/hyperlink" Target="http://www.cundinamarca.gov.co/Home/SecretariasEntidades.gc/Secretariadeintegracion/SecdeIntegraRegDespliegue/asquienes_somos/ccontactenos" TargetMode="External"/><Relationship Id="rId16" Type="http://schemas.openxmlformats.org/officeDocument/2006/relationships/hyperlink" Target="http://www.cundinamarca.gov.co/Home/SecretariasEntidades.gc/Secretariadeintegracion/SecdeIntegraRegDespliegue/asquienes_somos/csecintegra_estructura" TargetMode="External"/><Relationship Id="rId29" Type="http://schemas.openxmlformats.org/officeDocument/2006/relationships/hyperlink" Target="http://www.cundinamarca.gov.co/Home/SecretariasEntidades.gc/Secretariadeintegracion/SecdeIntegraRegDespliegue/asquienes_somos/csecintegra_estructura" TargetMode="External"/><Relationship Id="rId11" Type="http://schemas.openxmlformats.org/officeDocument/2006/relationships/hyperlink" Target="http://www.cundinamarca.gov.co/Home/SecretariasEntidades.gc/Secretariadeintegracion/SecdeIntegraRegDespliegue/asgaleriadenoticias/asmenugalerianoticias/cmenugalerianoticiasrepositorionuevo" TargetMode="External"/><Relationship Id="rId24" Type="http://schemas.openxmlformats.org/officeDocument/2006/relationships/hyperlink" Target="http://www.cundinamarca.gov.co/Home/SecretariasEntidades.gc/Secretariadeintegracion/SecdeIntegraRegDespliegue/asquienes_somos/csecintegra_estructura" TargetMode="External"/><Relationship Id="rId32" Type="http://schemas.openxmlformats.org/officeDocument/2006/relationships/hyperlink" Target="http://www.cundinamarca.gov.co/Home/SecretariasEntidades.gc/Secretariadeintegracion/SecdeIntegraRegDespliegue/asquienes_somos/procesosyprocediientos" TargetMode="External"/><Relationship Id="rId37" Type="http://schemas.openxmlformats.org/officeDocument/2006/relationships/hyperlink" Target="http://www.cundinamarca.gov.co/ome/SecretariasEntidades.gc/Secretariadeintegracion/SecdeIntegraRegDespliegue/asquienes_somos/csec_int_regional_planeaciongestioncontrol" TargetMode="External"/><Relationship Id="rId40" Type="http://schemas.openxmlformats.org/officeDocument/2006/relationships/hyperlink" Target="http://www.cundinamarca.gov.co/Home/SecretariasEntidades.gc/Secretariadeintegracion/SecdeIntegraRegDespliegue/asquienes_somos/csec_int_regional_planeaciongestioncontrol" TargetMode="External"/><Relationship Id="rId45" Type="http://schemas.openxmlformats.org/officeDocument/2006/relationships/hyperlink" Target="http://www.cundinamarca.gov.co/Home/SecretariasEntidades.gc/Secretariadeintegracion/SecdeIntegraRegDespliegue/asquienes_somos/csec_int_regional_planeaciongestioncontrol" TargetMode="External"/><Relationship Id="rId53" Type="http://schemas.openxmlformats.org/officeDocument/2006/relationships/hyperlink" Target="http://www.cundinamarca.gov.co/Home/SecretariasEntidades.gc/Secretariadeintegracion/SecdeIntegraRegDespliegue/asdocumentacion/esquema+de+publicacion+de+informacion" TargetMode="External"/><Relationship Id="rId58" Type="http://schemas.openxmlformats.org/officeDocument/2006/relationships/hyperlink" Target="http://www.cundinamarca.gov.co/Home/SecretariasEntidades.gc/Secretariadeintegracion" TargetMode="External"/><Relationship Id="rId5" Type="http://schemas.openxmlformats.org/officeDocument/2006/relationships/hyperlink" Target="http://www.cundinamarca.gov.co/Home/SecretariasEntidades.gc/Secretariadeintegracion/SecdeIntegraRegDespliegue/asquienes_somos/ccontactenos" TargetMode="External"/><Relationship Id="rId61" Type="http://schemas.openxmlformats.org/officeDocument/2006/relationships/hyperlink" Target="http://www.cundinamarca.gov.co/Home/SecretariasEntidades.gc/Secretariadeintegracion" TargetMode="External"/><Relationship Id="rId19" Type="http://schemas.openxmlformats.org/officeDocument/2006/relationships/hyperlink" Target="http://www.cundinamarca.gov.co/Home/SecretariasEntidades.gc/Secretariadeintegracion/SecdeIntegraRegDespliegue/asprogramas_y_proyectos/cprovincias_administrativas_pap" TargetMode="External"/><Relationship Id="rId14" Type="http://schemas.openxmlformats.org/officeDocument/2006/relationships/hyperlink" Target="http://www.cundinamarca.gov.co/Home/SecretariasEntidades.gc/Secretariadeintegracion/SecdeIntegraRegDespliegue/asquienes_somos/csecintegra_quienesmisionyvision" TargetMode="External"/><Relationship Id="rId22" Type="http://schemas.openxmlformats.org/officeDocument/2006/relationships/hyperlink" Target="http://www.cundinamarca.gov.co/Home/SecretariasEntidades.gc/Secretariadeintegracion/SecdeIntegraRegDespliegue/asquienes_somos/csecintegra_estructura" TargetMode="External"/><Relationship Id="rId27" Type="http://schemas.openxmlformats.org/officeDocument/2006/relationships/hyperlink" Target="http://www.cundinamarca.gov.co/Home/SecretariasEntidades.gc/Secretariadeintegracion/SecdeIntegraRegDespliegue/asquienes_somos/csecintegra_estructura" TargetMode="External"/><Relationship Id="rId30" Type="http://schemas.openxmlformats.org/officeDocument/2006/relationships/hyperlink" Target="http://www.cundinamarca.gov.co/Home/SecretariasEntidades.gc/Secretariadeintegracion/SecdeIntegraRegDespliegue/asquienes_somos/csecintegra_estructura" TargetMode="External"/><Relationship Id="rId35" Type="http://schemas.openxmlformats.org/officeDocument/2006/relationships/hyperlink" Target="../../../../../../../../../../../../../GONZALO%20RODRIGUEZ/Downloads/screencapture-cundinamarca-gov-co-Home-SecretariasEntidades-gc-Secretariadeintegracion-SecdeIntegraRegDespliegue-asquienes-somos-csec-int-regional-planeaciongestioncontrol-2021-06-02-22_34_40.pdf" TargetMode="External"/><Relationship Id="rId43" Type="http://schemas.openxmlformats.org/officeDocument/2006/relationships/hyperlink" Target="http://www.cundinamarca.gov.co/Home/SecretariasEntidades.gc/Secretariadeintegracion/SecdeIntegraRegDespliegue/asdocumentacion/c_secreintegracion_contratacion_2021" TargetMode="External"/><Relationship Id="rId48" Type="http://schemas.openxmlformats.org/officeDocument/2006/relationships/hyperlink" Target="http://www.cundinamarca.gov.co/Home/SecretariasEntidades.gc/Secretariadeintegracion/SecdeIntegraRegDespliegue/asdocumentacion/esquema+de+publicacion+de+informacion" TargetMode="External"/><Relationship Id="rId56" Type="http://schemas.openxmlformats.org/officeDocument/2006/relationships/hyperlink" Target="http://www.cundinamarca.gov.co/Home/SecretariasEntidades.gc/Secretariadeintegracion" TargetMode="External"/><Relationship Id="rId64" Type="http://schemas.openxmlformats.org/officeDocument/2006/relationships/printerSettings" Target="../printerSettings/printerSettings6.bin"/><Relationship Id="rId8" Type="http://schemas.openxmlformats.org/officeDocument/2006/relationships/hyperlink" Target="http://www.cundinamarca.gov.co/Home/SecretariasEntidades.gc/Secretariadeintegracion/SecdeIntegraRegDespliegue/asquienes_somos/csec_int_regional_planeaciongestioncontrol" TargetMode="External"/><Relationship Id="rId51" Type="http://schemas.openxmlformats.org/officeDocument/2006/relationships/hyperlink" Target="http://www.cundinamarca.gov.co/Home/SecretariasEntidades.gc/Secretariadeintegracion/SecdeIntegraRegDespliegue/asdocumentacion/esquema+de+publicacion+de+informacion" TargetMode="External"/><Relationship Id="rId3" Type="http://schemas.openxmlformats.org/officeDocument/2006/relationships/hyperlink" Target="http://www.cundinamarca.gov.co/Home/SecretariasEntidades.gc/Secretariadeintegracion/SecdeIntegraRegDespliegue/asquienes_somos/ccontactenos" TargetMode="External"/><Relationship Id="rId12" Type="http://schemas.openxmlformats.org/officeDocument/2006/relationships/hyperlink" Target="../../../../../../../../../../../../../GONZALO%20RODRIGUEZ/Downloads/screencapture-cundinamarca-gov-co-Home-SecretariasEntidades-gc-Secretariadeintegracion-SecdeIntegraRegDespliegue-asnoticiasyeventos-contenidos-ccalendario-de-actividades-2021-06-02-18_41_48.pdf" TargetMode="External"/><Relationship Id="rId17" Type="http://schemas.openxmlformats.org/officeDocument/2006/relationships/hyperlink" Target="http://www.cundinamarca.gov.co/Home/SecretariasEntidades.gc/Secretariadeintegracion/SecdeIntegraRegDespliegue/asquienes_somos/procesosyprocedimientos" TargetMode="External"/><Relationship Id="rId25" Type="http://schemas.openxmlformats.org/officeDocument/2006/relationships/hyperlink" Target="http://www.cundinamarca.gov.co/Home/SecretariasEntidades.gc/Secretariadeintegracion/SecdeIntegraRegDespliegue/asquienes_somos/csecintegra_estructura" TargetMode="External"/><Relationship Id="rId33" Type="http://schemas.openxmlformats.org/officeDocument/2006/relationships/hyperlink" Target="http://www.cundinamarca.gov.co/Home/SecretariasEntidades.gc/Secretariadeintegracion/SecdeIntegraRegDespliegue/asquienes_somos/procesosyprocedhttp:/www.cundinamarca.gov.co/Home/SecretariasEntidades.gc/Secretariadeintegracion/SecdeIntegraRegDespliegue/asquienes_somos/procesosyprocediientosiientos" TargetMode="External"/><Relationship Id="rId38" Type="http://schemas.openxmlformats.org/officeDocument/2006/relationships/hyperlink" Target="http://www.cundinamarca.gov.co/wcm/connect/df9fcea9-cd3d-409f-b2bf-f99bb364dab3/AVANCE+GESTIO%CC%81N+PRIMER+TRIMESTRE.pdf?MOD=AJPERES&amp;CVID=nC51H0y&amp;CVID=nC51H0y&amp;CVID=nC51H0y" TargetMode="External"/><Relationship Id="rId46" Type="http://schemas.openxmlformats.org/officeDocument/2006/relationships/hyperlink" Target="http://www.cundinamarca.gov.co/Home/SecretariasEntidades.gc/Secretariadeintegracion/SecdeIntegraRegDespliegue/asquienes_somos/procesosyprocedhttp:/www.cundinamarca.gov.co/Home/SecretariasEntidades.gc/Secretariadeintegracion/SecdeIntegraRegDespliegue/asquienes_somos/procesosyprocediientosiientos" TargetMode="External"/><Relationship Id="rId59" Type="http://schemas.openxmlformats.org/officeDocument/2006/relationships/hyperlink" Target="http://www.cundinamarca.gov.co/Home/SecretariasEntidades.gc/Secretariadeintegracion" TargetMode="External"/><Relationship Id="rId20" Type="http://schemas.openxmlformats.org/officeDocument/2006/relationships/hyperlink" Target="http://www.cundinamarca.gov.co/Home/SecretariasEntidades.gc/Secretariadeintegracion/SecdeIntegraRegDespliegue/asservicio_al_usuario/entidades+e+instancias+relacionadas" TargetMode="External"/><Relationship Id="rId41" Type="http://schemas.openxmlformats.org/officeDocument/2006/relationships/hyperlink" Target="http://www.cundinamarca.gov.co/Home/SecretariasEntidades.gc/Secretariadeintegracion/SecdeIntegraRegDespliegue/asdocumentacion/c_secreintegracion_contratacion_2021" TargetMode="External"/><Relationship Id="rId54" Type="http://schemas.openxmlformats.org/officeDocument/2006/relationships/hyperlink" Target="http://www.cundinamarca.gov.co/Home/SecretariasEntidades.gc/Secretariadeintegracion/SecdeIntegraRegDespliegue/asquienes_somos/procesosyprocedhttp:/www.cundinamarca.gov.co/Home/SecretariasEntidades.gc/Secretariadeintegracion/SecdeIntegraRegDespliegue/asquienes_somos/procesosyprocediientosiientos" TargetMode="External"/><Relationship Id="rId62" Type="http://schemas.openxmlformats.org/officeDocument/2006/relationships/hyperlink" Target="http://www.cundinamarca.gov.co/Home/SecretariasEntidades.gc/Secretariadeintegracion" TargetMode="External"/><Relationship Id="rId1" Type="http://schemas.openxmlformats.org/officeDocument/2006/relationships/hyperlink" Target="http://www.cundinamarca.gov.co/Home/SecretariasEntidades.gc/Secretariadeintegracion/SecdeIntegraRegDespliegue/asquienes_somos/ccontactenos" TargetMode="External"/><Relationship Id="rId6" Type="http://schemas.openxmlformats.org/officeDocument/2006/relationships/hyperlink" Target="http://www.cundinamarca.gov.co/Home/SecretariasEntidades.gc/Secretariadeintegracion/SecdeIntegraRegDespliegue/asservicio_al_usuario/estudios%2C+investigaciones+y+otras+publicaciones." TargetMode="External"/><Relationship Id="rId15" Type="http://schemas.openxmlformats.org/officeDocument/2006/relationships/hyperlink" Target="http://www.cundinamarca.gov.co/Home/SecretariasEntidades.gc/Secretariadeintegracion/SecdeIntegraRegDespliegue/asquienes_somos/csecintegra_funciones" TargetMode="External"/><Relationship Id="rId23" Type="http://schemas.openxmlformats.org/officeDocument/2006/relationships/hyperlink" Target="http://www.cundinamarca.gov.co/Home/SecretariasEntidades.gc/Secretariadeintegracion/SecdeIntegraRegDespliegue/asquienes_somos/csecintegra_estructura" TargetMode="External"/><Relationship Id="rId28" Type="http://schemas.openxmlformats.org/officeDocument/2006/relationships/hyperlink" Target="http://www.cundinamarca.gov.co/Home/SecretariasEntidades.gc/Secretariadeintegracion/SecdeIntegraRegDespliegue/asquienes_somos/csecintegra_estructura" TargetMode="External"/><Relationship Id="rId36" Type="http://schemas.openxmlformats.org/officeDocument/2006/relationships/hyperlink" Target="http://www.cundinamarca.gov.co/Home/SecretariasEntidades.gc/Secretariadeintegracion/SecdeIntegraRegDespliegue/asquienes_somos/csec_int_regional_planeaciongestioncontrol" TargetMode="External"/><Relationship Id="rId49" Type="http://schemas.openxmlformats.org/officeDocument/2006/relationships/hyperlink" Target="http://www.cundinamarca.gov.co/Home/SecretariasEntidades.gc/Secretariadeintegracion/SecdeIntegraRegDespliegue/asdocumentacion/esquema+de+publicacion+de+informacion" TargetMode="External"/><Relationship Id="rId57" Type="http://schemas.openxmlformats.org/officeDocument/2006/relationships/hyperlink" Target="http://www.cundinamarca.gov.co/Home/SecretariasEntidades.gc/Secretariadeintegracion" TargetMode="External"/><Relationship Id="rId10" Type="http://schemas.openxmlformats.org/officeDocument/2006/relationships/hyperlink" Target="http://www.cundinamarca.gov.co/Home/SecretariasEntidades.gc/Secretariadeintegracion/SecdeIntegraRegDespliegue/asservicio_al_usuario/glosario" TargetMode="External"/><Relationship Id="rId31" Type="http://schemas.openxmlformats.org/officeDocument/2006/relationships/hyperlink" Target="http://www.cundinamarca.gov.co/Home/SecretariasEntidades.gc/Secretariadeintegracion/SecdeIntegraRegDespliegue/asquienes_somos/csecintegra_estructura" TargetMode="External"/><Relationship Id="rId44" Type="http://schemas.openxmlformats.org/officeDocument/2006/relationships/hyperlink" Target="http://www.cundinamarca.gov.co/Home/SecretariasEntidades.gc/Secretariadeintegracion/SecdeIntegraRegDespliegue/asquienes_somos/_lineas+de+trabajo" TargetMode="External"/><Relationship Id="rId52" Type="http://schemas.openxmlformats.org/officeDocument/2006/relationships/hyperlink" Target="http://www.cundinamarca.gov.co/Home/SecretariasEntidades.gc/Secretariadeintegracion/SecdeIntegraRegDespliegue/asdocumentacion/esquema+de+publicacion+de+informacion" TargetMode="External"/><Relationship Id="rId60" Type="http://schemas.openxmlformats.org/officeDocument/2006/relationships/hyperlink" Target="http://www.cundinamarca.gov.co/Home/SecretariasEntidades.gc/Secretariadeintegracion" TargetMode="External"/><Relationship Id="rId65" Type="http://schemas.openxmlformats.org/officeDocument/2006/relationships/table" Target="../tables/table6.xml"/><Relationship Id="rId4" Type="http://schemas.openxmlformats.org/officeDocument/2006/relationships/hyperlink" Target="http://www.cundinamarca.gov.co/Home/SecretariasEntidades.gc/Secretariadeintegracion/SecdeIntegraRegDespliegue/asquienes_somos/ccontactenos" TargetMode="External"/><Relationship Id="rId9" Type="http://schemas.openxmlformats.org/officeDocument/2006/relationships/hyperlink" Target="http://www.cundinamarca.gov.co/Home/SecretariasEntidades.gc/Secretariadeintegracion/SecdeIntegraRegDespliegue/asservicio_al_usuario/csecintegrapreguntas+y+respuestas+frecuentes" TargetMode="External"/><Relationship Id="rId13" Type="http://schemas.openxmlformats.org/officeDocument/2006/relationships/hyperlink" Target="http://www.cundinamarca.gov.co/Home/SecretariasEntidades.gc/Secretariadeintegracion/SecdeIntegraRegDespliegue/asservicio_al_usuario/informacion+para+ninos+y+jovenes" TargetMode="External"/><Relationship Id="rId18" Type="http://schemas.openxmlformats.org/officeDocument/2006/relationships/hyperlink" Target="http://www.cundinamarca.gov.co/Home/SecretariasEntidades.gc/Secretariadeintegracion/SecdeIntegraRegDespliegue/asquienes_somos/csecintegra_estructura" TargetMode="External"/><Relationship Id="rId39" Type="http://schemas.openxmlformats.org/officeDocument/2006/relationships/hyperlink" Target="http://www.cundinamarca.gov.co/Home/SecretariasEntidades.gc/Secretariadeintegracion/SecdeIntegraRegDespliegue/asquienes_somos/csec_int_regional_planeaciongestioncontrol"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cundinamarca.gov.co/Home/SecretariasEntidades.gc/Secretariageneral/SecreGralDespliegue/asgestiondocumental/esquema-de-publicacion-de-informacion/index" TargetMode="External"/><Relationship Id="rId13" Type="http://schemas.openxmlformats.org/officeDocument/2006/relationships/hyperlink" Target="http://www.cundinamarca.gov.co/Home/SecretariasEntidades.gc/Secretariageneral/SecreGralDespliegue/asquienessomos_contenidos/csecregen_estructura" TargetMode="External"/><Relationship Id="rId18" Type="http://schemas.openxmlformats.org/officeDocument/2006/relationships/hyperlink" Target="http://www.cundinamarca.gov.co/Home/SecretariasEntidades.gc/Secretariageneral/SecreGralDespliegue/asquienessomos_contenidos/csecregen_funciones" TargetMode="External"/><Relationship Id="rId3" Type="http://schemas.openxmlformats.org/officeDocument/2006/relationships/hyperlink" Target="http://www.cundinamarca.gov.co/Home/SecretariasEntidades.gc/Secretariageneral/SecreGralDespliegue/asatencionalciudadano_secgen/csecregen_servicioalciuda_preq" TargetMode="External"/><Relationship Id="rId21" Type="http://schemas.openxmlformats.org/officeDocument/2006/relationships/hyperlink" Target="http://www.cundinamarca.gov.co/Home/SecretariasEntidades.gc/Secretariageneral/SecreGralDespliegue/ascentrodoc_contenidos/centrodoc_documentos" TargetMode="External"/><Relationship Id="rId7" Type="http://schemas.openxmlformats.org/officeDocument/2006/relationships/hyperlink" Target="http://www.cundinamarca.gov.co/Home/SecretariasEntidades.gc/Secretariageneral/SecreGralDespliegue/asgestiondocumental/indice-de-informacion-clasificada-y-reservada/index" TargetMode="External"/><Relationship Id="rId12" Type="http://schemas.openxmlformats.org/officeDocument/2006/relationships/hyperlink" Target="http://www.cundinamarca.gov.co/Home/SecretariasEntidades.gc/Secretariageneral/SecreGralDespliegue/asquienessomos_contenidos/cplaneacion_gestion_y_control" TargetMode="External"/><Relationship Id="rId17" Type="http://schemas.openxmlformats.org/officeDocument/2006/relationships/hyperlink" Target="http://www.cundinamarca.gov.co/Home/SecretariasEntidades.gc/Secretariageneral/SecreGralDespliegue/asquienessomos_contenidos/csecregen_quienesmisionyobjetivosfinal" TargetMode="External"/><Relationship Id="rId2" Type="http://schemas.openxmlformats.org/officeDocument/2006/relationships/hyperlink" Target="http://www.cundinamarca.gov.co/Home/SecretariasEntidades.gc/Secretariageneral/SecreGralDespliegue/asgestiondocumental/esquema-de-publicacion-de-informacion/index" TargetMode="External"/><Relationship Id="rId16" Type="http://schemas.openxmlformats.org/officeDocument/2006/relationships/hyperlink" Target="http://www.cundinamarca.gov.co/Home/SecretariasEntidades.gc/Secretariageneral/SecreGralDespliegue/asquienessomos_contenidos/csecregen_estructura" TargetMode="External"/><Relationship Id="rId20" Type="http://schemas.openxmlformats.org/officeDocument/2006/relationships/hyperlink" Target="http://www.cundinamarca.gov.co/Home/SecretariasEntidades.gc/Secretariageneral/SecreGralDespliegue/asquienessomos_contenidos/cplaneacion_gestion_y_control" TargetMode="External"/><Relationship Id="rId1" Type="http://schemas.openxmlformats.org/officeDocument/2006/relationships/hyperlink" Target="http://www.cundinamarca.gov.co/Home/SecretariasEntidades.gc/Secretariageneral/SecreGralDespliegue/asgestiondocumental/registros-de-activos-de-informacion/index" TargetMode="External"/><Relationship Id="rId6" Type="http://schemas.openxmlformats.org/officeDocument/2006/relationships/hyperlink" Target="http://www.cundinamarca.gov.co/Home/SecretariasEntidades.gc/Secretariageneral/SecreGralDespliegue/asgestiondocumental/registros-de-activos-de-informacion/index" TargetMode="External"/><Relationship Id="rId11" Type="http://schemas.openxmlformats.org/officeDocument/2006/relationships/hyperlink" Target="http://www.cundinamarca.gov.co/Home/SecretariasEntidades.gc/Secretariageneral/SecreGralDespliegue/ascentrodoc_contenidos/contratacion/index" TargetMode="External"/><Relationship Id="rId24" Type="http://schemas.openxmlformats.org/officeDocument/2006/relationships/table" Target="../tables/table7.xml"/><Relationship Id="rId5" Type="http://schemas.openxmlformats.org/officeDocument/2006/relationships/hyperlink" Target="http://www.cundinamarca.gov.co/Home/SecretariasEntidades.gc/Secretariageneral/SecreGralDespliegue/asatencionalciudadano_secgen/csecregen_servicioalciuda_tramites" TargetMode="External"/><Relationship Id="rId15" Type="http://schemas.openxmlformats.org/officeDocument/2006/relationships/hyperlink" Target="http://www.cundinamarca.gov.co/Home/SecretariasEntidades.gc/Secretariageneral/SecreGralDespliegue/asquienessomos_contenidos/csecregen_estructura" TargetMode="External"/><Relationship Id="rId23" Type="http://schemas.openxmlformats.org/officeDocument/2006/relationships/printerSettings" Target="../printerSettings/printerSettings7.bin"/><Relationship Id="rId10" Type="http://schemas.openxmlformats.org/officeDocument/2006/relationships/hyperlink" Target="http://www.cundinamarca.gov.co/Home/SecretariasEntidades.gc/Secretariageneral/SecreGralDespliegue/asinfodeinteres/portal+ninos" TargetMode="External"/><Relationship Id="rId19" Type="http://schemas.openxmlformats.org/officeDocument/2006/relationships/hyperlink" Target="http://www.cundinamarca.gov.co/Home/SecretariasEntidades.gc/Secretariageneral/SecreGralDespliegue/asquienessomos_contenidos/cprocedimientos" TargetMode="External"/><Relationship Id="rId4" Type="http://schemas.openxmlformats.org/officeDocument/2006/relationships/hyperlink" Target="http://www.cundinamarca.gov.co/Home/SecretariasEntidades.gc/Secretariageneral/SecreGralDespliegue/asatencionalciudadano_secgen/cconvocatorias" TargetMode="External"/><Relationship Id="rId9" Type="http://schemas.openxmlformats.org/officeDocument/2006/relationships/hyperlink" Target="http://www.cundinamarca.gov.co/Home/SecretariasEntidades.gc/Secretariageneral/SecreGralDespliegue/asgaleriadenoticias_secgen/asmenugaleriadenoticias/cmenugalerianoticiasrepositorio" TargetMode="External"/><Relationship Id="rId14" Type="http://schemas.openxmlformats.org/officeDocument/2006/relationships/hyperlink" Target="http://www.cundinamarca.gov.co/Home/SecretariasEntidades.gc/Secretariageneral/SecreGralDespliegue/asquienessomos_contenidos/csecregen_estructura" TargetMode="External"/><Relationship Id="rId22" Type="http://schemas.openxmlformats.org/officeDocument/2006/relationships/hyperlink" Target="http://www.cundinamarca.gov.co/Home/SecretariasEntidades.gc/Secretariageneral/SecreGralDespliegue/ascentrodoc_contenidos/centrodoc_documen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E18" sqref="E18"/>
    </sheetView>
  </sheetViews>
  <sheetFormatPr baseColWidth="10" defaultColWidth="10.85546875" defaultRowHeight="15"/>
  <sheetData>
    <row r="1" spans="1:1">
      <c r="A1" t="s">
        <v>429</v>
      </c>
    </row>
    <row r="2" spans="1:1">
      <c r="A2" t="s">
        <v>405</v>
      </c>
    </row>
    <row r="3" spans="1:1">
      <c r="A3" t="s">
        <v>430</v>
      </c>
    </row>
    <row r="4" spans="1:1">
      <c r="A4" t="s">
        <v>431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zoomScaleNormal="100" workbookViewId="0">
      <pane xSplit="2" ySplit="7" topLeftCell="C8" activePane="bottomRight" state="frozen"/>
      <selection pane="topRight" activeCell="C1" sqref="C1"/>
      <selection pane="bottomLeft" activeCell="A8" sqref="A8"/>
      <selection pane="bottomRight" activeCell="L143" sqref="L143:L154"/>
    </sheetView>
  </sheetViews>
  <sheetFormatPr baseColWidth="10" defaultColWidth="9.140625" defaultRowHeight="15"/>
  <cols>
    <col min="1" max="1" width="31.7109375" style="42" customWidth="1"/>
    <col min="2" max="2" width="19.7109375" style="43" customWidth="1"/>
    <col min="3" max="3" width="38.7109375" style="43" customWidth="1"/>
    <col min="4" max="4" width="41" style="43" customWidth="1"/>
    <col min="5" max="5" width="13.7109375" style="43" customWidth="1"/>
    <col min="6" max="6" width="11.42578125" style="43" hidden="1" customWidth="1"/>
    <col min="7" max="7" width="12.85546875" style="44" customWidth="1"/>
    <col min="8" max="8" width="13" style="45" customWidth="1"/>
    <col min="9" max="9" width="12.7109375" style="46" customWidth="1"/>
    <col min="10" max="10" width="46.28515625" style="43" customWidth="1"/>
    <col min="11" max="11" width="40.28515625" style="48" customWidth="1"/>
    <col min="12" max="12" width="31" style="9" customWidth="1"/>
    <col min="13" max="13" width="54.140625" style="9" customWidth="1"/>
    <col min="14" max="16384" width="9.140625" style="9"/>
  </cols>
  <sheetData>
    <row r="1" spans="1:13">
      <c r="A1" s="205" t="s">
        <v>428</v>
      </c>
      <c r="B1" s="205"/>
      <c r="C1" s="205"/>
      <c r="D1" s="205"/>
      <c r="E1" s="205"/>
      <c r="F1" s="205"/>
      <c r="G1" s="205"/>
      <c r="H1" s="205"/>
      <c r="I1" s="205"/>
      <c r="J1" s="205"/>
    </row>
    <row r="2" spans="1:13">
      <c r="A2" s="78" t="s">
        <v>427</v>
      </c>
      <c r="B2" s="79" t="s">
        <v>627</v>
      </c>
    </row>
    <row r="3" spans="1:13" ht="15.75" hidden="1" customHeight="1">
      <c r="A3" s="78" t="s">
        <v>426</v>
      </c>
      <c r="B3" s="80"/>
      <c r="C3" s="80"/>
      <c r="D3" s="80"/>
    </row>
    <row r="4" spans="1:13">
      <c r="A4" s="42" t="s">
        <v>425</v>
      </c>
      <c r="B4" s="81">
        <v>44355</v>
      </c>
    </row>
    <row r="5" spans="1:13" ht="15.95" customHeight="1">
      <c r="A5" s="206" t="s">
        <v>424</v>
      </c>
      <c r="B5" s="206"/>
      <c r="C5" s="206"/>
      <c r="D5" s="11" t="s">
        <v>423</v>
      </c>
      <c r="E5" s="11" t="s">
        <v>422</v>
      </c>
      <c r="F5" s="11" t="s">
        <v>421</v>
      </c>
      <c r="G5" s="207" t="s">
        <v>420</v>
      </c>
      <c r="H5" s="207"/>
      <c r="I5" s="207"/>
      <c r="J5" s="208" t="s">
        <v>419</v>
      </c>
      <c r="K5" s="12" t="s">
        <v>418</v>
      </c>
      <c r="L5" s="73" t="s">
        <v>417</v>
      </c>
      <c r="M5" s="73" t="s">
        <v>416</v>
      </c>
    </row>
    <row r="6" spans="1:13" ht="15.95" customHeight="1">
      <c r="A6" s="11" t="s">
        <v>12</v>
      </c>
      <c r="B6" s="11" t="s">
        <v>415</v>
      </c>
      <c r="C6" s="11" t="s">
        <v>414</v>
      </c>
      <c r="D6" s="11"/>
      <c r="E6" s="11"/>
      <c r="F6" s="11"/>
      <c r="G6" s="13" t="s">
        <v>413</v>
      </c>
      <c r="H6" s="14" t="s">
        <v>412</v>
      </c>
      <c r="I6" s="12" t="s">
        <v>411</v>
      </c>
      <c r="J6" s="209"/>
      <c r="K6" s="15"/>
      <c r="L6" s="74"/>
      <c r="M6" s="74"/>
    </row>
    <row r="7" spans="1:13" ht="30" hidden="1">
      <c r="A7" s="183" t="s">
        <v>410</v>
      </c>
      <c r="B7" s="19" t="s">
        <v>409</v>
      </c>
      <c r="C7" s="19" t="s">
        <v>408</v>
      </c>
      <c r="D7" s="19" t="s">
        <v>407</v>
      </c>
      <c r="E7" s="19" t="s">
        <v>406</v>
      </c>
      <c r="F7" s="16">
        <v>353</v>
      </c>
      <c r="G7" s="17" t="s">
        <v>405</v>
      </c>
      <c r="H7" s="18">
        <f t="shared" ref="H7:H37" si="0">IF(G7="SI",1,IF(G7="PARCIAL",0.5,IF(G7="NO APLICA","",0)))</f>
        <v>0</v>
      </c>
      <c r="I7" s="20"/>
      <c r="J7" s="19"/>
      <c r="K7" s="35"/>
      <c r="L7" s="75"/>
      <c r="M7" s="75"/>
    </row>
    <row r="8" spans="1:13" ht="30">
      <c r="A8" s="183"/>
      <c r="B8" s="180" t="s">
        <v>404</v>
      </c>
      <c r="C8" s="19" t="s">
        <v>403</v>
      </c>
      <c r="D8" s="19" t="s">
        <v>402</v>
      </c>
      <c r="E8" s="180" t="s">
        <v>337</v>
      </c>
      <c r="F8" s="16">
        <v>200</v>
      </c>
      <c r="G8" s="17" t="s">
        <v>405</v>
      </c>
      <c r="H8" s="18">
        <f t="shared" si="0"/>
        <v>0</v>
      </c>
      <c r="I8" s="184">
        <f>AVERAGE(H8,H9,H10,H13,H15,H16)</f>
        <v>0</v>
      </c>
      <c r="J8" s="210" t="s">
        <v>1073</v>
      </c>
      <c r="K8" s="174"/>
      <c r="L8" s="168"/>
      <c r="M8" s="168"/>
    </row>
    <row r="9" spans="1:13" ht="60">
      <c r="A9" s="183"/>
      <c r="B9" s="180"/>
      <c r="C9" s="19" t="s">
        <v>401</v>
      </c>
      <c r="D9" s="19" t="s">
        <v>400</v>
      </c>
      <c r="E9" s="180"/>
      <c r="F9" s="16">
        <v>201</v>
      </c>
      <c r="G9" s="17" t="s">
        <v>405</v>
      </c>
      <c r="H9" s="18">
        <f t="shared" si="0"/>
        <v>0</v>
      </c>
      <c r="I9" s="184"/>
      <c r="J9" s="251"/>
      <c r="K9" s="213"/>
      <c r="L9" s="169"/>
      <c r="M9" s="169"/>
    </row>
    <row r="10" spans="1:13">
      <c r="A10" s="183"/>
      <c r="B10" s="180"/>
      <c r="C10" s="19" t="s">
        <v>399</v>
      </c>
      <c r="D10" s="19"/>
      <c r="E10" s="180"/>
      <c r="F10" s="16">
        <v>202</v>
      </c>
      <c r="G10" s="17" t="s">
        <v>405</v>
      </c>
      <c r="H10" s="18">
        <f t="shared" si="0"/>
        <v>0</v>
      </c>
      <c r="I10" s="184"/>
      <c r="J10" s="251"/>
      <c r="K10" s="213"/>
      <c r="L10" s="169"/>
      <c r="M10" s="169"/>
    </row>
    <row r="11" spans="1:13" ht="15.95" hidden="1" customHeight="1">
      <c r="A11" s="183"/>
      <c r="B11" s="180"/>
      <c r="C11" s="19" t="s">
        <v>398</v>
      </c>
      <c r="D11" s="19" t="s">
        <v>397</v>
      </c>
      <c r="E11" s="180"/>
      <c r="F11" s="16">
        <v>203</v>
      </c>
      <c r="G11" s="17"/>
      <c r="H11" s="18">
        <f t="shared" si="0"/>
        <v>0</v>
      </c>
      <c r="I11" s="184"/>
      <c r="J11" s="251"/>
      <c r="K11" s="213"/>
      <c r="L11" s="169"/>
      <c r="M11" s="169"/>
    </row>
    <row r="12" spans="1:13" ht="90" hidden="1" customHeight="1">
      <c r="A12" s="183"/>
      <c r="B12" s="180"/>
      <c r="C12" s="19" t="s">
        <v>396</v>
      </c>
      <c r="D12" s="19" t="s">
        <v>395</v>
      </c>
      <c r="E12" s="180"/>
      <c r="F12" s="16">
        <v>204</v>
      </c>
      <c r="G12" s="17"/>
      <c r="H12" s="18">
        <f t="shared" si="0"/>
        <v>0</v>
      </c>
      <c r="I12" s="184"/>
      <c r="J12" s="251"/>
      <c r="K12" s="213"/>
      <c r="L12" s="169"/>
      <c r="M12" s="169"/>
    </row>
    <row r="13" spans="1:13">
      <c r="A13" s="183"/>
      <c r="B13" s="180" t="s">
        <v>394</v>
      </c>
      <c r="C13" s="19" t="s">
        <v>393</v>
      </c>
      <c r="D13" s="19" t="s">
        <v>392</v>
      </c>
      <c r="E13" s="180" t="s">
        <v>391</v>
      </c>
      <c r="F13" s="16">
        <v>205</v>
      </c>
      <c r="G13" s="17" t="s">
        <v>405</v>
      </c>
      <c r="H13" s="18">
        <f t="shared" si="0"/>
        <v>0</v>
      </c>
      <c r="I13" s="184"/>
      <c r="J13" s="251"/>
      <c r="K13" s="213"/>
      <c r="L13" s="169"/>
      <c r="M13" s="169"/>
    </row>
    <row r="14" spans="1:13" ht="48" hidden="1" customHeight="1">
      <c r="A14" s="183"/>
      <c r="B14" s="180"/>
      <c r="C14" s="19" t="s">
        <v>390</v>
      </c>
      <c r="D14" s="19" t="s">
        <v>389</v>
      </c>
      <c r="E14" s="180"/>
      <c r="F14" s="16">
        <v>206</v>
      </c>
      <c r="G14" s="17"/>
      <c r="H14" s="18">
        <f t="shared" si="0"/>
        <v>0</v>
      </c>
      <c r="I14" s="184"/>
      <c r="J14" s="251"/>
      <c r="K14" s="213"/>
      <c r="L14" s="169"/>
      <c r="M14" s="169"/>
    </row>
    <row r="15" spans="1:13">
      <c r="A15" s="183"/>
      <c r="B15" s="180"/>
      <c r="C15" s="19" t="s">
        <v>388</v>
      </c>
      <c r="D15" s="19"/>
      <c r="E15" s="180"/>
      <c r="F15" s="16">
        <v>207</v>
      </c>
      <c r="G15" s="17" t="s">
        <v>405</v>
      </c>
      <c r="H15" s="18">
        <f t="shared" si="0"/>
        <v>0</v>
      </c>
      <c r="I15" s="184"/>
      <c r="J15" s="251"/>
      <c r="K15" s="213"/>
      <c r="L15" s="169"/>
      <c r="M15" s="169"/>
    </row>
    <row r="16" spans="1:13" ht="45">
      <c r="A16" s="183"/>
      <c r="B16" s="180"/>
      <c r="C16" s="19" t="s">
        <v>387</v>
      </c>
      <c r="D16" s="19" t="s">
        <v>386</v>
      </c>
      <c r="E16" s="180"/>
      <c r="F16" s="16">
        <v>208</v>
      </c>
      <c r="G16" s="17" t="s">
        <v>405</v>
      </c>
      <c r="H16" s="18">
        <f t="shared" si="0"/>
        <v>0</v>
      </c>
      <c r="I16" s="184"/>
      <c r="J16" s="211"/>
      <c r="K16" s="212"/>
      <c r="L16" s="170"/>
      <c r="M16" s="170"/>
    </row>
    <row r="17" spans="1:13" ht="30" hidden="1">
      <c r="A17" s="183"/>
      <c r="B17" s="180" t="s">
        <v>385</v>
      </c>
      <c r="C17" s="19" t="s">
        <v>384</v>
      </c>
      <c r="D17" s="19"/>
      <c r="E17" s="180" t="s">
        <v>383</v>
      </c>
      <c r="F17" s="16">
        <v>209</v>
      </c>
      <c r="G17" s="17"/>
      <c r="H17" s="18">
        <f t="shared" si="0"/>
        <v>0</v>
      </c>
      <c r="I17" s="20"/>
      <c r="J17" s="19"/>
      <c r="K17" s="35"/>
      <c r="L17" s="75"/>
      <c r="M17" s="75"/>
    </row>
    <row r="18" spans="1:13" ht="30" hidden="1">
      <c r="A18" s="183"/>
      <c r="B18" s="180"/>
      <c r="C18" s="19" t="s">
        <v>382</v>
      </c>
      <c r="D18" s="19"/>
      <c r="E18" s="180"/>
      <c r="F18" s="16">
        <v>210</v>
      </c>
      <c r="G18" s="17"/>
      <c r="H18" s="18">
        <f t="shared" si="0"/>
        <v>0</v>
      </c>
      <c r="I18" s="20"/>
      <c r="J18" s="19"/>
      <c r="K18" s="35"/>
      <c r="L18" s="75"/>
      <c r="M18" s="75"/>
    </row>
    <row r="19" spans="1:13" ht="30" hidden="1">
      <c r="A19" s="183"/>
      <c r="B19" s="180"/>
      <c r="C19" s="19" t="s">
        <v>381</v>
      </c>
      <c r="D19" s="19"/>
      <c r="E19" s="180"/>
      <c r="F19" s="16">
        <v>211</v>
      </c>
      <c r="G19" s="17"/>
      <c r="H19" s="18">
        <f t="shared" si="0"/>
        <v>0</v>
      </c>
      <c r="I19" s="20"/>
      <c r="J19" s="19"/>
      <c r="K19" s="35"/>
      <c r="L19" s="75"/>
      <c r="M19" s="75"/>
    </row>
    <row r="20" spans="1:13" ht="30" hidden="1">
      <c r="A20" s="183"/>
      <c r="B20" s="180"/>
      <c r="C20" s="19" t="s">
        <v>380</v>
      </c>
      <c r="D20" s="19"/>
      <c r="E20" s="180"/>
      <c r="F20" s="16">
        <v>212</v>
      </c>
      <c r="G20" s="17"/>
      <c r="H20" s="18">
        <f t="shared" si="0"/>
        <v>0</v>
      </c>
      <c r="I20" s="20"/>
      <c r="J20" s="19"/>
      <c r="K20" s="35"/>
      <c r="L20" s="75"/>
      <c r="M20" s="75"/>
    </row>
    <row r="21" spans="1:13" ht="105" hidden="1">
      <c r="A21" s="183"/>
      <c r="B21" s="19" t="s">
        <v>379</v>
      </c>
      <c r="C21" s="19" t="s">
        <v>378</v>
      </c>
      <c r="D21" s="19" t="s">
        <v>377</v>
      </c>
      <c r="E21" s="19" t="s">
        <v>376</v>
      </c>
      <c r="F21" s="16">
        <v>213</v>
      </c>
      <c r="G21" s="17"/>
      <c r="H21" s="18">
        <f t="shared" si="0"/>
        <v>0</v>
      </c>
      <c r="I21" s="20"/>
      <c r="J21" s="19"/>
      <c r="K21" s="35"/>
      <c r="L21" s="75"/>
      <c r="M21" s="75"/>
    </row>
    <row r="22" spans="1:13" ht="135">
      <c r="A22" s="183" t="s">
        <v>375</v>
      </c>
      <c r="B22" s="180" t="s">
        <v>374</v>
      </c>
      <c r="C22" s="19" t="s">
        <v>373</v>
      </c>
      <c r="D22" s="19" t="s">
        <v>372</v>
      </c>
      <c r="E22" s="180" t="s">
        <v>371</v>
      </c>
      <c r="F22" s="16">
        <v>214</v>
      </c>
      <c r="G22" s="17" t="s">
        <v>405</v>
      </c>
      <c r="H22" s="18">
        <f t="shared" si="0"/>
        <v>0</v>
      </c>
      <c r="I22" s="184">
        <f>AVERAGE(H22,H23,H24,H25,H26,H27,H28,H29,H30,H31)</f>
        <v>0.5</v>
      </c>
      <c r="J22" s="19"/>
      <c r="K22" s="82"/>
      <c r="L22" s="168"/>
      <c r="M22" s="168"/>
    </row>
    <row r="23" spans="1:13" ht="90">
      <c r="A23" s="183"/>
      <c r="B23" s="180"/>
      <c r="C23" s="19" t="s">
        <v>370</v>
      </c>
      <c r="D23" s="19" t="s">
        <v>369</v>
      </c>
      <c r="E23" s="180"/>
      <c r="F23" s="16">
        <v>215</v>
      </c>
      <c r="G23" s="17" t="s">
        <v>405</v>
      </c>
      <c r="H23" s="18">
        <f t="shared" si="0"/>
        <v>0</v>
      </c>
      <c r="I23" s="184"/>
      <c r="J23" s="19"/>
      <c r="K23" s="35"/>
      <c r="L23" s="169"/>
      <c r="M23" s="169"/>
    </row>
    <row r="24" spans="1:13" ht="75">
      <c r="A24" s="183"/>
      <c r="B24" s="19" t="s">
        <v>368</v>
      </c>
      <c r="C24" s="19" t="s">
        <v>367</v>
      </c>
      <c r="D24" s="19" t="s">
        <v>366</v>
      </c>
      <c r="E24" s="19"/>
      <c r="F24" s="16">
        <v>216</v>
      </c>
      <c r="G24" s="17" t="s">
        <v>429</v>
      </c>
      <c r="H24" s="18">
        <f t="shared" si="0"/>
        <v>1</v>
      </c>
      <c r="I24" s="184"/>
      <c r="J24" s="19"/>
      <c r="K24" s="82" t="s">
        <v>631</v>
      </c>
      <c r="L24" s="169"/>
      <c r="M24" s="169"/>
    </row>
    <row r="25" spans="1:13" ht="75">
      <c r="A25" s="183"/>
      <c r="B25" s="19" t="s">
        <v>365</v>
      </c>
      <c r="C25" s="19" t="s">
        <v>364</v>
      </c>
      <c r="D25" s="19"/>
      <c r="E25" s="19"/>
      <c r="F25" s="16">
        <v>217</v>
      </c>
      <c r="G25" s="17" t="s">
        <v>405</v>
      </c>
      <c r="H25" s="18">
        <f t="shared" si="0"/>
        <v>0</v>
      </c>
      <c r="I25" s="184"/>
      <c r="J25" s="19"/>
      <c r="K25" s="35"/>
      <c r="L25" s="169"/>
      <c r="M25" s="169"/>
    </row>
    <row r="26" spans="1:13" ht="75">
      <c r="A26" s="183"/>
      <c r="B26" s="19" t="s">
        <v>363</v>
      </c>
      <c r="C26" s="19" t="s">
        <v>362</v>
      </c>
      <c r="D26" s="19" t="s">
        <v>361</v>
      </c>
      <c r="E26" s="19"/>
      <c r="F26" s="16">
        <v>218</v>
      </c>
      <c r="G26" s="17" t="s">
        <v>429</v>
      </c>
      <c r="H26" s="18">
        <f t="shared" si="0"/>
        <v>1</v>
      </c>
      <c r="I26" s="184"/>
      <c r="J26" s="19"/>
      <c r="K26" s="82" t="s">
        <v>628</v>
      </c>
      <c r="L26" s="169"/>
      <c r="M26" s="169"/>
    </row>
    <row r="27" spans="1:13" ht="45">
      <c r="A27" s="183"/>
      <c r="B27" s="19" t="s">
        <v>360</v>
      </c>
      <c r="C27" s="19" t="s">
        <v>359</v>
      </c>
      <c r="D27" s="19"/>
      <c r="E27" s="19"/>
      <c r="F27" s="16">
        <v>219</v>
      </c>
      <c r="G27" s="17" t="s">
        <v>429</v>
      </c>
      <c r="H27" s="18">
        <f t="shared" si="0"/>
        <v>1</v>
      </c>
      <c r="I27" s="184"/>
      <c r="J27" s="19"/>
      <c r="K27" s="82" t="s">
        <v>629</v>
      </c>
      <c r="L27" s="169"/>
      <c r="M27" s="169"/>
    </row>
    <row r="28" spans="1:13" ht="60">
      <c r="A28" s="183"/>
      <c r="B28" s="19" t="s">
        <v>358</v>
      </c>
      <c r="C28" s="19" t="s">
        <v>357</v>
      </c>
      <c r="D28" s="19"/>
      <c r="E28" s="19"/>
      <c r="F28" s="16">
        <v>220</v>
      </c>
      <c r="G28" s="17" t="s">
        <v>429</v>
      </c>
      <c r="H28" s="18">
        <f t="shared" si="0"/>
        <v>1</v>
      </c>
      <c r="I28" s="184"/>
      <c r="J28" s="19"/>
      <c r="K28" s="82" t="s">
        <v>630</v>
      </c>
      <c r="L28" s="169"/>
      <c r="M28" s="169"/>
    </row>
    <row r="29" spans="1:13" ht="45">
      <c r="A29" s="183"/>
      <c r="B29" s="19" t="s">
        <v>356</v>
      </c>
      <c r="C29" s="19" t="s">
        <v>355</v>
      </c>
      <c r="D29" s="19"/>
      <c r="E29" s="19"/>
      <c r="F29" s="16">
        <v>221</v>
      </c>
      <c r="G29" s="17" t="s">
        <v>405</v>
      </c>
      <c r="H29" s="18">
        <f t="shared" si="0"/>
        <v>0</v>
      </c>
      <c r="I29" s="184"/>
      <c r="J29" s="19"/>
      <c r="K29" s="35"/>
      <c r="L29" s="169"/>
      <c r="M29" s="169"/>
    </row>
    <row r="30" spans="1:13" ht="75">
      <c r="A30" s="183"/>
      <c r="B30" s="19" t="s">
        <v>354</v>
      </c>
      <c r="C30" s="19" t="s">
        <v>353</v>
      </c>
      <c r="D30" s="19"/>
      <c r="E30" s="19" t="s">
        <v>352</v>
      </c>
      <c r="F30" s="16">
        <v>222</v>
      </c>
      <c r="G30" s="17" t="s">
        <v>405</v>
      </c>
      <c r="H30" s="18">
        <f t="shared" si="0"/>
        <v>0</v>
      </c>
      <c r="I30" s="184"/>
      <c r="J30" s="19"/>
      <c r="K30" s="35"/>
      <c r="L30" s="169"/>
      <c r="M30" s="169"/>
    </row>
    <row r="31" spans="1:13" ht="60">
      <c r="A31" s="183"/>
      <c r="B31" s="19" t="s">
        <v>351</v>
      </c>
      <c r="C31" s="19" t="s">
        <v>350</v>
      </c>
      <c r="D31" s="19" t="s">
        <v>349</v>
      </c>
      <c r="E31" s="19" t="s">
        <v>345</v>
      </c>
      <c r="F31" s="16">
        <v>223</v>
      </c>
      <c r="G31" s="17" t="s">
        <v>429</v>
      </c>
      <c r="H31" s="18">
        <f t="shared" si="0"/>
        <v>1</v>
      </c>
      <c r="I31" s="184"/>
      <c r="J31" s="19"/>
      <c r="K31" s="35"/>
      <c r="L31" s="170"/>
      <c r="M31" s="170"/>
    </row>
    <row r="32" spans="1:13" ht="60">
      <c r="A32" s="183" t="s">
        <v>348</v>
      </c>
      <c r="B32" s="19" t="s">
        <v>347</v>
      </c>
      <c r="C32" s="19" t="s">
        <v>346</v>
      </c>
      <c r="D32" s="19"/>
      <c r="E32" s="19" t="s">
        <v>345</v>
      </c>
      <c r="F32" s="16">
        <v>224</v>
      </c>
      <c r="G32" s="17" t="s">
        <v>429</v>
      </c>
      <c r="H32" s="18">
        <f t="shared" si="0"/>
        <v>1</v>
      </c>
      <c r="I32" s="184">
        <f>AVERAGE(H32,H33,H34,H35,H38,H39,H40,H42,H43,H44,H45,H46,H47,H48,H49,H50,H52)</f>
        <v>0.6</v>
      </c>
      <c r="J32" s="19"/>
      <c r="K32" s="82" t="s">
        <v>632</v>
      </c>
      <c r="L32" s="168"/>
      <c r="M32" s="168"/>
    </row>
    <row r="33" spans="1:13" ht="75">
      <c r="A33" s="183"/>
      <c r="B33" s="19" t="s">
        <v>344</v>
      </c>
      <c r="C33" s="19" t="s">
        <v>343</v>
      </c>
      <c r="D33" s="19"/>
      <c r="E33" s="19" t="s">
        <v>337</v>
      </c>
      <c r="F33" s="16">
        <v>225</v>
      </c>
      <c r="G33" s="17" t="s">
        <v>429</v>
      </c>
      <c r="H33" s="18">
        <f t="shared" si="0"/>
        <v>1</v>
      </c>
      <c r="I33" s="184"/>
      <c r="J33" s="19"/>
      <c r="K33" s="82" t="s">
        <v>633</v>
      </c>
      <c r="L33" s="169"/>
      <c r="M33" s="169"/>
    </row>
    <row r="34" spans="1:13" ht="45">
      <c r="A34" s="183"/>
      <c r="B34" s="19" t="s">
        <v>342</v>
      </c>
      <c r="C34" s="19" t="s">
        <v>341</v>
      </c>
      <c r="D34" s="19"/>
      <c r="E34" s="19" t="s">
        <v>340</v>
      </c>
      <c r="F34" s="16">
        <v>226</v>
      </c>
      <c r="G34" s="17" t="s">
        <v>429</v>
      </c>
      <c r="H34" s="18">
        <f t="shared" si="0"/>
        <v>1</v>
      </c>
      <c r="I34" s="184"/>
      <c r="J34" s="19" t="s">
        <v>1074</v>
      </c>
      <c r="K34" s="82" t="s">
        <v>634</v>
      </c>
      <c r="L34" s="169"/>
      <c r="M34" s="169"/>
    </row>
    <row r="35" spans="1:13" ht="45">
      <c r="A35" s="183"/>
      <c r="B35" s="199" t="s">
        <v>339</v>
      </c>
      <c r="C35" s="19" t="s">
        <v>338</v>
      </c>
      <c r="D35" s="19"/>
      <c r="E35" s="180" t="s">
        <v>337</v>
      </c>
      <c r="F35" s="16">
        <v>227</v>
      </c>
      <c r="G35" s="17" t="s">
        <v>429</v>
      </c>
      <c r="H35" s="18">
        <f t="shared" si="0"/>
        <v>1</v>
      </c>
      <c r="I35" s="184"/>
      <c r="J35" s="19"/>
      <c r="K35" s="82" t="s">
        <v>635</v>
      </c>
      <c r="L35" s="169"/>
      <c r="M35" s="169"/>
    </row>
    <row r="36" spans="1:13" ht="32.1" hidden="1" customHeight="1">
      <c r="A36" s="183"/>
      <c r="B36" s="200"/>
      <c r="C36" s="19" t="s">
        <v>336</v>
      </c>
      <c r="D36" s="19"/>
      <c r="E36" s="180"/>
      <c r="F36" s="16">
        <v>228</v>
      </c>
      <c r="G36" s="17"/>
      <c r="H36" s="18">
        <f t="shared" si="0"/>
        <v>0</v>
      </c>
      <c r="I36" s="184"/>
      <c r="J36" s="19"/>
      <c r="K36" s="35"/>
      <c r="L36" s="169"/>
      <c r="M36" s="169"/>
    </row>
    <row r="37" spans="1:13" ht="48" hidden="1" customHeight="1">
      <c r="A37" s="183"/>
      <c r="B37" s="201"/>
      <c r="C37" s="19" t="s">
        <v>335</v>
      </c>
      <c r="D37" s="19"/>
      <c r="E37" s="180"/>
      <c r="F37" s="16">
        <v>229</v>
      </c>
      <c r="G37" s="17"/>
      <c r="H37" s="18">
        <f t="shared" si="0"/>
        <v>0</v>
      </c>
      <c r="I37" s="184"/>
      <c r="J37" s="19"/>
      <c r="K37" s="35"/>
      <c r="L37" s="169"/>
      <c r="M37" s="169"/>
    </row>
    <row r="38" spans="1:13" ht="60">
      <c r="A38" s="183"/>
      <c r="B38" s="19" t="s">
        <v>334</v>
      </c>
      <c r="C38" s="83" t="s">
        <v>333</v>
      </c>
      <c r="D38" s="19"/>
      <c r="E38" s="19"/>
      <c r="F38" s="16"/>
      <c r="G38" s="17" t="s">
        <v>429</v>
      </c>
      <c r="H38" s="24"/>
      <c r="I38" s="184"/>
      <c r="J38" s="19"/>
      <c r="K38" s="82" t="s">
        <v>635</v>
      </c>
      <c r="L38" s="169"/>
      <c r="M38" s="169"/>
    </row>
    <row r="39" spans="1:13" ht="271.5">
      <c r="A39" s="183"/>
      <c r="B39" s="180" t="s">
        <v>332</v>
      </c>
      <c r="C39" s="83" t="s">
        <v>331</v>
      </c>
      <c r="D39" s="19" t="s">
        <v>330</v>
      </c>
      <c r="E39" s="180" t="s">
        <v>329</v>
      </c>
      <c r="F39" s="16">
        <v>230</v>
      </c>
      <c r="G39" s="17" t="s">
        <v>429</v>
      </c>
      <c r="H39" s="18">
        <f>IF(G39="SI",1,IF(G39="PARCIAL",0.5,IF(G39="NO APLICA","",0)))</f>
        <v>1</v>
      </c>
      <c r="I39" s="184"/>
      <c r="J39" s="26"/>
      <c r="K39" s="82" t="s">
        <v>635</v>
      </c>
      <c r="L39" s="169"/>
      <c r="M39" s="169"/>
    </row>
    <row r="40" spans="1:13" ht="32.1" customHeight="1">
      <c r="A40" s="183"/>
      <c r="B40" s="180"/>
      <c r="C40" s="83" t="s">
        <v>328</v>
      </c>
      <c r="D40" s="19"/>
      <c r="E40" s="180"/>
      <c r="F40" s="16">
        <v>429</v>
      </c>
      <c r="G40" s="185" t="s">
        <v>429</v>
      </c>
      <c r="H40" s="187">
        <f>IF(G40="SI",1,IF(G40="PARCIAL",0.5,IF(G40="NO APLICA","",0)))</f>
        <v>1</v>
      </c>
      <c r="I40" s="184"/>
      <c r="J40" s="192" t="s">
        <v>1075</v>
      </c>
      <c r="K40" s="174" t="s">
        <v>635</v>
      </c>
      <c r="L40" s="169"/>
      <c r="M40" s="169"/>
    </row>
    <row r="41" spans="1:13" ht="165">
      <c r="A41" s="183"/>
      <c r="B41" s="180"/>
      <c r="C41" s="83" t="s">
        <v>327</v>
      </c>
      <c r="D41" s="19" t="s">
        <v>326</v>
      </c>
      <c r="E41" s="180"/>
      <c r="F41" s="16">
        <v>231</v>
      </c>
      <c r="G41" s="186"/>
      <c r="H41" s="188"/>
      <c r="I41" s="184"/>
      <c r="J41" s="175"/>
      <c r="K41" s="213"/>
      <c r="L41" s="169"/>
      <c r="M41" s="169"/>
    </row>
    <row r="42" spans="1:13" ht="165">
      <c r="A42" s="183"/>
      <c r="B42" s="180"/>
      <c r="C42" s="83" t="s">
        <v>325</v>
      </c>
      <c r="D42" s="19" t="s">
        <v>324</v>
      </c>
      <c r="E42" s="180"/>
      <c r="F42" s="16">
        <v>232</v>
      </c>
      <c r="G42" s="17" t="s">
        <v>405</v>
      </c>
      <c r="H42" s="18">
        <f t="shared" ref="H42:H90" si="1">IF(G42="SI",1,IF(G42="PARCIAL",0.5,IF(G42="NO APLICA","",0)))</f>
        <v>0</v>
      </c>
      <c r="I42" s="184"/>
      <c r="J42" s="175"/>
      <c r="K42" s="213"/>
      <c r="L42" s="169"/>
      <c r="M42" s="169"/>
    </row>
    <row r="43" spans="1:13" ht="165">
      <c r="A43" s="183"/>
      <c r="B43" s="180"/>
      <c r="C43" s="83" t="s">
        <v>323</v>
      </c>
      <c r="D43" s="19" t="s">
        <v>322</v>
      </c>
      <c r="E43" s="180"/>
      <c r="F43" s="16">
        <v>233</v>
      </c>
      <c r="G43" s="17" t="s">
        <v>405</v>
      </c>
      <c r="H43" s="18">
        <f t="shared" si="1"/>
        <v>0</v>
      </c>
      <c r="I43" s="184"/>
      <c r="J43" s="175"/>
      <c r="K43" s="213"/>
      <c r="L43" s="169"/>
      <c r="M43" s="169"/>
    </row>
    <row r="44" spans="1:13">
      <c r="A44" s="183"/>
      <c r="B44" s="180"/>
      <c r="C44" s="83" t="s">
        <v>321</v>
      </c>
      <c r="D44" s="19"/>
      <c r="E44" s="180"/>
      <c r="F44" s="16">
        <v>234</v>
      </c>
      <c r="G44" s="17" t="s">
        <v>405</v>
      </c>
      <c r="H44" s="18">
        <f t="shared" si="1"/>
        <v>0</v>
      </c>
      <c r="I44" s="184"/>
      <c r="J44" s="175"/>
      <c r="K44" s="213"/>
      <c r="L44" s="169"/>
      <c r="M44" s="169"/>
    </row>
    <row r="45" spans="1:13" ht="60">
      <c r="A45" s="183"/>
      <c r="B45" s="180"/>
      <c r="C45" s="83" t="s">
        <v>320</v>
      </c>
      <c r="D45" s="19"/>
      <c r="E45" s="180"/>
      <c r="F45" s="16">
        <v>235</v>
      </c>
      <c r="G45" s="17" t="s">
        <v>405</v>
      </c>
      <c r="H45" s="18">
        <f t="shared" si="1"/>
        <v>0</v>
      </c>
      <c r="I45" s="184"/>
      <c r="J45" s="175"/>
      <c r="K45" s="213"/>
      <c r="L45" s="169"/>
      <c r="M45" s="169"/>
    </row>
    <row r="46" spans="1:13" ht="30">
      <c r="A46" s="183"/>
      <c r="B46" s="180"/>
      <c r="C46" s="83" t="s">
        <v>319</v>
      </c>
      <c r="D46" s="19"/>
      <c r="E46" s="180"/>
      <c r="F46" s="16">
        <v>236</v>
      </c>
      <c r="G46" s="17" t="s">
        <v>429</v>
      </c>
      <c r="H46" s="18">
        <f t="shared" si="1"/>
        <v>1</v>
      </c>
      <c r="I46" s="184"/>
      <c r="J46" s="175"/>
      <c r="K46" s="213"/>
      <c r="L46" s="169"/>
      <c r="M46" s="169"/>
    </row>
    <row r="47" spans="1:13" ht="30">
      <c r="A47" s="183"/>
      <c r="B47" s="180"/>
      <c r="C47" s="83" t="s">
        <v>318</v>
      </c>
      <c r="D47" s="19"/>
      <c r="E47" s="180"/>
      <c r="F47" s="16">
        <v>237</v>
      </c>
      <c r="G47" s="17" t="s">
        <v>429</v>
      </c>
      <c r="H47" s="18">
        <f t="shared" si="1"/>
        <v>1</v>
      </c>
      <c r="I47" s="184"/>
      <c r="J47" s="175"/>
      <c r="K47" s="213"/>
      <c r="L47" s="169"/>
      <c r="M47" s="169"/>
    </row>
    <row r="48" spans="1:13">
      <c r="A48" s="183"/>
      <c r="B48" s="180"/>
      <c r="C48" s="83" t="s">
        <v>317</v>
      </c>
      <c r="D48" s="19"/>
      <c r="E48" s="180"/>
      <c r="F48" s="16">
        <v>238</v>
      </c>
      <c r="G48" s="17" t="s">
        <v>429</v>
      </c>
      <c r="H48" s="18">
        <f t="shared" si="1"/>
        <v>1</v>
      </c>
      <c r="I48" s="184"/>
      <c r="J48" s="175"/>
      <c r="K48" s="213"/>
      <c r="L48" s="169"/>
      <c r="M48" s="169"/>
    </row>
    <row r="49" spans="1:13" ht="45">
      <c r="A49" s="183"/>
      <c r="B49" s="180"/>
      <c r="C49" s="83" t="s">
        <v>316</v>
      </c>
      <c r="D49" s="19"/>
      <c r="E49" s="180"/>
      <c r="F49" s="16">
        <v>239</v>
      </c>
      <c r="G49" s="17" t="s">
        <v>405</v>
      </c>
      <c r="H49" s="18">
        <f t="shared" si="1"/>
        <v>0</v>
      </c>
      <c r="I49" s="184"/>
      <c r="J49" s="175"/>
      <c r="K49" s="213"/>
      <c r="L49" s="169"/>
      <c r="M49" s="169"/>
    </row>
    <row r="50" spans="1:13" ht="60">
      <c r="A50" s="183"/>
      <c r="B50" s="180"/>
      <c r="C50" s="83" t="s">
        <v>315</v>
      </c>
      <c r="D50" s="19"/>
      <c r="E50" s="180"/>
      <c r="F50" s="16">
        <v>240</v>
      </c>
      <c r="G50" s="17" t="s">
        <v>405</v>
      </c>
      <c r="H50" s="18">
        <f t="shared" si="1"/>
        <v>0</v>
      </c>
      <c r="I50" s="184"/>
      <c r="J50" s="176"/>
      <c r="K50" s="212"/>
      <c r="L50" s="169"/>
      <c r="M50" s="169"/>
    </row>
    <row r="51" spans="1:13" ht="48" hidden="1" customHeight="1">
      <c r="A51" s="183"/>
      <c r="B51" s="19" t="s">
        <v>314</v>
      </c>
      <c r="C51" s="83" t="s">
        <v>313</v>
      </c>
      <c r="D51" s="19"/>
      <c r="E51" s="19"/>
      <c r="F51" s="16">
        <v>241</v>
      </c>
      <c r="G51" s="17"/>
      <c r="H51" s="18">
        <f t="shared" si="1"/>
        <v>0</v>
      </c>
      <c r="I51" s="184"/>
      <c r="J51" s="19"/>
      <c r="K51" s="35"/>
      <c r="L51" s="169"/>
      <c r="M51" s="169"/>
    </row>
    <row r="52" spans="1:13" ht="105">
      <c r="A52" s="183"/>
      <c r="B52" s="19" t="s">
        <v>312</v>
      </c>
      <c r="C52" s="83" t="s">
        <v>311</v>
      </c>
      <c r="D52" s="19" t="s">
        <v>310</v>
      </c>
      <c r="E52" s="19"/>
      <c r="F52" s="16">
        <v>243</v>
      </c>
      <c r="G52" s="17" t="s">
        <v>431</v>
      </c>
      <c r="H52" s="18" t="str">
        <f t="shared" si="1"/>
        <v/>
      </c>
      <c r="I52" s="184"/>
      <c r="J52" s="19"/>
      <c r="K52" s="82"/>
      <c r="L52" s="170"/>
      <c r="M52" s="170"/>
    </row>
    <row r="53" spans="1:13" ht="90" hidden="1">
      <c r="A53" s="183"/>
      <c r="B53" s="19" t="s">
        <v>309</v>
      </c>
      <c r="C53" s="83" t="s">
        <v>308</v>
      </c>
      <c r="D53" s="19" t="s">
        <v>307</v>
      </c>
      <c r="E53" s="19"/>
      <c r="F53" s="16">
        <v>244</v>
      </c>
      <c r="G53" s="17"/>
      <c r="H53" s="18">
        <f t="shared" si="1"/>
        <v>0</v>
      </c>
      <c r="I53" s="20"/>
      <c r="J53" s="19"/>
      <c r="K53" s="35"/>
      <c r="L53" s="75"/>
      <c r="M53" s="75"/>
    </row>
    <row r="54" spans="1:13" ht="219" hidden="1" customHeight="1">
      <c r="A54" s="183" t="s">
        <v>306</v>
      </c>
      <c r="B54" s="180" t="s">
        <v>305</v>
      </c>
      <c r="C54" s="83" t="s">
        <v>304</v>
      </c>
      <c r="D54" s="19" t="s">
        <v>303</v>
      </c>
      <c r="E54" s="180" t="s">
        <v>285</v>
      </c>
      <c r="F54" s="16">
        <v>245</v>
      </c>
      <c r="G54" s="17"/>
      <c r="H54" s="18">
        <f t="shared" si="1"/>
        <v>0</v>
      </c>
      <c r="I54" s="202">
        <f>AVERAGE(H62,H63)</f>
        <v>0.5</v>
      </c>
      <c r="J54" s="19"/>
      <c r="K54" s="35"/>
      <c r="L54" s="168"/>
      <c r="M54" s="168"/>
    </row>
    <row r="55" spans="1:13" ht="48" hidden="1" customHeight="1">
      <c r="A55" s="183"/>
      <c r="B55" s="180"/>
      <c r="C55" s="83" t="s">
        <v>302</v>
      </c>
      <c r="D55" s="19"/>
      <c r="E55" s="180"/>
      <c r="F55" s="16">
        <v>246</v>
      </c>
      <c r="G55" s="17"/>
      <c r="H55" s="18">
        <f t="shared" si="1"/>
        <v>0</v>
      </c>
      <c r="I55" s="203"/>
      <c r="J55" s="19"/>
      <c r="K55" s="35"/>
      <c r="L55" s="169"/>
      <c r="M55" s="169"/>
    </row>
    <row r="56" spans="1:13" ht="110.1" hidden="1" customHeight="1">
      <c r="A56" s="183"/>
      <c r="B56" s="180"/>
      <c r="C56" s="83" t="s">
        <v>301</v>
      </c>
      <c r="D56" s="19" t="s">
        <v>300</v>
      </c>
      <c r="E56" s="180"/>
      <c r="F56" s="16">
        <v>247</v>
      </c>
      <c r="G56" s="17"/>
      <c r="H56" s="18">
        <f t="shared" si="1"/>
        <v>0</v>
      </c>
      <c r="I56" s="203"/>
      <c r="J56" s="19"/>
      <c r="K56" s="35"/>
      <c r="L56" s="169"/>
      <c r="M56" s="169"/>
    </row>
    <row r="57" spans="1:13" ht="108" hidden="1" customHeight="1">
      <c r="A57" s="183"/>
      <c r="B57" s="180"/>
      <c r="C57" s="83" t="s">
        <v>299</v>
      </c>
      <c r="D57" s="19" t="s">
        <v>298</v>
      </c>
      <c r="E57" s="180"/>
      <c r="F57" s="16">
        <v>248</v>
      </c>
      <c r="G57" s="17"/>
      <c r="H57" s="18">
        <f t="shared" si="1"/>
        <v>0</v>
      </c>
      <c r="I57" s="203"/>
      <c r="J57" s="19"/>
      <c r="K57" s="35"/>
      <c r="L57" s="169"/>
      <c r="M57" s="169"/>
    </row>
    <row r="58" spans="1:13" ht="63.95" hidden="1" customHeight="1">
      <c r="A58" s="183"/>
      <c r="B58" s="180"/>
      <c r="C58" s="83" t="s">
        <v>297</v>
      </c>
      <c r="D58" s="19"/>
      <c r="E58" s="180"/>
      <c r="F58" s="16">
        <v>249</v>
      </c>
      <c r="G58" s="17"/>
      <c r="H58" s="18">
        <f t="shared" si="1"/>
        <v>0</v>
      </c>
      <c r="I58" s="203"/>
      <c r="J58" s="19"/>
      <c r="K58" s="35"/>
      <c r="L58" s="169"/>
      <c r="M58" s="169"/>
    </row>
    <row r="59" spans="1:13" ht="32.1" hidden="1" customHeight="1">
      <c r="A59" s="183"/>
      <c r="B59" s="180"/>
      <c r="C59" s="83" t="s">
        <v>296</v>
      </c>
      <c r="D59" s="19"/>
      <c r="E59" s="180"/>
      <c r="F59" s="16">
        <v>250</v>
      </c>
      <c r="G59" s="17"/>
      <c r="H59" s="18">
        <f t="shared" si="1"/>
        <v>0</v>
      </c>
      <c r="I59" s="203"/>
      <c r="J59" s="19"/>
      <c r="K59" s="35"/>
      <c r="L59" s="169"/>
      <c r="M59" s="169"/>
    </row>
    <row r="60" spans="1:13" ht="80.099999999999994" hidden="1" customHeight="1">
      <c r="A60" s="183"/>
      <c r="B60" s="180"/>
      <c r="C60" s="83" t="s">
        <v>295</v>
      </c>
      <c r="D60" s="19"/>
      <c r="E60" s="180"/>
      <c r="F60" s="16">
        <v>251</v>
      </c>
      <c r="G60" s="17"/>
      <c r="H60" s="18">
        <f t="shared" si="1"/>
        <v>0</v>
      </c>
      <c r="I60" s="203"/>
      <c r="J60" s="19"/>
      <c r="K60" s="35"/>
      <c r="L60" s="169"/>
      <c r="M60" s="169"/>
    </row>
    <row r="61" spans="1:13" ht="111.95" hidden="1" customHeight="1">
      <c r="A61" s="183"/>
      <c r="B61" s="180"/>
      <c r="C61" s="83" t="s">
        <v>294</v>
      </c>
      <c r="D61" s="19"/>
      <c r="E61" s="180"/>
      <c r="F61" s="16">
        <v>252</v>
      </c>
      <c r="G61" s="17"/>
      <c r="H61" s="18">
        <f t="shared" si="1"/>
        <v>0</v>
      </c>
      <c r="I61" s="203"/>
      <c r="J61" s="19"/>
      <c r="K61" s="35"/>
      <c r="L61" s="169"/>
      <c r="M61" s="169"/>
    </row>
    <row r="62" spans="1:13" ht="60">
      <c r="A62" s="183"/>
      <c r="B62" s="180" t="s">
        <v>293</v>
      </c>
      <c r="C62" s="83" t="s">
        <v>292</v>
      </c>
      <c r="D62" s="19" t="s">
        <v>291</v>
      </c>
      <c r="E62" s="180" t="s">
        <v>285</v>
      </c>
      <c r="F62" s="16">
        <v>253</v>
      </c>
      <c r="G62" s="17" t="s">
        <v>430</v>
      </c>
      <c r="H62" s="18">
        <f t="shared" si="1"/>
        <v>0.5</v>
      </c>
      <c r="I62" s="203"/>
      <c r="J62" s="210" t="s">
        <v>1076</v>
      </c>
      <c r="K62" s="174" t="s">
        <v>637</v>
      </c>
      <c r="L62" s="169"/>
      <c r="M62" s="169"/>
    </row>
    <row r="63" spans="1:13" ht="90">
      <c r="A63" s="183"/>
      <c r="B63" s="180"/>
      <c r="C63" s="19" t="s">
        <v>290</v>
      </c>
      <c r="D63" s="19"/>
      <c r="E63" s="180"/>
      <c r="F63" s="16">
        <v>254</v>
      </c>
      <c r="G63" s="17" t="s">
        <v>430</v>
      </c>
      <c r="H63" s="18">
        <f t="shared" si="1"/>
        <v>0.5</v>
      </c>
      <c r="I63" s="203"/>
      <c r="J63" s="211"/>
      <c r="K63" s="212"/>
      <c r="L63" s="169"/>
      <c r="M63" s="169"/>
    </row>
    <row r="64" spans="1:13" ht="32.1" hidden="1" customHeight="1">
      <c r="A64" s="183"/>
      <c r="B64" s="180"/>
      <c r="C64" s="19" t="s">
        <v>289</v>
      </c>
      <c r="D64" s="19" t="s">
        <v>288</v>
      </c>
      <c r="E64" s="180"/>
      <c r="F64" s="16">
        <v>255</v>
      </c>
      <c r="G64" s="17"/>
      <c r="H64" s="18">
        <f t="shared" si="1"/>
        <v>0</v>
      </c>
      <c r="I64" s="203"/>
      <c r="J64" s="19"/>
      <c r="K64" s="35"/>
      <c r="L64" s="169"/>
      <c r="M64" s="169"/>
    </row>
    <row r="65" spans="1:13" ht="45" hidden="1">
      <c r="A65" s="183"/>
      <c r="B65" s="19" t="s">
        <v>287</v>
      </c>
      <c r="C65" s="19" t="s">
        <v>286</v>
      </c>
      <c r="D65" s="19"/>
      <c r="E65" s="19" t="s">
        <v>285</v>
      </c>
      <c r="F65" s="16">
        <v>256</v>
      </c>
      <c r="G65" s="17"/>
      <c r="H65" s="18">
        <f t="shared" si="1"/>
        <v>0</v>
      </c>
      <c r="I65" s="204"/>
      <c r="J65" s="19"/>
      <c r="K65" s="35"/>
      <c r="L65" s="170"/>
      <c r="M65" s="170"/>
    </row>
    <row r="66" spans="1:13" ht="60" hidden="1">
      <c r="A66" s="183" t="s">
        <v>284</v>
      </c>
      <c r="B66" s="180" t="s">
        <v>283</v>
      </c>
      <c r="C66" s="19" t="s">
        <v>282</v>
      </c>
      <c r="D66" s="19" t="s">
        <v>281</v>
      </c>
      <c r="E66" s="180" t="s">
        <v>280</v>
      </c>
      <c r="F66" s="16">
        <v>262</v>
      </c>
      <c r="G66" s="17"/>
      <c r="H66" s="18">
        <f t="shared" si="1"/>
        <v>0</v>
      </c>
      <c r="I66" s="20"/>
      <c r="J66" s="19"/>
      <c r="K66" s="35"/>
      <c r="L66" s="75"/>
      <c r="M66" s="75"/>
    </row>
    <row r="67" spans="1:13" hidden="1">
      <c r="A67" s="183"/>
      <c r="B67" s="180"/>
      <c r="C67" s="19" t="s">
        <v>279</v>
      </c>
      <c r="D67" s="19"/>
      <c r="E67" s="180"/>
      <c r="F67" s="16">
        <v>263</v>
      </c>
      <c r="G67" s="17"/>
      <c r="H67" s="18">
        <f t="shared" si="1"/>
        <v>0</v>
      </c>
      <c r="I67" s="20"/>
      <c r="J67" s="19"/>
      <c r="K67" s="35"/>
      <c r="L67" s="75"/>
      <c r="M67" s="75"/>
    </row>
    <row r="68" spans="1:13" ht="30" hidden="1">
      <c r="A68" s="183"/>
      <c r="B68" s="180"/>
      <c r="C68" s="19" t="s">
        <v>278</v>
      </c>
      <c r="D68" s="19"/>
      <c r="E68" s="180"/>
      <c r="F68" s="16">
        <v>264</v>
      </c>
      <c r="G68" s="17"/>
      <c r="H68" s="18">
        <f t="shared" si="1"/>
        <v>0</v>
      </c>
      <c r="I68" s="20"/>
      <c r="J68" s="19"/>
      <c r="K68" s="35"/>
      <c r="L68" s="75"/>
      <c r="M68" s="75"/>
    </row>
    <row r="69" spans="1:13" ht="60" hidden="1">
      <c r="A69" s="183"/>
      <c r="B69" s="180"/>
      <c r="C69" s="19" t="s">
        <v>277</v>
      </c>
      <c r="D69" s="19" t="s">
        <v>271</v>
      </c>
      <c r="E69" s="180"/>
      <c r="F69" s="16">
        <v>265</v>
      </c>
      <c r="G69" s="17"/>
      <c r="H69" s="18">
        <f t="shared" si="1"/>
        <v>0</v>
      </c>
      <c r="I69" s="20"/>
      <c r="J69" s="19"/>
      <c r="K69" s="35"/>
      <c r="L69" s="75"/>
      <c r="M69" s="75"/>
    </row>
    <row r="70" spans="1:13" ht="105" hidden="1">
      <c r="A70" s="183"/>
      <c r="B70" s="180"/>
      <c r="C70" s="19" t="s">
        <v>276</v>
      </c>
      <c r="D70" s="19" t="s">
        <v>275</v>
      </c>
      <c r="E70" s="180"/>
      <c r="F70" s="16">
        <v>266</v>
      </c>
      <c r="G70" s="17"/>
      <c r="H70" s="18">
        <f t="shared" si="1"/>
        <v>0</v>
      </c>
      <c r="I70" s="20"/>
      <c r="J70" s="19"/>
      <c r="K70" s="35"/>
      <c r="L70" s="75"/>
      <c r="M70" s="75"/>
    </row>
    <row r="71" spans="1:13" ht="60" hidden="1">
      <c r="A71" s="183"/>
      <c r="B71" s="180"/>
      <c r="C71" s="19" t="s">
        <v>274</v>
      </c>
      <c r="D71" s="19" t="s">
        <v>273</v>
      </c>
      <c r="E71" s="180"/>
      <c r="F71" s="16">
        <v>267</v>
      </c>
      <c r="G71" s="17"/>
      <c r="H71" s="18">
        <f t="shared" si="1"/>
        <v>0</v>
      </c>
      <c r="I71" s="20"/>
      <c r="J71" s="19"/>
      <c r="K71" s="35"/>
      <c r="L71" s="75"/>
      <c r="M71" s="75"/>
    </row>
    <row r="72" spans="1:13" ht="60" hidden="1">
      <c r="A72" s="183"/>
      <c r="B72" s="180"/>
      <c r="C72" s="19" t="s">
        <v>272</v>
      </c>
      <c r="D72" s="19" t="s">
        <v>271</v>
      </c>
      <c r="E72" s="180"/>
      <c r="F72" s="16">
        <v>268</v>
      </c>
      <c r="G72" s="17"/>
      <c r="H72" s="18">
        <f t="shared" si="1"/>
        <v>0</v>
      </c>
      <c r="I72" s="20"/>
      <c r="J72" s="19"/>
      <c r="K72" s="35"/>
      <c r="L72" s="75"/>
      <c r="M72" s="75"/>
    </row>
    <row r="73" spans="1:13" ht="135" hidden="1">
      <c r="A73" s="183"/>
      <c r="B73" s="180"/>
      <c r="C73" s="19" t="s">
        <v>270</v>
      </c>
      <c r="D73" s="19" t="s">
        <v>269</v>
      </c>
      <c r="E73" s="180"/>
      <c r="F73" s="16">
        <v>269</v>
      </c>
      <c r="G73" s="17"/>
      <c r="H73" s="18">
        <f t="shared" si="1"/>
        <v>0</v>
      </c>
      <c r="I73" s="20"/>
      <c r="J73" s="19"/>
      <c r="K73" s="35"/>
      <c r="L73" s="75"/>
      <c r="M73" s="75"/>
    </row>
    <row r="74" spans="1:13" ht="135" hidden="1">
      <c r="A74" s="183"/>
      <c r="B74" s="180" t="s">
        <v>268</v>
      </c>
      <c r="C74" s="103" t="s">
        <v>267</v>
      </c>
      <c r="D74" s="19" t="s">
        <v>266</v>
      </c>
      <c r="E74" s="180" t="s">
        <v>265</v>
      </c>
      <c r="F74" s="16">
        <v>453</v>
      </c>
      <c r="G74" s="17"/>
      <c r="H74" s="18">
        <f t="shared" si="1"/>
        <v>0</v>
      </c>
      <c r="I74" s="20"/>
      <c r="J74" s="26"/>
      <c r="K74" s="35"/>
      <c r="L74" s="75"/>
      <c r="M74" s="75"/>
    </row>
    <row r="75" spans="1:13" hidden="1">
      <c r="A75" s="183"/>
      <c r="B75" s="180"/>
      <c r="C75" s="19" t="s">
        <v>264</v>
      </c>
      <c r="D75" s="26"/>
      <c r="E75" s="180"/>
      <c r="F75" s="16">
        <v>270</v>
      </c>
      <c r="G75" s="17"/>
      <c r="H75" s="18">
        <f t="shared" si="1"/>
        <v>0</v>
      </c>
      <c r="I75" s="20"/>
      <c r="J75" s="198"/>
      <c r="K75" s="35"/>
      <c r="L75" s="75"/>
      <c r="M75" s="75"/>
    </row>
    <row r="76" spans="1:13" hidden="1">
      <c r="A76" s="183"/>
      <c r="B76" s="180"/>
      <c r="C76" s="19" t="s">
        <v>263</v>
      </c>
      <c r="D76" s="19"/>
      <c r="E76" s="180"/>
      <c r="F76" s="16">
        <v>272</v>
      </c>
      <c r="G76" s="17"/>
      <c r="H76" s="18">
        <f t="shared" si="1"/>
        <v>0</v>
      </c>
      <c r="I76" s="20"/>
      <c r="J76" s="198"/>
      <c r="K76" s="35"/>
      <c r="L76" s="75"/>
      <c r="M76" s="75"/>
    </row>
    <row r="77" spans="1:13" hidden="1">
      <c r="A77" s="183"/>
      <c r="B77" s="180"/>
      <c r="C77" s="19" t="s">
        <v>262</v>
      </c>
      <c r="D77" s="19"/>
      <c r="E77" s="180"/>
      <c r="F77" s="16">
        <v>273</v>
      </c>
      <c r="G77" s="17"/>
      <c r="H77" s="18">
        <f t="shared" si="1"/>
        <v>0</v>
      </c>
      <c r="I77" s="20"/>
      <c r="J77" s="198"/>
      <c r="K77" s="35"/>
      <c r="L77" s="75"/>
      <c r="M77" s="75"/>
    </row>
    <row r="78" spans="1:13" hidden="1">
      <c r="A78" s="183"/>
      <c r="B78" s="180"/>
      <c r="C78" s="19" t="s">
        <v>261</v>
      </c>
      <c r="D78" s="19"/>
      <c r="E78" s="180"/>
      <c r="F78" s="16">
        <v>274</v>
      </c>
      <c r="G78" s="17"/>
      <c r="H78" s="18">
        <f t="shared" si="1"/>
        <v>0</v>
      </c>
      <c r="I78" s="20"/>
      <c r="J78" s="198"/>
      <c r="K78" s="35"/>
      <c r="L78" s="75"/>
      <c r="M78" s="75"/>
    </row>
    <row r="79" spans="1:13" hidden="1">
      <c r="A79" s="183"/>
      <c r="B79" s="180"/>
      <c r="C79" s="19" t="s">
        <v>260</v>
      </c>
      <c r="D79" s="19"/>
      <c r="E79" s="180"/>
      <c r="F79" s="16">
        <v>275</v>
      </c>
      <c r="G79" s="17"/>
      <c r="H79" s="18">
        <f t="shared" si="1"/>
        <v>0</v>
      </c>
      <c r="I79" s="20"/>
      <c r="J79" s="198"/>
      <c r="K79" s="35"/>
      <c r="L79" s="75"/>
      <c r="M79" s="75"/>
    </row>
    <row r="80" spans="1:13" hidden="1">
      <c r="A80" s="183"/>
      <c r="B80" s="180"/>
      <c r="C80" s="19" t="s">
        <v>259</v>
      </c>
      <c r="D80" s="19"/>
      <c r="E80" s="180"/>
      <c r="F80" s="16">
        <v>276</v>
      </c>
      <c r="G80" s="17"/>
      <c r="H80" s="18">
        <f t="shared" si="1"/>
        <v>0</v>
      </c>
      <c r="I80" s="20"/>
      <c r="J80" s="198"/>
      <c r="K80" s="35"/>
      <c r="L80" s="75"/>
      <c r="M80" s="75"/>
    </row>
    <row r="81" spans="1:13" ht="75" hidden="1">
      <c r="A81" s="183"/>
      <c r="B81" s="180"/>
      <c r="C81" s="19" t="s">
        <v>258</v>
      </c>
      <c r="D81" s="19" t="s">
        <v>257</v>
      </c>
      <c r="E81" s="180"/>
      <c r="F81" s="16">
        <v>746</v>
      </c>
      <c r="G81" s="17"/>
      <c r="H81" s="18">
        <f t="shared" si="1"/>
        <v>0</v>
      </c>
      <c r="I81" s="28"/>
      <c r="J81" s="198"/>
      <c r="K81" s="35"/>
      <c r="L81" s="75"/>
      <c r="M81" s="75"/>
    </row>
    <row r="82" spans="1:13" ht="90" hidden="1">
      <c r="A82" s="183"/>
      <c r="B82" s="180"/>
      <c r="C82" s="19" t="s">
        <v>256</v>
      </c>
      <c r="D82" s="19" t="s">
        <v>255</v>
      </c>
      <c r="E82" s="180"/>
      <c r="F82" s="16">
        <v>747</v>
      </c>
      <c r="G82" s="17"/>
      <c r="H82" s="18">
        <f t="shared" si="1"/>
        <v>0</v>
      </c>
      <c r="I82" s="20"/>
      <c r="J82" s="198"/>
      <c r="K82" s="35"/>
      <c r="L82" s="75"/>
      <c r="M82" s="75"/>
    </row>
    <row r="83" spans="1:13" ht="153.94999999999999" customHeight="1">
      <c r="A83" s="183"/>
      <c r="B83" s="19" t="s">
        <v>254</v>
      </c>
      <c r="C83" s="19" t="s">
        <v>253</v>
      </c>
      <c r="D83" s="19" t="s">
        <v>252</v>
      </c>
      <c r="E83" s="19" t="s">
        <v>251</v>
      </c>
      <c r="F83" s="16">
        <v>277</v>
      </c>
      <c r="G83" s="17" t="s">
        <v>430</v>
      </c>
      <c r="H83" s="18">
        <f t="shared" si="1"/>
        <v>0.5</v>
      </c>
      <c r="I83" s="28">
        <f>AVERAGE(H83)</f>
        <v>0.5</v>
      </c>
      <c r="J83" s="19" t="s">
        <v>1077</v>
      </c>
      <c r="K83" s="82" t="s">
        <v>638</v>
      </c>
      <c r="L83" s="75"/>
      <c r="M83" s="75"/>
    </row>
    <row r="84" spans="1:13" ht="60" hidden="1">
      <c r="A84" s="183"/>
      <c r="B84" s="19" t="s">
        <v>250</v>
      </c>
      <c r="C84" s="19" t="s">
        <v>249</v>
      </c>
      <c r="D84" s="19" t="s">
        <v>248</v>
      </c>
      <c r="E84" s="19" t="s">
        <v>247</v>
      </c>
      <c r="F84" s="16">
        <v>279</v>
      </c>
      <c r="G84" s="17"/>
      <c r="H84" s="18">
        <f t="shared" si="1"/>
        <v>0</v>
      </c>
      <c r="I84" s="20"/>
      <c r="J84" s="19"/>
      <c r="K84" s="35"/>
      <c r="L84" s="75"/>
      <c r="M84" s="75"/>
    </row>
    <row r="85" spans="1:13" ht="90" hidden="1">
      <c r="A85" s="183"/>
      <c r="B85" s="180" t="s">
        <v>246</v>
      </c>
      <c r="C85" s="19" t="s">
        <v>245</v>
      </c>
      <c r="D85" s="19"/>
      <c r="E85" s="180" t="s">
        <v>244</v>
      </c>
      <c r="F85" s="16">
        <v>457</v>
      </c>
      <c r="G85" s="17"/>
      <c r="H85" s="18">
        <f t="shared" si="1"/>
        <v>0</v>
      </c>
      <c r="I85" s="20"/>
      <c r="J85" s="26"/>
      <c r="K85" s="35"/>
      <c r="L85" s="75"/>
      <c r="M85" s="75"/>
    </row>
    <row r="86" spans="1:13" hidden="1">
      <c r="A86" s="183"/>
      <c r="B86" s="180"/>
      <c r="C86" s="19" t="s">
        <v>243</v>
      </c>
      <c r="D86" s="19" t="s">
        <v>242</v>
      </c>
      <c r="E86" s="180"/>
      <c r="F86" s="16">
        <v>280</v>
      </c>
      <c r="G86" s="17"/>
      <c r="H86" s="18">
        <f t="shared" si="1"/>
        <v>0</v>
      </c>
      <c r="I86" s="20"/>
      <c r="J86" s="19"/>
      <c r="K86" s="35"/>
      <c r="L86" s="75"/>
      <c r="M86" s="75"/>
    </row>
    <row r="87" spans="1:13" hidden="1">
      <c r="A87" s="183"/>
      <c r="B87" s="180"/>
      <c r="C87" s="19" t="s">
        <v>241</v>
      </c>
      <c r="D87" s="19"/>
      <c r="E87" s="180"/>
      <c r="F87" s="16">
        <v>281</v>
      </c>
      <c r="G87" s="17"/>
      <c r="H87" s="18">
        <f t="shared" si="1"/>
        <v>0</v>
      </c>
      <c r="I87" s="20"/>
      <c r="J87" s="19"/>
      <c r="K87" s="35"/>
      <c r="L87" s="75"/>
      <c r="M87" s="75"/>
    </row>
    <row r="88" spans="1:13" ht="30" hidden="1">
      <c r="A88" s="183"/>
      <c r="B88" s="180"/>
      <c r="C88" s="19" t="s">
        <v>240</v>
      </c>
      <c r="D88" s="19"/>
      <c r="E88" s="180"/>
      <c r="F88" s="16">
        <v>282</v>
      </c>
      <c r="G88" s="17"/>
      <c r="H88" s="18">
        <f t="shared" si="1"/>
        <v>0</v>
      </c>
      <c r="I88" s="20"/>
      <c r="J88" s="19"/>
      <c r="K88" s="35"/>
      <c r="L88" s="75"/>
      <c r="M88" s="75"/>
    </row>
    <row r="89" spans="1:13" ht="105" hidden="1">
      <c r="A89" s="183"/>
      <c r="B89" s="19" t="s">
        <v>239</v>
      </c>
      <c r="C89" s="19" t="s">
        <v>238</v>
      </c>
      <c r="D89" s="19" t="s">
        <v>237</v>
      </c>
      <c r="E89" s="19" t="s">
        <v>236</v>
      </c>
      <c r="F89" s="16">
        <v>283</v>
      </c>
      <c r="G89" s="17"/>
      <c r="H89" s="18">
        <f t="shared" si="1"/>
        <v>0</v>
      </c>
      <c r="I89" s="20"/>
      <c r="J89" s="19"/>
      <c r="K89" s="35"/>
      <c r="L89" s="75"/>
      <c r="M89" s="75"/>
    </row>
    <row r="90" spans="1:13" ht="48" customHeight="1">
      <c r="A90" s="183" t="s">
        <v>235</v>
      </c>
      <c r="B90" s="180" t="s">
        <v>234</v>
      </c>
      <c r="C90" s="19" t="s">
        <v>233</v>
      </c>
      <c r="D90" s="19" t="s">
        <v>232</v>
      </c>
      <c r="E90" s="180" t="s">
        <v>231</v>
      </c>
      <c r="F90" s="16">
        <v>454</v>
      </c>
      <c r="G90" s="185" t="s">
        <v>429</v>
      </c>
      <c r="H90" s="187">
        <f t="shared" si="1"/>
        <v>1</v>
      </c>
      <c r="I90" s="195">
        <f>AVERAGE(H90,H93,H94,H95,H96,H97,H101)</f>
        <v>0.4</v>
      </c>
      <c r="J90" s="192"/>
      <c r="K90" s="174" t="s">
        <v>639</v>
      </c>
      <c r="L90" s="168"/>
      <c r="M90" s="168"/>
    </row>
    <row r="91" spans="1:13" ht="18.95" hidden="1" customHeight="1">
      <c r="A91" s="183"/>
      <c r="B91" s="180"/>
      <c r="C91" s="19" t="s">
        <v>230</v>
      </c>
      <c r="D91" s="19" t="s">
        <v>229</v>
      </c>
      <c r="E91" s="180"/>
      <c r="F91" s="16">
        <v>284</v>
      </c>
      <c r="G91" s="193"/>
      <c r="H91" s="194"/>
      <c r="I91" s="196"/>
      <c r="J91" s="175"/>
      <c r="K91" s="213"/>
      <c r="L91" s="169"/>
      <c r="M91" s="169"/>
    </row>
    <row r="92" spans="1:13" ht="60">
      <c r="A92" s="183"/>
      <c r="B92" s="180"/>
      <c r="C92" s="19" t="s">
        <v>228</v>
      </c>
      <c r="D92" s="19" t="s">
        <v>227</v>
      </c>
      <c r="E92" s="180"/>
      <c r="F92" s="16">
        <v>285</v>
      </c>
      <c r="G92" s="186"/>
      <c r="H92" s="188"/>
      <c r="I92" s="196"/>
      <c r="J92" s="176"/>
      <c r="K92" s="212"/>
      <c r="L92" s="169"/>
      <c r="M92" s="169"/>
    </row>
    <row r="93" spans="1:13" ht="60">
      <c r="A93" s="183"/>
      <c r="B93" s="180"/>
      <c r="C93" s="19" t="s">
        <v>226</v>
      </c>
      <c r="D93" s="19" t="s">
        <v>225</v>
      </c>
      <c r="E93" s="180"/>
      <c r="F93" s="16">
        <v>286</v>
      </c>
      <c r="G93" s="17" t="s">
        <v>430</v>
      </c>
      <c r="H93" s="18">
        <f t="shared" ref="H93:H111" si="2">IF(G93="SI",1,IF(G93="PARCIAL",0.5,IF(G93="NO APLICA","",0)))</f>
        <v>0.5</v>
      </c>
      <c r="I93" s="196"/>
      <c r="J93" s="19" t="s">
        <v>1078</v>
      </c>
      <c r="K93" s="82" t="s">
        <v>640</v>
      </c>
      <c r="L93" s="169"/>
      <c r="M93" s="169"/>
    </row>
    <row r="94" spans="1:13" ht="30">
      <c r="A94" s="183"/>
      <c r="B94" s="180"/>
      <c r="C94" s="19" t="s">
        <v>224</v>
      </c>
      <c r="D94" s="19"/>
      <c r="E94" s="180"/>
      <c r="F94" s="16">
        <v>287</v>
      </c>
      <c r="G94" s="17" t="s">
        <v>405</v>
      </c>
      <c r="H94" s="18">
        <f t="shared" si="2"/>
        <v>0</v>
      </c>
      <c r="I94" s="196"/>
      <c r="J94" s="19"/>
      <c r="K94" s="35"/>
      <c r="L94" s="169"/>
      <c r="M94" s="169"/>
    </row>
    <row r="95" spans="1:13" ht="60.95" customHeight="1">
      <c r="A95" s="183"/>
      <c r="B95" s="19" t="s">
        <v>223</v>
      </c>
      <c r="C95" s="19" t="s">
        <v>222</v>
      </c>
      <c r="D95" s="19" t="s">
        <v>221</v>
      </c>
      <c r="E95" s="19" t="s">
        <v>220</v>
      </c>
      <c r="F95" s="16">
        <v>288</v>
      </c>
      <c r="G95" s="17" t="s">
        <v>431</v>
      </c>
      <c r="H95" s="18" t="str">
        <f t="shared" si="2"/>
        <v/>
      </c>
      <c r="I95" s="196"/>
      <c r="J95" s="19"/>
      <c r="K95" s="35"/>
      <c r="L95" s="169"/>
      <c r="M95" s="169"/>
    </row>
    <row r="96" spans="1:13" ht="75">
      <c r="A96" s="183"/>
      <c r="B96" s="180" t="s">
        <v>219</v>
      </c>
      <c r="C96" s="19" t="s">
        <v>218</v>
      </c>
      <c r="D96" s="19" t="s">
        <v>217</v>
      </c>
      <c r="E96" s="180"/>
      <c r="F96" s="16">
        <v>289</v>
      </c>
      <c r="G96" s="17" t="s">
        <v>430</v>
      </c>
      <c r="H96" s="18">
        <f t="shared" si="2"/>
        <v>0.5</v>
      </c>
      <c r="I96" s="196"/>
      <c r="J96" s="210" t="s">
        <v>1079</v>
      </c>
      <c r="K96" s="174" t="s">
        <v>640</v>
      </c>
      <c r="L96" s="169"/>
      <c r="M96" s="169"/>
    </row>
    <row r="97" spans="1:13" ht="60">
      <c r="A97" s="183"/>
      <c r="B97" s="180"/>
      <c r="C97" s="19" t="s">
        <v>216</v>
      </c>
      <c r="D97" s="19"/>
      <c r="E97" s="180"/>
      <c r="F97" s="16">
        <v>290</v>
      </c>
      <c r="G97" s="17" t="s">
        <v>405</v>
      </c>
      <c r="H97" s="18">
        <f t="shared" si="2"/>
        <v>0</v>
      </c>
      <c r="I97" s="196"/>
      <c r="J97" s="211"/>
      <c r="K97" s="176"/>
      <c r="L97" s="169"/>
      <c r="M97" s="169"/>
    </row>
    <row r="98" spans="1:13" ht="32.1" hidden="1" customHeight="1">
      <c r="A98" s="183"/>
      <c r="B98" s="180" t="s">
        <v>215</v>
      </c>
      <c r="C98" s="19" t="s">
        <v>214</v>
      </c>
      <c r="D98" s="19"/>
      <c r="E98" s="180" t="s">
        <v>213</v>
      </c>
      <c r="F98" s="16">
        <v>291</v>
      </c>
      <c r="G98" s="17"/>
      <c r="H98" s="18">
        <f t="shared" si="2"/>
        <v>0</v>
      </c>
      <c r="I98" s="196"/>
      <c r="J98" s="19"/>
      <c r="K98" s="35"/>
      <c r="L98" s="169"/>
      <c r="M98" s="169"/>
    </row>
    <row r="99" spans="1:13" ht="48" hidden="1" customHeight="1">
      <c r="A99" s="183"/>
      <c r="B99" s="180"/>
      <c r="C99" s="19" t="s">
        <v>212</v>
      </c>
      <c r="D99" s="19"/>
      <c r="E99" s="180"/>
      <c r="F99" s="16">
        <v>292</v>
      </c>
      <c r="G99" s="17"/>
      <c r="H99" s="18">
        <f t="shared" si="2"/>
        <v>0</v>
      </c>
      <c r="I99" s="196"/>
      <c r="J99" s="19"/>
      <c r="K99" s="35"/>
      <c r="L99" s="169"/>
      <c r="M99" s="169"/>
    </row>
    <row r="100" spans="1:13" ht="48" hidden="1" customHeight="1">
      <c r="A100" s="183"/>
      <c r="B100" s="180"/>
      <c r="C100" s="19" t="s">
        <v>211</v>
      </c>
      <c r="D100" s="19"/>
      <c r="E100" s="180"/>
      <c r="F100" s="16">
        <v>293</v>
      </c>
      <c r="G100" s="17"/>
      <c r="H100" s="18">
        <f t="shared" si="2"/>
        <v>0</v>
      </c>
      <c r="I100" s="196"/>
      <c r="J100" s="19"/>
      <c r="K100" s="35"/>
      <c r="L100" s="169"/>
      <c r="M100" s="169"/>
    </row>
    <row r="101" spans="1:13" ht="45.95" customHeight="1">
      <c r="A101" s="183"/>
      <c r="B101" s="19" t="s">
        <v>210</v>
      </c>
      <c r="C101" s="19" t="s">
        <v>209</v>
      </c>
      <c r="D101" s="19" t="s">
        <v>208</v>
      </c>
      <c r="E101" s="19" t="s">
        <v>207</v>
      </c>
      <c r="F101" s="16">
        <v>455</v>
      </c>
      <c r="G101" s="17" t="s">
        <v>431</v>
      </c>
      <c r="H101" s="18" t="str">
        <f t="shared" si="2"/>
        <v/>
      </c>
      <c r="I101" s="197"/>
      <c r="J101" s="19"/>
      <c r="K101" s="35"/>
      <c r="L101" s="170"/>
      <c r="M101" s="170"/>
    </row>
    <row r="102" spans="1:13" ht="105" hidden="1">
      <c r="A102" s="183"/>
      <c r="B102" s="180" t="s">
        <v>206</v>
      </c>
      <c r="C102" s="19" t="s">
        <v>205</v>
      </c>
      <c r="D102" s="19" t="s">
        <v>204</v>
      </c>
      <c r="E102" s="180"/>
      <c r="F102" s="16">
        <v>456</v>
      </c>
      <c r="G102" s="17"/>
      <c r="H102" s="18">
        <f t="shared" si="2"/>
        <v>0</v>
      </c>
      <c r="I102" s="20"/>
      <c r="J102" s="26"/>
      <c r="K102" s="35"/>
      <c r="L102" s="75"/>
      <c r="M102" s="75"/>
    </row>
    <row r="103" spans="1:13" hidden="1">
      <c r="A103" s="183"/>
      <c r="B103" s="180"/>
      <c r="C103" s="19" t="s">
        <v>203</v>
      </c>
      <c r="D103" s="19"/>
      <c r="E103" s="180"/>
      <c r="F103" s="16">
        <v>295</v>
      </c>
      <c r="G103" s="17"/>
      <c r="H103" s="18">
        <f t="shared" si="2"/>
        <v>0</v>
      </c>
      <c r="I103" s="20"/>
      <c r="J103" s="19"/>
      <c r="K103" s="35"/>
      <c r="L103" s="75"/>
      <c r="M103" s="75"/>
    </row>
    <row r="104" spans="1:13" hidden="1">
      <c r="A104" s="183"/>
      <c r="B104" s="180"/>
      <c r="C104" s="19" t="s">
        <v>202</v>
      </c>
      <c r="D104" s="19"/>
      <c r="E104" s="180"/>
      <c r="F104" s="16">
        <v>296</v>
      </c>
      <c r="G104" s="17"/>
      <c r="H104" s="18">
        <f t="shared" si="2"/>
        <v>0</v>
      </c>
      <c r="I104" s="20"/>
      <c r="J104" s="19"/>
      <c r="K104" s="35"/>
      <c r="L104" s="75"/>
      <c r="M104" s="75"/>
    </row>
    <row r="105" spans="1:13" hidden="1">
      <c r="A105" s="183"/>
      <c r="B105" s="180"/>
      <c r="C105" s="19" t="s">
        <v>201</v>
      </c>
      <c r="D105" s="19"/>
      <c r="E105" s="180"/>
      <c r="F105" s="16">
        <v>297</v>
      </c>
      <c r="G105" s="17"/>
      <c r="H105" s="18">
        <f t="shared" si="2"/>
        <v>0</v>
      </c>
      <c r="I105" s="20"/>
      <c r="J105" s="19"/>
      <c r="K105" s="35"/>
      <c r="L105" s="75"/>
      <c r="M105" s="75"/>
    </row>
    <row r="106" spans="1:13" hidden="1">
      <c r="A106" s="183"/>
      <c r="B106" s="180"/>
      <c r="C106" s="19" t="s">
        <v>200</v>
      </c>
      <c r="D106" s="19"/>
      <c r="E106" s="180"/>
      <c r="F106" s="16">
        <v>298</v>
      </c>
      <c r="G106" s="17"/>
      <c r="H106" s="18">
        <f t="shared" si="2"/>
        <v>0</v>
      </c>
      <c r="I106" s="20"/>
      <c r="J106" s="19"/>
      <c r="K106" s="35"/>
      <c r="L106" s="75"/>
      <c r="M106" s="75"/>
    </row>
    <row r="107" spans="1:13" ht="96" customHeight="1">
      <c r="A107" s="183" t="s">
        <v>199</v>
      </c>
      <c r="B107" s="19" t="s">
        <v>198</v>
      </c>
      <c r="C107" s="19" t="s">
        <v>197</v>
      </c>
      <c r="D107" s="19" t="s">
        <v>196</v>
      </c>
      <c r="E107" s="19" t="s">
        <v>195</v>
      </c>
      <c r="F107" s="16">
        <v>300</v>
      </c>
      <c r="G107" s="17" t="s">
        <v>429</v>
      </c>
      <c r="H107" s="18">
        <f t="shared" si="2"/>
        <v>1</v>
      </c>
      <c r="I107" s="184">
        <f>AVERAGE(H107,H108,H110)</f>
        <v>0.83333333333333337</v>
      </c>
      <c r="J107" s="210"/>
      <c r="K107" s="174" t="s">
        <v>636</v>
      </c>
      <c r="L107" s="168"/>
      <c r="M107" s="168"/>
    </row>
    <row r="108" spans="1:13" ht="75">
      <c r="A108" s="183"/>
      <c r="B108" s="19" t="s">
        <v>194</v>
      </c>
      <c r="C108" s="19" t="s">
        <v>193</v>
      </c>
      <c r="D108" s="19"/>
      <c r="E108" s="19" t="s">
        <v>192</v>
      </c>
      <c r="F108" s="16">
        <v>301</v>
      </c>
      <c r="G108" s="17" t="s">
        <v>429</v>
      </c>
      <c r="H108" s="18">
        <f t="shared" si="2"/>
        <v>1</v>
      </c>
      <c r="I108" s="184"/>
      <c r="J108" s="211"/>
      <c r="K108" s="212"/>
      <c r="L108" s="169"/>
      <c r="M108" s="169"/>
    </row>
    <row r="109" spans="1:13" ht="150" hidden="1" customHeight="1">
      <c r="A109" s="183"/>
      <c r="B109" s="19" t="s">
        <v>191</v>
      </c>
      <c r="C109" s="19" t="s">
        <v>190</v>
      </c>
      <c r="D109" s="19" t="s">
        <v>189</v>
      </c>
      <c r="E109" s="19" t="s">
        <v>188</v>
      </c>
      <c r="F109" s="16">
        <v>302</v>
      </c>
      <c r="G109" s="17"/>
      <c r="H109" s="18">
        <f t="shared" si="2"/>
        <v>0</v>
      </c>
      <c r="I109" s="184"/>
      <c r="J109" s="19"/>
      <c r="K109" s="35"/>
      <c r="L109" s="169"/>
      <c r="M109" s="169"/>
    </row>
    <row r="110" spans="1:13" ht="135">
      <c r="A110" s="183"/>
      <c r="B110" s="19" t="s">
        <v>187</v>
      </c>
      <c r="C110" s="19" t="s">
        <v>186</v>
      </c>
      <c r="D110" s="19" t="s">
        <v>185</v>
      </c>
      <c r="E110" s="19" t="s">
        <v>184</v>
      </c>
      <c r="F110" s="16">
        <v>303</v>
      </c>
      <c r="G110" s="17" t="s">
        <v>430</v>
      </c>
      <c r="H110" s="18">
        <f t="shared" si="2"/>
        <v>0.5</v>
      </c>
      <c r="I110" s="184"/>
      <c r="J110" s="32" t="s">
        <v>1080</v>
      </c>
      <c r="K110" s="82" t="s">
        <v>640</v>
      </c>
      <c r="L110" s="170"/>
      <c r="M110" s="170"/>
    </row>
    <row r="111" spans="1:13" ht="168" customHeight="1">
      <c r="A111" s="183" t="s">
        <v>183</v>
      </c>
      <c r="B111" s="180" t="s">
        <v>182</v>
      </c>
      <c r="C111" s="19" t="s">
        <v>181</v>
      </c>
      <c r="D111" s="19" t="s">
        <v>176</v>
      </c>
      <c r="E111" s="180" t="s">
        <v>180</v>
      </c>
      <c r="F111" s="16">
        <v>452</v>
      </c>
      <c r="G111" s="185" t="s">
        <v>430</v>
      </c>
      <c r="H111" s="187">
        <f t="shared" si="2"/>
        <v>0.5</v>
      </c>
      <c r="I111" s="184">
        <f>AVERAGE(H111,H113,H114,H115)</f>
        <v>0.5</v>
      </c>
      <c r="J111" s="192" t="s">
        <v>1081</v>
      </c>
      <c r="K111" s="249" t="s">
        <v>903</v>
      </c>
      <c r="L111" s="168"/>
      <c r="M111" s="168"/>
    </row>
    <row r="112" spans="1:13" ht="168.95" customHeight="1">
      <c r="A112" s="183"/>
      <c r="B112" s="180"/>
      <c r="C112" s="19" t="s">
        <v>179</v>
      </c>
      <c r="D112" s="19" t="s">
        <v>178</v>
      </c>
      <c r="E112" s="180"/>
      <c r="F112" s="16">
        <v>305</v>
      </c>
      <c r="G112" s="186"/>
      <c r="H112" s="188"/>
      <c r="I112" s="184"/>
      <c r="J112" s="175"/>
      <c r="K112" s="191"/>
      <c r="L112" s="169"/>
      <c r="M112" s="169"/>
    </row>
    <row r="113" spans="1:13" ht="171" customHeight="1">
      <c r="A113" s="183"/>
      <c r="B113" s="180"/>
      <c r="C113" s="19" t="s">
        <v>177</v>
      </c>
      <c r="D113" s="19" t="s">
        <v>176</v>
      </c>
      <c r="E113" s="180"/>
      <c r="F113" s="16">
        <v>306</v>
      </c>
      <c r="G113" s="17" t="s">
        <v>431</v>
      </c>
      <c r="H113" s="18" t="str">
        <f>IF(G113="SI",1,IF(G113="PARCIAL",0.5,IF(G113="NO APLICA","",0)))</f>
        <v/>
      </c>
      <c r="I113" s="184"/>
      <c r="J113" s="175"/>
      <c r="K113" s="191"/>
      <c r="L113" s="169"/>
      <c r="M113" s="169"/>
    </row>
    <row r="114" spans="1:13">
      <c r="A114" s="183"/>
      <c r="B114" s="180"/>
      <c r="C114" s="19" t="s">
        <v>175</v>
      </c>
      <c r="D114" s="19"/>
      <c r="E114" s="180"/>
      <c r="F114" s="16">
        <v>307</v>
      </c>
      <c r="G114" s="17" t="s">
        <v>431</v>
      </c>
      <c r="H114" s="18" t="str">
        <f>IF(G114="SI",1,IF(G114="PARCIAL",0.5,IF(G114="NO APLICA","",0)))</f>
        <v/>
      </c>
      <c r="I114" s="184"/>
      <c r="J114" s="175"/>
      <c r="K114" s="191"/>
      <c r="L114" s="169"/>
      <c r="M114" s="169"/>
    </row>
    <row r="115" spans="1:13" ht="60">
      <c r="A115" s="183"/>
      <c r="B115" s="180"/>
      <c r="C115" s="19" t="s">
        <v>174</v>
      </c>
      <c r="D115" s="19"/>
      <c r="E115" s="180"/>
      <c r="F115" s="16">
        <v>308</v>
      </c>
      <c r="G115" s="17" t="s">
        <v>431</v>
      </c>
      <c r="H115" s="18" t="str">
        <f>IF(G115="SI",1,IF(G115="PARCIAL",0.5,IF(G115="NO APLICA","",0)))</f>
        <v/>
      </c>
      <c r="I115" s="184"/>
      <c r="J115" s="176"/>
      <c r="K115" s="190"/>
      <c r="L115" s="170"/>
      <c r="M115" s="170"/>
    </row>
    <row r="116" spans="1:13" ht="138.94999999999999" hidden="1" customHeight="1">
      <c r="A116" s="183" t="s">
        <v>173</v>
      </c>
      <c r="B116" s="19" t="s">
        <v>172</v>
      </c>
      <c r="C116" s="19" t="s">
        <v>171</v>
      </c>
      <c r="D116" s="19"/>
      <c r="E116" s="19"/>
      <c r="F116" s="16">
        <v>748</v>
      </c>
      <c r="G116" s="17"/>
      <c r="H116" s="18">
        <f>IF(G116="SI",1,IF(G116="PARCIAL",0.5,IF(G116="NO APLICA","",0)))</f>
        <v>0</v>
      </c>
      <c r="I116" s="184">
        <f>AVERAGE(H117,H119,H120,H121,H122,H123,H124,H125,H126,H127,H129,H130,H131,H132,H133,H134,H135,H136,H137,H138,H139,H140,H141,H142,H143,H145,H146,H147,H148,H149,H150,H151,H152,H153,H154,)</f>
        <v>0.47222222222222221</v>
      </c>
      <c r="J116" s="26"/>
      <c r="K116" s="35"/>
      <c r="L116" s="75"/>
      <c r="M116" s="75"/>
    </row>
    <row r="117" spans="1:13" ht="80.099999999999994" customHeight="1">
      <c r="A117" s="183"/>
      <c r="B117" s="180" t="s">
        <v>170</v>
      </c>
      <c r="C117" s="19" t="s">
        <v>169</v>
      </c>
      <c r="D117" s="19" t="s">
        <v>168</v>
      </c>
      <c r="E117" s="180" t="s">
        <v>167</v>
      </c>
      <c r="F117" s="16">
        <v>439</v>
      </c>
      <c r="G117" s="185" t="s">
        <v>429</v>
      </c>
      <c r="H117" s="187">
        <f>IF(G117="SI",1,IF(G117="PARCIAL",0.5,IF(G117="NO APLICA","",0)))</f>
        <v>1</v>
      </c>
      <c r="I117" s="184"/>
      <c r="J117" s="214"/>
      <c r="K117" s="174" t="s">
        <v>640</v>
      </c>
      <c r="L117" s="168"/>
      <c r="M117" s="168"/>
    </row>
    <row r="118" spans="1:13" ht="30">
      <c r="A118" s="183"/>
      <c r="B118" s="180"/>
      <c r="C118" s="19" t="s">
        <v>158</v>
      </c>
      <c r="D118" s="19"/>
      <c r="E118" s="180"/>
      <c r="F118" s="16">
        <v>310</v>
      </c>
      <c r="G118" s="186"/>
      <c r="H118" s="188"/>
      <c r="I118" s="184"/>
      <c r="J118" s="215"/>
      <c r="K118" s="175"/>
      <c r="L118" s="169"/>
      <c r="M118" s="169"/>
    </row>
    <row r="119" spans="1:13" ht="30">
      <c r="A119" s="183"/>
      <c r="B119" s="180"/>
      <c r="C119" s="19" t="s">
        <v>157</v>
      </c>
      <c r="D119" s="19"/>
      <c r="E119" s="180"/>
      <c r="F119" s="16">
        <v>440</v>
      </c>
      <c r="G119" s="17" t="s">
        <v>429</v>
      </c>
      <c r="H119" s="18">
        <f t="shared" ref="H119:H127" si="3">IF(G119="SI",1,IF(G119="PARCIAL",0.5,IF(G119="NO APLICA","",0)))</f>
        <v>1</v>
      </c>
      <c r="I119" s="184"/>
      <c r="J119" s="215"/>
      <c r="K119" s="175"/>
      <c r="L119" s="169"/>
      <c r="M119" s="169"/>
    </row>
    <row r="120" spans="1:13" ht="17.100000000000001" customHeight="1">
      <c r="A120" s="183"/>
      <c r="B120" s="180"/>
      <c r="C120" s="19" t="s">
        <v>156</v>
      </c>
      <c r="D120" s="19"/>
      <c r="E120" s="180"/>
      <c r="F120" s="16">
        <v>311</v>
      </c>
      <c r="G120" s="17" t="s">
        <v>429</v>
      </c>
      <c r="H120" s="18">
        <f t="shared" si="3"/>
        <v>1</v>
      </c>
      <c r="I120" s="184"/>
      <c r="J120" s="215"/>
      <c r="K120" s="175"/>
      <c r="L120" s="169"/>
      <c r="M120" s="169"/>
    </row>
    <row r="121" spans="1:13" ht="30">
      <c r="A121" s="183"/>
      <c r="B121" s="180"/>
      <c r="C121" s="19" t="s">
        <v>166</v>
      </c>
      <c r="D121" s="19"/>
      <c r="E121" s="180"/>
      <c r="F121" s="16">
        <v>312</v>
      </c>
      <c r="G121" s="17" t="s">
        <v>429</v>
      </c>
      <c r="H121" s="18">
        <f t="shared" si="3"/>
        <v>1</v>
      </c>
      <c r="I121" s="184"/>
      <c r="J121" s="215"/>
      <c r="K121" s="175"/>
      <c r="L121" s="169"/>
      <c r="M121" s="169"/>
    </row>
    <row r="122" spans="1:13">
      <c r="A122" s="183"/>
      <c r="B122" s="180"/>
      <c r="C122" s="19" t="s">
        <v>154</v>
      </c>
      <c r="D122" s="19"/>
      <c r="E122" s="180"/>
      <c r="F122" s="16">
        <v>313</v>
      </c>
      <c r="G122" s="17" t="s">
        <v>429</v>
      </c>
      <c r="H122" s="18">
        <f t="shared" si="3"/>
        <v>1</v>
      </c>
      <c r="I122" s="184"/>
      <c r="J122" s="215"/>
      <c r="K122" s="175"/>
      <c r="L122" s="169"/>
      <c r="M122" s="169"/>
    </row>
    <row r="123" spans="1:13" ht="30">
      <c r="A123" s="183"/>
      <c r="B123" s="180"/>
      <c r="C123" s="19" t="s">
        <v>153</v>
      </c>
      <c r="D123" s="19"/>
      <c r="E123" s="180"/>
      <c r="F123" s="16">
        <v>314</v>
      </c>
      <c r="G123" s="17" t="s">
        <v>429</v>
      </c>
      <c r="H123" s="18">
        <f t="shared" si="3"/>
        <v>1</v>
      </c>
      <c r="I123" s="184"/>
      <c r="J123" s="215"/>
      <c r="K123" s="175"/>
      <c r="L123" s="169"/>
      <c r="M123" s="169"/>
    </row>
    <row r="124" spans="1:13" ht="30">
      <c r="A124" s="183"/>
      <c r="B124" s="180"/>
      <c r="C124" s="19" t="s">
        <v>165</v>
      </c>
      <c r="D124" s="19"/>
      <c r="E124" s="180"/>
      <c r="F124" s="16">
        <v>315</v>
      </c>
      <c r="G124" s="17" t="s">
        <v>429</v>
      </c>
      <c r="H124" s="18">
        <f t="shared" si="3"/>
        <v>1</v>
      </c>
      <c r="I124" s="184"/>
      <c r="J124" s="215"/>
      <c r="K124" s="175"/>
      <c r="L124" s="169"/>
      <c r="M124" s="169"/>
    </row>
    <row r="125" spans="1:13">
      <c r="A125" s="183"/>
      <c r="B125" s="180"/>
      <c r="C125" s="19" t="s">
        <v>164</v>
      </c>
      <c r="D125" s="19"/>
      <c r="E125" s="180"/>
      <c r="F125" s="16">
        <v>316</v>
      </c>
      <c r="G125" s="17" t="s">
        <v>429</v>
      </c>
      <c r="H125" s="18">
        <f t="shared" si="3"/>
        <v>1</v>
      </c>
      <c r="I125" s="184"/>
      <c r="J125" s="215"/>
      <c r="K125" s="175"/>
      <c r="L125" s="169"/>
      <c r="M125" s="169"/>
    </row>
    <row r="126" spans="1:13" ht="83.1" customHeight="1">
      <c r="A126" s="183"/>
      <c r="B126" s="180"/>
      <c r="C126" s="19" t="s">
        <v>163</v>
      </c>
      <c r="D126" s="19"/>
      <c r="E126" s="180"/>
      <c r="F126" s="16">
        <v>441</v>
      </c>
      <c r="G126" s="17" t="s">
        <v>405</v>
      </c>
      <c r="H126" s="18">
        <f t="shared" si="3"/>
        <v>0</v>
      </c>
      <c r="I126" s="184"/>
      <c r="J126" s="216"/>
      <c r="K126" s="176"/>
      <c r="L126" s="170"/>
      <c r="M126" s="170"/>
    </row>
    <row r="127" spans="1:13" ht="153.94999999999999" customHeight="1">
      <c r="A127" s="183"/>
      <c r="B127" s="180" t="s">
        <v>162</v>
      </c>
      <c r="C127" s="19" t="s">
        <v>161</v>
      </c>
      <c r="D127" s="19" t="s">
        <v>160</v>
      </c>
      <c r="E127" s="180" t="s">
        <v>159</v>
      </c>
      <c r="F127" s="16">
        <v>459</v>
      </c>
      <c r="G127" s="185" t="s">
        <v>405</v>
      </c>
      <c r="H127" s="187">
        <f t="shared" si="3"/>
        <v>0</v>
      </c>
      <c r="I127" s="184"/>
      <c r="J127" s="192" t="s">
        <v>1082</v>
      </c>
      <c r="K127" s="174" t="s">
        <v>640</v>
      </c>
      <c r="L127" s="168"/>
      <c r="M127" s="168"/>
    </row>
    <row r="128" spans="1:13" ht="30">
      <c r="A128" s="183"/>
      <c r="B128" s="180"/>
      <c r="C128" s="19" t="s">
        <v>158</v>
      </c>
      <c r="D128" s="19"/>
      <c r="E128" s="180"/>
      <c r="F128" s="16">
        <v>460</v>
      </c>
      <c r="G128" s="186"/>
      <c r="H128" s="188"/>
      <c r="I128" s="184"/>
      <c r="J128" s="175"/>
      <c r="K128" s="175"/>
      <c r="L128" s="169"/>
      <c r="M128" s="169"/>
    </row>
    <row r="129" spans="1:13" ht="30">
      <c r="A129" s="183"/>
      <c r="B129" s="180"/>
      <c r="C129" s="19" t="s">
        <v>157</v>
      </c>
      <c r="D129" s="19"/>
      <c r="E129" s="180"/>
      <c r="F129" s="16">
        <v>461</v>
      </c>
      <c r="G129" s="17" t="s">
        <v>405</v>
      </c>
      <c r="H129" s="18">
        <f t="shared" ref="H129:H143" si="4">IF(G129="SI",1,IF(G129="PARCIAL",0.5,IF(G129="NO APLICA","",0)))</f>
        <v>0</v>
      </c>
      <c r="I129" s="184"/>
      <c r="J129" s="175"/>
      <c r="K129" s="175"/>
      <c r="L129" s="169"/>
      <c r="M129" s="169"/>
    </row>
    <row r="130" spans="1:13" ht="30">
      <c r="A130" s="183"/>
      <c r="B130" s="180"/>
      <c r="C130" s="19" t="s">
        <v>156</v>
      </c>
      <c r="D130" s="19"/>
      <c r="E130" s="180"/>
      <c r="F130" s="16">
        <v>462</v>
      </c>
      <c r="G130" s="17" t="s">
        <v>405</v>
      </c>
      <c r="H130" s="18">
        <f t="shared" si="4"/>
        <v>0</v>
      </c>
      <c r="I130" s="184"/>
      <c r="J130" s="175"/>
      <c r="K130" s="175"/>
      <c r="L130" s="169"/>
      <c r="M130" s="169"/>
    </row>
    <row r="131" spans="1:13">
      <c r="A131" s="183"/>
      <c r="B131" s="180"/>
      <c r="C131" s="19" t="s">
        <v>155</v>
      </c>
      <c r="D131" s="19"/>
      <c r="E131" s="180"/>
      <c r="F131" s="16">
        <v>463</v>
      </c>
      <c r="G131" s="17" t="s">
        <v>405</v>
      </c>
      <c r="H131" s="18">
        <f t="shared" si="4"/>
        <v>0</v>
      </c>
      <c r="I131" s="184"/>
      <c r="J131" s="175"/>
      <c r="K131" s="175"/>
      <c r="L131" s="169"/>
      <c r="M131" s="169"/>
    </row>
    <row r="132" spans="1:13">
      <c r="A132" s="183"/>
      <c r="B132" s="180"/>
      <c r="C132" s="19" t="s">
        <v>154</v>
      </c>
      <c r="D132" s="19"/>
      <c r="E132" s="180"/>
      <c r="F132" s="16">
        <v>464</v>
      </c>
      <c r="G132" s="17" t="s">
        <v>405</v>
      </c>
      <c r="H132" s="18">
        <f t="shared" si="4"/>
        <v>0</v>
      </c>
      <c r="I132" s="184"/>
      <c r="J132" s="175"/>
      <c r="K132" s="175"/>
      <c r="L132" s="169"/>
      <c r="M132" s="169"/>
    </row>
    <row r="133" spans="1:13" ht="30">
      <c r="A133" s="183"/>
      <c r="B133" s="180"/>
      <c r="C133" s="19" t="s">
        <v>153</v>
      </c>
      <c r="D133" s="19"/>
      <c r="E133" s="180"/>
      <c r="F133" s="16">
        <v>465</v>
      </c>
      <c r="G133" s="17" t="s">
        <v>405</v>
      </c>
      <c r="H133" s="18">
        <f t="shared" si="4"/>
        <v>0</v>
      </c>
      <c r="I133" s="184"/>
      <c r="J133" s="175"/>
      <c r="K133" s="175"/>
      <c r="L133" s="169"/>
      <c r="M133" s="169"/>
    </row>
    <row r="134" spans="1:13">
      <c r="A134" s="183"/>
      <c r="B134" s="180"/>
      <c r="C134" s="19" t="s">
        <v>152</v>
      </c>
      <c r="D134" s="19"/>
      <c r="E134" s="180"/>
      <c r="F134" s="16">
        <v>466</v>
      </c>
      <c r="G134" s="17" t="s">
        <v>405</v>
      </c>
      <c r="H134" s="18">
        <f t="shared" si="4"/>
        <v>0</v>
      </c>
      <c r="I134" s="184"/>
      <c r="J134" s="175"/>
      <c r="K134" s="175"/>
      <c r="L134" s="169"/>
      <c r="M134" s="169"/>
    </row>
    <row r="135" spans="1:13" ht="30">
      <c r="A135" s="183"/>
      <c r="B135" s="180"/>
      <c r="C135" s="19" t="s">
        <v>151</v>
      </c>
      <c r="D135" s="19"/>
      <c r="E135" s="180"/>
      <c r="F135" s="16">
        <v>467</v>
      </c>
      <c r="G135" s="17" t="s">
        <v>405</v>
      </c>
      <c r="H135" s="18">
        <f t="shared" si="4"/>
        <v>0</v>
      </c>
      <c r="I135" s="184"/>
      <c r="J135" s="175"/>
      <c r="K135" s="175"/>
      <c r="L135" s="169"/>
      <c r="M135" s="169"/>
    </row>
    <row r="136" spans="1:13">
      <c r="A136" s="183"/>
      <c r="B136" s="180"/>
      <c r="C136" s="19" t="s">
        <v>150</v>
      </c>
      <c r="D136" s="19"/>
      <c r="E136" s="180"/>
      <c r="F136" s="16">
        <v>468</v>
      </c>
      <c r="G136" s="17" t="s">
        <v>405</v>
      </c>
      <c r="H136" s="18">
        <f t="shared" si="4"/>
        <v>0</v>
      </c>
      <c r="I136" s="184"/>
      <c r="J136" s="175"/>
      <c r="K136" s="175"/>
      <c r="L136" s="169"/>
      <c r="M136" s="169"/>
    </row>
    <row r="137" spans="1:13">
      <c r="A137" s="183"/>
      <c r="B137" s="180"/>
      <c r="C137" s="19" t="s">
        <v>149</v>
      </c>
      <c r="D137" s="19"/>
      <c r="E137" s="180"/>
      <c r="F137" s="16">
        <v>470</v>
      </c>
      <c r="G137" s="17" t="s">
        <v>405</v>
      </c>
      <c r="H137" s="18">
        <f t="shared" si="4"/>
        <v>0</v>
      </c>
      <c r="I137" s="184"/>
      <c r="J137" s="175"/>
      <c r="K137" s="175"/>
      <c r="L137" s="169"/>
      <c r="M137" s="169"/>
    </row>
    <row r="138" spans="1:13">
      <c r="A138" s="183"/>
      <c r="B138" s="180"/>
      <c r="C138" s="19" t="s">
        <v>148</v>
      </c>
      <c r="D138" s="19"/>
      <c r="E138" s="180"/>
      <c r="F138" s="16">
        <v>471</v>
      </c>
      <c r="G138" s="17" t="s">
        <v>405</v>
      </c>
      <c r="H138" s="18">
        <f t="shared" si="4"/>
        <v>0</v>
      </c>
      <c r="I138" s="184"/>
      <c r="J138" s="175"/>
      <c r="K138" s="175"/>
      <c r="L138" s="169"/>
      <c r="M138" s="169"/>
    </row>
    <row r="139" spans="1:13">
      <c r="A139" s="183"/>
      <c r="B139" s="180"/>
      <c r="C139" s="19" t="s">
        <v>147</v>
      </c>
      <c r="D139" s="19"/>
      <c r="E139" s="180"/>
      <c r="F139" s="16">
        <v>472</v>
      </c>
      <c r="G139" s="17" t="s">
        <v>405</v>
      </c>
      <c r="H139" s="18">
        <f t="shared" si="4"/>
        <v>0</v>
      </c>
      <c r="I139" s="184"/>
      <c r="J139" s="175"/>
      <c r="K139" s="175"/>
      <c r="L139" s="169"/>
      <c r="M139" s="169"/>
    </row>
    <row r="140" spans="1:13">
      <c r="A140" s="183"/>
      <c r="B140" s="180"/>
      <c r="C140" s="19" t="s">
        <v>146</v>
      </c>
      <c r="D140" s="19"/>
      <c r="E140" s="180"/>
      <c r="F140" s="16">
        <v>473</v>
      </c>
      <c r="G140" s="17" t="s">
        <v>405</v>
      </c>
      <c r="H140" s="18">
        <f t="shared" si="4"/>
        <v>0</v>
      </c>
      <c r="I140" s="184"/>
      <c r="J140" s="175"/>
      <c r="K140" s="175"/>
      <c r="L140" s="169"/>
      <c r="M140" s="169"/>
    </row>
    <row r="141" spans="1:13">
      <c r="A141" s="183"/>
      <c r="B141" s="180"/>
      <c r="C141" s="19" t="s">
        <v>145</v>
      </c>
      <c r="D141" s="19"/>
      <c r="E141" s="180"/>
      <c r="F141" s="16">
        <v>474</v>
      </c>
      <c r="G141" s="17" t="s">
        <v>405</v>
      </c>
      <c r="H141" s="18">
        <f t="shared" si="4"/>
        <v>0</v>
      </c>
      <c r="I141" s="184"/>
      <c r="J141" s="175"/>
      <c r="K141" s="175"/>
      <c r="L141" s="169"/>
      <c r="M141" s="169"/>
    </row>
    <row r="142" spans="1:13" ht="77.099999999999994" customHeight="1">
      <c r="A142" s="183"/>
      <c r="B142" s="180"/>
      <c r="C142" s="19" t="s">
        <v>144</v>
      </c>
      <c r="D142" s="19"/>
      <c r="E142" s="180"/>
      <c r="F142" s="16">
        <v>475</v>
      </c>
      <c r="G142" s="17" t="s">
        <v>405</v>
      </c>
      <c r="H142" s="18">
        <f t="shared" si="4"/>
        <v>0</v>
      </c>
      <c r="I142" s="184"/>
      <c r="J142" s="176"/>
      <c r="K142" s="176"/>
      <c r="L142" s="170"/>
      <c r="M142" s="170"/>
    </row>
    <row r="143" spans="1:13" ht="81" customHeight="1">
      <c r="A143" s="183"/>
      <c r="B143" s="180" t="s">
        <v>143</v>
      </c>
      <c r="C143" s="19" t="s">
        <v>142</v>
      </c>
      <c r="D143" s="19" t="s">
        <v>135</v>
      </c>
      <c r="E143" s="180" t="s">
        <v>141</v>
      </c>
      <c r="F143" s="16">
        <v>446</v>
      </c>
      <c r="G143" s="185" t="s">
        <v>429</v>
      </c>
      <c r="H143" s="187">
        <f t="shared" si="4"/>
        <v>1</v>
      </c>
      <c r="I143" s="184"/>
      <c r="J143" s="214"/>
      <c r="K143" s="174" t="s">
        <v>640</v>
      </c>
      <c r="L143" s="168"/>
      <c r="M143" s="168"/>
    </row>
    <row r="144" spans="1:13" ht="78" customHeight="1">
      <c r="A144" s="183"/>
      <c r="B144" s="180"/>
      <c r="C144" s="19" t="s">
        <v>140</v>
      </c>
      <c r="D144" s="19" t="s">
        <v>135</v>
      </c>
      <c r="E144" s="180"/>
      <c r="F144" s="16">
        <v>330</v>
      </c>
      <c r="G144" s="186"/>
      <c r="H144" s="188"/>
      <c r="I144" s="184"/>
      <c r="J144" s="215"/>
      <c r="K144" s="175"/>
      <c r="L144" s="169"/>
      <c r="M144" s="169"/>
    </row>
    <row r="145" spans="1:13">
      <c r="A145" s="183"/>
      <c r="B145" s="180"/>
      <c r="C145" s="19" t="s">
        <v>139</v>
      </c>
      <c r="D145" s="19"/>
      <c r="E145" s="180"/>
      <c r="F145" s="16">
        <v>331</v>
      </c>
      <c r="G145" s="17" t="s">
        <v>429</v>
      </c>
      <c r="H145" s="18">
        <f t="shared" ref="H145:H204" si="5">IF(G145="SI",1,IF(G145="PARCIAL",0.5,IF(G145="NO APLICA","",0)))</f>
        <v>1</v>
      </c>
      <c r="I145" s="184"/>
      <c r="J145" s="215"/>
      <c r="K145" s="175"/>
      <c r="L145" s="169"/>
      <c r="M145" s="169"/>
    </row>
    <row r="146" spans="1:13" ht="30">
      <c r="A146" s="183"/>
      <c r="B146" s="180"/>
      <c r="C146" s="19" t="s">
        <v>138</v>
      </c>
      <c r="D146" s="19"/>
      <c r="E146" s="180"/>
      <c r="F146" s="16">
        <v>332</v>
      </c>
      <c r="G146" s="17" t="s">
        <v>429</v>
      </c>
      <c r="H146" s="18">
        <f t="shared" si="5"/>
        <v>1</v>
      </c>
      <c r="I146" s="184"/>
      <c r="J146" s="215"/>
      <c r="K146" s="175"/>
      <c r="L146" s="169"/>
      <c r="M146" s="169"/>
    </row>
    <row r="147" spans="1:13" ht="30">
      <c r="A147" s="183"/>
      <c r="B147" s="180"/>
      <c r="C147" s="19" t="s">
        <v>137</v>
      </c>
      <c r="D147" s="19"/>
      <c r="E147" s="180"/>
      <c r="F147" s="16">
        <v>333</v>
      </c>
      <c r="G147" s="17" t="s">
        <v>429</v>
      </c>
      <c r="H147" s="18">
        <f t="shared" si="5"/>
        <v>1</v>
      </c>
      <c r="I147" s="184"/>
      <c r="J147" s="215"/>
      <c r="K147" s="175"/>
      <c r="L147" s="169"/>
      <c r="M147" s="169"/>
    </row>
    <row r="148" spans="1:13" ht="78" customHeight="1">
      <c r="A148" s="183"/>
      <c r="B148" s="180"/>
      <c r="C148" s="19" t="s">
        <v>136</v>
      </c>
      <c r="D148" s="19" t="s">
        <v>135</v>
      </c>
      <c r="E148" s="180"/>
      <c r="F148" s="16">
        <v>334</v>
      </c>
      <c r="G148" s="17" t="s">
        <v>429</v>
      </c>
      <c r="H148" s="18">
        <f t="shared" si="5"/>
        <v>1</v>
      </c>
      <c r="I148" s="184"/>
      <c r="J148" s="215"/>
      <c r="K148" s="175"/>
      <c r="L148" s="169"/>
      <c r="M148" s="169"/>
    </row>
    <row r="149" spans="1:13">
      <c r="A149" s="183"/>
      <c r="B149" s="180"/>
      <c r="C149" s="19" t="s">
        <v>134</v>
      </c>
      <c r="D149" s="19"/>
      <c r="E149" s="180"/>
      <c r="F149" s="16">
        <v>335</v>
      </c>
      <c r="G149" s="17" t="s">
        <v>429</v>
      </c>
      <c r="H149" s="18">
        <f t="shared" si="5"/>
        <v>1</v>
      </c>
      <c r="I149" s="184"/>
      <c r="J149" s="215"/>
      <c r="K149" s="175"/>
      <c r="L149" s="169"/>
      <c r="M149" s="169"/>
    </row>
    <row r="150" spans="1:13">
      <c r="A150" s="183"/>
      <c r="B150" s="180"/>
      <c r="C150" s="19" t="s">
        <v>133</v>
      </c>
      <c r="D150" s="19"/>
      <c r="E150" s="180"/>
      <c r="F150" s="16">
        <v>336</v>
      </c>
      <c r="G150" s="17" t="s">
        <v>429</v>
      </c>
      <c r="H150" s="18">
        <f t="shared" si="5"/>
        <v>1</v>
      </c>
      <c r="I150" s="184"/>
      <c r="J150" s="215"/>
      <c r="K150" s="175"/>
      <c r="L150" s="169"/>
      <c r="M150" s="169"/>
    </row>
    <row r="151" spans="1:13" ht="30">
      <c r="A151" s="183"/>
      <c r="B151" s="180"/>
      <c r="C151" s="19" t="s">
        <v>132</v>
      </c>
      <c r="D151" s="19"/>
      <c r="E151" s="180"/>
      <c r="F151" s="16">
        <v>337</v>
      </c>
      <c r="G151" s="17" t="s">
        <v>429</v>
      </c>
      <c r="H151" s="18">
        <f t="shared" si="5"/>
        <v>1</v>
      </c>
      <c r="I151" s="184"/>
      <c r="J151" s="215"/>
      <c r="K151" s="175"/>
      <c r="L151" s="169"/>
      <c r="M151" s="169"/>
    </row>
    <row r="152" spans="1:13" ht="30">
      <c r="A152" s="183"/>
      <c r="B152" s="180"/>
      <c r="C152" s="19" t="s">
        <v>131</v>
      </c>
      <c r="D152" s="19"/>
      <c r="E152" s="180"/>
      <c r="F152" s="16">
        <v>338</v>
      </c>
      <c r="G152" s="17" t="s">
        <v>429</v>
      </c>
      <c r="H152" s="18">
        <f t="shared" si="5"/>
        <v>1</v>
      </c>
      <c r="I152" s="184"/>
      <c r="J152" s="215"/>
      <c r="K152" s="175"/>
      <c r="L152" s="169"/>
      <c r="M152" s="169"/>
    </row>
    <row r="153" spans="1:13" ht="138" customHeight="1">
      <c r="A153" s="183"/>
      <c r="B153" s="180"/>
      <c r="C153" s="19" t="s">
        <v>130</v>
      </c>
      <c r="D153" s="19"/>
      <c r="E153" s="180"/>
      <c r="F153" s="16">
        <v>339</v>
      </c>
      <c r="G153" s="17" t="s">
        <v>405</v>
      </c>
      <c r="H153" s="18">
        <f t="shared" si="5"/>
        <v>0</v>
      </c>
      <c r="I153" s="184"/>
      <c r="J153" s="215"/>
      <c r="K153" s="175"/>
      <c r="L153" s="169"/>
      <c r="M153" s="169"/>
    </row>
    <row r="154" spans="1:13" ht="77.099999999999994" customHeight="1">
      <c r="A154" s="183"/>
      <c r="B154" s="180"/>
      <c r="C154" s="19" t="s">
        <v>129</v>
      </c>
      <c r="D154" s="19"/>
      <c r="E154" s="180"/>
      <c r="F154" s="16">
        <v>340</v>
      </c>
      <c r="G154" s="17" t="s">
        <v>405</v>
      </c>
      <c r="H154" s="18">
        <f t="shared" si="5"/>
        <v>0</v>
      </c>
      <c r="I154" s="184"/>
      <c r="J154" s="216"/>
      <c r="K154" s="176"/>
      <c r="L154" s="170"/>
      <c r="M154" s="170"/>
    </row>
    <row r="155" spans="1:13" ht="180" hidden="1">
      <c r="A155" s="183"/>
      <c r="B155" s="180" t="s">
        <v>128</v>
      </c>
      <c r="C155" s="19" t="s">
        <v>127</v>
      </c>
      <c r="D155" s="19" t="s">
        <v>126</v>
      </c>
      <c r="E155" s="180" t="s">
        <v>125</v>
      </c>
      <c r="F155" s="16">
        <v>341</v>
      </c>
      <c r="G155" s="17"/>
      <c r="H155" s="18">
        <f t="shared" si="5"/>
        <v>0</v>
      </c>
      <c r="I155" s="20"/>
      <c r="J155" s="19"/>
      <c r="K155" s="35"/>
      <c r="L155" s="75"/>
      <c r="M155" s="75"/>
    </row>
    <row r="156" spans="1:13" ht="90" hidden="1">
      <c r="A156" s="183"/>
      <c r="B156" s="180"/>
      <c r="C156" s="19" t="s">
        <v>124</v>
      </c>
      <c r="D156" s="19"/>
      <c r="E156" s="180"/>
      <c r="F156" s="16">
        <v>448</v>
      </c>
      <c r="G156" s="17"/>
      <c r="H156" s="18">
        <f t="shared" si="5"/>
        <v>0</v>
      </c>
      <c r="I156" s="20"/>
      <c r="J156" s="19"/>
      <c r="K156" s="35"/>
      <c r="L156" s="75"/>
      <c r="M156" s="75"/>
    </row>
    <row r="157" spans="1:13" ht="90" hidden="1">
      <c r="A157" s="183"/>
      <c r="B157" s="180" t="s">
        <v>123</v>
      </c>
      <c r="C157" s="19" t="s">
        <v>122</v>
      </c>
      <c r="D157" s="19" t="s">
        <v>121</v>
      </c>
      <c r="E157" s="180" t="s">
        <v>120</v>
      </c>
      <c r="F157" s="16">
        <v>342</v>
      </c>
      <c r="G157" s="17"/>
      <c r="H157" s="18">
        <f t="shared" si="5"/>
        <v>0</v>
      </c>
      <c r="I157" s="20"/>
      <c r="J157" s="19"/>
      <c r="K157" s="35"/>
      <c r="L157" s="75"/>
      <c r="M157" s="75"/>
    </row>
    <row r="158" spans="1:13" ht="90" hidden="1">
      <c r="A158" s="183"/>
      <c r="B158" s="180"/>
      <c r="C158" s="19" t="s">
        <v>119</v>
      </c>
      <c r="D158" s="19"/>
      <c r="E158" s="180"/>
      <c r="F158" s="16">
        <v>450</v>
      </c>
      <c r="G158" s="17"/>
      <c r="H158" s="18">
        <f t="shared" si="5"/>
        <v>0</v>
      </c>
      <c r="I158" s="20"/>
      <c r="J158" s="19"/>
      <c r="K158" s="35"/>
      <c r="L158" s="75"/>
      <c r="M158" s="75"/>
    </row>
    <row r="159" spans="1:13" ht="90" hidden="1">
      <c r="A159" s="183"/>
      <c r="B159" s="180" t="s">
        <v>118</v>
      </c>
      <c r="C159" s="19" t="s">
        <v>117</v>
      </c>
      <c r="D159" s="19" t="s">
        <v>116</v>
      </c>
      <c r="E159" s="180" t="s">
        <v>115</v>
      </c>
      <c r="F159" s="16">
        <v>343</v>
      </c>
      <c r="G159" s="17"/>
      <c r="H159" s="18">
        <f t="shared" si="5"/>
        <v>0</v>
      </c>
      <c r="I159" s="20"/>
      <c r="J159" s="19"/>
      <c r="K159" s="35"/>
      <c r="L159" s="75"/>
      <c r="M159" s="75"/>
    </row>
    <row r="160" spans="1:13" hidden="1">
      <c r="A160" s="183"/>
      <c r="B160" s="180"/>
      <c r="C160" s="19" t="s">
        <v>114</v>
      </c>
      <c r="D160" s="19"/>
      <c r="E160" s="180"/>
      <c r="F160" s="16">
        <v>344</v>
      </c>
      <c r="G160" s="17"/>
      <c r="H160" s="18">
        <f t="shared" si="5"/>
        <v>0</v>
      </c>
      <c r="I160" s="20"/>
      <c r="J160" s="19"/>
      <c r="K160" s="35"/>
      <c r="L160" s="75"/>
      <c r="M160" s="75"/>
    </row>
    <row r="161" spans="1:13" ht="30" hidden="1">
      <c r="A161" s="183"/>
      <c r="B161" s="180" t="s">
        <v>113</v>
      </c>
      <c r="C161" s="19" t="s">
        <v>112</v>
      </c>
      <c r="D161" s="19"/>
      <c r="E161" s="180" t="s">
        <v>111</v>
      </c>
      <c r="F161" s="16">
        <v>345</v>
      </c>
      <c r="G161" s="17"/>
      <c r="H161" s="18">
        <f t="shared" si="5"/>
        <v>0</v>
      </c>
      <c r="I161" s="20"/>
      <c r="J161" s="19"/>
      <c r="K161" s="35"/>
      <c r="L161" s="75"/>
      <c r="M161" s="75"/>
    </row>
    <row r="162" spans="1:13" ht="90" hidden="1">
      <c r="A162" s="183"/>
      <c r="B162" s="180"/>
      <c r="C162" s="19" t="s">
        <v>110</v>
      </c>
      <c r="D162" s="19" t="s">
        <v>109</v>
      </c>
      <c r="E162" s="180"/>
      <c r="F162" s="16">
        <v>346</v>
      </c>
      <c r="G162" s="17"/>
      <c r="H162" s="18">
        <f t="shared" si="5"/>
        <v>0</v>
      </c>
      <c r="I162" s="20"/>
      <c r="J162" s="19"/>
      <c r="K162" s="35"/>
      <c r="L162" s="75"/>
      <c r="M162" s="75"/>
    </row>
    <row r="163" spans="1:13" ht="105" hidden="1">
      <c r="A163" s="183"/>
      <c r="B163" s="19" t="s">
        <v>108</v>
      </c>
      <c r="C163" s="19" t="s">
        <v>107</v>
      </c>
      <c r="D163" s="19" t="s">
        <v>106</v>
      </c>
      <c r="E163" s="19" t="s">
        <v>105</v>
      </c>
      <c r="F163" s="16">
        <v>347</v>
      </c>
      <c r="G163" s="17"/>
      <c r="H163" s="18">
        <f t="shared" si="5"/>
        <v>0</v>
      </c>
      <c r="I163" s="20"/>
      <c r="J163" s="19"/>
      <c r="K163" s="35"/>
      <c r="L163" s="75"/>
      <c r="M163" s="75"/>
    </row>
    <row r="164" spans="1:13" ht="75" hidden="1">
      <c r="A164" s="183"/>
      <c r="B164" s="180" t="s">
        <v>104</v>
      </c>
      <c r="C164" s="19" t="s">
        <v>103</v>
      </c>
      <c r="D164" s="19" t="s">
        <v>102</v>
      </c>
      <c r="E164" s="180" t="s">
        <v>101</v>
      </c>
      <c r="F164" s="16">
        <v>348</v>
      </c>
      <c r="G164" s="17"/>
      <c r="H164" s="18">
        <f t="shared" si="5"/>
        <v>0</v>
      </c>
      <c r="I164" s="20"/>
      <c r="J164" s="19"/>
      <c r="K164" s="35"/>
      <c r="L164" s="75"/>
      <c r="M164" s="75"/>
    </row>
    <row r="165" spans="1:13" ht="75" hidden="1">
      <c r="A165" s="183"/>
      <c r="B165" s="180"/>
      <c r="C165" s="19" t="s">
        <v>100</v>
      </c>
      <c r="D165" s="19" t="s">
        <v>99</v>
      </c>
      <c r="E165" s="180"/>
      <c r="F165" s="16">
        <v>451</v>
      </c>
      <c r="G165" s="31"/>
      <c r="H165" s="18">
        <f t="shared" si="5"/>
        <v>0</v>
      </c>
      <c r="I165" s="20"/>
      <c r="J165" s="26"/>
      <c r="K165" s="35"/>
      <c r="L165" s="75"/>
      <c r="M165" s="75"/>
    </row>
    <row r="166" spans="1:13" hidden="1">
      <c r="A166" s="183"/>
      <c r="B166" s="180"/>
      <c r="C166" s="19" t="s">
        <v>98</v>
      </c>
      <c r="D166" s="19"/>
      <c r="E166" s="180"/>
      <c r="F166" s="16">
        <v>349</v>
      </c>
      <c r="G166" s="17"/>
      <c r="H166" s="18">
        <f t="shared" si="5"/>
        <v>0</v>
      </c>
      <c r="I166" s="20"/>
      <c r="J166" s="19"/>
      <c r="K166" s="35"/>
      <c r="L166" s="75"/>
      <c r="M166" s="75"/>
    </row>
    <row r="167" spans="1:13" ht="30" hidden="1">
      <c r="A167" s="183"/>
      <c r="B167" s="180"/>
      <c r="C167" s="19" t="s">
        <v>97</v>
      </c>
      <c r="D167" s="19"/>
      <c r="E167" s="180"/>
      <c r="F167" s="16">
        <v>350</v>
      </c>
      <c r="G167" s="17"/>
      <c r="H167" s="18">
        <f t="shared" si="5"/>
        <v>0</v>
      </c>
      <c r="I167" s="20"/>
      <c r="J167" s="19"/>
      <c r="K167" s="35"/>
      <c r="L167" s="75"/>
      <c r="M167" s="75"/>
    </row>
    <row r="168" spans="1:13" hidden="1">
      <c r="A168" s="183"/>
      <c r="B168" s="180"/>
      <c r="C168" s="19" t="s">
        <v>96</v>
      </c>
      <c r="D168" s="19"/>
      <c r="E168" s="180"/>
      <c r="F168" s="16">
        <v>351</v>
      </c>
      <c r="G168" s="17"/>
      <c r="H168" s="18">
        <f t="shared" si="5"/>
        <v>0</v>
      </c>
      <c r="I168" s="20"/>
      <c r="J168" s="19"/>
      <c r="K168" s="35"/>
      <c r="L168" s="75"/>
      <c r="M168" s="75"/>
    </row>
    <row r="169" spans="1:13" ht="30" hidden="1">
      <c r="A169" s="183"/>
      <c r="B169" s="180"/>
      <c r="C169" s="19" t="s">
        <v>95</v>
      </c>
      <c r="D169" s="19"/>
      <c r="E169" s="180"/>
      <c r="F169" s="16">
        <v>352</v>
      </c>
      <c r="G169" s="17"/>
      <c r="H169" s="18">
        <f t="shared" si="5"/>
        <v>0</v>
      </c>
      <c r="I169" s="20"/>
      <c r="J169" s="19"/>
      <c r="K169" s="35"/>
      <c r="L169" s="75"/>
      <c r="M169" s="75"/>
    </row>
    <row r="170" spans="1:13" ht="105" hidden="1">
      <c r="A170" s="181" t="s">
        <v>94</v>
      </c>
      <c r="B170" s="19" t="s">
        <v>93</v>
      </c>
      <c r="C170" s="19" t="s">
        <v>92</v>
      </c>
      <c r="D170" s="19" t="s">
        <v>91</v>
      </c>
      <c r="E170" s="19" t="s">
        <v>91</v>
      </c>
      <c r="F170" s="16">
        <v>400</v>
      </c>
      <c r="G170" s="17"/>
      <c r="H170" s="18">
        <f t="shared" si="5"/>
        <v>0</v>
      </c>
      <c r="I170" s="20"/>
      <c r="J170" s="19"/>
      <c r="K170" s="35"/>
      <c r="L170" s="75"/>
      <c r="M170" s="75"/>
    </row>
    <row r="171" spans="1:13" hidden="1">
      <c r="A171" s="181"/>
      <c r="B171" s="180" t="s">
        <v>90</v>
      </c>
      <c r="C171" s="19" t="s">
        <v>89</v>
      </c>
      <c r="D171" s="19"/>
      <c r="E171" s="179" t="s">
        <v>78</v>
      </c>
      <c r="F171" s="16">
        <v>401</v>
      </c>
      <c r="G171" s="33"/>
      <c r="H171" s="18">
        <f t="shared" si="5"/>
        <v>0</v>
      </c>
      <c r="I171" s="20"/>
      <c r="J171" s="26"/>
      <c r="K171" s="35"/>
      <c r="L171" s="75"/>
      <c r="M171" s="75"/>
    </row>
    <row r="172" spans="1:13" ht="60" hidden="1">
      <c r="A172" s="181"/>
      <c r="B172" s="180"/>
      <c r="C172" s="19" t="s">
        <v>88</v>
      </c>
      <c r="D172" s="19" t="s">
        <v>87</v>
      </c>
      <c r="E172" s="179"/>
      <c r="F172" s="16"/>
      <c r="G172" s="33"/>
      <c r="H172" s="18">
        <f t="shared" si="5"/>
        <v>0</v>
      </c>
      <c r="I172" s="20"/>
      <c r="J172" s="26"/>
      <c r="K172" s="35"/>
      <c r="L172" s="75"/>
      <c r="M172" s="75"/>
    </row>
    <row r="173" spans="1:13" ht="75" hidden="1">
      <c r="A173" s="181"/>
      <c r="B173" s="180"/>
      <c r="C173" s="19" t="s">
        <v>86</v>
      </c>
      <c r="D173" s="19" t="s">
        <v>85</v>
      </c>
      <c r="E173" s="179"/>
      <c r="F173" s="16"/>
      <c r="G173" s="33"/>
      <c r="H173" s="18">
        <f t="shared" si="5"/>
        <v>0</v>
      </c>
      <c r="I173" s="20"/>
      <c r="J173" s="26"/>
      <c r="K173" s="35"/>
      <c r="L173" s="75"/>
      <c r="M173" s="75"/>
    </row>
    <row r="174" spans="1:13" ht="90" hidden="1">
      <c r="A174" s="181"/>
      <c r="B174" s="180"/>
      <c r="C174" s="19" t="s">
        <v>84</v>
      </c>
      <c r="D174" s="19" t="s">
        <v>83</v>
      </c>
      <c r="E174" s="179"/>
      <c r="F174" s="16"/>
      <c r="G174" s="33"/>
      <c r="H174" s="18">
        <f t="shared" si="5"/>
        <v>0</v>
      </c>
      <c r="I174" s="20"/>
      <c r="J174" s="26"/>
      <c r="K174" s="35"/>
      <c r="L174" s="75"/>
      <c r="M174" s="75"/>
    </row>
    <row r="175" spans="1:13" ht="135" hidden="1">
      <c r="A175" s="181"/>
      <c r="B175" s="180"/>
      <c r="C175" s="19" t="s">
        <v>82</v>
      </c>
      <c r="D175" s="19" t="s">
        <v>81</v>
      </c>
      <c r="E175" s="34" t="s">
        <v>80</v>
      </c>
      <c r="F175" s="16">
        <v>415</v>
      </c>
      <c r="G175" s="17"/>
      <c r="H175" s="18">
        <f t="shared" si="5"/>
        <v>0</v>
      </c>
      <c r="I175" s="20"/>
      <c r="J175" s="19"/>
      <c r="K175" s="35"/>
      <c r="L175" s="75"/>
      <c r="M175" s="75"/>
    </row>
    <row r="176" spans="1:13" hidden="1">
      <c r="A176" s="181"/>
      <c r="B176" s="180"/>
      <c r="C176" s="19" t="s">
        <v>79</v>
      </c>
      <c r="D176" s="19"/>
      <c r="E176" s="182" t="s">
        <v>78</v>
      </c>
      <c r="F176" s="16">
        <v>416</v>
      </c>
      <c r="G176" s="33"/>
      <c r="H176" s="18">
        <f t="shared" si="5"/>
        <v>0</v>
      </c>
      <c r="I176" s="20"/>
      <c r="J176" s="26"/>
      <c r="K176" s="35"/>
      <c r="L176" s="75"/>
      <c r="M176" s="75"/>
    </row>
    <row r="177" spans="1:13" ht="240" hidden="1">
      <c r="A177" s="181"/>
      <c r="B177" s="180"/>
      <c r="C177" s="19" t="s">
        <v>77</v>
      </c>
      <c r="D177" s="19" t="s">
        <v>76</v>
      </c>
      <c r="E177" s="182"/>
      <c r="F177" s="16">
        <v>417</v>
      </c>
      <c r="G177" s="17"/>
      <c r="H177" s="18">
        <f t="shared" si="5"/>
        <v>0</v>
      </c>
      <c r="I177" s="20"/>
      <c r="J177" s="19"/>
      <c r="K177" s="35"/>
      <c r="L177" s="75"/>
      <c r="M177" s="75"/>
    </row>
    <row r="178" spans="1:13" ht="45" hidden="1">
      <c r="A178" s="181"/>
      <c r="B178" s="180"/>
      <c r="C178" s="19" t="s">
        <v>75</v>
      </c>
      <c r="D178" s="19" t="s">
        <v>74</v>
      </c>
      <c r="E178" s="182"/>
      <c r="F178" s="16">
        <v>418</v>
      </c>
      <c r="G178" s="17"/>
      <c r="H178" s="18">
        <f t="shared" si="5"/>
        <v>0</v>
      </c>
      <c r="I178" s="20"/>
      <c r="J178" s="19"/>
      <c r="K178" s="35"/>
      <c r="L178" s="75"/>
      <c r="M178" s="75"/>
    </row>
    <row r="179" spans="1:13" ht="120" hidden="1">
      <c r="A179" s="181"/>
      <c r="B179" s="180"/>
      <c r="C179" s="19" t="s">
        <v>73</v>
      </c>
      <c r="D179" s="19" t="s">
        <v>72</v>
      </c>
      <c r="E179" s="182"/>
      <c r="F179" s="16">
        <v>419</v>
      </c>
      <c r="G179" s="17"/>
      <c r="H179" s="18">
        <f t="shared" si="5"/>
        <v>0</v>
      </c>
      <c r="I179" s="20"/>
      <c r="J179" s="19"/>
      <c r="K179" s="35"/>
      <c r="L179" s="75"/>
      <c r="M179" s="75"/>
    </row>
    <row r="180" spans="1:13" hidden="1">
      <c r="A180" s="181"/>
      <c r="B180" s="180"/>
      <c r="C180" s="19" t="s">
        <v>71</v>
      </c>
      <c r="D180" s="19"/>
      <c r="E180" s="182"/>
      <c r="F180" s="16">
        <v>420</v>
      </c>
      <c r="G180" s="17"/>
      <c r="H180" s="18">
        <f t="shared" si="5"/>
        <v>0</v>
      </c>
      <c r="I180" s="20"/>
      <c r="J180" s="19"/>
      <c r="K180" s="35"/>
      <c r="L180" s="75"/>
      <c r="M180" s="75"/>
    </row>
    <row r="181" spans="1:13" hidden="1">
      <c r="A181" s="181"/>
      <c r="B181" s="180"/>
      <c r="C181" s="19" t="s">
        <v>70</v>
      </c>
      <c r="D181" s="19"/>
      <c r="E181" s="182"/>
      <c r="F181" s="16">
        <v>421</v>
      </c>
      <c r="G181" s="17"/>
      <c r="H181" s="18">
        <f t="shared" si="5"/>
        <v>0</v>
      </c>
      <c r="I181" s="20"/>
      <c r="J181" s="19"/>
      <c r="K181" s="35"/>
      <c r="L181" s="75"/>
      <c r="M181" s="75"/>
    </row>
    <row r="182" spans="1:13" hidden="1">
      <c r="A182" s="181"/>
      <c r="B182" s="180"/>
      <c r="C182" s="19" t="s">
        <v>69</v>
      </c>
      <c r="D182" s="19"/>
      <c r="E182" s="182"/>
      <c r="F182" s="16">
        <v>422</v>
      </c>
      <c r="G182" s="17"/>
      <c r="H182" s="18">
        <f t="shared" si="5"/>
        <v>0</v>
      </c>
      <c r="I182" s="20"/>
      <c r="J182" s="19"/>
      <c r="K182" s="35"/>
      <c r="L182" s="75"/>
      <c r="M182" s="75"/>
    </row>
    <row r="183" spans="1:13" ht="45" hidden="1">
      <c r="A183" s="181"/>
      <c r="B183" s="180"/>
      <c r="C183" s="19" t="s">
        <v>68</v>
      </c>
      <c r="D183" s="19" t="s">
        <v>67</v>
      </c>
      <c r="E183" s="182"/>
      <c r="F183" s="16">
        <v>423</v>
      </c>
      <c r="G183" s="17"/>
      <c r="H183" s="18">
        <f t="shared" si="5"/>
        <v>0</v>
      </c>
      <c r="I183" s="20"/>
      <c r="J183" s="19"/>
      <c r="K183" s="35"/>
      <c r="L183" s="75"/>
      <c r="M183" s="75"/>
    </row>
    <row r="184" spans="1:13" ht="45" hidden="1">
      <c r="A184" s="181"/>
      <c r="B184" s="180"/>
      <c r="C184" s="19" t="s">
        <v>66</v>
      </c>
      <c r="D184" s="19" t="s">
        <v>65</v>
      </c>
      <c r="E184" s="182"/>
      <c r="F184" s="16">
        <v>424</v>
      </c>
      <c r="G184" s="17"/>
      <c r="H184" s="18">
        <f t="shared" si="5"/>
        <v>0</v>
      </c>
      <c r="I184" s="20"/>
      <c r="J184" s="19"/>
      <c r="K184" s="35"/>
      <c r="L184" s="75"/>
      <c r="M184" s="75"/>
    </row>
    <row r="185" spans="1:13" ht="60" hidden="1">
      <c r="A185" s="181"/>
      <c r="B185" s="180"/>
      <c r="C185" s="19" t="s">
        <v>64</v>
      </c>
      <c r="D185" s="19" t="s">
        <v>63</v>
      </c>
      <c r="E185" s="182"/>
      <c r="F185" s="16">
        <v>425</v>
      </c>
      <c r="G185" s="17"/>
      <c r="H185" s="18">
        <f t="shared" si="5"/>
        <v>0</v>
      </c>
      <c r="I185" s="20"/>
      <c r="J185" s="19"/>
      <c r="K185" s="35"/>
      <c r="L185" s="75"/>
      <c r="M185" s="75"/>
    </row>
    <row r="186" spans="1:13" ht="75" hidden="1">
      <c r="A186" s="181"/>
      <c r="B186" s="180"/>
      <c r="C186" s="19" t="s">
        <v>62</v>
      </c>
      <c r="D186" s="19" t="s">
        <v>61</v>
      </c>
      <c r="E186" s="182"/>
      <c r="F186" s="16">
        <v>426</v>
      </c>
      <c r="G186" s="17"/>
      <c r="H186" s="18">
        <f t="shared" si="5"/>
        <v>0</v>
      </c>
      <c r="I186" s="20"/>
      <c r="J186" s="19"/>
      <c r="K186" s="35"/>
      <c r="L186" s="75"/>
      <c r="M186" s="75"/>
    </row>
    <row r="187" spans="1:13" ht="120" hidden="1">
      <c r="A187" s="181"/>
      <c r="B187" s="180"/>
      <c r="C187" s="19" t="s">
        <v>60</v>
      </c>
      <c r="D187" s="19" t="s">
        <v>59</v>
      </c>
      <c r="E187" s="182"/>
      <c r="F187" s="16">
        <v>427</v>
      </c>
      <c r="G187" s="17"/>
      <c r="H187" s="18">
        <f t="shared" si="5"/>
        <v>0</v>
      </c>
      <c r="I187" s="20"/>
      <c r="J187" s="19"/>
      <c r="K187" s="35"/>
      <c r="L187" s="75"/>
      <c r="M187" s="75"/>
    </row>
    <row r="188" spans="1:13" ht="180" hidden="1">
      <c r="A188" s="181"/>
      <c r="B188" s="180"/>
      <c r="C188" s="19" t="s">
        <v>58</v>
      </c>
      <c r="D188" s="19" t="s">
        <v>57</v>
      </c>
      <c r="E188" s="182"/>
      <c r="F188" s="16">
        <v>428</v>
      </c>
      <c r="G188" s="17"/>
      <c r="H188" s="18">
        <f t="shared" si="5"/>
        <v>0</v>
      </c>
      <c r="I188" s="20"/>
      <c r="J188" s="19"/>
      <c r="K188" s="35"/>
      <c r="L188" s="75"/>
      <c r="M188" s="75"/>
    </row>
    <row r="189" spans="1:13" ht="180" hidden="1">
      <c r="A189" s="181"/>
      <c r="B189" s="180"/>
      <c r="C189" s="19" t="s">
        <v>56</v>
      </c>
      <c r="D189" s="19" t="s">
        <v>55</v>
      </c>
      <c r="E189" s="182"/>
      <c r="F189" s="16">
        <v>430</v>
      </c>
      <c r="G189" s="17"/>
      <c r="H189" s="18">
        <f t="shared" si="5"/>
        <v>0</v>
      </c>
      <c r="I189" s="20"/>
      <c r="J189" s="19"/>
      <c r="K189" s="35"/>
      <c r="L189" s="75"/>
      <c r="M189" s="75"/>
    </row>
    <row r="190" spans="1:13" ht="105" hidden="1">
      <c r="A190" s="181"/>
      <c r="B190" s="180"/>
      <c r="C190" s="19" t="s">
        <v>54</v>
      </c>
      <c r="D190" s="19" t="s">
        <v>53</v>
      </c>
      <c r="E190" s="182"/>
      <c r="F190" s="16">
        <v>431</v>
      </c>
      <c r="G190" s="17"/>
      <c r="H190" s="18">
        <f t="shared" si="5"/>
        <v>0</v>
      </c>
      <c r="I190" s="20"/>
      <c r="J190" s="19"/>
      <c r="K190" s="35"/>
      <c r="L190" s="75"/>
      <c r="M190" s="75"/>
    </row>
    <row r="191" spans="1:13" ht="150" hidden="1">
      <c r="A191" s="181"/>
      <c r="B191" s="180"/>
      <c r="C191" s="19" t="s">
        <v>52</v>
      </c>
      <c r="D191" s="19" t="s">
        <v>51</v>
      </c>
      <c r="E191" s="182"/>
      <c r="F191" s="16">
        <v>432</v>
      </c>
      <c r="G191" s="17"/>
      <c r="H191" s="18">
        <f t="shared" si="5"/>
        <v>0</v>
      </c>
      <c r="I191" s="20"/>
      <c r="J191" s="19"/>
      <c r="K191" s="35"/>
      <c r="L191" s="75"/>
      <c r="M191" s="75"/>
    </row>
    <row r="192" spans="1:13" ht="60" hidden="1">
      <c r="A192" s="181"/>
      <c r="B192" s="180"/>
      <c r="C192" s="19" t="s">
        <v>50</v>
      </c>
      <c r="D192" s="19" t="s">
        <v>49</v>
      </c>
      <c r="E192" s="182"/>
      <c r="F192" s="16">
        <v>433</v>
      </c>
      <c r="G192" s="17"/>
      <c r="H192" s="18">
        <f t="shared" si="5"/>
        <v>0</v>
      </c>
      <c r="I192" s="20"/>
      <c r="J192" s="19"/>
      <c r="K192" s="35"/>
      <c r="L192" s="75"/>
      <c r="M192" s="75"/>
    </row>
    <row r="193" spans="1:13" ht="60" hidden="1">
      <c r="A193" s="181"/>
      <c r="B193" s="180"/>
      <c r="C193" s="19" t="s">
        <v>48</v>
      </c>
      <c r="D193" s="19" t="s">
        <v>47</v>
      </c>
      <c r="E193" s="182"/>
      <c r="F193" s="16">
        <v>434</v>
      </c>
      <c r="G193" s="17"/>
      <c r="H193" s="18">
        <f t="shared" si="5"/>
        <v>0</v>
      </c>
      <c r="I193" s="20"/>
      <c r="J193" s="19"/>
      <c r="K193" s="35"/>
      <c r="L193" s="75"/>
      <c r="M193" s="75"/>
    </row>
    <row r="194" spans="1:13" ht="90" hidden="1">
      <c r="A194" s="181"/>
      <c r="B194" s="180"/>
      <c r="C194" s="19" t="s">
        <v>46</v>
      </c>
      <c r="D194" s="19" t="s">
        <v>45</v>
      </c>
      <c r="E194" s="182"/>
      <c r="F194" s="16">
        <v>435</v>
      </c>
      <c r="G194" s="17"/>
      <c r="H194" s="18">
        <f t="shared" si="5"/>
        <v>0</v>
      </c>
      <c r="I194" s="20"/>
      <c r="J194" s="19"/>
      <c r="K194" s="35"/>
      <c r="L194" s="75"/>
      <c r="M194" s="75"/>
    </row>
    <row r="195" spans="1:13" ht="90" hidden="1">
      <c r="A195" s="181"/>
      <c r="B195" s="180"/>
      <c r="C195" s="19" t="s">
        <v>44</v>
      </c>
      <c r="D195" s="19" t="s">
        <v>43</v>
      </c>
      <c r="E195" s="182"/>
      <c r="F195" s="16">
        <v>436</v>
      </c>
      <c r="G195" s="17"/>
      <c r="H195" s="18">
        <f t="shared" si="5"/>
        <v>0</v>
      </c>
      <c r="I195" s="20"/>
      <c r="J195" s="19"/>
      <c r="K195" s="35"/>
      <c r="L195" s="75"/>
      <c r="M195" s="75"/>
    </row>
    <row r="196" spans="1:13" ht="75" hidden="1">
      <c r="A196" s="181"/>
      <c r="B196" s="180"/>
      <c r="C196" s="19" t="s">
        <v>42</v>
      </c>
      <c r="D196" s="19" t="s">
        <v>41</v>
      </c>
      <c r="E196" s="182"/>
      <c r="F196" s="16">
        <v>437</v>
      </c>
      <c r="G196" s="17"/>
      <c r="H196" s="18">
        <f t="shared" si="5"/>
        <v>0</v>
      </c>
      <c r="I196" s="20"/>
      <c r="J196" s="19"/>
      <c r="K196" s="35"/>
      <c r="L196" s="75"/>
      <c r="M196" s="75"/>
    </row>
    <row r="197" spans="1:13" ht="105" hidden="1">
      <c r="A197" s="181"/>
      <c r="B197" s="180"/>
      <c r="C197" s="19" t="s">
        <v>40</v>
      </c>
      <c r="D197" s="19" t="s">
        <v>39</v>
      </c>
      <c r="E197" s="182"/>
      <c r="F197" s="16">
        <v>438</v>
      </c>
      <c r="G197" s="17"/>
      <c r="H197" s="18">
        <f t="shared" si="5"/>
        <v>0</v>
      </c>
      <c r="I197" s="20"/>
      <c r="J197" s="19"/>
      <c r="K197" s="35"/>
      <c r="L197" s="75"/>
      <c r="M197" s="75"/>
    </row>
    <row r="198" spans="1:13" s="77" customFormat="1" ht="126" hidden="1">
      <c r="A198" s="177" t="s">
        <v>38</v>
      </c>
      <c r="B198" s="36" t="s">
        <v>37</v>
      </c>
      <c r="C198" s="36" t="s">
        <v>36</v>
      </c>
      <c r="D198" s="37" t="s">
        <v>35</v>
      </c>
      <c r="E198" s="38" t="s">
        <v>34</v>
      </c>
      <c r="F198" s="39"/>
      <c r="G198" s="40"/>
      <c r="H198" s="18">
        <f t="shared" si="5"/>
        <v>0</v>
      </c>
      <c r="I198" s="20"/>
      <c r="J198" s="41"/>
      <c r="K198" s="37"/>
      <c r="L198" s="76"/>
      <c r="M198" s="76"/>
    </row>
    <row r="199" spans="1:13" s="77" customFormat="1" ht="173.25" hidden="1">
      <c r="A199" s="177"/>
      <c r="B199" s="36" t="s">
        <v>33</v>
      </c>
      <c r="C199" s="41" t="s">
        <v>32</v>
      </c>
      <c r="D199" s="41" t="s">
        <v>31</v>
      </c>
      <c r="E199" s="38" t="s">
        <v>30</v>
      </c>
      <c r="F199" s="39">
        <v>749</v>
      </c>
      <c r="G199" s="40"/>
      <c r="H199" s="18">
        <f t="shared" si="5"/>
        <v>0</v>
      </c>
      <c r="I199" s="20"/>
      <c r="J199" s="41"/>
      <c r="K199" s="37"/>
      <c r="L199" s="76"/>
      <c r="M199" s="76"/>
    </row>
    <row r="200" spans="1:13" ht="409.5" hidden="1">
      <c r="A200" s="178" t="s">
        <v>29</v>
      </c>
      <c r="B200" s="179" t="s">
        <v>28</v>
      </c>
      <c r="C200" s="19" t="s">
        <v>27</v>
      </c>
      <c r="D200" s="19" t="s">
        <v>26</v>
      </c>
      <c r="E200" s="19" t="s">
        <v>25</v>
      </c>
      <c r="F200" s="16">
        <v>749</v>
      </c>
      <c r="G200" s="17"/>
      <c r="H200" s="18">
        <f t="shared" si="5"/>
        <v>0</v>
      </c>
      <c r="I200" s="20"/>
      <c r="J200" s="19"/>
      <c r="K200" s="35"/>
      <c r="L200" s="75"/>
      <c r="M200" s="75"/>
    </row>
    <row r="201" spans="1:13" ht="180" hidden="1">
      <c r="A201" s="178"/>
      <c r="B201" s="179"/>
      <c r="C201" s="19" t="s">
        <v>24</v>
      </c>
      <c r="D201" s="19" t="s">
        <v>23</v>
      </c>
      <c r="E201" s="19" t="s">
        <v>22</v>
      </c>
      <c r="F201" s="26"/>
      <c r="G201" s="33"/>
      <c r="H201" s="18">
        <f t="shared" si="5"/>
        <v>0</v>
      </c>
      <c r="I201" s="20"/>
      <c r="J201" s="26"/>
      <c r="K201" s="35"/>
      <c r="L201" s="75"/>
      <c r="M201" s="75"/>
    </row>
    <row r="202" spans="1:13" ht="195" hidden="1">
      <c r="A202" s="178"/>
      <c r="B202" s="179"/>
      <c r="C202" s="19" t="s">
        <v>21</v>
      </c>
      <c r="D202" s="19" t="s">
        <v>20</v>
      </c>
      <c r="E202" s="19" t="s">
        <v>19</v>
      </c>
      <c r="F202" s="26"/>
      <c r="G202" s="33"/>
      <c r="H202" s="18">
        <f t="shared" si="5"/>
        <v>0</v>
      </c>
      <c r="I202" s="20"/>
      <c r="J202" s="26"/>
      <c r="K202" s="35"/>
      <c r="L202" s="75"/>
      <c r="M202" s="75"/>
    </row>
    <row r="203" spans="1:13" ht="225" hidden="1">
      <c r="A203" s="178"/>
      <c r="B203" s="179"/>
      <c r="C203" s="19" t="s">
        <v>18</v>
      </c>
      <c r="D203" s="19" t="s">
        <v>17</v>
      </c>
      <c r="E203" s="19" t="s">
        <v>16</v>
      </c>
      <c r="F203" s="26"/>
      <c r="G203" s="33"/>
      <c r="H203" s="18">
        <f t="shared" si="5"/>
        <v>0</v>
      </c>
      <c r="I203" s="20"/>
      <c r="J203" s="26"/>
      <c r="K203" s="35"/>
      <c r="L203" s="75"/>
      <c r="M203" s="75"/>
    </row>
    <row r="204" spans="1:13" ht="135" hidden="1">
      <c r="A204" s="178"/>
      <c r="B204" s="179"/>
      <c r="C204" s="19" t="s">
        <v>15</v>
      </c>
      <c r="D204" s="19" t="s">
        <v>14</v>
      </c>
      <c r="E204" s="19" t="s">
        <v>13</v>
      </c>
      <c r="F204" s="26"/>
      <c r="G204" s="33"/>
      <c r="H204" s="18">
        <f t="shared" si="5"/>
        <v>0</v>
      </c>
      <c r="I204" s="20"/>
      <c r="J204" s="26"/>
      <c r="K204" s="35"/>
      <c r="L204" s="75"/>
      <c r="M204" s="75"/>
    </row>
    <row r="206" spans="1:13" hidden="1">
      <c r="A206" s="42" t="str">
        <f>B2</f>
        <v>SECRETARÍA DE TECNOLOGIAS DE LA INFORMACIÓN Y LAS COMUNICACIONES</v>
      </c>
    </row>
    <row r="207" spans="1:13" ht="31.5" hidden="1">
      <c r="A207" s="49" t="s">
        <v>12</v>
      </c>
      <c r="B207" s="50" t="s">
        <v>11</v>
      </c>
      <c r="C207" s="51" t="s">
        <v>10</v>
      </c>
    </row>
    <row r="208" spans="1:13" ht="45" hidden="1">
      <c r="A208" s="52" t="s">
        <v>9</v>
      </c>
      <c r="B208" s="53">
        <f>I8</f>
        <v>0</v>
      </c>
      <c r="C208" s="54" t="str">
        <f>CONCATENATE(J8," 2- ",J9," 3- ",J10," 4- ",J11," 5- ",J13," 6- ",J14," 7- ",J15," 8- ",J16)</f>
        <v xml:space="preserve">No se evidencia la publicación de los mecanismos de atención al ciudadano 2-  3-  4-  5-  6-  7-  8- </v>
      </c>
    </row>
    <row r="209" spans="1:8" hidden="1">
      <c r="A209" s="52" t="s">
        <v>8</v>
      </c>
      <c r="B209" s="53">
        <f>I22</f>
        <v>0.5</v>
      </c>
      <c r="C209" s="54" t="str">
        <f>CONCATENATE(J22," 2- ",J23," 3- ",J24," 4- ",J25," 5- ",J26," 6- ",J27," 7- ",J28," 8- ",J29," 9- ",J30," 10- ",J31)</f>
        <v xml:space="preserve"> 2-  3-  4-  5-  6-  7-  8-  9-  10- </v>
      </c>
      <c r="E209" s="55" t="s">
        <v>429</v>
      </c>
      <c r="F209" s="55"/>
      <c r="G209" s="56">
        <f>COUNTIF($G$8:$G$154,"SI")</f>
        <v>35</v>
      </c>
      <c r="H209" s="57">
        <f>(G209*100%)/$G$213</f>
        <v>0.41176470588235292</v>
      </c>
    </row>
    <row r="210" spans="1:8" ht="30.95" hidden="1" customHeight="1">
      <c r="A210" s="52" t="s">
        <v>7</v>
      </c>
      <c r="B210" s="53">
        <f>I32</f>
        <v>0.6</v>
      </c>
      <c r="C210" s="54" t="str">
        <f>CONCATENATE(J32," 2- ",J33," 3- ",J34," 4- ",J35," 5- ",J36," 6- ",J37," 7- ",J39," 8- ",J40," 9- ",J41," 10- ",J42," 11- ",J43," 12- ",J44," 13- ",J45," 14- ",J46," 15- ",J47," 16- ",J48," 17- ",J49," 18- ",J50," 19- ",J51," 20- ",J52)</f>
        <v xml:space="preserve"> 2-  3- En el momento de la revisión se observo un error 4-  5-  6-  7-  8- No se evidencio enlace con el directorio en el Sistema de Información de Empleo Público – SIGEP, para cumplir con este ítem además debe estar actualizado 9-  10-  11-  12-  13-  14-  15-  16-  17-  18-  19-  20- </v>
      </c>
      <c r="E210" s="55" t="s">
        <v>405</v>
      </c>
      <c r="F210" s="55"/>
      <c r="G210" s="56">
        <f>COUNTIF($G$8:$G$154,"NO")</f>
        <v>37</v>
      </c>
      <c r="H210" s="57">
        <f t="shared" ref="H210:H212" si="6">(G210*100%)/$G$213</f>
        <v>0.43529411764705883</v>
      </c>
    </row>
    <row r="211" spans="1:8" ht="29.1" hidden="1" customHeight="1">
      <c r="A211" s="52" t="s">
        <v>6</v>
      </c>
      <c r="B211" s="53">
        <f>I54</f>
        <v>0.5</v>
      </c>
      <c r="C211" s="54" t="str">
        <f>CONCATENATE(J54," 2- ",J62," 3- ",J63," 4- ",J65)</f>
        <v xml:space="preserve"> 2- Se evidenciaron 3 documentos de los años 2015 y 2018 como normatividad Departamental y a nivel nacional hasta el 2018, ademas no son documentos  con caracteristicas de accesibilidad 3-  4- </v>
      </c>
      <c r="E211" s="55" t="s">
        <v>430</v>
      </c>
      <c r="F211" s="55"/>
      <c r="G211" s="56">
        <f>COUNTIF($G$8:$G$154,"PARCIAL")</f>
        <v>7</v>
      </c>
      <c r="H211" s="57">
        <f t="shared" si="6"/>
        <v>8.2352941176470587E-2</v>
      </c>
    </row>
    <row r="212" spans="1:8" ht="24" hidden="1" customHeight="1">
      <c r="A212" s="52" t="s">
        <v>5</v>
      </c>
      <c r="B212" s="53">
        <f>I83</f>
        <v>0.5</v>
      </c>
      <c r="C212" s="54" t="str">
        <f>CONCATENATE(" 1- ",J83)</f>
        <v xml:space="preserve"> 1- No se evidenciaron los programas y proyectos que actualmente se están ejecutando</v>
      </c>
      <c r="E212" s="55" t="s">
        <v>431</v>
      </c>
      <c r="F212" s="55"/>
      <c r="G212" s="56">
        <f>COUNTIF($G$8:$G$154,"NO APLICA")</f>
        <v>6</v>
      </c>
      <c r="H212" s="57">
        <f t="shared" si="6"/>
        <v>7.0588235294117646E-2</v>
      </c>
    </row>
    <row r="213" spans="1:8" ht="30.95" hidden="1" customHeight="1">
      <c r="A213" s="52" t="s">
        <v>4</v>
      </c>
      <c r="B213" s="53">
        <f>I90</f>
        <v>0.4</v>
      </c>
      <c r="C213" s="54" t="str">
        <f>CONCATENATE(J90," 2- ",J92," 3- ",J93," 4- ",J94," 5- ",J95," 6- ",J96," 7- ",J97," 8- ",J101)</f>
        <v xml:space="preserve"> 2-  3- Se evidencio la publicación de los informes de rendición de cuentas para las vigencias 2014, 2015 y 2016 4-  5-  6- En el enlace relacionado se observan planes de mejoramiento de vigencias 2014 y 2015, no se evidenciaron los vigentes ni lo informes con el enlace al sitio web del organismo de control que lo elaboro 7-  8- </v>
      </c>
      <c r="E213" s="58">
        <v>87</v>
      </c>
      <c r="F213" s="26"/>
      <c r="G213" s="59">
        <f>SUM(G209:G212)</f>
        <v>85</v>
      </c>
      <c r="H213" s="60"/>
    </row>
    <row r="214" spans="1:8" ht="29.1" hidden="1" customHeight="1">
      <c r="A214" s="52" t="s">
        <v>3</v>
      </c>
      <c r="B214" s="53">
        <f>I107</f>
        <v>0.83333333333333337</v>
      </c>
      <c r="C214" s="54" t="str">
        <f>CONCATENATE(J107," 2- ",J108," 3- ",J110)</f>
        <v xml:space="preserve"> 2-  3- En el enlace relacionado se observan los planes de vigencias 2017 y 2020 y no se evidencia la vinculación con SECOP</v>
      </c>
      <c r="E214" s="61"/>
      <c r="F214" s="61"/>
      <c r="G214" s="59">
        <f>E213-G213</f>
        <v>2</v>
      </c>
      <c r="H214" s="60"/>
    </row>
    <row r="215" spans="1:8" ht="45" hidden="1">
      <c r="A215" s="52" t="s">
        <v>2</v>
      </c>
      <c r="B215" s="53">
        <f>I111</f>
        <v>0.5</v>
      </c>
      <c r="C215" s="54" t="str">
        <f>CONCATENATE(J111," 2- ",J112," 3- ",J113," 4- ",J114," 5- ",J115)</f>
        <v xml:space="preserve">No se evidencia mucha información sobre los servicios que presta la Secretaría 2-  3-  4-  5- </v>
      </c>
      <c r="E215" s="62">
        <v>1</v>
      </c>
      <c r="G215" s="63"/>
    </row>
    <row r="216" spans="1:8" ht="42.95" hidden="1" customHeight="1">
      <c r="A216" s="52" t="s">
        <v>1</v>
      </c>
      <c r="B216" s="53">
        <f>I116</f>
        <v>0.47222222222222221</v>
      </c>
      <c r="C216" s="54" t="str">
        <f>CONCATENATE(J117," 2- ",J120," 3- ",J121," - ",J122," 4- ",J123," - ",J124," 5- ",J125," 6- ",J126," 10- ",J127," 7- ",J130," 3- ",J131," 8- ",J132," 9- ",J133," 10- ",J134," 11- ",J135," 12- ",J136," 13- ",J137," 14- ",J139," 15- ",J140," 16- ",J141," 17- ",J142," 18- ",J143," 19- ",J146," 20- ",J147," 21- ",J148," 22- ",J149," 23- ",J150," 24- ",J151," 25- ",J152," 26- ",J153," 27- ",J154)</f>
        <v xml:space="preserve"> 2-  3-  -  4-  -  5-  6-  10- En el enlace relacionado, el documento que esta cargado en el índice es el archivo nombrado registro de activos de información. 7-  3-  8-  9-  10-  11-  12-  13-  14-  15-  16-  17-  18-  19-  20-  21-  22-  23-  24-  25-  26-  27- </v>
      </c>
      <c r="E216" s="62">
        <f>B217</f>
        <v>0.47839506172839502</v>
      </c>
      <c r="F216" s="64"/>
      <c r="G216" s="65">
        <f>E215-E216</f>
        <v>0.52160493827160503</v>
      </c>
    </row>
    <row r="217" spans="1:8" ht="15.75" hidden="1">
      <c r="A217" s="66" t="s">
        <v>0</v>
      </c>
      <c r="B217" s="67">
        <f>AVERAGE(B208:B216)</f>
        <v>0.47839506172839502</v>
      </c>
      <c r="C217" s="67"/>
    </row>
  </sheetData>
  <sheetProtection algorithmName="SHA-512" hashValue="CELMsHQJz8lkAKRW81LRcZyWeGBLc/seKiy2D/nbhQx5Y3IxgqoBiajq1+XW7PxuTt6hNDIzvLyM9QKPihqJkw==" saltValue="HO8GbBs15/0ZJPb5AccGDQ==" spinCount="100000" sheet="1" objects="1" scenarios="1"/>
  <mergeCells count="129">
    <mergeCell ref="A198:A199"/>
    <mergeCell ref="A200:A204"/>
    <mergeCell ref="B200:B204"/>
    <mergeCell ref="B161:B162"/>
    <mergeCell ref="E161:E162"/>
    <mergeCell ref="B164:B169"/>
    <mergeCell ref="E164:E169"/>
    <mergeCell ref="A170:A197"/>
    <mergeCell ref="B171:B197"/>
    <mergeCell ref="E171:E174"/>
    <mergeCell ref="E176:E197"/>
    <mergeCell ref="A116:A169"/>
    <mergeCell ref="M117:M126"/>
    <mergeCell ref="B127:B142"/>
    <mergeCell ref="E127:E142"/>
    <mergeCell ref="G127:G128"/>
    <mergeCell ref="H127:H128"/>
    <mergeCell ref="J127:J142"/>
    <mergeCell ref="K127:K142"/>
    <mergeCell ref="L127:L142"/>
    <mergeCell ref="B155:B156"/>
    <mergeCell ref="E155:E156"/>
    <mergeCell ref="M127:M142"/>
    <mergeCell ref="B143:B154"/>
    <mergeCell ref="E143:E154"/>
    <mergeCell ref="G143:G144"/>
    <mergeCell ref="H143:H144"/>
    <mergeCell ref="J143:J154"/>
    <mergeCell ref="K143:K154"/>
    <mergeCell ref="L143:L154"/>
    <mergeCell ref="M143:M154"/>
    <mergeCell ref="I116:I154"/>
    <mergeCell ref="B117:B126"/>
    <mergeCell ref="E117:E126"/>
    <mergeCell ref="G117:G118"/>
    <mergeCell ref="H117:H118"/>
    <mergeCell ref="J117:J126"/>
    <mergeCell ref="K117:K126"/>
    <mergeCell ref="L117:L126"/>
    <mergeCell ref="B157:B158"/>
    <mergeCell ref="E157:E158"/>
    <mergeCell ref="B159:B160"/>
    <mergeCell ref="E159:E160"/>
    <mergeCell ref="A107:A110"/>
    <mergeCell ref="I107:I110"/>
    <mergeCell ref="L107:L110"/>
    <mergeCell ref="J111:J115"/>
    <mergeCell ref="K111:K115"/>
    <mergeCell ref="M107:M110"/>
    <mergeCell ref="A111:A115"/>
    <mergeCell ref="B111:B115"/>
    <mergeCell ref="E111:E115"/>
    <mergeCell ref="G111:G112"/>
    <mergeCell ref="H111:H112"/>
    <mergeCell ref="I111:I115"/>
    <mergeCell ref="K107:K108"/>
    <mergeCell ref="J107:J108"/>
    <mergeCell ref="L111:L115"/>
    <mergeCell ref="M111:M115"/>
    <mergeCell ref="J90:J92"/>
    <mergeCell ref="L90:L101"/>
    <mergeCell ref="M90:M101"/>
    <mergeCell ref="B96:B97"/>
    <mergeCell ref="E96:E97"/>
    <mergeCell ref="B98:B100"/>
    <mergeCell ref="E98:E100"/>
    <mergeCell ref="A90:A106"/>
    <mergeCell ref="B90:B94"/>
    <mergeCell ref="E90:E94"/>
    <mergeCell ref="G90:G92"/>
    <mergeCell ref="H90:H92"/>
    <mergeCell ref="I90:I101"/>
    <mergeCell ref="B102:B106"/>
    <mergeCell ref="E102:E106"/>
    <mergeCell ref="K90:K92"/>
    <mergeCell ref="J96:J97"/>
    <mergeCell ref="K96:K97"/>
    <mergeCell ref="A66:A89"/>
    <mergeCell ref="B66:B73"/>
    <mergeCell ref="E66:E73"/>
    <mergeCell ref="B74:B82"/>
    <mergeCell ref="E74:E82"/>
    <mergeCell ref="J75:J82"/>
    <mergeCell ref="B85:B88"/>
    <mergeCell ref="E85:E88"/>
    <mergeCell ref="A54:A65"/>
    <mergeCell ref="B54:B61"/>
    <mergeCell ref="E54:E61"/>
    <mergeCell ref="I54:I65"/>
    <mergeCell ref="L22:L31"/>
    <mergeCell ref="M22:M31"/>
    <mergeCell ref="L8:L16"/>
    <mergeCell ref="M8:M16"/>
    <mergeCell ref="B13:B16"/>
    <mergeCell ref="E13:E16"/>
    <mergeCell ref="B17:B20"/>
    <mergeCell ref="E17:E20"/>
    <mergeCell ref="L54:L65"/>
    <mergeCell ref="M54:M65"/>
    <mergeCell ref="B62:B64"/>
    <mergeCell ref="E62:E64"/>
    <mergeCell ref="I32:I52"/>
    <mergeCell ref="L32:L52"/>
    <mergeCell ref="M32:M52"/>
    <mergeCell ref="B35:B37"/>
    <mergeCell ref="E35:E37"/>
    <mergeCell ref="B39:B50"/>
    <mergeCell ref="E39:E50"/>
    <mergeCell ref="G40:G41"/>
    <mergeCell ref="H40:H41"/>
    <mergeCell ref="K62:K63"/>
    <mergeCell ref="J62:J63"/>
    <mergeCell ref="J8:J16"/>
    <mergeCell ref="A1:J1"/>
    <mergeCell ref="A5:C5"/>
    <mergeCell ref="G5:I5"/>
    <mergeCell ref="J5:J6"/>
    <mergeCell ref="A7:A21"/>
    <mergeCell ref="B8:B12"/>
    <mergeCell ref="E8:E12"/>
    <mergeCell ref="I8:I16"/>
    <mergeCell ref="K40:K50"/>
    <mergeCell ref="J40:J50"/>
    <mergeCell ref="A22:A31"/>
    <mergeCell ref="B22:B23"/>
    <mergeCell ref="E22:E23"/>
    <mergeCell ref="I22:I31"/>
    <mergeCell ref="A32:A53"/>
    <mergeCell ref="K8:K16"/>
  </mergeCells>
  <hyperlinks>
    <hyperlink ref="K26" r:id="rId1"/>
    <hyperlink ref="K27" r:id="rId2"/>
    <hyperlink ref="K28" r:id="rId3"/>
    <hyperlink ref="K24" r:id="rId4"/>
    <hyperlink ref="K32" r:id="rId5"/>
    <hyperlink ref="K33" r:id="rId6"/>
    <hyperlink ref="K34" r:id="rId7"/>
    <hyperlink ref="K35" r:id="rId8"/>
    <hyperlink ref="K38" r:id="rId9"/>
    <hyperlink ref="K39" r:id="rId10"/>
    <hyperlink ref="K40" r:id="rId11"/>
    <hyperlink ref="K107" r:id="rId12"/>
    <hyperlink ref="K62" r:id="rId13"/>
    <hyperlink ref="K83" r:id="rId14"/>
    <hyperlink ref="K90" r:id="rId15" display="http://www.cundinamarca.gov.co/dependencias/sectic/quienes-somos/planeacion-gestion-control_x000a__x000a_"/>
    <hyperlink ref="K93" r:id="rId16"/>
    <hyperlink ref="K96" r:id="rId17"/>
    <hyperlink ref="K110" r:id="rId18"/>
    <hyperlink ref="K117" r:id="rId19"/>
    <hyperlink ref="K127" r:id="rId20"/>
    <hyperlink ref="K143" r:id="rId21"/>
    <hyperlink ref="K111" r:id="rId22"/>
  </hyperlinks>
  <pageMargins left="0.7" right="0.7" top="0.75" bottom="0.75" header="0.51180555555555496" footer="0.51180555555555496"/>
  <pageSetup firstPageNumber="0" orientation="portrait" horizontalDpi="300" verticalDpi="300" r:id="rId23"/>
  <tableParts count="1">
    <tablePart r:id="rId24"/>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Lista!$A$1:$A$4</xm:f>
          </x14:formula1>
          <xm:sqref>G8:G154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zoomScaleNormal="100" workbookViewId="0">
      <pane xSplit="2" ySplit="7" topLeftCell="C8" activePane="bottomRight" state="frozen"/>
      <selection pane="topRight" activeCell="C1" sqref="C1"/>
      <selection pane="bottomLeft" activeCell="A8" sqref="A8"/>
      <selection pane="bottomRight" activeCell="L22" sqref="L22:L31"/>
    </sheetView>
  </sheetViews>
  <sheetFormatPr baseColWidth="10" defaultColWidth="9.140625" defaultRowHeight="15"/>
  <cols>
    <col min="1" max="1" width="31.7109375" style="42" customWidth="1"/>
    <col min="2" max="2" width="19.7109375" style="43" customWidth="1"/>
    <col min="3" max="3" width="38.7109375" style="43" customWidth="1"/>
    <col min="4" max="4" width="41" style="43" customWidth="1"/>
    <col min="5" max="5" width="13.7109375" style="43" customWidth="1"/>
    <col min="6" max="6" width="11.42578125" style="43" hidden="1" customWidth="1"/>
    <col min="7" max="7" width="12.85546875" style="44" customWidth="1"/>
    <col min="8" max="8" width="13" style="45" customWidth="1"/>
    <col min="9" max="9" width="12.7109375" style="46" customWidth="1"/>
    <col min="10" max="10" width="46.28515625" style="43" customWidth="1"/>
    <col min="11" max="11" width="28.42578125" style="47" customWidth="1"/>
    <col min="12" max="12" width="31" style="9" customWidth="1"/>
    <col min="13" max="13" width="54.140625" style="9" customWidth="1"/>
    <col min="14" max="16384" width="9.140625" style="9"/>
  </cols>
  <sheetData>
    <row r="1" spans="1:13">
      <c r="A1" s="205" t="s">
        <v>428</v>
      </c>
      <c r="B1" s="205"/>
      <c r="C1" s="205"/>
      <c r="D1" s="205"/>
      <c r="E1" s="205"/>
      <c r="F1" s="205"/>
      <c r="G1" s="205"/>
      <c r="H1" s="205"/>
      <c r="I1" s="205"/>
      <c r="J1" s="205"/>
    </row>
    <row r="2" spans="1:13">
      <c r="A2" s="78" t="s">
        <v>427</v>
      </c>
      <c r="B2" s="79" t="s">
        <v>904</v>
      </c>
    </row>
    <row r="3" spans="1:13" ht="15.75" hidden="1" customHeight="1">
      <c r="A3" s="78" t="s">
        <v>426</v>
      </c>
      <c r="B3" s="80"/>
      <c r="C3" s="80"/>
      <c r="D3" s="80"/>
    </row>
    <row r="4" spans="1:13">
      <c r="A4" s="42" t="s">
        <v>425</v>
      </c>
      <c r="B4" s="81">
        <v>44349</v>
      </c>
    </row>
    <row r="5" spans="1:13" ht="15.95" customHeight="1">
      <c r="A5" s="206" t="s">
        <v>424</v>
      </c>
      <c r="B5" s="206"/>
      <c r="C5" s="206"/>
      <c r="D5" s="71" t="s">
        <v>423</v>
      </c>
      <c r="E5" s="71" t="s">
        <v>422</v>
      </c>
      <c r="F5" s="71" t="s">
        <v>421</v>
      </c>
      <c r="G5" s="207" t="s">
        <v>420</v>
      </c>
      <c r="H5" s="207"/>
      <c r="I5" s="207"/>
      <c r="J5" s="208" t="s">
        <v>419</v>
      </c>
      <c r="K5" s="72" t="s">
        <v>418</v>
      </c>
      <c r="L5" s="73" t="s">
        <v>417</v>
      </c>
      <c r="M5" s="73" t="s">
        <v>416</v>
      </c>
    </row>
    <row r="6" spans="1:13" ht="15.95" customHeight="1">
      <c r="A6" s="71" t="s">
        <v>12</v>
      </c>
      <c r="B6" s="71" t="s">
        <v>415</v>
      </c>
      <c r="C6" s="71" t="s">
        <v>414</v>
      </c>
      <c r="D6" s="71"/>
      <c r="E6" s="71"/>
      <c r="F6" s="71"/>
      <c r="G6" s="13" t="s">
        <v>413</v>
      </c>
      <c r="H6" s="14" t="s">
        <v>412</v>
      </c>
      <c r="I6" s="72" t="s">
        <v>411</v>
      </c>
      <c r="J6" s="209"/>
      <c r="K6" s="86"/>
      <c r="L6" s="74"/>
      <c r="M6" s="74"/>
    </row>
    <row r="7" spans="1:13" ht="30" hidden="1">
      <c r="A7" s="183" t="s">
        <v>410</v>
      </c>
      <c r="B7" s="68" t="s">
        <v>409</v>
      </c>
      <c r="C7" s="68" t="s">
        <v>408</v>
      </c>
      <c r="D7" s="68" t="s">
        <v>407</v>
      </c>
      <c r="E7" s="68" t="s">
        <v>406</v>
      </c>
      <c r="F7" s="16">
        <v>353</v>
      </c>
      <c r="G7" s="17" t="s">
        <v>405</v>
      </c>
      <c r="H7" s="18">
        <f t="shared" ref="H7:H37" si="0">IF(G7="SI",1,IF(G7="PARCIAL",0.5,IF(G7="NO APLICA","",0)))</f>
        <v>0</v>
      </c>
      <c r="I7" s="69"/>
      <c r="J7" s="68"/>
      <c r="K7" s="22"/>
      <c r="L7" s="75"/>
      <c r="M7" s="75"/>
    </row>
    <row r="8" spans="1:13" ht="105">
      <c r="A8" s="183"/>
      <c r="B8" s="180" t="s">
        <v>404</v>
      </c>
      <c r="C8" s="68" t="s">
        <v>403</v>
      </c>
      <c r="D8" s="68" t="s">
        <v>402</v>
      </c>
      <c r="E8" s="180" t="s">
        <v>337</v>
      </c>
      <c r="F8" s="16">
        <v>200</v>
      </c>
      <c r="G8" s="17" t="s">
        <v>429</v>
      </c>
      <c r="H8" s="18">
        <f t="shared" si="0"/>
        <v>1</v>
      </c>
      <c r="I8" s="184">
        <f>AVERAGE(H8,H9,H10,H13,H15,H16)</f>
        <v>1</v>
      </c>
      <c r="J8" s="68"/>
      <c r="K8" s="91" t="s">
        <v>750</v>
      </c>
      <c r="L8" s="168"/>
      <c r="M8" s="168"/>
    </row>
    <row r="9" spans="1:13" ht="105">
      <c r="A9" s="183"/>
      <c r="B9" s="180"/>
      <c r="C9" s="68" t="s">
        <v>401</v>
      </c>
      <c r="D9" s="68" t="s">
        <v>400</v>
      </c>
      <c r="E9" s="180"/>
      <c r="F9" s="16">
        <v>201</v>
      </c>
      <c r="G9" s="17" t="s">
        <v>429</v>
      </c>
      <c r="H9" s="18">
        <f t="shared" si="0"/>
        <v>1</v>
      </c>
      <c r="I9" s="184"/>
      <c r="J9" s="68"/>
      <c r="K9" s="91" t="s">
        <v>750</v>
      </c>
      <c r="L9" s="169"/>
      <c r="M9" s="169"/>
    </row>
    <row r="10" spans="1:13" ht="105">
      <c r="A10" s="183"/>
      <c r="B10" s="180"/>
      <c r="C10" s="68" t="s">
        <v>399</v>
      </c>
      <c r="D10" s="68"/>
      <c r="E10" s="180"/>
      <c r="F10" s="16">
        <v>202</v>
      </c>
      <c r="G10" s="17" t="s">
        <v>429</v>
      </c>
      <c r="H10" s="18">
        <f t="shared" si="0"/>
        <v>1</v>
      </c>
      <c r="I10" s="184"/>
      <c r="J10" s="68"/>
      <c r="K10" s="91" t="s">
        <v>750</v>
      </c>
      <c r="L10" s="169"/>
      <c r="M10" s="169"/>
    </row>
    <row r="11" spans="1:13" ht="15.95" hidden="1" customHeight="1">
      <c r="A11" s="183"/>
      <c r="B11" s="180"/>
      <c r="C11" s="68" t="s">
        <v>398</v>
      </c>
      <c r="D11" s="68" t="s">
        <v>397</v>
      </c>
      <c r="E11" s="180"/>
      <c r="F11" s="16">
        <v>203</v>
      </c>
      <c r="G11" s="17"/>
      <c r="H11" s="18">
        <f t="shared" si="0"/>
        <v>0</v>
      </c>
      <c r="I11" s="184"/>
      <c r="J11" s="68"/>
      <c r="K11" s="22"/>
      <c r="L11" s="169"/>
      <c r="M11" s="169"/>
    </row>
    <row r="12" spans="1:13" ht="90" hidden="1" customHeight="1">
      <c r="A12" s="183"/>
      <c r="B12" s="180"/>
      <c r="C12" s="68" t="s">
        <v>396</v>
      </c>
      <c r="D12" s="68" t="s">
        <v>395</v>
      </c>
      <c r="E12" s="180"/>
      <c r="F12" s="16">
        <v>204</v>
      </c>
      <c r="G12" s="17"/>
      <c r="H12" s="18">
        <f t="shared" si="0"/>
        <v>0</v>
      </c>
      <c r="I12" s="184"/>
      <c r="J12" s="68"/>
      <c r="K12" s="22"/>
      <c r="L12" s="169"/>
      <c r="M12" s="169"/>
    </row>
    <row r="13" spans="1:13" ht="105">
      <c r="A13" s="183"/>
      <c r="B13" s="180" t="s">
        <v>394</v>
      </c>
      <c r="C13" s="68" t="s">
        <v>393</v>
      </c>
      <c r="D13" s="68" t="s">
        <v>392</v>
      </c>
      <c r="E13" s="180" t="s">
        <v>391</v>
      </c>
      <c r="F13" s="16">
        <v>205</v>
      </c>
      <c r="G13" s="17" t="s">
        <v>429</v>
      </c>
      <c r="H13" s="18">
        <f t="shared" si="0"/>
        <v>1</v>
      </c>
      <c r="I13" s="184"/>
      <c r="J13" s="68"/>
      <c r="K13" s="91" t="s">
        <v>750</v>
      </c>
      <c r="L13" s="169"/>
      <c r="M13" s="169"/>
    </row>
    <row r="14" spans="1:13" ht="48" hidden="1" customHeight="1">
      <c r="A14" s="183"/>
      <c r="B14" s="180"/>
      <c r="C14" s="68" t="s">
        <v>390</v>
      </c>
      <c r="D14" s="68" t="s">
        <v>389</v>
      </c>
      <c r="E14" s="180"/>
      <c r="F14" s="16">
        <v>206</v>
      </c>
      <c r="G14" s="17"/>
      <c r="H14" s="18">
        <f t="shared" si="0"/>
        <v>0</v>
      </c>
      <c r="I14" s="184"/>
      <c r="J14" s="68"/>
      <c r="K14" s="22"/>
      <c r="L14" s="169"/>
      <c r="M14" s="169"/>
    </row>
    <row r="15" spans="1:13" ht="105">
      <c r="A15" s="183"/>
      <c r="B15" s="180"/>
      <c r="C15" s="68" t="s">
        <v>388</v>
      </c>
      <c r="D15" s="68"/>
      <c r="E15" s="180"/>
      <c r="F15" s="16">
        <v>207</v>
      </c>
      <c r="G15" s="17" t="s">
        <v>429</v>
      </c>
      <c r="H15" s="18">
        <f t="shared" si="0"/>
        <v>1</v>
      </c>
      <c r="I15" s="184"/>
      <c r="J15" s="68"/>
      <c r="K15" s="91" t="s">
        <v>750</v>
      </c>
      <c r="L15" s="169"/>
      <c r="M15" s="169"/>
    </row>
    <row r="16" spans="1:13" ht="45">
      <c r="A16" s="183"/>
      <c r="B16" s="180"/>
      <c r="C16" s="68" t="s">
        <v>387</v>
      </c>
      <c r="D16" s="68" t="s">
        <v>386</v>
      </c>
      <c r="E16" s="180"/>
      <c r="F16" s="16">
        <v>208</v>
      </c>
      <c r="G16" s="17" t="s">
        <v>431</v>
      </c>
      <c r="H16" s="18" t="str">
        <f t="shared" si="0"/>
        <v/>
      </c>
      <c r="I16" s="184"/>
      <c r="J16" s="68"/>
      <c r="K16" s="22"/>
      <c r="L16" s="170"/>
      <c r="M16" s="170"/>
    </row>
    <row r="17" spans="1:13" ht="32.1" hidden="1" customHeight="1">
      <c r="A17" s="183"/>
      <c r="B17" s="180" t="s">
        <v>385</v>
      </c>
      <c r="C17" s="68" t="s">
        <v>384</v>
      </c>
      <c r="D17" s="68"/>
      <c r="E17" s="180" t="s">
        <v>383</v>
      </c>
      <c r="F17" s="16">
        <v>209</v>
      </c>
      <c r="G17" s="17"/>
      <c r="H17" s="18">
        <f t="shared" si="0"/>
        <v>0</v>
      </c>
      <c r="I17" s="69"/>
      <c r="J17" s="68"/>
      <c r="K17" s="22"/>
      <c r="L17" s="75"/>
      <c r="M17" s="75"/>
    </row>
    <row r="18" spans="1:13" ht="15.95" hidden="1" customHeight="1">
      <c r="A18" s="183"/>
      <c r="B18" s="180"/>
      <c r="C18" s="68" t="s">
        <v>382</v>
      </c>
      <c r="D18" s="68"/>
      <c r="E18" s="180"/>
      <c r="F18" s="16">
        <v>210</v>
      </c>
      <c r="G18" s="17"/>
      <c r="H18" s="18">
        <f t="shared" si="0"/>
        <v>0</v>
      </c>
      <c r="I18" s="69"/>
      <c r="J18" s="68"/>
      <c r="K18" s="22"/>
      <c r="L18" s="75"/>
      <c r="M18" s="75"/>
    </row>
    <row r="19" spans="1:13" ht="32.1" hidden="1" customHeight="1">
      <c r="A19" s="183"/>
      <c r="B19" s="180"/>
      <c r="C19" s="68" t="s">
        <v>381</v>
      </c>
      <c r="D19" s="68"/>
      <c r="E19" s="180"/>
      <c r="F19" s="16">
        <v>211</v>
      </c>
      <c r="G19" s="17"/>
      <c r="H19" s="18">
        <f t="shared" si="0"/>
        <v>0</v>
      </c>
      <c r="I19" s="69"/>
      <c r="J19" s="68"/>
      <c r="K19" s="22"/>
      <c r="L19" s="75"/>
      <c r="M19" s="75"/>
    </row>
    <row r="20" spans="1:13" ht="32.1" hidden="1" customHeight="1">
      <c r="A20" s="183"/>
      <c r="B20" s="180"/>
      <c r="C20" s="68" t="s">
        <v>380</v>
      </c>
      <c r="D20" s="68"/>
      <c r="E20" s="180"/>
      <c r="F20" s="16">
        <v>212</v>
      </c>
      <c r="G20" s="17"/>
      <c r="H20" s="18">
        <f t="shared" si="0"/>
        <v>0</v>
      </c>
      <c r="I20" s="69"/>
      <c r="J20" s="68"/>
      <c r="K20" s="22"/>
      <c r="L20" s="75"/>
      <c r="M20" s="75"/>
    </row>
    <row r="21" spans="1:13" ht="80.099999999999994" hidden="1" customHeight="1">
      <c r="A21" s="183"/>
      <c r="B21" s="68" t="s">
        <v>379</v>
      </c>
      <c r="C21" s="68" t="s">
        <v>378</v>
      </c>
      <c r="D21" s="68" t="s">
        <v>377</v>
      </c>
      <c r="E21" s="68" t="s">
        <v>376</v>
      </c>
      <c r="F21" s="16">
        <v>213</v>
      </c>
      <c r="G21" s="17"/>
      <c r="H21" s="18">
        <f t="shared" si="0"/>
        <v>0</v>
      </c>
      <c r="I21" s="69"/>
      <c r="J21" s="68"/>
      <c r="K21" s="22"/>
      <c r="L21" s="75"/>
      <c r="M21" s="75"/>
    </row>
    <row r="22" spans="1:13" ht="135">
      <c r="A22" s="183" t="s">
        <v>375</v>
      </c>
      <c r="B22" s="180" t="s">
        <v>374</v>
      </c>
      <c r="C22" s="68" t="s">
        <v>373</v>
      </c>
      <c r="D22" s="68" t="s">
        <v>372</v>
      </c>
      <c r="E22" s="180" t="s">
        <v>371</v>
      </c>
      <c r="F22" s="16">
        <v>214</v>
      </c>
      <c r="G22" s="17" t="s">
        <v>405</v>
      </c>
      <c r="H22" s="18">
        <f t="shared" si="0"/>
        <v>0</v>
      </c>
      <c r="I22" s="184">
        <f>AVERAGE(H22,H23,H24,H25,H26,H27,H28,H29,H30,H31)</f>
        <v>0.7</v>
      </c>
      <c r="J22" s="68" t="s">
        <v>958</v>
      </c>
      <c r="K22" s="91"/>
      <c r="L22" s="168"/>
      <c r="M22" s="168"/>
    </row>
    <row r="23" spans="1:13" ht="90">
      <c r="A23" s="183"/>
      <c r="B23" s="180"/>
      <c r="C23" s="68" t="s">
        <v>370</v>
      </c>
      <c r="D23" s="68" t="s">
        <v>369</v>
      </c>
      <c r="E23" s="180"/>
      <c r="F23" s="16">
        <v>215</v>
      </c>
      <c r="G23" s="17" t="s">
        <v>405</v>
      </c>
      <c r="H23" s="18">
        <f t="shared" si="0"/>
        <v>0</v>
      </c>
      <c r="I23" s="184"/>
      <c r="J23" s="68" t="s">
        <v>958</v>
      </c>
      <c r="K23" s="22"/>
      <c r="L23" s="169"/>
      <c r="M23" s="169"/>
    </row>
    <row r="24" spans="1:13" ht="75">
      <c r="A24" s="183"/>
      <c r="B24" s="68" t="s">
        <v>368</v>
      </c>
      <c r="C24" s="68" t="s">
        <v>367</v>
      </c>
      <c r="D24" s="68" t="s">
        <v>366</v>
      </c>
      <c r="E24" s="68"/>
      <c r="F24" s="16">
        <v>216</v>
      </c>
      <c r="G24" s="17" t="s">
        <v>429</v>
      </c>
      <c r="H24" s="18">
        <f t="shared" si="0"/>
        <v>1</v>
      </c>
      <c r="I24" s="184"/>
      <c r="J24" s="68" t="s">
        <v>959</v>
      </c>
      <c r="K24" s="91" t="s">
        <v>756</v>
      </c>
      <c r="L24" s="169"/>
      <c r="M24" s="169"/>
    </row>
    <row r="25" spans="1:13" ht="75">
      <c r="A25" s="183"/>
      <c r="B25" s="68" t="s">
        <v>365</v>
      </c>
      <c r="C25" s="68" t="s">
        <v>364</v>
      </c>
      <c r="D25" s="68"/>
      <c r="E25" s="68"/>
      <c r="F25" s="16">
        <v>217</v>
      </c>
      <c r="G25" s="17" t="s">
        <v>429</v>
      </c>
      <c r="H25" s="18">
        <f t="shared" si="0"/>
        <v>1</v>
      </c>
      <c r="I25" s="184"/>
      <c r="J25" s="68" t="s">
        <v>771</v>
      </c>
      <c r="K25" s="91" t="s">
        <v>770</v>
      </c>
      <c r="L25" s="169"/>
      <c r="M25" s="169"/>
    </row>
    <row r="26" spans="1:13" ht="105">
      <c r="A26" s="183"/>
      <c r="B26" s="68" t="s">
        <v>363</v>
      </c>
      <c r="C26" s="68" t="s">
        <v>362</v>
      </c>
      <c r="D26" s="68" t="s">
        <v>361</v>
      </c>
      <c r="E26" s="68"/>
      <c r="F26" s="16">
        <v>218</v>
      </c>
      <c r="G26" s="17" t="s">
        <v>429</v>
      </c>
      <c r="H26" s="18">
        <f t="shared" si="0"/>
        <v>1</v>
      </c>
      <c r="I26" s="184"/>
      <c r="J26" s="68"/>
      <c r="K26" s="91" t="s">
        <v>769</v>
      </c>
      <c r="L26" s="169"/>
      <c r="M26" s="169"/>
    </row>
    <row r="27" spans="1:13" ht="105">
      <c r="A27" s="183"/>
      <c r="B27" s="68" t="s">
        <v>360</v>
      </c>
      <c r="C27" s="68" t="s">
        <v>359</v>
      </c>
      <c r="D27" s="68"/>
      <c r="E27" s="68"/>
      <c r="F27" s="16">
        <v>219</v>
      </c>
      <c r="G27" s="17" t="s">
        <v>429</v>
      </c>
      <c r="H27" s="18">
        <f t="shared" si="0"/>
        <v>1</v>
      </c>
      <c r="I27" s="184"/>
      <c r="J27" s="68"/>
      <c r="K27" s="91" t="s">
        <v>768</v>
      </c>
      <c r="L27" s="169"/>
      <c r="M27" s="169"/>
    </row>
    <row r="28" spans="1:13" ht="105">
      <c r="A28" s="183"/>
      <c r="B28" s="68" t="s">
        <v>358</v>
      </c>
      <c r="C28" s="68" t="s">
        <v>357</v>
      </c>
      <c r="D28" s="68"/>
      <c r="E28" s="68"/>
      <c r="F28" s="16">
        <v>220</v>
      </c>
      <c r="G28" s="17" t="s">
        <v>429</v>
      </c>
      <c r="H28" s="18">
        <f t="shared" si="0"/>
        <v>1</v>
      </c>
      <c r="I28" s="184"/>
      <c r="J28" s="68"/>
      <c r="K28" s="91" t="s">
        <v>767</v>
      </c>
      <c r="L28" s="169"/>
      <c r="M28" s="169"/>
    </row>
    <row r="29" spans="1:13" ht="45">
      <c r="A29" s="183"/>
      <c r="B29" s="68" t="s">
        <v>356</v>
      </c>
      <c r="C29" s="68" t="s">
        <v>355</v>
      </c>
      <c r="D29" s="68"/>
      <c r="E29" s="68"/>
      <c r="F29" s="16">
        <v>221</v>
      </c>
      <c r="G29" s="17" t="s">
        <v>405</v>
      </c>
      <c r="H29" s="18">
        <f t="shared" si="0"/>
        <v>0</v>
      </c>
      <c r="I29" s="184"/>
      <c r="J29" s="68" t="s">
        <v>766</v>
      </c>
      <c r="K29" s="91"/>
      <c r="L29" s="169"/>
      <c r="M29" s="169"/>
    </row>
    <row r="30" spans="1:13" ht="105">
      <c r="A30" s="183"/>
      <c r="B30" s="68" t="s">
        <v>354</v>
      </c>
      <c r="C30" s="68" t="s">
        <v>353</v>
      </c>
      <c r="D30" s="68"/>
      <c r="E30" s="68" t="s">
        <v>352</v>
      </c>
      <c r="F30" s="16">
        <v>222</v>
      </c>
      <c r="G30" s="17" t="s">
        <v>429</v>
      </c>
      <c r="H30" s="18">
        <f t="shared" si="0"/>
        <v>1</v>
      </c>
      <c r="I30" s="184"/>
      <c r="J30" s="68"/>
      <c r="K30" s="91" t="s">
        <v>765</v>
      </c>
      <c r="L30" s="169"/>
      <c r="M30" s="169"/>
    </row>
    <row r="31" spans="1:13" ht="90">
      <c r="A31" s="183"/>
      <c r="B31" s="68" t="s">
        <v>351</v>
      </c>
      <c r="C31" s="68" t="s">
        <v>350</v>
      </c>
      <c r="D31" s="68" t="s">
        <v>349</v>
      </c>
      <c r="E31" s="68" t="s">
        <v>345</v>
      </c>
      <c r="F31" s="16">
        <v>223</v>
      </c>
      <c r="G31" s="17" t="s">
        <v>429</v>
      </c>
      <c r="H31" s="18">
        <f t="shared" si="0"/>
        <v>1</v>
      </c>
      <c r="I31" s="184"/>
      <c r="J31" s="68" t="s">
        <v>1083</v>
      </c>
      <c r="K31" s="91" t="s">
        <v>764</v>
      </c>
      <c r="L31" s="170"/>
      <c r="M31" s="170"/>
    </row>
    <row r="32" spans="1:13" ht="90">
      <c r="A32" s="183" t="s">
        <v>348</v>
      </c>
      <c r="B32" s="68" t="s">
        <v>347</v>
      </c>
      <c r="C32" s="68" t="s">
        <v>346</v>
      </c>
      <c r="D32" s="68"/>
      <c r="E32" s="68" t="s">
        <v>345</v>
      </c>
      <c r="F32" s="16">
        <v>224</v>
      </c>
      <c r="G32" s="17" t="s">
        <v>429</v>
      </c>
      <c r="H32" s="18">
        <f t="shared" si="0"/>
        <v>1</v>
      </c>
      <c r="I32" s="184">
        <f>AVERAGE(H32,H33,H34,H35,H38,H39,H40,H42,H43,H44,H45,H46,H47,H48,H49,H50,H52)</f>
        <v>0.625</v>
      </c>
      <c r="J32" s="68" t="s">
        <v>1084</v>
      </c>
      <c r="K32" s="91" t="s">
        <v>761</v>
      </c>
      <c r="L32" s="168"/>
      <c r="M32" s="168"/>
    </row>
    <row r="33" spans="1:13" ht="90">
      <c r="A33" s="183"/>
      <c r="B33" s="68" t="s">
        <v>344</v>
      </c>
      <c r="C33" s="68" t="s">
        <v>343</v>
      </c>
      <c r="D33" s="68"/>
      <c r="E33" s="68" t="s">
        <v>337</v>
      </c>
      <c r="F33" s="16">
        <v>225</v>
      </c>
      <c r="G33" s="17" t="s">
        <v>429</v>
      </c>
      <c r="H33" s="18">
        <f t="shared" si="0"/>
        <v>1</v>
      </c>
      <c r="I33" s="184"/>
      <c r="J33" s="68"/>
      <c r="K33" s="91" t="s">
        <v>761</v>
      </c>
      <c r="L33" s="169"/>
      <c r="M33" s="169"/>
    </row>
    <row r="34" spans="1:13" ht="105">
      <c r="A34" s="183"/>
      <c r="B34" s="68" t="s">
        <v>342</v>
      </c>
      <c r="C34" s="68" t="s">
        <v>341</v>
      </c>
      <c r="D34" s="68"/>
      <c r="E34" s="68" t="s">
        <v>340</v>
      </c>
      <c r="F34" s="16">
        <v>226</v>
      </c>
      <c r="G34" s="17" t="s">
        <v>430</v>
      </c>
      <c r="H34" s="18">
        <f t="shared" si="0"/>
        <v>0.5</v>
      </c>
      <c r="I34" s="184"/>
      <c r="J34" s="68" t="s">
        <v>960</v>
      </c>
      <c r="K34" s="91" t="s">
        <v>763</v>
      </c>
      <c r="L34" s="169"/>
      <c r="M34" s="169"/>
    </row>
    <row r="35" spans="1:13" ht="90">
      <c r="A35" s="183"/>
      <c r="B35" s="199" t="s">
        <v>339</v>
      </c>
      <c r="C35" s="68" t="s">
        <v>338</v>
      </c>
      <c r="D35" s="68"/>
      <c r="E35" s="180" t="s">
        <v>337</v>
      </c>
      <c r="F35" s="16">
        <v>227</v>
      </c>
      <c r="G35" s="17" t="s">
        <v>429</v>
      </c>
      <c r="H35" s="18">
        <f t="shared" si="0"/>
        <v>1</v>
      </c>
      <c r="I35" s="184"/>
      <c r="J35" s="68" t="s">
        <v>762</v>
      </c>
      <c r="K35" s="91" t="s">
        <v>761</v>
      </c>
      <c r="L35" s="169"/>
      <c r="M35" s="169"/>
    </row>
    <row r="36" spans="1:13" ht="32.1" hidden="1" customHeight="1">
      <c r="A36" s="183"/>
      <c r="B36" s="200"/>
      <c r="C36" s="68" t="s">
        <v>336</v>
      </c>
      <c r="D36" s="68"/>
      <c r="E36" s="180"/>
      <c r="F36" s="16">
        <v>228</v>
      </c>
      <c r="G36" s="17"/>
      <c r="H36" s="18">
        <f t="shared" si="0"/>
        <v>0</v>
      </c>
      <c r="I36" s="184"/>
      <c r="J36" s="68"/>
      <c r="K36" s="22"/>
      <c r="L36" s="169"/>
      <c r="M36" s="169"/>
    </row>
    <row r="37" spans="1:13" ht="48" hidden="1" customHeight="1">
      <c r="A37" s="183"/>
      <c r="B37" s="201"/>
      <c r="C37" s="68" t="s">
        <v>335</v>
      </c>
      <c r="D37" s="68"/>
      <c r="E37" s="180"/>
      <c r="F37" s="16">
        <v>229</v>
      </c>
      <c r="G37" s="17"/>
      <c r="H37" s="18">
        <f t="shared" si="0"/>
        <v>0</v>
      </c>
      <c r="I37" s="184"/>
      <c r="J37" s="68"/>
      <c r="K37" s="22"/>
      <c r="L37" s="169"/>
      <c r="M37" s="169"/>
    </row>
    <row r="38" spans="1:13" ht="90">
      <c r="A38" s="183"/>
      <c r="B38" s="68" t="s">
        <v>334</v>
      </c>
      <c r="C38" s="68" t="s">
        <v>333</v>
      </c>
      <c r="D38" s="68"/>
      <c r="E38" s="68"/>
      <c r="F38" s="16"/>
      <c r="G38" s="17" t="s">
        <v>429</v>
      </c>
      <c r="H38" s="70"/>
      <c r="I38" s="184"/>
      <c r="J38" s="68" t="s">
        <v>961</v>
      </c>
      <c r="K38" s="91" t="s">
        <v>761</v>
      </c>
      <c r="L38" s="169"/>
      <c r="M38" s="169"/>
    </row>
    <row r="39" spans="1:13" ht="271.5">
      <c r="A39" s="183"/>
      <c r="B39" s="180" t="s">
        <v>332</v>
      </c>
      <c r="C39" s="68" t="s">
        <v>331</v>
      </c>
      <c r="D39" s="68" t="s">
        <v>330</v>
      </c>
      <c r="E39" s="180" t="s">
        <v>329</v>
      </c>
      <c r="F39" s="16">
        <v>230</v>
      </c>
      <c r="G39" s="17" t="s">
        <v>429</v>
      </c>
      <c r="H39" s="18">
        <f>IF(G39="SI",1,IF(G39="PARCIAL",0.5,IF(G39="NO APLICA","",0)))</f>
        <v>1</v>
      </c>
      <c r="I39" s="184"/>
      <c r="J39" s="22" t="s">
        <v>1085</v>
      </c>
      <c r="K39" s="91" t="s">
        <v>760</v>
      </c>
      <c r="L39" s="169"/>
      <c r="M39" s="169"/>
    </row>
    <row r="40" spans="1:13" ht="32.1" customHeight="1">
      <c r="A40" s="183"/>
      <c r="B40" s="180"/>
      <c r="C40" s="68" t="s">
        <v>328</v>
      </c>
      <c r="D40" s="68"/>
      <c r="E40" s="180"/>
      <c r="F40" s="16">
        <v>429</v>
      </c>
      <c r="G40" s="185" t="s">
        <v>429</v>
      </c>
      <c r="H40" s="187">
        <f>IF(G40="SI",1,IF(G40="PARCIAL",0.5,IF(G40="NO APLICA","",0)))</f>
        <v>1</v>
      </c>
      <c r="I40" s="184"/>
      <c r="J40" s="26"/>
      <c r="K40" s="22"/>
      <c r="L40" s="169"/>
      <c r="M40" s="169"/>
    </row>
    <row r="41" spans="1:13" ht="165">
      <c r="A41" s="183"/>
      <c r="B41" s="180"/>
      <c r="C41" s="68" t="s">
        <v>327</v>
      </c>
      <c r="D41" s="68" t="s">
        <v>326</v>
      </c>
      <c r="E41" s="180"/>
      <c r="F41" s="16">
        <v>231</v>
      </c>
      <c r="G41" s="186"/>
      <c r="H41" s="188"/>
      <c r="I41" s="184"/>
      <c r="J41" s="22" t="s">
        <v>1085</v>
      </c>
      <c r="K41" s="91" t="s">
        <v>752</v>
      </c>
      <c r="L41" s="169"/>
      <c r="M41" s="169"/>
    </row>
    <row r="42" spans="1:13" ht="165">
      <c r="A42" s="183"/>
      <c r="B42" s="180"/>
      <c r="C42" s="68" t="s">
        <v>325</v>
      </c>
      <c r="D42" s="68" t="s">
        <v>324</v>
      </c>
      <c r="E42" s="180"/>
      <c r="F42" s="16">
        <v>232</v>
      </c>
      <c r="G42" s="17" t="s">
        <v>405</v>
      </c>
      <c r="H42" s="18">
        <f t="shared" ref="H42:H73" si="1">IF(G42="SI",1,IF(G42="PARCIAL",0.5,IF(G42="NO APLICA","",0)))</f>
        <v>0</v>
      </c>
      <c r="I42" s="184"/>
      <c r="J42" s="68" t="s">
        <v>962</v>
      </c>
      <c r="K42" s="91"/>
      <c r="L42" s="169"/>
      <c r="M42" s="169"/>
    </row>
    <row r="43" spans="1:13" ht="165">
      <c r="A43" s="183"/>
      <c r="B43" s="180"/>
      <c r="C43" s="68" t="s">
        <v>323</v>
      </c>
      <c r="D43" s="68" t="s">
        <v>322</v>
      </c>
      <c r="E43" s="180"/>
      <c r="F43" s="16">
        <v>233</v>
      </c>
      <c r="G43" s="17" t="s">
        <v>430</v>
      </c>
      <c r="H43" s="18">
        <f t="shared" si="1"/>
        <v>0.5</v>
      </c>
      <c r="I43" s="184"/>
      <c r="J43" s="68" t="s">
        <v>963</v>
      </c>
      <c r="K43" s="91" t="s">
        <v>760</v>
      </c>
      <c r="L43" s="169"/>
      <c r="M43" s="169"/>
    </row>
    <row r="44" spans="1:13" ht="90">
      <c r="A44" s="183"/>
      <c r="B44" s="180"/>
      <c r="C44" s="68" t="s">
        <v>321</v>
      </c>
      <c r="D44" s="68"/>
      <c r="E44" s="180"/>
      <c r="F44" s="16">
        <v>234</v>
      </c>
      <c r="G44" s="17" t="s">
        <v>405</v>
      </c>
      <c r="H44" s="18">
        <f t="shared" si="1"/>
        <v>0</v>
      </c>
      <c r="I44" s="184"/>
      <c r="J44" s="68" t="s">
        <v>964</v>
      </c>
      <c r="K44" s="91" t="s">
        <v>759</v>
      </c>
      <c r="L44" s="169"/>
      <c r="M44" s="169"/>
    </row>
    <row r="45" spans="1:13" ht="90">
      <c r="A45" s="183"/>
      <c r="B45" s="180"/>
      <c r="C45" s="68" t="s">
        <v>320</v>
      </c>
      <c r="D45" s="68"/>
      <c r="E45" s="180"/>
      <c r="F45" s="16">
        <v>235</v>
      </c>
      <c r="G45" s="17" t="s">
        <v>405</v>
      </c>
      <c r="H45" s="18">
        <f t="shared" si="1"/>
        <v>0</v>
      </c>
      <c r="I45" s="184"/>
      <c r="J45" s="68" t="s">
        <v>965</v>
      </c>
      <c r="K45" s="91" t="s">
        <v>759</v>
      </c>
      <c r="L45" s="169"/>
      <c r="M45" s="169"/>
    </row>
    <row r="46" spans="1:13" ht="90">
      <c r="A46" s="183"/>
      <c r="B46" s="180"/>
      <c r="C46" s="68" t="s">
        <v>319</v>
      </c>
      <c r="D46" s="68"/>
      <c r="E46" s="180"/>
      <c r="F46" s="16">
        <v>236</v>
      </c>
      <c r="G46" s="17" t="s">
        <v>429</v>
      </c>
      <c r="H46" s="18">
        <f t="shared" si="1"/>
        <v>1</v>
      </c>
      <c r="I46" s="184"/>
      <c r="J46" s="68"/>
      <c r="K46" s="91" t="s">
        <v>759</v>
      </c>
      <c r="L46" s="169"/>
      <c r="M46" s="169"/>
    </row>
    <row r="47" spans="1:13" ht="90">
      <c r="A47" s="183"/>
      <c r="B47" s="180"/>
      <c r="C47" s="68" t="s">
        <v>318</v>
      </c>
      <c r="D47" s="68"/>
      <c r="E47" s="180"/>
      <c r="F47" s="16">
        <v>237</v>
      </c>
      <c r="G47" s="17" t="s">
        <v>429</v>
      </c>
      <c r="H47" s="18">
        <f t="shared" si="1"/>
        <v>1</v>
      </c>
      <c r="I47" s="184"/>
      <c r="J47" s="68"/>
      <c r="K47" s="91" t="s">
        <v>759</v>
      </c>
      <c r="L47" s="169"/>
      <c r="M47" s="169"/>
    </row>
    <row r="48" spans="1:13" ht="90">
      <c r="A48" s="183"/>
      <c r="B48" s="180"/>
      <c r="C48" s="68" t="s">
        <v>317</v>
      </c>
      <c r="D48" s="68"/>
      <c r="E48" s="180"/>
      <c r="F48" s="16">
        <v>238</v>
      </c>
      <c r="G48" s="17" t="s">
        <v>429</v>
      </c>
      <c r="H48" s="18">
        <f t="shared" si="1"/>
        <v>1</v>
      </c>
      <c r="I48" s="184"/>
      <c r="J48" s="68"/>
      <c r="K48" s="91" t="s">
        <v>759</v>
      </c>
      <c r="L48" s="169"/>
      <c r="M48" s="169"/>
    </row>
    <row r="49" spans="1:13" ht="90">
      <c r="A49" s="183"/>
      <c r="B49" s="180"/>
      <c r="C49" s="68" t="s">
        <v>316</v>
      </c>
      <c r="D49" s="68"/>
      <c r="E49" s="180"/>
      <c r="F49" s="16">
        <v>239</v>
      </c>
      <c r="G49" s="17" t="s">
        <v>405</v>
      </c>
      <c r="H49" s="18">
        <f t="shared" si="1"/>
        <v>0</v>
      </c>
      <c r="I49" s="184"/>
      <c r="J49" s="68"/>
      <c r="K49" s="91" t="s">
        <v>759</v>
      </c>
      <c r="L49" s="169"/>
      <c r="M49" s="169"/>
    </row>
    <row r="50" spans="1:13" ht="90">
      <c r="A50" s="183"/>
      <c r="B50" s="180"/>
      <c r="C50" s="68" t="s">
        <v>315</v>
      </c>
      <c r="D50" s="68"/>
      <c r="E50" s="180"/>
      <c r="F50" s="16">
        <v>240</v>
      </c>
      <c r="G50" s="17" t="s">
        <v>405</v>
      </c>
      <c r="H50" s="18">
        <f t="shared" si="1"/>
        <v>0</v>
      </c>
      <c r="I50" s="184"/>
      <c r="J50" s="68"/>
      <c r="K50" s="91" t="s">
        <v>759</v>
      </c>
      <c r="L50" s="169"/>
      <c r="M50" s="169"/>
    </row>
    <row r="51" spans="1:13" ht="48" hidden="1" customHeight="1">
      <c r="A51" s="183"/>
      <c r="B51" s="68" t="s">
        <v>314</v>
      </c>
      <c r="C51" s="68" t="s">
        <v>313</v>
      </c>
      <c r="D51" s="68"/>
      <c r="E51" s="68"/>
      <c r="F51" s="16">
        <v>241</v>
      </c>
      <c r="G51" s="17"/>
      <c r="H51" s="18">
        <f t="shared" si="1"/>
        <v>0</v>
      </c>
      <c r="I51" s="184"/>
      <c r="J51" s="68"/>
      <c r="K51" s="22"/>
      <c r="L51" s="169"/>
      <c r="M51" s="169"/>
    </row>
    <row r="52" spans="1:13" ht="105">
      <c r="A52" s="183"/>
      <c r="B52" s="68" t="s">
        <v>312</v>
      </c>
      <c r="C52" s="68" t="s">
        <v>311</v>
      </c>
      <c r="D52" s="68" t="s">
        <v>310</v>
      </c>
      <c r="E52" s="68"/>
      <c r="F52" s="16">
        <v>243</v>
      </c>
      <c r="G52" s="17" t="s">
        <v>429</v>
      </c>
      <c r="H52" s="18">
        <f t="shared" si="1"/>
        <v>1</v>
      </c>
      <c r="I52" s="184"/>
      <c r="J52" s="68"/>
      <c r="K52" s="91" t="s">
        <v>758</v>
      </c>
      <c r="L52" s="170"/>
      <c r="M52" s="170"/>
    </row>
    <row r="53" spans="1:13" ht="80.099999999999994" hidden="1" customHeight="1">
      <c r="A53" s="183"/>
      <c r="B53" s="68" t="s">
        <v>309</v>
      </c>
      <c r="C53" s="68" t="s">
        <v>308</v>
      </c>
      <c r="D53" s="68" t="s">
        <v>307</v>
      </c>
      <c r="E53" s="68"/>
      <c r="F53" s="16">
        <v>244</v>
      </c>
      <c r="G53" s="17"/>
      <c r="H53" s="18">
        <f t="shared" si="1"/>
        <v>0</v>
      </c>
      <c r="I53" s="69"/>
      <c r="J53" s="68"/>
      <c r="K53" s="22"/>
      <c r="L53" s="75"/>
      <c r="M53" s="75"/>
    </row>
    <row r="54" spans="1:13" ht="219" hidden="1" customHeight="1">
      <c r="A54" s="183" t="s">
        <v>306</v>
      </c>
      <c r="B54" s="180" t="s">
        <v>305</v>
      </c>
      <c r="C54" s="68" t="s">
        <v>304</v>
      </c>
      <c r="D54" s="68" t="s">
        <v>303</v>
      </c>
      <c r="E54" s="180" t="s">
        <v>285</v>
      </c>
      <c r="F54" s="16">
        <v>245</v>
      </c>
      <c r="G54" s="17"/>
      <c r="H54" s="18"/>
      <c r="I54" s="202">
        <f>AVERAGE(H62,H63)</f>
        <v>0.5</v>
      </c>
      <c r="J54" s="68"/>
      <c r="K54" s="91"/>
      <c r="L54" s="75"/>
      <c r="M54" s="75"/>
    </row>
    <row r="55" spans="1:13" ht="48" hidden="1" customHeight="1">
      <c r="A55" s="183"/>
      <c r="B55" s="180"/>
      <c r="C55" s="68" t="s">
        <v>302</v>
      </c>
      <c r="D55" s="68"/>
      <c r="E55" s="180"/>
      <c r="F55" s="16">
        <v>246</v>
      </c>
      <c r="G55" s="17"/>
      <c r="H55" s="18">
        <f t="shared" si="1"/>
        <v>0</v>
      </c>
      <c r="I55" s="203"/>
      <c r="J55" s="68"/>
      <c r="K55" s="22"/>
      <c r="L55" s="75"/>
      <c r="M55" s="75"/>
    </row>
    <row r="56" spans="1:13" ht="110.1" hidden="1" customHeight="1">
      <c r="A56" s="183"/>
      <c r="B56" s="180"/>
      <c r="C56" s="68" t="s">
        <v>301</v>
      </c>
      <c r="D56" s="68" t="s">
        <v>300</v>
      </c>
      <c r="E56" s="180"/>
      <c r="F56" s="16">
        <v>247</v>
      </c>
      <c r="G56" s="17"/>
      <c r="H56" s="18">
        <f t="shared" si="1"/>
        <v>0</v>
      </c>
      <c r="I56" s="203"/>
      <c r="J56" s="68"/>
      <c r="K56" s="22"/>
      <c r="L56" s="75"/>
      <c r="M56" s="75"/>
    </row>
    <row r="57" spans="1:13" ht="108" hidden="1" customHeight="1">
      <c r="A57" s="183"/>
      <c r="B57" s="180"/>
      <c r="C57" s="68" t="s">
        <v>299</v>
      </c>
      <c r="D57" s="68" t="s">
        <v>298</v>
      </c>
      <c r="E57" s="180"/>
      <c r="F57" s="16">
        <v>248</v>
      </c>
      <c r="G57" s="17"/>
      <c r="H57" s="18">
        <f t="shared" si="1"/>
        <v>0</v>
      </c>
      <c r="I57" s="203"/>
      <c r="J57" s="68"/>
      <c r="K57" s="22"/>
      <c r="L57" s="75"/>
      <c r="M57" s="75"/>
    </row>
    <row r="58" spans="1:13" ht="63.95" hidden="1" customHeight="1">
      <c r="A58" s="183"/>
      <c r="B58" s="180"/>
      <c r="C58" s="68" t="s">
        <v>297</v>
      </c>
      <c r="D58" s="68"/>
      <c r="E58" s="180"/>
      <c r="F58" s="16">
        <v>249</v>
      </c>
      <c r="G58" s="17"/>
      <c r="H58" s="18">
        <f t="shared" si="1"/>
        <v>0</v>
      </c>
      <c r="I58" s="203"/>
      <c r="J58" s="68"/>
      <c r="K58" s="22"/>
      <c r="L58" s="75"/>
      <c r="M58" s="75"/>
    </row>
    <row r="59" spans="1:13" ht="32.1" hidden="1" customHeight="1">
      <c r="A59" s="183"/>
      <c r="B59" s="180"/>
      <c r="C59" s="68" t="s">
        <v>296</v>
      </c>
      <c r="D59" s="68"/>
      <c r="E59" s="180"/>
      <c r="F59" s="16">
        <v>250</v>
      </c>
      <c r="G59" s="17"/>
      <c r="H59" s="18">
        <f t="shared" si="1"/>
        <v>0</v>
      </c>
      <c r="I59" s="203"/>
      <c r="J59" s="68"/>
      <c r="K59" s="22"/>
      <c r="L59" s="75"/>
      <c r="M59" s="75"/>
    </row>
    <row r="60" spans="1:13" ht="80.099999999999994" hidden="1" customHeight="1">
      <c r="A60" s="183"/>
      <c r="B60" s="180"/>
      <c r="C60" s="68" t="s">
        <v>295</v>
      </c>
      <c r="D60" s="68"/>
      <c r="E60" s="180"/>
      <c r="F60" s="16">
        <v>251</v>
      </c>
      <c r="G60" s="17"/>
      <c r="H60" s="18">
        <f t="shared" si="1"/>
        <v>0</v>
      </c>
      <c r="I60" s="203"/>
      <c r="J60" s="68"/>
      <c r="K60" s="22"/>
      <c r="L60" s="75"/>
      <c r="M60" s="75"/>
    </row>
    <row r="61" spans="1:13" ht="111.95" hidden="1" customHeight="1">
      <c r="A61" s="183"/>
      <c r="B61" s="180"/>
      <c r="C61" s="68" t="s">
        <v>294</v>
      </c>
      <c r="D61" s="68"/>
      <c r="E61" s="180"/>
      <c r="F61" s="16">
        <v>252</v>
      </c>
      <c r="G61" s="17"/>
      <c r="H61" s="18">
        <f t="shared" si="1"/>
        <v>0</v>
      </c>
      <c r="I61" s="203"/>
      <c r="J61" s="68"/>
      <c r="K61" s="22"/>
      <c r="L61" s="75"/>
      <c r="M61" s="75"/>
    </row>
    <row r="62" spans="1:13" ht="120">
      <c r="A62" s="183"/>
      <c r="B62" s="180" t="s">
        <v>293</v>
      </c>
      <c r="C62" s="68" t="s">
        <v>292</v>
      </c>
      <c r="D62" s="68" t="s">
        <v>291</v>
      </c>
      <c r="E62" s="180" t="s">
        <v>285</v>
      </c>
      <c r="F62" s="16">
        <v>253</v>
      </c>
      <c r="G62" s="17" t="s">
        <v>430</v>
      </c>
      <c r="H62" s="18">
        <f t="shared" si="1"/>
        <v>0.5</v>
      </c>
      <c r="I62" s="203"/>
      <c r="J62" s="68" t="s">
        <v>1086</v>
      </c>
      <c r="K62" s="91" t="s">
        <v>757</v>
      </c>
      <c r="L62" s="75"/>
      <c r="M62" s="75"/>
    </row>
    <row r="63" spans="1:13" ht="120">
      <c r="A63" s="183"/>
      <c r="B63" s="180"/>
      <c r="C63" s="68" t="s">
        <v>290</v>
      </c>
      <c r="D63" s="68"/>
      <c r="E63" s="180"/>
      <c r="F63" s="16">
        <v>254</v>
      </c>
      <c r="G63" s="17" t="s">
        <v>430</v>
      </c>
      <c r="H63" s="18">
        <f t="shared" si="1"/>
        <v>0.5</v>
      </c>
      <c r="I63" s="203"/>
      <c r="J63" s="68" t="s">
        <v>966</v>
      </c>
      <c r="K63" s="91" t="s">
        <v>757</v>
      </c>
      <c r="L63" s="75"/>
      <c r="M63" s="75"/>
    </row>
    <row r="64" spans="1:13" ht="32.1" hidden="1" customHeight="1">
      <c r="A64" s="183"/>
      <c r="B64" s="180"/>
      <c r="C64" s="68" t="s">
        <v>289</v>
      </c>
      <c r="D64" s="68" t="s">
        <v>288</v>
      </c>
      <c r="E64" s="180"/>
      <c r="F64" s="16">
        <v>255</v>
      </c>
      <c r="G64" s="17"/>
      <c r="H64" s="18">
        <f t="shared" si="1"/>
        <v>0</v>
      </c>
      <c r="I64" s="203"/>
      <c r="J64" s="68"/>
      <c r="K64" s="22"/>
      <c r="L64" s="75"/>
      <c r="M64" s="75"/>
    </row>
    <row r="65" spans="1:13" ht="32.1" hidden="1" customHeight="1">
      <c r="A65" s="183"/>
      <c r="B65" s="68" t="s">
        <v>287</v>
      </c>
      <c r="C65" s="68" t="s">
        <v>286</v>
      </c>
      <c r="D65" s="68"/>
      <c r="E65" s="68" t="s">
        <v>285</v>
      </c>
      <c r="F65" s="16">
        <v>256</v>
      </c>
      <c r="G65" s="17"/>
      <c r="H65" s="18"/>
      <c r="I65" s="204"/>
      <c r="J65" s="68"/>
      <c r="K65" s="91"/>
      <c r="L65" s="75"/>
      <c r="M65" s="75"/>
    </row>
    <row r="66" spans="1:13" ht="48" hidden="1" customHeight="1">
      <c r="A66" s="183" t="s">
        <v>284</v>
      </c>
      <c r="B66" s="180" t="s">
        <v>283</v>
      </c>
      <c r="C66" s="68" t="s">
        <v>282</v>
      </c>
      <c r="D66" s="68" t="s">
        <v>281</v>
      </c>
      <c r="E66" s="180" t="s">
        <v>280</v>
      </c>
      <c r="F66" s="16">
        <v>262</v>
      </c>
      <c r="G66" s="17"/>
      <c r="H66" s="18">
        <f t="shared" si="1"/>
        <v>0</v>
      </c>
      <c r="I66" s="69"/>
      <c r="J66" s="68"/>
      <c r="K66" s="22"/>
      <c r="L66" s="75"/>
      <c r="M66" s="75"/>
    </row>
    <row r="67" spans="1:13" ht="15.95" hidden="1" customHeight="1">
      <c r="A67" s="183"/>
      <c r="B67" s="180"/>
      <c r="C67" s="68" t="s">
        <v>279</v>
      </c>
      <c r="D67" s="68"/>
      <c r="E67" s="180"/>
      <c r="F67" s="16">
        <v>263</v>
      </c>
      <c r="G67" s="17"/>
      <c r="H67" s="18">
        <f t="shared" si="1"/>
        <v>0</v>
      </c>
      <c r="I67" s="69"/>
      <c r="J67" s="68"/>
      <c r="K67" s="22"/>
      <c r="L67" s="75"/>
      <c r="M67" s="75"/>
    </row>
    <row r="68" spans="1:13" ht="32.1" hidden="1" customHeight="1">
      <c r="A68" s="183"/>
      <c r="B68" s="180"/>
      <c r="C68" s="68" t="s">
        <v>278</v>
      </c>
      <c r="D68" s="68"/>
      <c r="E68" s="180"/>
      <c r="F68" s="16">
        <v>264</v>
      </c>
      <c r="G68" s="17"/>
      <c r="H68" s="18">
        <f t="shared" si="1"/>
        <v>0</v>
      </c>
      <c r="I68" s="69"/>
      <c r="J68" s="68"/>
      <c r="K68" s="22"/>
      <c r="L68" s="75"/>
      <c r="M68" s="75"/>
    </row>
    <row r="69" spans="1:13" ht="48" hidden="1" customHeight="1">
      <c r="A69" s="183"/>
      <c r="B69" s="180"/>
      <c r="C69" s="68" t="s">
        <v>277</v>
      </c>
      <c r="D69" s="68" t="s">
        <v>271</v>
      </c>
      <c r="E69" s="180"/>
      <c r="F69" s="16">
        <v>265</v>
      </c>
      <c r="G69" s="17"/>
      <c r="H69" s="18">
        <f t="shared" si="1"/>
        <v>0</v>
      </c>
      <c r="I69" s="69"/>
      <c r="J69" s="68"/>
      <c r="K69" s="22"/>
      <c r="L69" s="75"/>
      <c r="M69" s="75"/>
    </row>
    <row r="70" spans="1:13" ht="96" hidden="1" customHeight="1">
      <c r="A70" s="183"/>
      <c r="B70" s="180"/>
      <c r="C70" s="68" t="s">
        <v>276</v>
      </c>
      <c r="D70" s="68" t="s">
        <v>275</v>
      </c>
      <c r="E70" s="180"/>
      <c r="F70" s="16">
        <v>266</v>
      </c>
      <c r="G70" s="17"/>
      <c r="H70" s="18">
        <f t="shared" si="1"/>
        <v>0</v>
      </c>
      <c r="I70" s="69"/>
      <c r="J70" s="68"/>
      <c r="K70" s="22"/>
      <c r="L70" s="75"/>
      <c r="M70" s="75"/>
    </row>
    <row r="71" spans="1:13" ht="48" hidden="1" customHeight="1">
      <c r="A71" s="183"/>
      <c r="B71" s="180"/>
      <c r="C71" s="68" t="s">
        <v>274</v>
      </c>
      <c r="D71" s="68" t="s">
        <v>273</v>
      </c>
      <c r="E71" s="180"/>
      <c r="F71" s="16">
        <v>267</v>
      </c>
      <c r="G71" s="17"/>
      <c r="H71" s="18">
        <f t="shared" si="1"/>
        <v>0</v>
      </c>
      <c r="I71" s="69"/>
      <c r="J71" s="68"/>
      <c r="K71" s="22"/>
      <c r="L71" s="75"/>
      <c r="M71" s="75"/>
    </row>
    <row r="72" spans="1:13" ht="48" hidden="1" customHeight="1">
      <c r="A72" s="183"/>
      <c r="B72" s="180"/>
      <c r="C72" s="68" t="s">
        <v>272</v>
      </c>
      <c r="D72" s="68" t="s">
        <v>271</v>
      </c>
      <c r="E72" s="180"/>
      <c r="F72" s="16">
        <v>268</v>
      </c>
      <c r="G72" s="17"/>
      <c r="H72" s="18">
        <f t="shared" si="1"/>
        <v>0</v>
      </c>
      <c r="I72" s="69"/>
      <c r="J72" s="68"/>
      <c r="K72" s="22"/>
      <c r="L72" s="75"/>
      <c r="M72" s="75"/>
    </row>
    <row r="73" spans="1:13" ht="128.1" hidden="1" customHeight="1">
      <c r="A73" s="183"/>
      <c r="B73" s="180"/>
      <c r="C73" s="68" t="s">
        <v>270</v>
      </c>
      <c r="D73" s="68" t="s">
        <v>269</v>
      </c>
      <c r="E73" s="180"/>
      <c r="F73" s="16">
        <v>269</v>
      </c>
      <c r="G73" s="17"/>
      <c r="H73" s="18">
        <f t="shared" si="1"/>
        <v>0</v>
      </c>
      <c r="I73" s="69"/>
      <c r="J73" s="68"/>
      <c r="K73" s="22"/>
      <c r="L73" s="75"/>
      <c r="M73" s="75"/>
    </row>
    <row r="74" spans="1:13" ht="128.1" hidden="1" customHeight="1">
      <c r="A74" s="183"/>
      <c r="B74" s="180" t="s">
        <v>268</v>
      </c>
      <c r="C74" s="68" t="s">
        <v>267</v>
      </c>
      <c r="D74" s="68" t="s">
        <v>266</v>
      </c>
      <c r="E74" s="180" t="s">
        <v>265</v>
      </c>
      <c r="F74" s="16">
        <v>453</v>
      </c>
      <c r="G74" s="17"/>
      <c r="H74" s="18">
        <f t="shared" ref="H74:H90" si="2">IF(G74="SI",1,IF(G74="PARCIAL",0.5,IF(G74="NO APLICA","",0)))</f>
        <v>0</v>
      </c>
      <c r="I74" s="69"/>
      <c r="J74" s="26"/>
      <c r="K74" s="22"/>
      <c r="L74" s="75"/>
      <c r="M74" s="75"/>
    </row>
    <row r="75" spans="1:13" ht="15.95" hidden="1" customHeight="1">
      <c r="A75" s="183"/>
      <c r="B75" s="180"/>
      <c r="C75" s="68" t="s">
        <v>264</v>
      </c>
      <c r="D75" s="26"/>
      <c r="E75" s="180"/>
      <c r="F75" s="16">
        <v>270</v>
      </c>
      <c r="G75" s="17"/>
      <c r="H75" s="18">
        <f t="shared" si="2"/>
        <v>0</v>
      </c>
      <c r="I75" s="69"/>
      <c r="J75" s="198"/>
      <c r="K75" s="22"/>
      <c r="L75" s="75"/>
      <c r="M75" s="75"/>
    </row>
    <row r="76" spans="1:13" ht="15.95" hidden="1" customHeight="1">
      <c r="A76" s="183"/>
      <c r="B76" s="180"/>
      <c r="C76" s="68" t="s">
        <v>263</v>
      </c>
      <c r="D76" s="68"/>
      <c r="E76" s="180"/>
      <c r="F76" s="16">
        <v>272</v>
      </c>
      <c r="G76" s="17"/>
      <c r="H76" s="18">
        <f t="shared" si="2"/>
        <v>0</v>
      </c>
      <c r="I76" s="69"/>
      <c r="J76" s="198"/>
      <c r="K76" s="22"/>
      <c r="L76" s="75"/>
      <c r="M76" s="75"/>
    </row>
    <row r="77" spans="1:13" ht="15.95" hidden="1" customHeight="1">
      <c r="A77" s="183"/>
      <c r="B77" s="180"/>
      <c r="C77" s="68" t="s">
        <v>262</v>
      </c>
      <c r="D77" s="68"/>
      <c r="E77" s="180"/>
      <c r="F77" s="16">
        <v>273</v>
      </c>
      <c r="G77" s="17"/>
      <c r="H77" s="18">
        <f t="shared" si="2"/>
        <v>0</v>
      </c>
      <c r="I77" s="69"/>
      <c r="J77" s="198"/>
      <c r="K77" s="22"/>
      <c r="L77" s="75"/>
      <c r="M77" s="75"/>
    </row>
    <row r="78" spans="1:13" ht="15.95" hidden="1" customHeight="1">
      <c r="A78" s="183"/>
      <c r="B78" s="180"/>
      <c r="C78" s="68" t="s">
        <v>261</v>
      </c>
      <c r="D78" s="68"/>
      <c r="E78" s="180"/>
      <c r="F78" s="16">
        <v>274</v>
      </c>
      <c r="G78" s="17"/>
      <c r="H78" s="18">
        <f t="shared" si="2"/>
        <v>0</v>
      </c>
      <c r="I78" s="69"/>
      <c r="J78" s="198"/>
      <c r="K78" s="22"/>
      <c r="L78" s="75"/>
      <c r="M78" s="75"/>
    </row>
    <row r="79" spans="1:13" ht="15.95" hidden="1" customHeight="1">
      <c r="A79" s="183"/>
      <c r="B79" s="180"/>
      <c r="C79" s="68" t="s">
        <v>260</v>
      </c>
      <c r="D79" s="68"/>
      <c r="E79" s="180"/>
      <c r="F79" s="16">
        <v>275</v>
      </c>
      <c r="G79" s="17"/>
      <c r="H79" s="18">
        <f t="shared" si="2"/>
        <v>0</v>
      </c>
      <c r="I79" s="69"/>
      <c r="J79" s="198"/>
      <c r="K79" s="22"/>
      <c r="L79" s="75"/>
      <c r="M79" s="75"/>
    </row>
    <row r="80" spans="1:13" ht="15.95" hidden="1" customHeight="1">
      <c r="A80" s="183"/>
      <c r="B80" s="180"/>
      <c r="C80" s="68" t="s">
        <v>259</v>
      </c>
      <c r="D80" s="68"/>
      <c r="E80" s="180"/>
      <c r="F80" s="16">
        <v>276</v>
      </c>
      <c r="G80" s="17"/>
      <c r="H80" s="18">
        <f t="shared" si="2"/>
        <v>0</v>
      </c>
      <c r="I80" s="69"/>
      <c r="J80" s="198"/>
      <c r="K80" s="22"/>
      <c r="L80" s="75"/>
      <c r="M80" s="75"/>
    </row>
    <row r="81" spans="1:13" ht="63.95" hidden="1" customHeight="1">
      <c r="A81" s="183"/>
      <c r="B81" s="180"/>
      <c r="C81" s="68" t="s">
        <v>258</v>
      </c>
      <c r="D81" s="68" t="s">
        <v>257</v>
      </c>
      <c r="E81" s="180"/>
      <c r="F81" s="16">
        <v>746</v>
      </c>
      <c r="G81" s="17"/>
      <c r="H81" s="18">
        <f t="shared" si="2"/>
        <v>0</v>
      </c>
      <c r="I81" s="28"/>
      <c r="J81" s="198"/>
      <c r="K81" s="22"/>
      <c r="L81" s="75"/>
      <c r="M81" s="75"/>
    </row>
    <row r="82" spans="1:13" ht="80.099999999999994" hidden="1" customHeight="1">
      <c r="A82" s="183"/>
      <c r="B82" s="180"/>
      <c r="C82" s="68" t="s">
        <v>256</v>
      </c>
      <c r="D82" s="68" t="s">
        <v>255</v>
      </c>
      <c r="E82" s="180"/>
      <c r="F82" s="16">
        <v>747</v>
      </c>
      <c r="G82" s="17"/>
      <c r="H82" s="18">
        <f t="shared" si="2"/>
        <v>0</v>
      </c>
      <c r="I82" s="69"/>
      <c r="J82" s="198"/>
      <c r="K82" s="22"/>
      <c r="L82" s="75"/>
      <c r="M82" s="75"/>
    </row>
    <row r="83" spans="1:13" ht="153.94999999999999" customHeight="1">
      <c r="A83" s="183"/>
      <c r="B83" s="68" t="s">
        <v>254</v>
      </c>
      <c r="C83" s="68" t="s">
        <v>253</v>
      </c>
      <c r="D83" s="68" t="s">
        <v>252</v>
      </c>
      <c r="E83" s="68" t="s">
        <v>251</v>
      </c>
      <c r="F83" s="16">
        <v>277</v>
      </c>
      <c r="G83" s="17" t="s">
        <v>430</v>
      </c>
      <c r="H83" s="18">
        <f t="shared" si="2"/>
        <v>0.5</v>
      </c>
      <c r="I83" s="28">
        <f>AVERAGE(H83)</f>
        <v>0.5</v>
      </c>
      <c r="J83" s="68" t="s">
        <v>1087</v>
      </c>
      <c r="K83" s="91" t="s">
        <v>755</v>
      </c>
      <c r="L83" s="75"/>
      <c r="M83" s="75"/>
    </row>
    <row r="84" spans="1:13" ht="63.95" hidden="1" customHeight="1">
      <c r="A84" s="183"/>
      <c r="B84" s="68" t="s">
        <v>250</v>
      </c>
      <c r="C84" s="68" t="s">
        <v>249</v>
      </c>
      <c r="D84" s="68" t="s">
        <v>248</v>
      </c>
      <c r="E84" s="68" t="s">
        <v>247</v>
      </c>
      <c r="F84" s="16">
        <v>279</v>
      </c>
      <c r="G84" s="17"/>
      <c r="H84" s="18">
        <f t="shared" si="2"/>
        <v>0</v>
      </c>
      <c r="I84" s="69"/>
      <c r="J84" s="68"/>
      <c r="K84" s="22"/>
      <c r="L84" s="75"/>
      <c r="M84" s="75"/>
    </row>
    <row r="85" spans="1:13" ht="80.099999999999994" hidden="1" customHeight="1">
      <c r="A85" s="183"/>
      <c r="B85" s="180" t="s">
        <v>246</v>
      </c>
      <c r="C85" s="68" t="s">
        <v>245</v>
      </c>
      <c r="D85" s="68"/>
      <c r="E85" s="180" t="s">
        <v>244</v>
      </c>
      <c r="F85" s="16">
        <v>457</v>
      </c>
      <c r="G85" s="17"/>
      <c r="H85" s="18">
        <f t="shared" si="2"/>
        <v>0</v>
      </c>
      <c r="I85" s="69"/>
      <c r="J85" s="26"/>
      <c r="K85" s="22"/>
      <c r="L85" s="75"/>
      <c r="M85" s="75"/>
    </row>
    <row r="86" spans="1:13" ht="15.95" hidden="1" customHeight="1">
      <c r="A86" s="183"/>
      <c r="B86" s="180"/>
      <c r="C86" s="68" t="s">
        <v>243</v>
      </c>
      <c r="D86" s="68" t="s">
        <v>242</v>
      </c>
      <c r="E86" s="180"/>
      <c r="F86" s="16">
        <v>280</v>
      </c>
      <c r="G86" s="17"/>
      <c r="H86" s="18">
        <f t="shared" si="2"/>
        <v>0</v>
      </c>
      <c r="I86" s="69"/>
      <c r="J86" s="68"/>
      <c r="K86" s="22"/>
      <c r="L86" s="75"/>
      <c r="M86" s="75"/>
    </row>
    <row r="87" spans="1:13" ht="15.95" hidden="1" customHeight="1">
      <c r="A87" s="183"/>
      <c r="B87" s="180"/>
      <c r="C87" s="68" t="s">
        <v>241</v>
      </c>
      <c r="D87" s="68"/>
      <c r="E87" s="180"/>
      <c r="F87" s="16">
        <v>281</v>
      </c>
      <c r="G87" s="17"/>
      <c r="H87" s="18">
        <f t="shared" si="2"/>
        <v>0</v>
      </c>
      <c r="I87" s="69"/>
      <c r="J87" s="68"/>
      <c r="K87" s="22"/>
      <c r="L87" s="75"/>
      <c r="M87" s="75"/>
    </row>
    <row r="88" spans="1:13" ht="32.1" hidden="1" customHeight="1">
      <c r="A88" s="183"/>
      <c r="B88" s="180"/>
      <c r="C88" s="68" t="s">
        <v>240</v>
      </c>
      <c r="D88" s="68"/>
      <c r="E88" s="180"/>
      <c r="F88" s="16">
        <v>282</v>
      </c>
      <c r="G88" s="17"/>
      <c r="H88" s="18">
        <f t="shared" si="2"/>
        <v>0</v>
      </c>
      <c r="I88" s="69"/>
      <c r="J88" s="68"/>
      <c r="K88" s="22"/>
      <c r="L88" s="75"/>
      <c r="M88" s="75"/>
    </row>
    <row r="89" spans="1:13" ht="111.95" hidden="1" customHeight="1">
      <c r="A89" s="183"/>
      <c r="B89" s="68" t="s">
        <v>239</v>
      </c>
      <c r="C89" s="68" t="s">
        <v>238</v>
      </c>
      <c r="D89" s="68" t="s">
        <v>237</v>
      </c>
      <c r="E89" s="68" t="s">
        <v>236</v>
      </c>
      <c r="F89" s="16">
        <v>283</v>
      </c>
      <c r="G89" s="17"/>
      <c r="H89" s="18">
        <f t="shared" si="2"/>
        <v>0</v>
      </c>
      <c r="I89" s="69"/>
      <c r="J89" s="68"/>
      <c r="K89" s="22"/>
      <c r="L89" s="75"/>
      <c r="M89" s="75"/>
    </row>
    <row r="90" spans="1:13" ht="105">
      <c r="A90" s="183" t="s">
        <v>235</v>
      </c>
      <c r="B90" s="180" t="s">
        <v>234</v>
      </c>
      <c r="C90" s="68" t="s">
        <v>233</v>
      </c>
      <c r="D90" s="68" t="s">
        <v>232</v>
      </c>
      <c r="E90" s="180" t="s">
        <v>231</v>
      </c>
      <c r="F90" s="16">
        <v>454</v>
      </c>
      <c r="G90" s="185" t="s">
        <v>429</v>
      </c>
      <c r="H90" s="187">
        <f t="shared" si="2"/>
        <v>1</v>
      </c>
      <c r="I90" s="195">
        <f>AVERAGE(H90,H93,H94,H95,H96,H97,H101)</f>
        <v>0.5</v>
      </c>
      <c r="J90" s="214"/>
      <c r="K90" s="91" t="s">
        <v>754</v>
      </c>
      <c r="L90" s="280"/>
      <c r="M90" s="280"/>
    </row>
    <row r="91" spans="1:13" ht="18.95" hidden="1" customHeight="1">
      <c r="A91" s="183"/>
      <c r="B91" s="180"/>
      <c r="C91" s="68" t="s">
        <v>230</v>
      </c>
      <c r="D91" s="68" t="s">
        <v>229</v>
      </c>
      <c r="E91" s="180"/>
      <c r="F91" s="16">
        <v>284</v>
      </c>
      <c r="G91" s="193"/>
      <c r="H91" s="194"/>
      <c r="I91" s="196"/>
      <c r="J91" s="215"/>
      <c r="K91" s="22"/>
      <c r="L91" s="281"/>
      <c r="M91" s="281"/>
    </row>
    <row r="92" spans="1:13" ht="105">
      <c r="A92" s="183"/>
      <c r="B92" s="180"/>
      <c r="C92" s="68" t="s">
        <v>228</v>
      </c>
      <c r="D92" s="68" t="s">
        <v>227</v>
      </c>
      <c r="E92" s="180"/>
      <c r="F92" s="16">
        <v>285</v>
      </c>
      <c r="G92" s="186"/>
      <c r="H92" s="188"/>
      <c r="I92" s="196"/>
      <c r="J92" s="216"/>
      <c r="K92" s="91" t="s">
        <v>754</v>
      </c>
      <c r="L92" s="281"/>
      <c r="M92" s="281"/>
    </row>
    <row r="93" spans="1:13" ht="105">
      <c r="A93" s="183"/>
      <c r="B93" s="180"/>
      <c r="C93" s="68" t="s">
        <v>226</v>
      </c>
      <c r="D93" s="68" t="s">
        <v>225</v>
      </c>
      <c r="E93" s="180"/>
      <c r="F93" s="16">
        <v>286</v>
      </c>
      <c r="G93" s="17" t="s">
        <v>429</v>
      </c>
      <c r="H93" s="18">
        <f t="shared" ref="H93:H111" si="3">IF(G93="SI",1,IF(G93="PARCIAL",0.5,IF(G93="NO APLICA","",0)))</f>
        <v>1</v>
      </c>
      <c r="I93" s="196"/>
      <c r="J93" s="68" t="s">
        <v>1088</v>
      </c>
      <c r="K93" s="91" t="s">
        <v>752</v>
      </c>
      <c r="L93" s="281"/>
      <c r="M93" s="281"/>
    </row>
    <row r="94" spans="1:13" ht="105">
      <c r="A94" s="183"/>
      <c r="B94" s="180"/>
      <c r="C94" s="68" t="s">
        <v>224</v>
      </c>
      <c r="D94" s="68"/>
      <c r="E94" s="180"/>
      <c r="F94" s="16">
        <v>287</v>
      </c>
      <c r="G94" s="17" t="s">
        <v>405</v>
      </c>
      <c r="H94" s="18">
        <f t="shared" si="3"/>
        <v>0</v>
      </c>
      <c r="I94" s="196"/>
      <c r="J94" s="68"/>
      <c r="K94" s="91" t="s">
        <v>752</v>
      </c>
      <c r="L94" s="281"/>
      <c r="M94" s="281"/>
    </row>
    <row r="95" spans="1:13" ht="60.95" customHeight="1">
      <c r="A95" s="183"/>
      <c r="B95" s="68" t="s">
        <v>223</v>
      </c>
      <c r="C95" s="68" t="s">
        <v>222</v>
      </c>
      <c r="D95" s="68" t="s">
        <v>221</v>
      </c>
      <c r="E95" s="68" t="s">
        <v>220</v>
      </c>
      <c r="F95" s="16">
        <v>288</v>
      </c>
      <c r="G95" s="17" t="s">
        <v>431</v>
      </c>
      <c r="H95" s="18" t="str">
        <f t="shared" si="3"/>
        <v/>
      </c>
      <c r="I95" s="196"/>
      <c r="J95" s="68"/>
      <c r="K95" s="91"/>
      <c r="L95" s="281"/>
      <c r="M95" s="281"/>
    </row>
    <row r="96" spans="1:13" ht="105">
      <c r="A96" s="183"/>
      <c r="B96" s="180" t="s">
        <v>219</v>
      </c>
      <c r="C96" s="68" t="s">
        <v>218</v>
      </c>
      <c r="D96" s="68" t="s">
        <v>217</v>
      </c>
      <c r="E96" s="180"/>
      <c r="F96" s="16">
        <v>289</v>
      </c>
      <c r="G96" s="17" t="s">
        <v>430</v>
      </c>
      <c r="H96" s="18">
        <f t="shared" si="3"/>
        <v>0.5</v>
      </c>
      <c r="I96" s="196"/>
      <c r="J96" s="68" t="s">
        <v>1090</v>
      </c>
      <c r="K96" s="91" t="s">
        <v>752</v>
      </c>
      <c r="L96" s="281"/>
      <c r="M96" s="281"/>
    </row>
    <row r="97" spans="1:13" ht="105">
      <c r="A97" s="183"/>
      <c r="B97" s="180"/>
      <c r="C97" s="68" t="s">
        <v>216</v>
      </c>
      <c r="D97" s="68"/>
      <c r="E97" s="180"/>
      <c r="F97" s="16">
        <v>290</v>
      </c>
      <c r="G97" s="17" t="s">
        <v>430</v>
      </c>
      <c r="H97" s="18">
        <f t="shared" si="3"/>
        <v>0.5</v>
      </c>
      <c r="I97" s="196"/>
      <c r="J97" s="68" t="s">
        <v>1089</v>
      </c>
      <c r="K97" s="91" t="s">
        <v>752</v>
      </c>
      <c r="L97" s="281"/>
      <c r="M97" s="281"/>
    </row>
    <row r="98" spans="1:13" ht="32.1" hidden="1" customHeight="1">
      <c r="A98" s="183"/>
      <c r="B98" s="180" t="s">
        <v>215</v>
      </c>
      <c r="C98" s="68" t="s">
        <v>214</v>
      </c>
      <c r="D98" s="68"/>
      <c r="E98" s="180" t="s">
        <v>213</v>
      </c>
      <c r="F98" s="16">
        <v>291</v>
      </c>
      <c r="G98" s="17"/>
      <c r="H98" s="18">
        <f t="shared" si="3"/>
        <v>0</v>
      </c>
      <c r="I98" s="196"/>
      <c r="J98" s="68"/>
      <c r="K98" s="22"/>
      <c r="L98" s="281"/>
      <c r="M98" s="281"/>
    </row>
    <row r="99" spans="1:13" ht="48" hidden="1" customHeight="1">
      <c r="A99" s="183"/>
      <c r="B99" s="180"/>
      <c r="C99" s="68" t="s">
        <v>212</v>
      </c>
      <c r="D99" s="68"/>
      <c r="E99" s="180"/>
      <c r="F99" s="16">
        <v>292</v>
      </c>
      <c r="G99" s="17"/>
      <c r="H99" s="18">
        <f t="shared" si="3"/>
        <v>0</v>
      </c>
      <c r="I99" s="196"/>
      <c r="J99" s="68"/>
      <c r="K99" s="22"/>
      <c r="L99" s="281"/>
      <c r="M99" s="281"/>
    </row>
    <row r="100" spans="1:13" ht="48" hidden="1" customHeight="1">
      <c r="A100" s="183"/>
      <c r="B100" s="180"/>
      <c r="C100" s="68" t="s">
        <v>211</v>
      </c>
      <c r="D100" s="68"/>
      <c r="E100" s="180"/>
      <c r="F100" s="16">
        <v>293</v>
      </c>
      <c r="G100" s="17"/>
      <c r="H100" s="18">
        <f t="shared" si="3"/>
        <v>0</v>
      </c>
      <c r="I100" s="196"/>
      <c r="J100" s="68"/>
      <c r="K100" s="22"/>
      <c r="L100" s="281"/>
      <c r="M100" s="281"/>
    </row>
    <row r="101" spans="1:13" ht="45.95" customHeight="1">
      <c r="A101" s="183"/>
      <c r="B101" s="68" t="s">
        <v>210</v>
      </c>
      <c r="C101" s="68" t="s">
        <v>209</v>
      </c>
      <c r="D101" s="68" t="s">
        <v>208</v>
      </c>
      <c r="E101" s="68" t="s">
        <v>207</v>
      </c>
      <c r="F101" s="16">
        <v>455</v>
      </c>
      <c r="G101" s="17" t="s">
        <v>405</v>
      </c>
      <c r="H101" s="18">
        <f t="shared" si="3"/>
        <v>0</v>
      </c>
      <c r="I101" s="197"/>
      <c r="J101" s="68" t="s">
        <v>967</v>
      </c>
      <c r="K101" s="22"/>
      <c r="L101" s="282"/>
      <c r="M101" s="282"/>
    </row>
    <row r="102" spans="1:13" ht="96" hidden="1" customHeight="1">
      <c r="A102" s="183"/>
      <c r="B102" s="180" t="s">
        <v>206</v>
      </c>
      <c r="C102" s="68" t="s">
        <v>205</v>
      </c>
      <c r="D102" s="68" t="s">
        <v>204</v>
      </c>
      <c r="E102" s="180"/>
      <c r="F102" s="16">
        <v>456</v>
      </c>
      <c r="G102" s="17"/>
      <c r="H102" s="18">
        <f t="shared" si="3"/>
        <v>0</v>
      </c>
      <c r="I102" s="69"/>
      <c r="J102" s="26"/>
      <c r="K102" s="22"/>
      <c r="L102" s="75"/>
      <c r="M102" s="75"/>
    </row>
    <row r="103" spans="1:13" ht="15.95" hidden="1" customHeight="1">
      <c r="A103" s="183"/>
      <c r="B103" s="180"/>
      <c r="C103" s="68" t="s">
        <v>203</v>
      </c>
      <c r="D103" s="68"/>
      <c r="E103" s="180"/>
      <c r="F103" s="16">
        <v>295</v>
      </c>
      <c r="G103" s="17"/>
      <c r="H103" s="18">
        <f t="shared" si="3"/>
        <v>0</v>
      </c>
      <c r="I103" s="69"/>
      <c r="J103" s="68"/>
      <c r="K103" s="22"/>
      <c r="L103" s="75"/>
      <c r="M103" s="75"/>
    </row>
    <row r="104" spans="1:13" ht="15.95" hidden="1" customHeight="1">
      <c r="A104" s="183"/>
      <c r="B104" s="180"/>
      <c r="C104" s="68" t="s">
        <v>202</v>
      </c>
      <c r="D104" s="68"/>
      <c r="E104" s="180"/>
      <c r="F104" s="16">
        <v>296</v>
      </c>
      <c r="G104" s="17"/>
      <c r="H104" s="18">
        <f t="shared" si="3"/>
        <v>0</v>
      </c>
      <c r="I104" s="69"/>
      <c r="J104" s="68"/>
      <c r="K104" s="22"/>
      <c r="L104" s="75"/>
      <c r="M104" s="75"/>
    </row>
    <row r="105" spans="1:13" ht="15.95" hidden="1" customHeight="1">
      <c r="A105" s="183"/>
      <c r="B105" s="180"/>
      <c r="C105" s="68" t="s">
        <v>201</v>
      </c>
      <c r="D105" s="68"/>
      <c r="E105" s="180"/>
      <c r="F105" s="16">
        <v>297</v>
      </c>
      <c r="G105" s="17"/>
      <c r="H105" s="18">
        <f t="shared" si="3"/>
        <v>0</v>
      </c>
      <c r="I105" s="69"/>
      <c r="J105" s="68"/>
      <c r="K105" s="22"/>
      <c r="L105" s="75"/>
      <c r="M105" s="75"/>
    </row>
    <row r="106" spans="1:13" ht="15.95" hidden="1" customHeight="1">
      <c r="A106" s="183"/>
      <c r="B106" s="180"/>
      <c r="C106" s="68" t="s">
        <v>200</v>
      </c>
      <c r="D106" s="68"/>
      <c r="E106" s="180"/>
      <c r="F106" s="16">
        <v>298</v>
      </c>
      <c r="G106" s="17"/>
      <c r="H106" s="18">
        <f t="shared" si="3"/>
        <v>0</v>
      </c>
      <c r="I106" s="69"/>
      <c r="J106" s="68"/>
      <c r="K106" s="22"/>
      <c r="L106" s="75"/>
      <c r="M106" s="75"/>
    </row>
    <row r="107" spans="1:13" ht="96" customHeight="1">
      <c r="A107" s="183" t="s">
        <v>199</v>
      </c>
      <c r="B107" s="68" t="s">
        <v>198</v>
      </c>
      <c r="C107" s="68" t="s">
        <v>197</v>
      </c>
      <c r="D107" s="68" t="s">
        <v>196</v>
      </c>
      <c r="E107" s="68" t="s">
        <v>195</v>
      </c>
      <c r="F107" s="16">
        <v>300</v>
      </c>
      <c r="G107" s="17" t="s">
        <v>429</v>
      </c>
      <c r="H107" s="18">
        <f t="shared" si="3"/>
        <v>1</v>
      </c>
      <c r="I107" s="184">
        <f>AVERAGE(H107,H108,H110)</f>
        <v>0.83333333333333337</v>
      </c>
      <c r="J107" s="68"/>
      <c r="K107" s="91" t="s">
        <v>753</v>
      </c>
      <c r="L107" s="280"/>
      <c r="M107" s="280"/>
    </row>
    <row r="108" spans="1:13" ht="105">
      <c r="A108" s="183"/>
      <c r="B108" s="68" t="s">
        <v>194</v>
      </c>
      <c r="C108" s="68" t="s">
        <v>193</v>
      </c>
      <c r="D108" s="68"/>
      <c r="E108" s="68" t="s">
        <v>192</v>
      </c>
      <c r="F108" s="16">
        <v>301</v>
      </c>
      <c r="G108" s="17" t="s">
        <v>429</v>
      </c>
      <c r="H108" s="18">
        <f t="shared" si="3"/>
        <v>1</v>
      </c>
      <c r="I108" s="184"/>
      <c r="J108" s="151"/>
      <c r="K108" s="91" t="s">
        <v>753</v>
      </c>
      <c r="L108" s="281"/>
      <c r="M108" s="281"/>
    </row>
    <row r="109" spans="1:13" ht="150" hidden="1" customHeight="1">
      <c r="A109" s="183"/>
      <c r="B109" s="68" t="s">
        <v>191</v>
      </c>
      <c r="C109" s="68" t="s">
        <v>190</v>
      </c>
      <c r="D109" s="68" t="s">
        <v>189</v>
      </c>
      <c r="E109" s="68" t="s">
        <v>188</v>
      </c>
      <c r="F109" s="16">
        <v>302</v>
      </c>
      <c r="G109" s="17"/>
      <c r="H109" s="18">
        <f t="shared" si="3"/>
        <v>0</v>
      </c>
      <c r="I109" s="184"/>
      <c r="J109" s="68"/>
      <c r="K109" s="22"/>
      <c r="L109" s="281"/>
      <c r="M109" s="281"/>
    </row>
    <row r="110" spans="1:13" ht="135">
      <c r="A110" s="183"/>
      <c r="B110" s="68" t="s">
        <v>187</v>
      </c>
      <c r="C110" s="68" t="s">
        <v>186</v>
      </c>
      <c r="D110" s="68" t="s">
        <v>185</v>
      </c>
      <c r="E110" s="68" t="s">
        <v>184</v>
      </c>
      <c r="F110" s="16">
        <v>303</v>
      </c>
      <c r="G110" s="17" t="s">
        <v>430</v>
      </c>
      <c r="H110" s="18">
        <f t="shared" si="3"/>
        <v>0.5</v>
      </c>
      <c r="I110" s="184"/>
      <c r="J110" s="164" t="s">
        <v>1091</v>
      </c>
      <c r="K110" s="91" t="s">
        <v>752</v>
      </c>
      <c r="L110" s="282"/>
      <c r="M110" s="282"/>
    </row>
    <row r="111" spans="1:13" ht="195">
      <c r="A111" s="183" t="s">
        <v>183</v>
      </c>
      <c r="B111" s="180" t="s">
        <v>182</v>
      </c>
      <c r="C111" s="68" t="s">
        <v>181</v>
      </c>
      <c r="D111" s="68" t="s">
        <v>176</v>
      </c>
      <c r="E111" s="180" t="s">
        <v>180</v>
      </c>
      <c r="F111" s="16">
        <v>452</v>
      </c>
      <c r="G111" s="185" t="s">
        <v>429</v>
      </c>
      <c r="H111" s="187">
        <f t="shared" si="3"/>
        <v>1</v>
      </c>
      <c r="I111" s="184">
        <f>AVERAGE(H111,H113,H114,H115)</f>
        <v>0.75</v>
      </c>
      <c r="J111" s="214"/>
      <c r="K111" s="91" t="s">
        <v>749</v>
      </c>
      <c r="L111" s="280"/>
      <c r="M111" s="280"/>
    </row>
    <row r="112" spans="1:13" ht="168.95" customHeight="1">
      <c r="A112" s="183"/>
      <c r="B112" s="180"/>
      <c r="C112" s="68" t="s">
        <v>179</v>
      </c>
      <c r="D112" s="68" t="s">
        <v>178</v>
      </c>
      <c r="E112" s="180"/>
      <c r="F112" s="16">
        <v>305</v>
      </c>
      <c r="G112" s="186"/>
      <c r="H112" s="188"/>
      <c r="I112" s="184"/>
      <c r="J112" s="216"/>
      <c r="K112" s="91" t="s">
        <v>751</v>
      </c>
      <c r="L112" s="281"/>
      <c r="M112" s="281"/>
    </row>
    <row r="113" spans="1:13" ht="171" customHeight="1">
      <c r="A113" s="183"/>
      <c r="B113" s="180"/>
      <c r="C113" s="68" t="s">
        <v>177</v>
      </c>
      <c r="D113" s="68" t="s">
        <v>176</v>
      </c>
      <c r="E113" s="180"/>
      <c r="F113" s="16">
        <v>306</v>
      </c>
      <c r="G113" s="17" t="s">
        <v>429</v>
      </c>
      <c r="H113" s="18">
        <f>IF(G113="SI",1,IF(G113="PARCIAL",0.5,IF(G113="NO APLICA","",0)))</f>
        <v>1</v>
      </c>
      <c r="I113" s="184"/>
      <c r="J113" s="29"/>
      <c r="K113" s="91" t="s">
        <v>750</v>
      </c>
      <c r="L113" s="281"/>
      <c r="M113" s="281"/>
    </row>
    <row r="114" spans="1:13" ht="30">
      <c r="A114" s="183"/>
      <c r="B114" s="180"/>
      <c r="C114" s="68" t="s">
        <v>175</v>
      </c>
      <c r="D114" s="68"/>
      <c r="E114" s="180"/>
      <c r="F114" s="16">
        <v>307</v>
      </c>
      <c r="G114" s="17" t="s">
        <v>405</v>
      </c>
      <c r="H114" s="18">
        <f>IF(G114="SI",1,IF(G114="PARCIAL",0.5,IF(G114="NO APLICA","",0)))</f>
        <v>0</v>
      </c>
      <c r="I114" s="184"/>
      <c r="J114" s="165" t="s">
        <v>968</v>
      </c>
      <c r="K114" s="22"/>
      <c r="L114" s="281"/>
      <c r="M114" s="281"/>
    </row>
    <row r="115" spans="1:13" ht="120">
      <c r="A115" s="183"/>
      <c r="B115" s="180"/>
      <c r="C115" s="68" t="s">
        <v>174</v>
      </c>
      <c r="D115" s="68"/>
      <c r="E115" s="180"/>
      <c r="F115" s="16">
        <v>308</v>
      </c>
      <c r="G115" s="17" t="s">
        <v>429</v>
      </c>
      <c r="H115" s="18">
        <f>IF(G115="SI",1,IF(G115="PARCIAL",0.5,IF(G115="NO APLICA","",0)))</f>
        <v>1</v>
      </c>
      <c r="I115" s="184"/>
      <c r="J115" s="29"/>
      <c r="K115" s="91" t="s">
        <v>749</v>
      </c>
      <c r="L115" s="282"/>
      <c r="M115" s="282"/>
    </row>
    <row r="116" spans="1:13" ht="138.94999999999999" hidden="1" customHeight="1">
      <c r="A116" s="183" t="s">
        <v>173</v>
      </c>
      <c r="B116" s="68" t="s">
        <v>172</v>
      </c>
      <c r="C116" s="68" t="s">
        <v>171</v>
      </c>
      <c r="D116" s="68"/>
      <c r="E116" s="68"/>
      <c r="F116" s="16">
        <v>748</v>
      </c>
      <c r="G116" s="17"/>
      <c r="H116" s="18">
        <f>IF(G116="SI",1,IF(G116="PARCIAL",0.5,IF(G116="NO APLICA","",0)))</f>
        <v>0</v>
      </c>
      <c r="I116" s="184">
        <f>AVERAGE(H117,H119,H120,H121,H122,H123,H124,H125,H126,H127,H129,H130,H131,H132,H133,H134,H135,H136,H137,H138,H139,H140,H141,H142,H143,H145,H146,H147,H148,H149,H150,H151,H152,H153,H154,)</f>
        <v>0.20833333333333334</v>
      </c>
      <c r="J116" s="26"/>
      <c r="K116" s="22"/>
      <c r="L116" s="75"/>
      <c r="M116" s="75"/>
    </row>
    <row r="117" spans="1:13" ht="80.099999999999994" customHeight="1">
      <c r="A117" s="183"/>
      <c r="B117" s="180" t="s">
        <v>170</v>
      </c>
      <c r="C117" s="68" t="s">
        <v>169</v>
      </c>
      <c r="D117" s="68" t="s">
        <v>168</v>
      </c>
      <c r="E117" s="180" t="s">
        <v>167</v>
      </c>
      <c r="F117" s="16">
        <v>439</v>
      </c>
      <c r="G117" s="185" t="s">
        <v>405</v>
      </c>
      <c r="H117" s="187">
        <f>IF(G117="SI",1,IF(G117="PARCIAL",0.5,IF(G117="NO APLICA","",0)))</f>
        <v>0</v>
      </c>
      <c r="I117" s="184"/>
      <c r="J117" s="277" t="s">
        <v>934</v>
      </c>
      <c r="K117" s="189"/>
      <c r="L117" s="168"/>
      <c r="M117" s="168"/>
    </row>
    <row r="118" spans="1:13" ht="30">
      <c r="A118" s="183"/>
      <c r="B118" s="180"/>
      <c r="C118" s="68" t="s">
        <v>158</v>
      </c>
      <c r="D118" s="68"/>
      <c r="E118" s="180"/>
      <c r="F118" s="16">
        <v>310</v>
      </c>
      <c r="G118" s="186"/>
      <c r="H118" s="188"/>
      <c r="I118" s="184"/>
      <c r="J118" s="278"/>
      <c r="K118" s="191"/>
      <c r="L118" s="169"/>
      <c r="M118" s="169"/>
    </row>
    <row r="119" spans="1:13" ht="30">
      <c r="A119" s="183"/>
      <c r="B119" s="180"/>
      <c r="C119" s="68" t="s">
        <v>157</v>
      </c>
      <c r="D119" s="68"/>
      <c r="E119" s="180"/>
      <c r="F119" s="16">
        <v>440</v>
      </c>
      <c r="G119" s="17" t="s">
        <v>405</v>
      </c>
      <c r="H119" s="18">
        <f t="shared" ref="H119:H127" si="4">IF(G119="SI",1,IF(G119="PARCIAL",0.5,IF(G119="NO APLICA","",0)))</f>
        <v>0</v>
      </c>
      <c r="I119" s="184"/>
      <c r="J119" s="278"/>
      <c r="K119" s="191"/>
      <c r="L119" s="169"/>
      <c r="M119" s="169"/>
    </row>
    <row r="120" spans="1:13" ht="17.100000000000001" customHeight="1">
      <c r="A120" s="183"/>
      <c r="B120" s="180"/>
      <c r="C120" s="68" t="s">
        <v>156</v>
      </c>
      <c r="D120" s="68"/>
      <c r="E120" s="180"/>
      <c r="F120" s="16">
        <v>311</v>
      </c>
      <c r="G120" s="17" t="s">
        <v>405</v>
      </c>
      <c r="H120" s="18">
        <f t="shared" si="4"/>
        <v>0</v>
      </c>
      <c r="I120" s="184"/>
      <c r="J120" s="278"/>
      <c r="K120" s="191"/>
      <c r="L120" s="169"/>
      <c r="M120" s="169"/>
    </row>
    <row r="121" spans="1:13" ht="30">
      <c r="A121" s="183"/>
      <c r="B121" s="180"/>
      <c r="C121" s="68" t="s">
        <v>166</v>
      </c>
      <c r="D121" s="68"/>
      <c r="E121" s="180"/>
      <c r="F121" s="16">
        <v>312</v>
      </c>
      <c r="G121" s="17" t="s">
        <v>405</v>
      </c>
      <c r="H121" s="18">
        <f t="shared" si="4"/>
        <v>0</v>
      </c>
      <c r="I121" s="184"/>
      <c r="J121" s="278"/>
      <c r="K121" s="191"/>
      <c r="L121" s="169"/>
      <c r="M121" s="169"/>
    </row>
    <row r="122" spans="1:13">
      <c r="A122" s="183"/>
      <c r="B122" s="180"/>
      <c r="C122" s="68" t="s">
        <v>154</v>
      </c>
      <c r="D122" s="68"/>
      <c r="E122" s="180"/>
      <c r="F122" s="16">
        <v>313</v>
      </c>
      <c r="G122" s="17" t="s">
        <v>405</v>
      </c>
      <c r="H122" s="18">
        <f t="shared" si="4"/>
        <v>0</v>
      </c>
      <c r="I122" s="184"/>
      <c r="J122" s="278"/>
      <c r="K122" s="191"/>
      <c r="L122" s="169"/>
      <c r="M122" s="169"/>
    </row>
    <row r="123" spans="1:13" ht="30">
      <c r="A123" s="183"/>
      <c r="B123" s="180"/>
      <c r="C123" s="68" t="s">
        <v>153</v>
      </c>
      <c r="D123" s="68"/>
      <c r="E123" s="180"/>
      <c r="F123" s="16">
        <v>314</v>
      </c>
      <c r="G123" s="17" t="s">
        <v>405</v>
      </c>
      <c r="H123" s="18">
        <f t="shared" si="4"/>
        <v>0</v>
      </c>
      <c r="I123" s="184"/>
      <c r="J123" s="278"/>
      <c r="K123" s="191"/>
      <c r="L123" s="169"/>
      <c r="M123" s="169"/>
    </row>
    <row r="124" spans="1:13" ht="30">
      <c r="A124" s="183"/>
      <c r="B124" s="180"/>
      <c r="C124" s="68" t="s">
        <v>165</v>
      </c>
      <c r="D124" s="68"/>
      <c r="E124" s="180"/>
      <c r="F124" s="16">
        <v>315</v>
      </c>
      <c r="G124" s="17" t="s">
        <v>405</v>
      </c>
      <c r="H124" s="18">
        <f t="shared" si="4"/>
        <v>0</v>
      </c>
      <c r="I124" s="184"/>
      <c r="J124" s="278"/>
      <c r="K124" s="191"/>
      <c r="L124" s="169"/>
      <c r="M124" s="169"/>
    </row>
    <row r="125" spans="1:13">
      <c r="A125" s="183"/>
      <c r="B125" s="180"/>
      <c r="C125" s="68" t="s">
        <v>164</v>
      </c>
      <c r="D125" s="68"/>
      <c r="E125" s="180"/>
      <c r="F125" s="16">
        <v>316</v>
      </c>
      <c r="G125" s="17" t="s">
        <v>405</v>
      </c>
      <c r="H125" s="18">
        <f t="shared" si="4"/>
        <v>0</v>
      </c>
      <c r="I125" s="184"/>
      <c r="J125" s="278"/>
      <c r="K125" s="191"/>
      <c r="L125" s="169"/>
      <c r="M125" s="169"/>
    </row>
    <row r="126" spans="1:13" ht="83.1" customHeight="1">
      <c r="A126" s="183"/>
      <c r="B126" s="180"/>
      <c r="C126" s="68" t="s">
        <v>163</v>
      </c>
      <c r="D126" s="68"/>
      <c r="E126" s="180"/>
      <c r="F126" s="16">
        <v>441</v>
      </c>
      <c r="G126" s="17" t="s">
        <v>405</v>
      </c>
      <c r="H126" s="18">
        <f t="shared" si="4"/>
        <v>0</v>
      </c>
      <c r="I126" s="184"/>
      <c r="J126" s="279"/>
      <c r="K126" s="190"/>
      <c r="L126" s="170"/>
      <c r="M126" s="170"/>
    </row>
    <row r="127" spans="1:13" ht="153.94999999999999" customHeight="1">
      <c r="A127" s="183"/>
      <c r="B127" s="180" t="s">
        <v>162</v>
      </c>
      <c r="C127" s="68" t="s">
        <v>161</v>
      </c>
      <c r="D127" s="68" t="s">
        <v>160</v>
      </c>
      <c r="E127" s="180" t="s">
        <v>159</v>
      </c>
      <c r="F127" s="16">
        <v>459</v>
      </c>
      <c r="G127" s="185" t="s">
        <v>405</v>
      </c>
      <c r="H127" s="187">
        <f t="shared" si="4"/>
        <v>0</v>
      </c>
      <c r="I127" s="184"/>
      <c r="J127" s="192" t="s">
        <v>1092</v>
      </c>
      <c r="K127" s="189"/>
      <c r="L127" s="168"/>
      <c r="M127" s="168"/>
    </row>
    <row r="128" spans="1:13" ht="30">
      <c r="A128" s="183"/>
      <c r="B128" s="180"/>
      <c r="C128" s="68" t="s">
        <v>158</v>
      </c>
      <c r="D128" s="68"/>
      <c r="E128" s="180"/>
      <c r="F128" s="16">
        <v>460</v>
      </c>
      <c r="G128" s="186"/>
      <c r="H128" s="188"/>
      <c r="I128" s="184"/>
      <c r="J128" s="175"/>
      <c r="K128" s="191"/>
      <c r="L128" s="169"/>
      <c r="M128" s="169"/>
    </row>
    <row r="129" spans="1:13" ht="30">
      <c r="A129" s="183"/>
      <c r="B129" s="180"/>
      <c r="C129" s="68" t="s">
        <v>157</v>
      </c>
      <c r="D129" s="68"/>
      <c r="E129" s="180"/>
      <c r="F129" s="16">
        <v>461</v>
      </c>
      <c r="G129" s="17" t="s">
        <v>405</v>
      </c>
      <c r="H129" s="18">
        <f t="shared" ref="H129:H143" si="5">IF(G129="SI",1,IF(G129="PARCIAL",0.5,IF(G129="NO APLICA","",0)))</f>
        <v>0</v>
      </c>
      <c r="I129" s="184"/>
      <c r="J129" s="175"/>
      <c r="K129" s="191"/>
      <c r="L129" s="169"/>
      <c r="M129" s="169"/>
    </row>
    <row r="130" spans="1:13" ht="30">
      <c r="A130" s="183"/>
      <c r="B130" s="180"/>
      <c r="C130" s="68" t="s">
        <v>156</v>
      </c>
      <c r="D130" s="68"/>
      <c r="E130" s="180"/>
      <c r="F130" s="16">
        <v>462</v>
      </c>
      <c r="G130" s="17" t="s">
        <v>405</v>
      </c>
      <c r="H130" s="18">
        <f t="shared" si="5"/>
        <v>0</v>
      </c>
      <c r="I130" s="184"/>
      <c r="J130" s="175"/>
      <c r="K130" s="191"/>
      <c r="L130" s="169"/>
      <c r="M130" s="169"/>
    </row>
    <row r="131" spans="1:13">
      <c r="A131" s="183"/>
      <c r="B131" s="180"/>
      <c r="C131" s="68" t="s">
        <v>155</v>
      </c>
      <c r="D131" s="68"/>
      <c r="E131" s="180"/>
      <c r="F131" s="16">
        <v>463</v>
      </c>
      <c r="G131" s="17" t="s">
        <v>405</v>
      </c>
      <c r="H131" s="18">
        <f t="shared" si="5"/>
        <v>0</v>
      </c>
      <c r="I131" s="184"/>
      <c r="J131" s="175"/>
      <c r="K131" s="191"/>
      <c r="L131" s="169"/>
      <c r="M131" s="169"/>
    </row>
    <row r="132" spans="1:13">
      <c r="A132" s="183"/>
      <c r="B132" s="180"/>
      <c r="C132" s="68" t="s">
        <v>154</v>
      </c>
      <c r="D132" s="68"/>
      <c r="E132" s="180"/>
      <c r="F132" s="16">
        <v>464</v>
      </c>
      <c r="G132" s="17" t="s">
        <v>405</v>
      </c>
      <c r="H132" s="18">
        <f t="shared" si="5"/>
        <v>0</v>
      </c>
      <c r="I132" s="184"/>
      <c r="J132" s="175"/>
      <c r="K132" s="191"/>
      <c r="L132" s="169"/>
      <c r="M132" s="169"/>
    </row>
    <row r="133" spans="1:13" ht="30">
      <c r="A133" s="183"/>
      <c r="B133" s="180"/>
      <c r="C133" s="68" t="s">
        <v>153</v>
      </c>
      <c r="D133" s="68"/>
      <c r="E133" s="180"/>
      <c r="F133" s="16">
        <v>465</v>
      </c>
      <c r="G133" s="17" t="s">
        <v>405</v>
      </c>
      <c r="H133" s="18">
        <f t="shared" si="5"/>
        <v>0</v>
      </c>
      <c r="I133" s="184"/>
      <c r="J133" s="175"/>
      <c r="K133" s="191"/>
      <c r="L133" s="169"/>
      <c r="M133" s="169"/>
    </row>
    <row r="134" spans="1:13">
      <c r="A134" s="183"/>
      <c r="B134" s="180"/>
      <c r="C134" s="68" t="s">
        <v>152</v>
      </c>
      <c r="D134" s="68"/>
      <c r="E134" s="180"/>
      <c r="F134" s="16">
        <v>466</v>
      </c>
      <c r="G134" s="17" t="s">
        <v>405</v>
      </c>
      <c r="H134" s="18">
        <f t="shared" si="5"/>
        <v>0</v>
      </c>
      <c r="I134" s="184"/>
      <c r="J134" s="175"/>
      <c r="K134" s="191"/>
      <c r="L134" s="169"/>
      <c r="M134" s="169"/>
    </row>
    <row r="135" spans="1:13" ht="30">
      <c r="A135" s="183"/>
      <c r="B135" s="180"/>
      <c r="C135" s="68" t="s">
        <v>151</v>
      </c>
      <c r="D135" s="68"/>
      <c r="E135" s="180"/>
      <c r="F135" s="16">
        <v>467</v>
      </c>
      <c r="G135" s="17" t="s">
        <v>405</v>
      </c>
      <c r="H135" s="18">
        <f t="shared" si="5"/>
        <v>0</v>
      </c>
      <c r="I135" s="184"/>
      <c r="J135" s="175"/>
      <c r="K135" s="191"/>
      <c r="L135" s="169"/>
      <c r="M135" s="169"/>
    </row>
    <row r="136" spans="1:13">
      <c r="A136" s="183"/>
      <c r="B136" s="180"/>
      <c r="C136" s="68" t="s">
        <v>150</v>
      </c>
      <c r="D136" s="68"/>
      <c r="E136" s="180"/>
      <c r="F136" s="16">
        <v>468</v>
      </c>
      <c r="G136" s="17" t="s">
        <v>405</v>
      </c>
      <c r="H136" s="18">
        <f t="shared" si="5"/>
        <v>0</v>
      </c>
      <c r="I136" s="184"/>
      <c r="J136" s="175"/>
      <c r="K136" s="191"/>
      <c r="L136" s="169"/>
      <c r="M136" s="169"/>
    </row>
    <row r="137" spans="1:13">
      <c r="A137" s="183"/>
      <c r="B137" s="180"/>
      <c r="C137" s="68" t="s">
        <v>149</v>
      </c>
      <c r="D137" s="68"/>
      <c r="E137" s="180"/>
      <c r="F137" s="16">
        <v>470</v>
      </c>
      <c r="G137" s="17" t="s">
        <v>405</v>
      </c>
      <c r="H137" s="18">
        <f t="shared" si="5"/>
        <v>0</v>
      </c>
      <c r="I137" s="184"/>
      <c r="J137" s="175"/>
      <c r="K137" s="191"/>
      <c r="L137" s="169"/>
      <c r="M137" s="169"/>
    </row>
    <row r="138" spans="1:13">
      <c r="A138" s="183"/>
      <c r="B138" s="180"/>
      <c r="C138" s="68" t="s">
        <v>148</v>
      </c>
      <c r="D138" s="68"/>
      <c r="E138" s="180"/>
      <c r="F138" s="16">
        <v>471</v>
      </c>
      <c r="G138" s="17" t="s">
        <v>405</v>
      </c>
      <c r="H138" s="18">
        <f t="shared" si="5"/>
        <v>0</v>
      </c>
      <c r="I138" s="184"/>
      <c r="J138" s="175"/>
      <c r="K138" s="191"/>
      <c r="L138" s="169"/>
      <c r="M138" s="169"/>
    </row>
    <row r="139" spans="1:13">
      <c r="A139" s="183"/>
      <c r="B139" s="180"/>
      <c r="C139" s="68" t="s">
        <v>147</v>
      </c>
      <c r="D139" s="68"/>
      <c r="E139" s="180"/>
      <c r="F139" s="16">
        <v>472</v>
      </c>
      <c r="G139" s="17" t="s">
        <v>405</v>
      </c>
      <c r="H139" s="18">
        <f t="shared" si="5"/>
        <v>0</v>
      </c>
      <c r="I139" s="184"/>
      <c r="J139" s="175"/>
      <c r="K139" s="191"/>
      <c r="L139" s="169"/>
      <c r="M139" s="169"/>
    </row>
    <row r="140" spans="1:13">
      <c r="A140" s="183"/>
      <c r="B140" s="180"/>
      <c r="C140" s="68" t="s">
        <v>146</v>
      </c>
      <c r="D140" s="68"/>
      <c r="E140" s="180"/>
      <c r="F140" s="16">
        <v>473</v>
      </c>
      <c r="G140" s="17" t="s">
        <v>405</v>
      </c>
      <c r="H140" s="18">
        <f t="shared" si="5"/>
        <v>0</v>
      </c>
      <c r="I140" s="184"/>
      <c r="J140" s="175"/>
      <c r="K140" s="191"/>
      <c r="L140" s="169"/>
      <c r="M140" s="169"/>
    </row>
    <row r="141" spans="1:13">
      <c r="A141" s="183"/>
      <c r="B141" s="180"/>
      <c r="C141" s="68" t="s">
        <v>145</v>
      </c>
      <c r="D141" s="68"/>
      <c r="E141" s="180"/>
      <c r="F141" s="16">
        <v>474</v>
      </c>
      <c r="G141" s="17" t="s">
        <v>405</v>
      </c>
      <c r="H141" s="18">
        <f t="shared" si="5"/>
        <v>0</v>
      </c>
      <c r="I141" s="184"/>
      <c r="J141" s="175"/>
      <c r="K141" s="191"/>
      <c r="L141" s="169"/>
      <c r="M141" s="169"/>
    </row>
    <row r="142" spans="1:13" ht="77.099999999999994" customHeight="1">
      <c r="A142" s="183"/>
      <c r="B142" s="180"/>
      <c r="C142" s="68" t="s">
        <v>144</v>
      </c>
      <c r="D142" s="68"/>
      <c r="E142" s="180"/>
      <c r="F142" s="16">
        <v>475</v>
      </c>
      <c r="G142" s="17" t="s">
        <v>405</v>
      </c>
      <c r="H142" s="18">
        <f t="shared" si="5"/>
        <v>0</v>
      </c>
      <c r="I142" s="184"/>
      <c r="J142" s="176"/>
      <c r="K142" s="190"/>
      <c r="L142" s="170"/>
      <c r="M142" s="170"/>
    </row>
    <row r="143" spans="1:13" ht="81" customHeight="1">
      <c r="A143" s="183"/>
      <c r="B143" s="180" t="s">
        <v>143</v>
      </c>
      <c r="C143" s="68" t="s">
        <v>142</v>
      </c>
      <c r="D143" s="68" t="s">
        <v>135</v>
      </c>
      <c r="E143" s="180" t="s">
        <v>141</v>
      </c>
      <c r="F143" s="16">
        <v>446</v>
      </c>
      <c r="G143" s="185" t="s">
        <v>429</v>
      </c>
      <c r="H143" s="187">
        <f t="shared" si="5"/>
        <v>1</v>
      </c>
      <c r="I143" s="184"/>
      <c r="J143" s="214"/>
      <c r="K143" s="171" t="s">
        <v>748</v>
      </c>
      <c r="L143" s="168"/>
      <c r="M143" s="168"/>
    </row>
    <row r="144" spans="1:13" ht="78" customHeight="1">
      <c r="A144" s="183"/>
      <c r="B144" s="180"/>
      <c r="C144" s="68" t="s">
        <v>140</v>
      </c>
      <c r="D144" s="68" t="s">
        <v>135</v>
      </c>
      <c r="E144" s="180"/>
      <c r="F144" s="16">
        <v>330</v>
      </c>
      <c r="G144" s="186"/>
      <c r="H144" s="188"/>
      <c r="I144" s="184"/>
      <c r="J144" s="216"/>
      <c r="K144" s="172"/>
      <c r="L144" s="169"/>
      <c r="M144" s="169"/>
    </row>
    <row r="145" spans="1:13" ht="48" customHeight="1">
      <c r="A145" s="183"/>
      <c r="B145" s="180"/>
      <c r="C145" s="68" t="s">
        <v>139</v>
      </c>
      <c r="D145" s="68"/>
      <c r="E145" s="180"/>
      <c r="F145" s="16">
        <v>331</v>
      </c>
      <c r="G145" s="17" t="s">
        <v>429</v>
      </c>
      <c r="H145" s="18">
        <f t="shared" ref="H145:H176" si="6">IF(G145="SI",1,IF(G145="PARCIAL",0.5,IF(G145="NO APLICA","",0)))</f>
        <v>1</v>
      </c>
      <c r="I145" s="184"/>
      <c r="J145" s="68"/>
      <c r="K145" s="172"/>
      <c r="L145" s="169"/>
      <c r="M145" s="169"/>
    </row>
    <row r="146" spans="1:13" ht="48" customHeight="1">
      <c r="A146" s="183"/>
      <c r="B146" s="180"/>
      <c r="C146" s="68" t="s">
        <v>138</v>
      </c>
      <c r="D146" s="68"/>
      <c r="E146" s="180"/>
      <c r="F146" s="16">
        <v>332</v>
      </c>
      <c r="G146" s="17" t="s">
        <v>429</v>
      </c>
      <c r="H146" s="18">
        <f t="shared" si="6"/>
        <v>1</v>
      </c>
      <c r="I146" s="184"/>
      <c r="J146" s="68"/>
      <c r="K146" s="172"/>
      <c r="L146" s="169"/>
      <c r="M146" s="169"/>
    </row>
    <row r="147" spans="1:13" ht="48" customHeight="1">
      <c r="A147" s="183"/>
      <c r="B147" s="180"/>
      <c r="C147" s="68" t="s">
        <v>137</v>
      </c>
      <c r="D147" s="68"/>
      <c r="E147" s="180"/>
      <c r="F147" s="16">
        <v>333</v>
      </c>
      <c r="G147" s="17" t="s">
        <v>429</v>
      </c>
      <c r="H147" s="18">
        <f t="shared" si="6"/>
        <v>1</v>
      </c>
      <c r="I147" s="184"/>
      <c r="J147" s="68"/>
      <c r="K147" s="172"/>
      <c r="L147" s="169"/>
      <c r="M147" s="169"/>
    </row>
    <row r="148" spans="1:13" ht="78" customHeight="1">
      <c r="A148" s="183"/>
      <c r="B148" s="180"/>
      <c r="C148" s="68" t="s">
        <v>136</v>
      </c>
      <c r="D148" s="68" t="s">
        <v>135</v>
      </c>
      <c r="E148" s="180"/>
      <c r="F148" s="16">
        <v>334</v>
      </c>
      <c r="G148" s="17" t="s">
        <v>429</v>
      </c>
      <c r="H148" s="18">
        <f t="shared" si="6"/>
        <v>1</v>
      </c>
      <c r="I148" s="184"/>
      <c r="J148" s="68"/>
      <c r="K148" s="172"/>
      <c r="L148" s="169"/>
      <c r="M148" s="169"/>
    </row>
    <row r="149" spans="1:13" ht="48" customHeight="1">
      <c r="A149" s="183"/>
      <c r="B149" s="180"/>
      <c r="C149" s="68" t="s">
        <v>134</v>
      </c>
      <c r="D149" s="68"/>
      <c r="E149" s="180"/>
      <c r="F149" s="16">
        <v>335</v>
      </c>
      <c r="G149" s="17" t="s">
        <v>429</v>
      </c>
      <c r="H149" s="18">
        <f t="shared" si="6"/>
        <v>1</v>
      </c>
      <c r="I149" s="184"/>
      <c r="J149" s="68"/>
      <c r="K149" s="172"/>
      <c r="L149" s="169"/>
      <c r="M149" s="169"/>
    </row>
    <row r="150" spans="1:13" ht="48" customHeight="1">
      <c r="A150" s="183"/>
      <c r="B150" s="180"/>
      <c r="C150" s="68" t="s">
        <v>133</v>
      </c>
      <c r="D150" s="68"/>
      <c r="E150" s="180"/>
      <c r="F150" s="16">
        <v>336</v>
      </c>
      <c r="G150" s="17" t="s">
        <v>429</v>
      </c>
      <c r="H150" s="18">
        <f t="shared" si="6"/>
        <v>1</v>
      </c>
      <c r="I150" s="184"/>
      <c r="J150" s="68"/>
      <c r="K150" s="172"/>
      <c r="L150" s="169"/>
      <c r="M150" s="169"/>
    </row>
    <row r="151" spans="1:13" ht="48" customHeight="1">
      <c r="A151" s="183"/>
      <c r="B151" s="180"/>
      <c r="C151" s="68" t="s">
        <v>132</v>
      </c>
      <c r="D151" s="68"/>
      <c r="E151" s="180"/>
      <c r="F151" s="16">
        <v>337</v>
      </c>
      <c r="G151" s="17" t="s">
        <v>405</v>
      </c>
      <c r="H151" s="18">
        <f t="shared" si="6"/>
        <v>0</v>
      </c>
      <c r="I151" s="184"/>
      <c r="J151" s="68"/>
      <c r="K151" s="172"/>
      <c r="L151" s="169"/>
      <c r="M151" s="169"/>
    </row>
    <row r="152" spans="1:13" ht="48" customHeight="1">
      <c r="A152" s="183"/>
      <c r="B152" s="180"/>
      <c r="C152" s="68" t="s">
        <v>131</v>
      </c>
      <c r="D152" s="68"/>
      <c r="E152" s="180"/>
      <c r="F152" s="16">
        <v>338</v>
      </c>
      <c r="G152" s="17" t="s">
        <v>405</v>
      </c>
      <c r="H152" s="18">
        <f t="shared" si="6"/>
        <v>0</v>
      </c>
      <c r="I152" s="184"/>
      <c r="J152" s="68"/>
      <c r="K152" s="172"/>
      <c r="L152" s="169"/>
      <c r="M152" s="169"/>
    </row>
    <row r="153" spans="1:13" ht="138" customHeight="1">
      <c r="A153" s="183"/>
      <c r="B153" s="180"/>
      <c r="C153" s="68" t="s">
        <v>130</v>
      </c>
      <c r="D153" s="68"/>
      <c r="E153" s="180"/>
      <c r="F153" s="16">
        <v>339</v>
      </c>
      <c r="G153" s="17" t="s">
        <v>430</v>
      </c>
      <c r="H153" s="18">
        <f t="shared" si="6"/>
        <v>0.5</v>
      </c>
      <c r="I153" s="184"/>
      <c r="J153" s="68" t="s">
        <v>969</v>
      </c>
      <c r="K153" s="173"/>
      <c r="L153" s="169"/>
      <c r="M153" s="169"/>
    </row>
    <row r="154" spans="1:13" ht="77.099999999999994" customHeight="1">
      <c r="A154" s="183"/>
      <c r="B154" s="180"/>
      <c r="C154" s="68" t="s">
        <v>129</v>
      </c>
      <c r="D154" s="68"/>
      <c r="E154" s="180"/>
      <c r="F154" s="16">
        <v>340</v>
      </c>
      <c r="G154" s="17" t="s">
        <v>405</v>
      </c>
      <c r="H154" s="18">
        <f t="shared" si="6"/>
        <v>0</v>
      </c>
      <c r="I154" s="184"/>
      <c r="J154" s="68"/>
      <c r="K154" s="166" t="s">
        <v>747</v>
      </c>
      <c r="L154" s="170"/>
      <c r="M154" s="170"/>
    </row>
    <row r="155" spans="1:13" ht="180" hidden="1">
      <c r="A155" s="183"/>
      <c r="B155" s="180" t="s">
        <v>128</v>
      </c>
      <c r="C155" s="68" t="s">
        <v>127</v>
      </c>
      <c r="D155" s="68" t="s">
        <v>126</v>
      </c>
      <c r="E155" s="180" t="s">
        <v>125</v>
      </c>
      <c r="F155" s="16">
        <v>341</v>
      </c>
      <c r="G155" s="17"/>
      <c r="H155" s="18">
        <f t="shared" si="6"/>
        <v>0</v>
      </c>
      <c r="I155" s="69"/>
      <c r="J155" s="68"/>
      <c r="K155" s="22"/>
      <c r="L155" s="75"/>
      <c r="M155" s="75"/>
    </row>
    <row r="156" spans="1:13" ht="90" hidden="1">
      <c r="A156" s="183"/>
      <c r="B156" s="180"/>
      <c r="C156" s="68" t="s">
        <v>124</v>
      </c>
      <c r="D156" s="68"/>
      <c r="E156" s="180"/>
      <c r="F156" s="16">
        <v>448</v>
      </c>
      <c r="G156" s="17"/>
      <c r="H156" s="18">
        <f t="shared" si="6"/>
        <v>0</v>
      </c>
      <c r="I156" s="69"/>
      <c r="J156" s="68"/>
      <c r="K156" s="22"/>
      <c r="L156" s="75"/>
      <c r="M156" s="75"/>
    </row>
    <row r="157" spans="1:13" ht="90" hidden="1">
      <c r="A157" s="183"/>
      <c r="B157" s="180" t="s">
        <v>123</v>
      </c>
      <c r="C157" s="68" t="s">
        <v>122</v>
      </c>
      <c r="D157" s="68" t="s">
        <v>121</v>
      </c>
      <c r="E157" s="180" t="s">
        <v>120</v>
      </c>
      <c r="F157" s="16">
        <v>342</v>
      </c>
      <c r="G157" s="17"/>
      <c r="H157" s="18">
        <f t="shared" si="6"/>
        <v>0</v>
      </c>
      <c r="I157" s="69"/>
      <c r="J157" s="68"/>
      <c r="K157" s="22"/>
      <c r="L157" s="75"/>
      <c r="M157" s="75"/>
    </row>
    <row r="158" spans="1:13" ht="90" hidden="1">
      <c r="A158" s="183"/>
      <c r="B158" s="180"/>
      <c r="C158" s="68" t="s">
        <v>119</v>
      </c>
      <c r="D158" s="68"/>
      <c r="E158" s="180"/>
      <c r="F158" s="16">
        <v>450</v>
      </c>
      <c r="G158" s="17"/>
      <c r="H158" s="18">
        <f t="shared" si="6"/>
        <v>0</v>
      </c>
      <c r="I158" s="69"/>
      <c r="J158" s="68"/>
      <c r="K158" s="22"/>
      <c r="L158" s="75"/>
      <c r="M158" s="75"/>
    </row>
    <row r="159" spans="1:13" ht="90" hidden="1">
      <c r="A159" s="183"/>
      <c r="B159" s="180" t="s">
        <v>118</v>
      </c>
      <c r="C159" s="68" t="s">
        <v>117</v>
      </c>
      <c r="D159" s="68" t="s">
        <v>116</v>
      </c>
      <c r="E159" s="180" t="s">
        <v>115</v>
      </c>
      <c r="F159" s="16">
        <v>343</v>
      </c>
      <c r="G159" s="17"/>
      <c r="H159" s="18">
        <f t="shared" si="6"/>
        <v>0</v>
      </c>
      <c r="I159" s="69"/>
      <c r="J159" s="68"/>
      <c r="K159" s="22"/>
      <c r="L159" s="75"/>
      <c r="M159" s="75"/>
    </row>
    <row r="160" spans="1:13" hidden="1">
      <c r="A160" s="183"/>
      <c r="B160" s="180"/>
      <c r="C160" s="68" t="s">
        <v>114</v>
      </c>
      <c r="D160" s="68"/>
      <c r="E160" s="180"/>
      <c r="F160" s="16">
        <v>344</v>
      </c>
      <c r="G160" s="17"/>
      <c r="H160" s="18">
        <f t="shared" si="6"/>
        <v>0</v>
      </c>
      <c r="I160" s="69"/>
      <c r="J160" s="68"/>
      <c r="K160" s="22"/>
      <c r="L160" s="75"/>
      <c r="M160" s="75"/>
    </row>
    <row r="161" spans="1:13" ht="30" hidden="1">
      <c r="A161" s="183"/>
      <c r="B161" s="180" t="s">
        <v>113</v>
      </c>
      <c r="C161" s="68" t="s">
        <v>112</v>
      </c>
      <c r="D161" s="68"/>
      <c r="E161" s="180" t="s">
        <v>111</v>
      </c>
      <c r="F161" s="16">
        <v>345</v>
      </c>
      <c r="G161" s="17"/>
      <c r="H161" s="18">
        <f t="shared" si="6"/>
        <v>0</v>
      </c>
      <c r="I161" s="69"/>
      <c r="J161" s="68"/>
      <c r="K161" s="22"/>
      <c r="L161" s="75"/>
      <c r="M161" s="75"/>
    </row>
    <row r="162" spans="1:13" ht="90" hidden="1">
      <c r="A162" s="183"/>
      <c r="B162" s="180"/>
      <c r="C162" s="68" t="s">
        <v>110</v>
      </c>
      <c r="D162" s="68" t="s">
        <v>109</v>
      </c>
      <c r="E162" s="180"/>
      <c r="F162" s="16">
        <v>346</v>
      </c>
      <c r="G162" s="17"/>
      <c r="H162" s="18">
        <f t="shared" si="6"/>
        <v>0</v>
      </c>
      <c r="I162" s="69"/>
      <c r="J162" s="68"/>
      <c r="K162" s="22"/>
      <c r="L162" s="75"/>
      <c r="M162" s="75"/>
    </row>
    <row r="163" spans="1:13" ht="105" hidden="1">
      <c r="A163" s="183"/>
      <c r="B163" s="68" t="s">
        <v>108</v>
      </c>
      <c r="C163" s="68" t="s">
        <v>107</v>
      </c>
      <c r="D163" s="68" t="s">
        <v>106</v>
      </c>
      <c r="E163" s="68" t="s">
        <v>105</v>
      </c>
      <c r="F163" s="16">
        <v>347</v>
      </c>
      <c r="G163" s="17"/>
      <c r="H163" s="18">
        <f t="shared" si="6"/>
        <v>0</v>
      </c>
      <c r="I163" s="69"/>
      <c r="J163" s="68"/>
      <c r="K163" s="22"/>
      <c r="L163" s="75"/>
      <c r="M163" s="75"/>
    </row>
    <row r="164" spans="1:13" ht="75" hidden="1">
      <c r="A164" s="183"/>
      <c r="B164" s="180" t="s">
        <v>104</v>
      </c>
      <c r="C164" s="68" t="s">
        <v>103</v>
      </c>
      <c r="D164" s="68" t="s">
        <v>102</v>
      </c>
      <c r="E164" s="180" t="s">
        <v>101</v>
      </c>
      <c r="F164" s="16">
        <v>348</v>
      </c>
      <c r="G164" s="17"/>
      <c r="H164" s="18">
        <f t="shared" si="6"/>
        <v>0</v>
      </c>
      <c r="I164" s="69"/>
      <c r="J164" s="68"/>
      <c r="K164" s="22"/>
      <c r="L164" s="75"/>
      <c r="M164" s="75"/>
    </row>
    <row r="165" spans="1:13" ht="75" hidden="1">
      <c r="A165" s="183"/>
      <c r="B165" s="180"/>
      <c r="C165" s="68" t="s">
        <v>100</v>
      </c>
      <c r="D165" s="68" t="s">
        <v>99</v>
      </c>
      <c r="E165" s="180"/>
      <c r="F165" s="16">
        <v>451</v>
      </c>
      <c r="G165" s="31"/>
      <c r="H165" s="18">
        <f t="shared" si="6"/>
        <v>0</v>
      </c>
      <c r="I165" s="69"/>
      <c r="J165" s="26"/>
      <c r="K165" s="22"/>
      <c r="L165" s="75"/>
      <c r="M165" s="75"/>
    </row>
    <row r="166" spans="1:13" hidden="1">
      <c r="A166" s="183"/>
      <c r="B166" s="180"/>
      <c r="C166" s="68" t="s">
        <v>98</v>
      </c>
      <c r="D166" s="68"/>
      <c r="E166" s="180"/>
      <c r="F166" s="16">
        <v>349</v>
      </c>
      <c r="G166" s="17"/>
      <c r="H166" s="18">
        <f t="shared" si="6"/>
        <v>0</v>
      </c>
      <c r="I166" s="69"/>
      <c r="J166" s="68"/>
      <c r="K166" s="22"/>
      <c r="L166" s="75"/>
      <c r="M166" s="75"/>
    </row>
    <row r="167" spans="1:13" ht="30" hidden="1">
      <c r="A167" s="183"/>
      <c r="B167" s="180"/>
      <c r="C167" s="68" t="s">
        <v>97</v>
      </c>
      <c r="D167" s="68"/>
      <c r="E167" s="180"/>
      <c r="F167" s="16">
        <v>350</v>
      </c>
      <c r="G167" s="17"/>
      <c r="H167" s="18">
        <f t="shared" si="6"/>
        <v>0</v>
      </c>
      <c r="I167" s="69"/>
      <c r="J167" s="68"/>
      <c r="K167" s="22"/>
      <c r="L167" s="75"/>
      <c r="M167" s="75"/>
    </row>
    <row r="168" spans="1:13" hidden="1">
      <c r="A168" s="183"/>
      <c r="B168" s="180"/>
      <c r="C168" s="68" t="s">
        <v>96</v>
      </c>
      <c r="D168" s="68"/>
      <c r="E168" s="180"/>
      <c r="F168" s="16">
        <v>351</v>
      </c>
      <c r="G168" s="17"/>
      <c r="H168" s="18">
        <f t="shared" si="6"/>
        <v>0</v>
      </c>
      <c r="I168" s="69"/>
      <c r="J168" s="68"/>
      <c r="K168" s="22"/>
      <c r="L168" s="75"/>
      <c r="M168" s="75"/>
    </row>
    <row r="169" spans="1:13" ht="30" hidden="1">
      <c r="A169" s="183"/>
      <c r="B169" s="180"/>
      <c r="C169" s="68" t="s">
        <v>95</v>
      </c>
      <c r="D169" s="68"/>
      <c r="E169" s="180"/>
      <c r="F169" s="16">
        <v>352</v>
      </c>
      <c r="G169" s="17"/>
      <c r="H169" s="18">
        <f t="shared" si="6"/>
        <v>0</v>
      </c>
      <c r="I169" s="69"/>
      <c r="J169" s="68"/>
      <c r="K169" s="22"/>
      <c r="L169" s="75"/>
      <c r="M169" s="75"/>
    </row>
    <row r="170" spans="1:13" ht="105" hidden="1">
      <c r="A170" s="181" t="s">
        <v>94</v>
      </c>
      <c r="B170" s="68" t="s">
        <v>93</v>
      </c>
      <c r="C170" s="68" t="s">
        <v>92</v>
      </c>
      <c r="D170" s="68" t="s">
        <v>91</v>
      </c>
      <c r="E170" s="68" t="s">
        <v>91</v>
      </c>
      <c r="F170" s="16">
        <v>400</v>
      </c>
      <c r="G170" s="17"/>
      <c r="H170" s="18">
        <f t="shared" si="6"/>
        <v>0</v>
      </c>
      <c r="I170" s="69"/>
      <c r="J170" s="68"/>
      <c r="K170" s="22"/>
      <c r="L170" s="75"/>
      <c r="M170" s="75"/>
    </row>
    <row r="171" spans="1:13" hidden="1">
      <c r="A171" s="181"/>
      <c r="B171" s="180" t="s">
        <v>90</v>
      </c>
      <c r="C171" s="68" t="s">
        <v>89</v>
      </c>
      <c r="D171" s="68"/>
      <c r="E171" s="179" t="s">
        <v>78</v>
      </c>
      <c r="F171" s="16">
        <v>401</v>
      </c>
      <c r="G171" s="33"/>
      <c r="H171" s="18">
        <f t="shared" si="6"/>
        <v>0</v>
      </c>
      <c r="I171" s="69"/>
      <c r="J171" s="26"/>
      <c r="K171" s="22"/>
      <c r="L171" s="75"/>
      <c r="M171" s="75"/>
    </row>
    <row r="172" spans="1:13" ht="60" hidden="1">
      <c r="A172" s="181"/>
      <c r="B172" s="180"/>
      <c r="C172" s="68" t="s">
        <v>88</v>
      </c>
      <c r="D172" s="68" t="s">
        <v>87</v>
      </c>
      <c r="E172" s="179"/>
      <c r="F172" s="16"/>
      <c r="G172" s="33"/>
      <c r="H172" s="18">
        <f t="shared" si="6"/>
        <v>0</v>
      </c>
      <c r="I172" s="69"/>
      <c r="J172" s="26"/>
      <c r="K172" s="22"/>
      <c r="L172" s="75"/>
      <c r="M172" s="75"/>
    </row>
    <row r="173" spans="1:13" ht="75" hidden="1">
      <c r="A173" s="181"/>
      <c r="B173" s="180"/>
      <c r="C173" s="68" t="s">
        <v>86</v>
      </c>
      <c r="D173" s="68" t="s">
        <v>85</v>
      </c>
      <c r="E173" s="179"/>
      <c r="F173" s="16"/>
      <c r="G173" s="33"/>
      <c r="H173" s="18">
        <f t="shared" si="6"/>
        <v>0</v>
      </c>
      <c r="I173" s="69"/>
      <c r="J173" s="26"/>
      <c r="K173" s="22"/>
      <c r="L173" s="75"/>
      <c r="M173" s="75"/>
    </row>
    <row r="174" spans="1:13" ht="90" hidden="1">
      <c r="A174" s="181"/>
      <c r="B174" s="180"/>
      <c r="C174" s="68" t="s">
        <v>84</v>
      </c>
      <c r="D174" s="68" t="s">
        <v>83</v>
      </c>
      <c r="E174" s="179"/>
      <c r="F174" s="16"/>
      <c r="G174" s="33"/>
      <c r="H174" s="18">
        <f t="shared" si="6"/>
        <v>0</v>
      </c>
      <c r="I174" s="69"/>
      <c r="J174" s="26"/>
      <c r="K174" s="22"/>
      <c r="L174" s="75"/>
      <c r="M174" s="75"/>
    </row>
    <row r="175" spans="1:13" ht="135" hidden="1">
      <c r="A175" s="181"/>
      <c r="B175" s="180"/>
      <c r="C175" s="68" t="s">
        <v>82</v>
      </c>
      <c r="D175" s="68" t="s">
        <v>81</v>
      </c>
      <c r="E175" s="34" t="s">
        <v>80</v>
      </c>
      <c r="F175" s="16">
        <v>415</v>
      </c>
      <c r="G175" s="17"/>
      <c r="H175" s="18">
        <f t="shared" si="6"/>
        <v>0</v>
      </c>
      <c r="I175" s="69"/>
      <c r="J175" s="68"/>
      <c r="K175" s="22"/>
      <c r="L175" s="75"/>
      <c r="M175" s="75"/>
    </row>
    <row r="176" spans="1:13" hidden="1">
      <c r="A176" s="181"/>
      <c r="B176" s="180"/>
      <c r="C176" s="68" t="s">
        <v>79</v>
      </c>
      <c r="D176" s="68"/>
      <c r="E176" s="182" t="s">
        <v>78</v>
      </c>
      <c r="F176" s="16">
        <v>416</v>
      </c>
      <c r="G176" s="33"/>
      <c r="H176" s="18">
        <f t="shared" si="6"/>
        <v>0</v>
      </c>
      <c r="I176" s="69"/>
      <c r="J176" s="26"/>
      <c r="K176" s="22"/>
      <c r="L176" s="75"/>
      <c r="M176" s="75"/>
    </row>
    <row r="177" spans="1:13" ht="240" hidden="1">
      <c r="A177" s="181"/>
      <c r="B177" s="180"/>
      <c r="C177" s="68" t="s">
        <v>77</v>
      </c>
      <c r="D177" s="68" t="s">
        <v>76</v>
      </c>
      <c r="E177" s="182"/>
      <c r="F177" s="16">
        <v>417</v>
      </c>
      <c r="G177" s="17"/>
      <c r="H177" s="18">
        <f t="shared" ref="H177:H204" si="7">IF(G177="SI",1,IF(G177="PARCIAL",0.5,IF(G177="NO APLICA","",0)))</f>
        <v>0</v>
      </c>
      <c r="I177" s="69"/>
      <c r="J177" s="68"/>
      <c r="K177" s="22"/>
      <c r="L177" s="75"/>
      <c r="M177" s="75"/>
    </row>
    <row r="178" spans="1:13" ht="45" hidden="1">
      <c r="A178" s="181"/>
      <c r="B178" s="180"/>
      <c r="C178" s="68" t="s">
        <v>75</v>
      </c>
      <c r="D178" s="68" t="s">
        <v>74</v>
      </c>
      <c r="E178" s="182"/>
      <c r="F178" s="16">
        <v>418</v>
      </c>
      <c r="G178" s="17"/>
      <c r="H178" s="18">
        <f t="shared" si="7"/>
        <v>0</v>
      </c>
      <c r="I178" s="69"/>
      <c r="J178" s="68"/>
      <c r="K178" s="22"/>
      <c r="L178" s="75"/>
      <c r="M178" s="75"/>
    </row>
    <row r="179" spans="1:13" ht="120" hidden="1">
      <c r="A179" s="181"/>
      <c r="B179" s="180"/>
      <c r="C179" s="68" t="s">
        <v>73</v>
      </c>
      <c r="D179" s="68" t="s">
        <v>72</v>
      </c>
      <c r="E179" s="182"/>
      <c r="F179" s="16">
        <v>419</v>
      </c>
      <c r="G179" s="17"/>
      <c r="H179" s="18">
        <f t="shared" si="7"/>
        <v>0</v>
      </c>
      <c r="I179" s="69"/>
      <c r="J179" s="68"/>
      <c r="K179" s="22"/>
      <c r="L179" s="75"/>
      <c r="M179" s="75"/>
    </row>
    <row r="180" spans="1:13" hidden="1">
      <c r="A180" s="181"/>
      <c r="B180" s="180"/>
      <c r="C180" s="68" t="s">
        <v>71</v>
      </c>
      <c r="D180" s="68"/>
      <c r="E180" s="182"/>
      <c r="F180" s="16">
        <v>420</v>
      </c>
      <c r="G180" s="17"/>
      <c r="H180" s="18">
        <f t="shared" si="7"/>
        <v>0</v>
      </c>
      <c r="I180" s="69"/>
      <c r="J180" s="68"/>
      <c r="K180" s="22"/>
      <c r="L180" s="75"/>
      <c r="M180" s="75"/>
    </row>
    <row r="181" spans="1:13" hidden="1">
      <c r="A181" s="181"/>
      <c r="B181" s="180"/>
      <c r="C181" s="68" t="s">
        <v>70</v>
      </c>
      <c r="D181" s="68"/>
      <c r="E181" s="182"/>
      <c r="F181" s="16">
        <v>421</v>
      </c>
      <c r="G181" s="17"/>
      <c r="H181" s="18">
        <f t="shared" si="7"/>
        <v>0</v>
      </c>
      <c r="I181" s="69"/>
      <c r="J181" s="68"/>
      <c r="K181" s="22"/>
      <c r="L181" s="75"/>
      <c r="M181" s="75"/>
    </row>
    <row r="182" spans="1:13" hidden="1">
      <c r="A182" s="181"/>
      <c r="B182" s="180"/>
      <c r="C182" s="68" t="s">
        <v>69</v>
      </c>
      <c r="D182" s="68"/>
      <c r="E182" s="182"/>
      <c r="F182" s="16">
        <v>422</v>
      </c>
      <c r="G182" s="17"/>
      <c r="H182" s="18">
        <f t="shared" si="7"/>
        <v>0</v>
      </c>
      <c r="I182" s="69"/>
      <c r="J182" s="68"/>
      <c r="K182" s="22"/>
      <c r="L182" s="75"/>
      <c r="M182" s="75"/>
    </row>
    <row r="183" spans="1:13" ht="45" hidden="1">
      <c r="A183" s="181"/>
      <c r="B183" s="180"/>
      <c r="C183" s="68" t="s">
        <v>68</v>
      </c>
      <c r="D183" s="68" t="s">
        <v>67</v>
      </c>
      <c r="E183" s="182"/>
      <c r="F183" s="16">
        <v>423</v>
      </c>
      <c r="G183" s="17"/>
      <c r="H183" s="18">
        <f t="shared" si="7"/>
        <v>0</v>
      </c>
      <c r="I183" s="69"/>
      <c r="J183" s="68"/>
      <c r="K183" s="22"/>
      <c r="L183" s="75"/>
      <c r="M183" s="75"/>
    </row>
    <row r="184" spans="1:13" ht="45" hidden="1">
      <c r="A184" s="181"/>
      <c r="B184" s="180"/>
      <c r="C184" s="68" t="s">
        <v>66</v>
      </c>
      <c r="D184" s="68" t="s">
        <v>65</v>
      </c>
      <c r="E184" s="182"/>
      <c r="F184" s="16">
        <v>424</v>
      </c>
      <c r="G184" s="17"/>
      <c r="H184" s="18">
        <f t="shared" si="7"/>
        <v>0</v>
      </c>
      <c r="I184" s="69"/>
      <c r="J184" s="68"/>
      <c r="K184" s="22"/>
      <c r="L184" s="75"/>
      <c r="M184" s="75"/>
    </row>
    <row r="185" spans="1:13" ht="60" hidden="1">
      <c r="A185" s="181"/>
      <c r="B185" s="180"/>
      <c r="C185" s="68" t="s">
        <v>64</v>
      </c>
      <c r="D185" s="68" t="s">
        <v>63</v>
      </c>
      <c r="E185" s="182"/>
      <c r="F185" s="16">
        <v>425</v>
      </c>
      <c r="G185" s="17"/>
      <c r="H185" s="18">
        <f t="shared" si="7"/>
        <v>0</v>
      </c>
      <c r="I185" s="69"/>
      <c r="J185" s="68"/>
      <c r="K185" s="22"/>
      <c r="L185" s="75"/>
      <c r="M185" s="75"/>
    </row>
    <row r="186" spans="1:13" ht="75" hidden="1">
      <c r="A186" s="181"/>
      <c r="B186" s="180"/>
      <c r="C186" s="68" t="s">
        <v>62</v>
      </c>
      <c r="D186" s="68" t="s">
        <v>61</v>
      </c>
      <c r="E186" s="182"/>
      <c r="F186" s="16">
        <v>426</v>
      </c>
      <c r="G186" s="17"/>
      <c r="H186" s="18">
        <f t="shared" si="7"/>
        <v>0</v>
      </c>
      <c r="I186" s="69"/>
      <c r="J186" s="68"/>
      <c r="K186" s="22"/>
      <c r="L186" s="75"/>
      <c r="M186" s="75"/>
    </row>
    <row r="187" spans="1:13" ht="120" hidden="1">
      <c r="A187" s="181"/>
      <c r="B187" s="180"/>
      <c r="C187" s="68" t="s">
        <v>60</v>
      </c>
      <c r="D187" s="68" t="s">
        <v>59</v>
      </c>
      <c r="E187" s="182"/>
      <c r="F187" s="16">
        <v>427</v>
      </c>
      <c r="G187" s="17"/>
      <c r="H187" s="18">
        <f t="shared" si="7"/>
        <v>0</v>
      </c>
      <c r="I187" s="69"/>
      <c r="J187" s="68"/>
      <c r="K187" s="22"/>
      <c r="L187" s="75"/>
      <c r="M187" s="75"/>
    </row>
    <row r="188" spans="1:13" ht="180" hidden="1">
      <c r="A188" s="181"/>
      <c r="B188" s="180"/>
      <c r="C188" s="68" t="s">
        <v>58</v>
      </c>
      <c r="D188" s="68" t="s">
        <v>57</v>
      </c>
      <c r="E188" s="182"/>
      <c r="F188" s="16">
        <v>428</v>
      </c>
      <c r="G188" s="17"/>
      <c r="H188" s="18">
        <f t="shared" si="7"/>
        <v>0</v>
      </c>
      <c r="I188" s="69"/>
      <c r="J188" s="68"/>
      <c r="K188" s="22"/>
      <c r="L188" s="75"/>
      <c r="M188" s="75"/>
    </row>
    <row r="189" spans="1:13" ht="180" hidden="1">
      <c r="A189" s="181"/>
      <c r="B189" s="180"/>
      <c r="C189" s="68" t="s">
        <v>56</v>
      </c>
      <c r="D189" s="68" t="s">
        <v>55</v>
      </c>
      <c r="E189" s="182"/>
      <c r="F189" s="16">
        <v>430</v>
      </c>
      <c r="G189" s="17"/>
      <c r="H189" s="18">
        <f t="shared" si="7"/>
        <v>0</v>
      </c>
      <c r="I189" s="69"/>
      <c r="J189" s="68"/>
      <c r="K189" s="22"/>
      <c r="L189" s="75"/>
      <c r="M189" s="75"/>
    </row>
    <row r="190" spans="1:13" ht="105" hidden="1">
      <c r="A190" s="181"/>
      <c r="B190" s="180"/>
      <c r="C190" s="68" t="s">
        <v>54</v>
      </c>
      <c r="D190" s="68" t="s">
        <v>53</v>
      </c>
      <c r="E190" s="182"/>
      <c r="F190" s="16">
        <v>431</v>
      </c>
      <c r="G190" s="17"/>
      <c r="H190" s="18">
        <f t="shared" si="7"/>
        <v>0</v>
      </c>
      <c r="I190" s="69"/>
      <c r="J190" s="68"/>
      <c r="K190" s="22"/>
      <c r="L190" s="75"/>
      <c r="M190" s="75"/>
    </row>
    <row r="191" spans="1:13" ht="150" hidden="1">
      <c r="A191" s="181"/>
      <c r="B191" s="180"/>
      <c r="C191" s="68" t="s">
        <v>52</v>
      </c>
      <c r="D191" s="68" t="s">
        <v>51</v>
      </c>
      <c r="E191" s="182"/>
      <c r="F191" s="16">
        <v>432</v>
      </c>
      <c r="G191" s="17"/>
      <c r="H191" s="18">
        <f t="shared" si="7"/>
        <v>0</v>
      </c>
      <c r="I191" s="69"/>
      <c r="J191" s="68"/>
      <c r="K191" s="22"/>
      <c r="L191" s="75"/>
      <c r="M191" s="75"/>
    </row>
    <row r="192" spans="1:13" ht="60" hidden="1">
      <c r="A192" s="181"/>
      <c r="B192" s="180"/>
      <c r="C192" s="68" t="s">
        <v>50</v>
      </c>
      <c r="D192" s="68" t="s">
        <v>49</v>
      </c>
      <c r="E192" s="182"/>
      <c r="F192" s="16">
        <v>433</v>
      </c>
      <c r="G192" s="17"/>
      <c r="H192" s="18">
        <f t="shared" si="7"/>
        <v>0</v>
      </c>
      <c r="I192" s="69"/>
      <c r="J192" s="68"/>
      <c r="K192" s="22"/>
      <c r="L192" s="75"/>
      <c r="M192" s="75"/>
    </row>
    <row r="193" spans="1:13" ht="60" hidden="1">
      <c r="A193" s="181"/>
      <c r="B193" s="180"/>
      <c r="C193" s="68" t="s">
        <v>48</v>
      </c>
      <c r="D193" s="68" t="s">
        <v>47</v>
      </c>
      <c r="E193" s="182"/>
      <c r="F193" s="16">
        <v>434</v>
      </c>
      <c r="G193" s="17"/>
      <c r="H193" s="18">
        <f t="shared" si="7"/>
        <v>0</v>
      </c>
      <c r="I193" s="69"/>
      <c r="J193" s="68"/>
      <c r="K193" s="22"/>
      <c r="L193" s="75"/>
      <c r="M193" s="75"/>
    </row>
    <row r="194" spans="1:13" ht="90" hidden="1">
      <c r="A194" s="181"/>
      <c r="B194" s="180"/>
      <c r="C194" s="68" t="s">
        <v>46</v>
      </c>
      <c r="D194" s="68" t="s">
        <v>45</v>
      </c>
      <c r="E194" s="182"/>
      <c r="F194" s="16">
        <v>435</v>
      </c>
      <c r="G194" s="17"/>
      <c r="H194" s="18">
        <f t="shared" si="7"/>
        <v>0</v>
      </c>
      <c r="I194" s="69"/>
      <c r="J194" s="68"/>
      <c r="K194" s="22"/>
      <c r="L194" s="75"/>
      <c r="M194" s="75"/>
    </row>
    <row r="195" spans="1:13" ht="90" hidden="1">
      <c r="A195" s="181"/>
      <c r="B195" s="180"/>
      <c r="C195" s="68" t="s">
        <v>44</v>
      </c>
      <c r="D195" s="68" t="s">
        <v>43</v>
      </c>
      <c r="E195" s="182"/>
      <c r="F195" s="16">
        <v>436</v>
      </c>
      <c r="G195" s="17"/>
      <c r="H195" s="18">
        <f t="shared" si="7"/>
        <v>0</v>
      </c>
      <c r="I195" s="69"/>
      <c r="J195" s="68"/>
      <c r="K195" s="22"/>
      <c r="L195" s="75"/>
      <c r="M195" s="75"/>
    </row>
    <row r="196" spans="1:13" ht="75" hidden="1">
      <c r="A196" s="181"/>
      <c r="B196" s="180"/>
      <c r="C196" s="68" t="s">
        <v>42</v>
      </c>
      <c r="D196" s="68" t="s">
        <v>41</v>
      </c>
      <c r="E196" s="182"/>
      <c r="F196" s="16">
        <v>437</v>
      </c>
      <c r="G196" s="17"/>
      <c r="H196" s="18">
        <f t="shared" si="7"/>
        <v>0</v>
      </c>
      <c r="I196" s="69"/>
      <c r="J196" s="68"/>
      <c r="K196" s="22"/>
      <c r="L196" s="75"/>
      <c r="M196" s="75"/>
    </row>
    <row r="197" spans="1:13" ht="105" hidden="1">
      <c r="A197" s="181"/>
      <c r="B197" s="180"/>
      <c r="C197" s="68" t="s">
        <v>40</v>
      </c>
      <c r="D197" s="68" t="s">
        <v>39</v>
      </c>
      <c r="E197" s="182"/>
      <c r="F197" s="16">
        <v>438</v>
      </c>
      <c r="G197" s="17"/>
      <c r="H197" s="18">
        <f t="shared" si="7"/>
        <v>0</v>
      </c>
      <c r="I197" s="69"/>
      <c r="J197" s="68"/>
      <c r="K197" s="22"/>
      <c r="L197" s="75"/>
      <c r="M197" s="75"/>
    </row>
    <row r="198" spans="1:13" s="77" customFormat="1" ht="126" hidden="1">
      <c r="A198" s="177" t="s">
        <v>38</v>
      </c>
      <c r="B198" s="36" t="s">
        <v>37</v>
      </c>
      <c r="C198" s="36" t="s">
        <v>36</v>
      </c>
      <c r="D198" s="37" t="s">
        <v>35</v>
      </c>
      <c r="E198" s="38" t="s">
        <v>34</v>
      </c>
      <c r="F198" s="39"/>
      <c r="G198" s="40"/>
      <c r="H198" s="18">
        <f t="shared" si="7"/>
        <v>0</v>
      </c>
      <c r="I198" s="69"/>
      <c r="J198" s="41"/>
      <c r="K198" s="38"/>
      <c r="L198" s="76"/>
      <c r="M198" s="76"/>
    </row>
    <row r="199" spans="1:13" s="77" customFormat="1" ht="173.25" hidden="1">
      <c r="A199" s="177"/>
      <c r="B199" s="36" t="s">
        <v>33</v>
      </c>
      <c r="C199" s="41" t="s">
        <v>32</v>
      </c>
      <c r="D199" s="41" t="s">
        <v>31</v>
      </c>
      <c r="E199" s="38" t="s">
        <v>30</v>
      </c>
      <c r="F199" s="39">
        <v>749</v>
      </c>
      <c r="G199" s="40"/>
      <c r="H199" s="18">
        <f t="shared" si="7"/>
        <v>0</v>
      </c>
      <c r="I199" s="69"/>
      <c r="J199" s="41"/>
      <c r="K199" s="38"/>
      <c r="L199" s="76"/>
      <c r="M199" s="76"/>
    </row>
    <row r="200" spans="1:13" ht="409.5" hidden="1">
      <c r="A200" s="178" t="s">
        <v>29</v>
      </c>
      <c r="B200" s="179" t="s">
        <v>28</v>
      </c>
      <c r="C200" s="68" t="s">
        <v>27</v>
      </c>
      <c r="D200" s="68" t="s">
        <v>26</v>
      </c>
      <c r="E200" s="68" t="s">
        <v>25</v>
      </c>
      <c r="F200" s="16">
        <v>749</v>
      </c>
      <c r="G200" s="17"/>
      <c r="H200" s="18">
        <f t="shared" si="7"/>
        <v>0</v>
      </c>
      <c r="I200" s="69"/>
      <c r="J200" s="68"/>
      <c r="K200" s="22"/>
      <c r="L200" s="75"/>
      <c r="M200" s="75"/>
    </row>
    <row r="201" spans="1:13" ht="180" hidden="1">
      <c r="A201" s="178"/>
      <c r="B201" s="179"/>
      <c r="C201" s="68" t="s">
        <v>24</v>
      </c>
      <c r="D201" s="68" t="s">
        <v>23</v>
      </c>
      <c r="E201" s="68" t="s">
        <v>22</v>
      </c>
      <c r="F201" s="26"/>
      <c r="G201" s="33"/>
      <c r="H201" s="18">
        <f t="shared" si="7"/>
        <v>0</v>
      </c>
      <c r="I201" s="69"/>
      <c r="J201" s="26"/>
      <c r="K201" s="22"/>
      <c r="L201" s="75"/>
      <c r="M201" s="75"/>
    </row>
    <row r="202" spans="1:13" ht="195" hidden="1">
      <c r="A202" s="178"/>
      <c r="B202" s="179"/>
      <c r="C202" s="68" t="s">
        <v>21</v>
      </c>
      <c r="D202" s="68" t="s">
        <v>20</v>
      </c>
      <c r="E202" s="68" t="s">
        <v>19</v>
      </c>
      <c r="F202" s="26"/>
      <c r="G202" s="33"/>
      <c r="H202" s="18">
        <f t="shared" si="7"/>
        <v>0</v>
      </c>
      <c r="I202" s="69"/>
      <c r="J202" s="26"/>
      <c r="K202" s="22"/>
      <c r="L202" s="75"/>
      <c r="M202" s="75"/>
    </row>
    <row r="203" spans="1:13" ht="225" hidden="1">
      <c r="A203" s="178"/>
      <c r="B203" s="179"/>
      <c r="C203" s="68" t="s">
        <v>18</v>
      </c>
      <c r="D203" s="68" t="s">
        <v>17</v>
      </c>
      <c r="E203" s="68" t="s">
        <v>16</v>
      </c>
      <c r="F203" s="26"/>
      <c r="G203" s="33"/>
      <c r="H203" s="18">
        <f t="shared" si="7"/>
        <v>0</v>
      </c>
      <c r="I203" s="69"/>
      <c r="J203" s="26"/>
      <c r="K203" s="22"/>
      <c r="L203" s="75"/>
      <c r="M203" s="75"/>
    </row>
    <row r="204" spans="1:13" ht="135" hidden="1">
      <c r="A204" s="178"/>
      <c r="B204" s="179"/>
      <c r="C204" s="68" t="s">
        <v>15</v>
      </c>
      <c r="D204" s="68" t="s">
        <v>14</v>
      </c>
      <c r="E204" s="68" t="s">
        <v>13</v>
      </c>
      <c r="F204" s="26"/>
      <c r="G204" s="33"/>
      <c r="H204" s="18">
        <f t="shared" si="7"/>
        <v>0</v>
      </c>
      <c r="I204" s="69"/>
      <c r="J204" s="26"/>
      <c r="K204" s="22"/>
      <c r="L204" s="75"/>
      <c r="M204" s="75"/>
    </row>
    <row r="206" spans="1:13" hidden="1">
      <c r="A206" s="42" t="str">
        <f>B2</f>
        <v xml:space="preserve">SECRETARÍA DE MINAS, ENERGÍA Y GAS </v>
      </c>
    </row>
    <row r="207" spans="1:13" ht="31.5" hidden="1">
      <c r="A207" s="49" t="s">
        <v>12</v>
      </c>
      <c r="B207" s="50" t="s">
        <v>11</v>
      </c>
      <c r="C207" s="51" t="s">
        <v>10</v>
      </c>
    </row>
    <row r="208" spans="1:13" ht="35.1" hidden="1" customHeight="1">
      <c r="A208" s="52" t="s">
        <v>9</v>
      </c>
      <c r="B208" s="53">
        <f>I8</f>
        <v>1</v>
      </c>
      <c r="C208" s="54" t="str">
        <f>CONCATENATE(J8," 2- ",J9," 3- ",J10," 4- ",J11," 5- ",J13," 6- ",J14," 7- ",J15," 8- ",J16)</f>
        <v xml:space="preserve"> 2-  3-  4-  5-  6-  7-  8- </v>
      </c>
    </row>
    <row r="209" spans="1:8" ht="30" hidden="1" customHeight="1">
      <c r="A209" s="52" t="s">
        <v>8</v>
      </c>
      <c r="B209" s="53">
        <f>I22</f>
        <v>0.7</v>
      </c>
      <c r="C209" s="54" t="str">
        <f>CONCATENATE(J22," 2- ",J23," 3- ",J24," 4- ",J25," 5- ",J26," 6- ",J27," 7- ",J28," 8- ",J29," 9- ",J30," 10- ",J31)</f>
        <v>En el momento de la verificación no se registro ningún contacto con relación a Datos abiertos. 2- En el momento de la verificación no se registro ningún contacto con relación a Datos abiertos. 3- Se a adelantado publicaciones en relación con la seguridad en las minas, estadísticas, Plan de desarrollo minero entre otros 4- Se encuentra link que se encuentra conectado con el SECOP 5-  6-  7-  8- No se observo link al respecto 9-  10- Se registra publicaciones como seguridad en las minas, estadísticas minero energéticas, plan de desarrollo minero, y memorias del 3 seminario internacional minero</v>
      </c>
      <c r="E209" s="55" t="s">
        <v>429</v>
      </c>
      <c r="F209" s="55"/>
      <c r="G209" s="56">
        <f>COUNTIF($G$8:$G$154,"SI")</f>
        <v>36</v>
      </c>
      <c r="H209" s="57">
        <f>(G209*100%)/$G$213</f>
        <v>0.42352941176470588</v>
      </c>
    </row>
    <row r="210" spans="1:8" ht="33.950000000000003" hidden="1" customHeight="1">
      <c r="A210" s="52" t="s">
        <v>7</v>
      </c>
      <c r="B210" s="53">
        <f>I32</f>
        <v>0.625</v>
      </c>
      <c r="C210" s="54" t="str">
        <f>CONCATENATE(J32," 2- ",J33," 3- ",J34," 4- ",J35," 5- ",J36," 6- ",J37," 7- ",J39," 8- ",J40," 9- ",J41," 10- ",J42," 11- ",J43," 12- ",J44," 13- ",J45," 14- ",J46," 15- ",J47," 16- ",J48," 17- ",J49," 18- ",J50," 19- ",J51," 20- ",J52)</f>
        <v xml:space="preserve">No se evidencia actulización con el decreto 437 del 25 de septiembre de 2020 2-  3- Se observa en el link que en el momento de la verificación no se pudo ingresar al respectivo proceso y procedimiento. Y el que aparece parcialmente corresponde al Secretaria de Ambiente. 4- Se sugiere poderlo graficar 5-  6-  7- No se evidencia el enlace con la publicación con el SIGEP  8-  9- No se evidencia el enlace con la publicación con el SIGEP  10- Se encuentra el formato publicado pero al no estar contactado con el SIGEP, no fue posible verificar los datos respectivos de país, departamento, etc. 11- Se encuentra el formato publicado pero al no estar contactado con el SIGEP, no fue posible verificar los datos respectivos a la formación académica 12- El acceso a determinar la experiencia laboral, no fue de fácil acceso 13- El acceso a determinar la experiencia laboral, no fue de fácil acceso ya que no existe contacto con el SIGEP 14-  15-  16-  17-  18-  19-  20- </v>
      </c>
      <c r="E210" s="55" t="s">
        <v>405</v>
      </c>
      <c r="F210" s="55"/>
      <c r="G210" s="56">
        <f>COUNTIF($G$8:$G$154,"NO")</f>
        <v>38</v>
      </c>
      <c r="H210" s="57">
        <f t="shared" ref="H210:H212" si="8">(G210*100%)/$G$213</f>
        <v>0.44705882352941179</v>
      </c>
    </row>
    <row r="211" spans="1:8" ht="24.95" hidden="1" customHeight="1">
      <c r="A211" s="52" t="s">
        <v>6</v>
      </c>
      <c r="B211" s="53">
        <f>I54</f>
        <v>0.5</v>
      </c>
      <c r="C211" s="54" t="str">
        <f>CONCATENATE(J54," 2- ",J62," 3- ",J63," 4- ",J65)</f>
        <v xml:space="preserve"> 2- Se encuentra link de normatividad pero no se encuentra incorporado decretos de orden departamental 3- Se observo que se encuentran publicados algunos Decretos del orden Nacional pero su ultima edición corresponde al año 2015 4- </v>
      </c>
      <c r="E211" s="55" t="s">
        <v>430</v>
      </c>
      <c r="F211" s="55"/>
      <c r="G211" s="56">
        <f>COUNTIF($G$8:$G$154,"PARCIAL")</f>
        <v>9</v>
      </c>
      <c r="H211" s="57">
        <f t="shared" si="8"/>
        <v>0.10588235294117647</v>
      </c>
    </row>
    <row r="212" spans="1:8" ht="33" hidden="1" customHeight="1">
      <c r="A212" s="52" t="s">
        <v>5</v>
      </c>
      <c r="B212" s="53">
        <f>I83</f>
        <v>0.5</v>
      </c>
      <c r="C212" s="54" t="str">
        <f>CONCATENATE(" 1- ",J83)</f>
        <v xml:space="preserve"> 1- Se evidencia que se encuentra el POAI de 2020 publicado, se aprecia la publicación de la Resolución No 19 de 2020 relacionada con la actualización de los requisitos para la presentación y viabilizarían de Proyectos.</v>
      </c>
      <c r="E212" s="55" t="s">
        <v>431</v>
      </c>
      <c r="F212" s="55"/>
      <c r="G212" s="56">
        <f>COUNTIF($G$8:$G$154,"NO APLICA")</f>
        <v>2</v>
      </c>
      <c r="H212" s="57">
        <f t="shared" si="8"/>
        <v>2.3529411764705882E-2</v>
      </c>
    </row>
    <row r="213" spans="1:8" ht="33" hidden="1" customHeight="1">
      <c r="A213" s="52" t="s">
        <v>4</v>
      </c>
      <c r="B213" s="53">
        <f>I90</f>
        <v>0.5</v>
      </c>
      <c r="C213" s="54" t="str">
        <f>CONCATENATE(J90," 2- ",J92," 3- ",J93," 4- ",J94," 5- ",J95," 6- ",J96," 7- ",J97," 8- ",J101)</f>
        <v xml:space="preserve"> 2-  3- Se evidencia informe de gestión presentado el 8 de enero de 2021 4-  5-  6- Se observa que se encuentra desactualizado 7- No se evidencian los informes de Auditoria como de los planes de mejoramiento que corresponda a la fecha. 8- No se registro políticas o normas para población vulnerables.</v>
      </c>
      <c r="E213" s="58">
        <v>87</v>
      </c>
      <c r="F213" s="26"/>
      <c r="G213" s="59">
        <f>SUM(G209:G212)</f>
        <v>85</v>
      </c>
      <c r="H213" s="60"/>
    </row>
    <row r="214" spans="1:8" ht="24.95" hidden="1" customHeight="1">
      <c r="A214" s="52" t="s">
        <v>3</v>
      </c>
      <c r="B214" s="53">
        <f>I107</f>
        <v>0.83333333333333337</v>
      </c>
      <c r="C214" s="54" t="str">
        <f>CONCATENATE(J107," 2- ",J108," 3- ",J110)</f>
        <v xml:space="preserve"> 2-  3- Se encuentra el link pero no esta el 2020 al ingresar se observa lo reportado 2019, no se evidencia estar enlazado con el SECOP</v>
      </c>
      <c r="E214" s="61"/>
      <c r="F214" s="61"/>
      <c r="G214" s="59">
        <f>E213-G213</f>
        <v>2</v>
      </c>
      <c r="H214" s="60"/>
    </row>
    <row r="215" spans="1:8" ht="29.1" hidden="1" customHeight="1">
      <c r="A215" s="52" t="s">
        <v>2</v>
      </c>
      <c r="B215" s="53">
        <f>I111</f>
        <v>0.75</v>
      </c>
      <c r="C215" s="54" t="str">
        <f>CONCATENATE(J111," 2- ",J112," 3- ",J113," 4- ",J114," 5- ",J115)</f>
        <v xml:space="preserve"> 2-  3-  4- No se evidencio registro de cobro o costos por servicios o trámites 5- </v>
      </c>
      <c r="E215" s="62">
        <v>1</v>
      </c>
      <c r="G215" s="63"/>
    </row>
    <row r="216" spans="1:8" ht="32.1" hidden="1" customHeight="1">
      <c r="A216" s="52" t="s">
        <v>1</v>
      </c>
      <c r="B216" s="53">
        <f>I116</f>
        <v>0.20833333333333334</v>
      </c>
      <c r="C216" s="54" t="str">
        <f>CONCATENATE(J117," 2- ",J120," 3- ",J121," - ",J122," 4- ",J123," - ",J124," 5- ",J125," 6- ",J126," 10- ",J127," 7- ",J130," 3- ",J131," 8- ",J132," 9- ",J133," 10- ",J134," 11- ",J135," 12- ",J136," 13- ",J137," 14- ",J139," 15- ",J140," 16- ",J141," 17- ",J142," 18- ",J143," 19- ",J146," 20- ",J147," 21- ",J148," 22- ",J149," 23- ",J150," 24- ",J151," 25- ",J152," 26- ",J153," 27- ",J154)</f>
        <v xml:space="preserve">No se evidencio publicación al respecto 2-  3-  -  4-  -  5-  6-  10- No se registra índice de información clasificada y reservada 7-  3-  8-  9-  10-  11-  12-  13-  14-  15-  16-  17-  18-  19-  20-  21-  22-  23-  24-  25-  26- Se observa que existe link de encuesta de satisfacción de los usuarios, pero no se evidencia evaluación de los resultados de la encuesta para ser tenidos en cuenta. 27- </v>
      </c>
      <c r="E216" s="62">
        <f>B217</f>
        <v>0.624074074074074</v>
      </c>
      <c r="F216" s="64"/>
      <c r="G216" s="65">
        <f>E215-E216</f>
        <v>0.375925925925926</v>
      </c>
    </row>
    <row r="217" spans="1:8" ht="15.75" hidden="1">
      <c r="A217" s="66" t="s">
        <v>0</v>
      </c>
      <c r="B217" s="67">
        <f>AVERAGE(B208:B216)</f>
        <v>0.624074074074074</v>
      </c>
      <c r="C217" s="67"/>
    </row>
  </sheetData>
  <sheetProtection algorithmName="SHA-512" hashValue="9H93TzBZHE9nfoeSFgz8T3wTCbTWDGa7wXW9QrZtMZtT+l3Z6anFL69zz/VgCBlYKOLtRy9Y5/v0FacogGAYiA==" saltValue="SBWinBfQSKolchNYHMLLnA==" spinCount="100000" sheet="1" objects="1" scenarios="1"/>
  <mergeCells count="115">
    <mergeCell ref="M32:M52"/>
    <mergeCell ref="L111:L115"/>
    <mergeCell ref="M111:M115"/>
    <mergeCell ref="L107:L110"/>
    <mergeCell ref="M107:M110"/>
    <mergeCell ref="L90:L101"/>
    <mergeCell ref="M90:M101"/>
    <mergeCell ref="L143:L154"/>
    <mergeCell ref="M143:M154"/>
    <mergeCell ref="K127:K142"/>
    <mergeCell ref="J127:J142"/>
    <mergeCell ref="K143:K153"/>
    <mergeCell ref="L117:L126"/>
    <mergeCell ref="M117:M126"/>
    <mergeCell ref="L127:L142"/>
    <mergeCell ref="M127:M142"/>
    <mergeCell ref="K117:K126"/>
    <mergeCell ref="A1:J1"/>
    <mergeCell ref="A5:C5"/>
    <mergeCell ref="G5:I5"/>
    <mergeCell ref="J5:J6"/>
    <mergeCell ref="A7:A21"/>
    <mergeCell ref="B8:B12"/>
    <mergeCell ref="E8:E12"/>
    <mergeCell ref="I8:I16"/>
    <mergeCell ref="M22:M31"/>
    <mergeCell ref="L8:L16"/>
    <mergeCell ref="M8:M16"/>
    <mergeCell ref="B13:B16"/>
    <mergeCell ref="E13:E16"/>
    <mergeCell ref="B17:B20"/>
    <mergeCell ref="E17:E20"/>
    <mergeCell ref="A32:A53"/>
    <mergeCell ref="I32:I52"/>
    <mergeCell ref="B35:B37"/>
    <mergeCell ref="E35:E37"/>
    <mergeCell ref="B39:B50"/>
    <mergeCell ref="A22:A31"/>
    <mergeCell ref="B22:B23"/>
    <mergeCell ref="E22:E23"/>
    <mergeCell ref="I22:I31"/>
    <mergeCell ref="L22:L31"/>
    <mergeCell ref="E39:E50"/>
    <mergeCell ref="G40:G41"/>
    <mergeCell ref="H40:H41"/>
    <mergeCell ref="L32:L52"/>
    <mergeCell ref="A66:A89"/>
    <mergeCell ref="B66:B73"/>
    <mergeCell ref="E66:E73"/>
    <mergeCell ref="B74:B82"/>
    <mergeCell ref="E74:E82"/>
    <mergeCell ref="J75:J82"/>
    <mergeCell ref="B85:B88"/>
    <mergeCell ref="E85:E88"/>
    <mergeCell ref="A54:A65"/>
    <mergeCell ref="B54:B61"/>
    <mergeCell ref="E54:E61"/>
    <mergeCell ref="I54:I65"/>
    <mergeCell ref="B62:B64"/>
    <mergeCell ref="E62:E64"/>
    <mergeCell ref="J90:J92"/>
    <mergeCell ref="B96:B97"/>
    <mergeCell ref="E96:E97"/>
    <mergeCell ref="B98:B100"/>
    <mergeCell ref="E98:E100"/>
    <mergeCell ref="G90:G92"/>
    <mergeCell ref="H90:H92"/>
    <mergeCell ref="I90:I101"/>
    <mergeCell ref="A107:A110"/>
    <mergeCell ref="I107:I110"/>
    <mergeCell ref="B102:B106"/>
    <mergeCell ref="E102:E106"/>
    <mergeCell ref="A90:A106"/>
    <mergeCell ref="B90:B94"/>
    <mergeCell ref="E90:E94"/>
    <mergeCell ref="A111:A115"/>
    <mergeCell ref="B111:B115"/>
    <mergeCell ref="E111:E115"/>
    <mergeCell ref="G111:G112"/>
    <mergeCell ref="H111:H112"/>
    <mergeCell ref="I111:I115"/>
    <mergeCell ref="J111:J112"/>
    <mergeCell ref="A116:A169"/>
    <mergeCell ref="I116:I154"/>
    <mergeCell ref="B117:B126"/>
    <mergeCell ref="E117:E126"/>
    <mergeCell ref="G117:G118"/>
    <mergeCell ref="H117:H118"/>
    <mergeCell ref="B127:B142"/>
    <mergeCell ref="E127:E142"/>
    <mergeCell ref="J117:J126"/>
    <mergeCell ref="G127:G128"/>
    <mergeCell ref="H127:H128"/>
    <mergeCell ref="B143:B154"/>
    <mergeCell ref="E143:E154"/>
    <mergeCell ref="G143:G144"/>
    <mergeCell ref="H143:H144"/>
    <mergeCell ref="J143:J144"/>
    <mergeCell ref="B155:B156"/>
    <mergeCell ref="E155:E156"/>
    <mergeCell ref="B157:B158"/>
    <mergeCell ref="E157:E158"/>
    <mergeCell ref="B159:B160"/>
    <mergeCell ref="E159:E160"/>
    <mergeCell ref="E176:E197"/>
    <mergeCell ref="A198:A199"/>
    <mergeCell ref="A200:A204"/>
    <mergeCell ref="B200:B204"/>
    <mergeCell ref="B161:B162"/>
    <mergeCell ref="E161:E162"/>
    <mergeCell ref="B164:B169"/>
    <mergeCell ref="E164:E169"/>
    <mergeCell ref="A170:A197"/>
    <mergeCell ref="B171:B197"/>
    <mergeCell ref="E171:E174"/>
  </mergeCells>
  <hyperlinks>
    <hyperlink ref="K32" r:id="rId1"/>
    <hyperlink ref="K33" r:id="rId2"/>
    <hyperlink ref="K35" r:id="rId3"/>
    <hyperlink ref="K38" r:id="rId4"/>
    <hyperlink ref="K34" r:id="rId5"/>
    <hyperlink ref="K39" r:id="rId6"/>
    <hyperlink ref="K41" r:id="rId7"/>
    <hyperlink ref="K43" r:id="rId8"/>
    <hyperlink ref="K52" r:id="rId9"/>
    <hyperlink ref="K27" r:id="rId10"/>
    <hyperlink ref="K28" r:id="rId11"/>
    <hyperlink ref="K62" r:id="rId12"/>
    <hyperlink ref="K63" r:id="rId13"/>
    <hyperlink ref="K112" r:id="rId14"/>
    <hyperlink ref="K111" r:id="rId15"/>
    <hyperlink ref="K113" r:id="rId16"/>
    <hyperlink ref="K8" r:id="rId17"/>
    <hyperlink ref="K9" r:id="rId18"/>
    <hyperlink ref="K10" r:id="rId19"/>
    <hyperlink ref="K15" r:id="rId20"/>
    <hyperlink ref="K13" r:id="rId21"/>
    <hyperlink ref="K30" r:id="rId22"/>
    <hyperlink ref="K110" r:id="rId23"/>
    <hyperlink ref="K107" r:id="rId24"/>
    <hyperlink ref="K108" r:id="rId25"/>
    <hyperlink ref="K83" r:id="rId26" display="http://www.cundinamarca.gov.co/Home/SecretariasEntidades.gc/Secretariademinasyenergia/SecdeMinaEnerDespliegue/asquienessomos_contenidos/csecminasyener_planeaciongestionycontrol"/>
    <hyperlink ref="K24" r:id="rId27"/>
    <hyperlink ref="K25" r:id="rId28"/>
    <hyperlink ref="K96" r:id="rId29"/>
    <hyperlink ref="K97" r:id="rId30"/>
    <hyperlink ref="K92" r:id="rId31"/>
    <hyperlink ref="K93" r:id="rId32"/>
    <hyperlink ref="K94" r:id="rId33"/>
    <hyperlink ref="K90" r:id="rId34"/>
    <hyperlink ref="K143" r:id="rId35"/>
  </hyperlinks>
  <pageMargins left="0.7" right="0.7" top="0.75" bottom="0.75" header="0.51180555555555496" footer="0.51180555555555496"/>
  <pageSetup firstPageNumber="0" orientation="portrait" horizontalDpi="300" verticalDpi="300" r:id="rId36"/>
  <tableParts count="1">
    <tablePart r:id="rId37"/>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Lista!$A$1:$A$4</xm:f>
          </x14:formula1>
          <xm:sqref>G8:G154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zoomScaleNormal="100" workbookViewId="0">
      <pane xSplit="2" ySplit="7" topLeftCell="C8" activePane="bottomRight" state="frozen"/>
      <selection pane="topRight" activeCell="C1" sqref="C1"/>
      <selection pane="bottomLeft" activeCell="A8" sqref="A8"/>
      <selection pane="bottomRight" activeCell="M22" sqref="M22:M31"/>
    </sheetView>
  </sheetViews>
  <sheetFormatPr baseColWidth="10" defaultColWidth="9.140625" defaultRowHeight="15"/>
  <cols>
    <col min="1" max="1" width="31.7109375" style="42" customWidth="1"/>
    <col min="2" max="2" width="19.7109375" style="43" customWidth="1"/>
    <col min="3" max="3" width="38.7109375" style="43" customWidth="1"/>
    <col min="4" max="4" width="41" style="43" customWidth="1"/>
    <col min="5" max="5" width="13.7109375" style="43" customWidth="1"/>
    <col min="6" max="6" width="11.42578125" style="43" hidden="1" customWidth="1"/>
    <col min="7" max="7" width="12.85546875" style="44" customWidth="1"/>
    <col min="8" max="8" width="13" style="45" customWidth="1"/>
    <col min="9" max="9" width="12.7109375" style="46" customWidth="1"/>
    <col min="10" max="10" width="46.28515625" style="43" customWidth="1"/>
    <col min="11" max="11" width="40.28515625" style="43" customWidth="1"/>
    <col min="12" max="12" width="31" style="9" customWidth="1"/>
    <col min="13" max="13" width="54.140625" style="9" customWidth="1"/>
    <col min="14" max="16384" width="9.140625" style="9"/>
  </cols>
  <sheetData>
    <row r="1" spans="1:13">
      <c r="A1" s="205" t="s">
        <v>428</v>
      </c>
      <c r="B1" s="205"/>
      <c r="C1" s="205"/>
      <c r="D1" s="205"/>
      <c r="E1" s="205"/>
      <c r="F1" s="205"/>
      <c r="G1" s="205"/>
      <c r="H1" s="205"/>
      <c r="I1" s="205"/>
      <c r="J1" s="205"/>
    </row>
    <row r="2" spans="1:13">
      <c r="A2" s="78" t="s">
        <v>427</v>
      </c>
      <c r="B2" s="79" t="s">
        <v>677</v>
      </c>
    </row>
    <row r="3" spans="1:13" ht="15.75" hidden="1" customHeight="1">
      <c r="A3" s="78" t="s">
        <v>426</v>
      </c>
      <c r="B3" s="80"/>
      <c r="C3" s="80"/>
      <c r="D3" s="80"/>
    </row>
    <row r="4" spans="1:13">
      <c r="A4" s="42" t="s">
        <v>425</v>
      </c>
      <c r="B4" s="81">
        <v>44349</v>
      </c>
    </row>
    <row r="5" spans="1:13" ht="15.95" customHeight="1">
      <c r="A5" s="206" t="s">
        <v>424</v>
      </c>
      <c r="B5" s="206"/>
      <c r="C5" s="206"/>
      <c r="D5" s="11" t="s">
        <v>423</v>
      </c>
      <c r="E5" s="11" t="s">
        <v>422</v>
      </c>
      <c r="F5" s="11" t="s">
        <v>421</v>
      </c>
      <c r="G5" s="207" t="s">
        <v>420</v>
      </c>
      <c r="H5" s="207"/>
      <c r="I5" s="207"/>
      <c r="J5" s="208" t="s">
        <v>419</v>
      </c>
      <c r="K5" s="125" t="s">
        <v>418</v>
      </c>
      <c r="L5" s="73" t="s">
        <v>417</v>
      </c>
      <c r="M5" s="73" t="s">
        <v>416</v>
      </c>
    </row>
    <row r="6" spans="1:13" ht="15.95" customHeight="1">
      <c r="A6" s="11" t="s">
        <v>12</v>
      </c>
      <c r="B6" s="11" t="s">
        <v>415</v>
      </c>
      <c r="C6" s="11" t="s">
        <v>414</v>
      </c>
      <c r="D6" s="11"/>
      <c r="E6" s="11"/>
      <c r="F6" s="11"/>
      <c r="G6" s="13" t="s">
        <v>413</v>
      </c>
      <c r="H6" s="14" t="s">
        <v>412</v>
      </c>
      <c r="I6" s="12" t="s">
        <v>411</v>
      </c>
      <c r="J6" s="209"/>
      <c r="K6" s="86"/>
      <c r="L6" s="74"/>
      <c r="M6" s="74"/>
    </row>
    <row r="7" spans="1:13" ht="30" hidden="1">
      <c r="A7" s="183" t="s">
        <v>410</v>
      </c>
      <c r="B7" s="19" t="s">
        <v>409</v>
      </c>
      <c r="C7" s="19" t="s">
        <v>408</v>
      </c>
      <c r="D7" s="19" t="s">
        <v>407</v>
      </c>
      <c r="E7" s="19" t="s">
        <v>406</v>
      </c>
      <c r="F7" s="16">
        <v>353</v>
      </c>
      <c r="G7" s="17" t="s">
        <v>405</v>
      </c>
      <c r="H7" s="18">
        <f t="shared" ref="H7" si="0">IF(G7="SI",1,IF(G7="PARCIAL",0.5,IF(G7="NO APLICA","",0)))</f>
        <v>0</v>
      </c>
      <c r="I7" s="20"/>
      <c r="J7" s="19"/>
      <c r="K7" s="26"/>
      <c r="L7" s="75"/>
      <c r="M7" s="75"/>
    </row>
    <row r="8" spans="1:13" ht="105">
      <c r="A8" s="183"/>
      <c r="B8" s="180" t="s">
        <v>404</v>
      </c>
      <c r="C8" s="19" t="s">
        <v>403</v>
      </c>
      <c r="D8" s="19" t="s">
        <v>402</v>
      </c>
      <c r="E8" s="180" t="s">
        <v>337</v>
      </c>
      <c r="F8" s="16">
        <v>200</v>
      </c>
      <c r="G8" s="88" t="s">
        <v>430</v>
      </c>
      <c r="H8" s="89">
        <f t="shared" ref="H8:H37" si="1">IF(G8="SI",1,IF(G8="PARCIAL",0.5,IF(G8="NO APLICA","",0)))</f>
        <v>0.5</v>
      </c>
      <c r="I8" s="184">
        <f>AVERAGE(H8,H9,H10,H13,H15,H16)</f>
        <v>0.6</v>
      </c>
      <c r="J8" s="83" t="s">
        <v>1107</v>
      </c>
      <c r="K8" s="91" t="s">
        <v>877</v>
      </c>
      <c r="L8" s="168"/>
      <c r="M8" s="168"/>
    </row>
    <row r="9" spans="1:13" ht="105">
      <c r="A9" s="183"/>
      <c r="B9" s="180"/>
      <c r="C9" s="19" t="s">
        <v>401</v>
      </c>
      <c r="D9" s="19" t="s">
        <v>400</v>
      </c>
      <c r="E9" s="180"/>
      <c r="F9" s="16">
        <v>201</v>
      </c>
      <c r="G9" s="88" t="s">
        <v>429</v>
      </c>
      <c r="H9" s="89">
        <f t="shared" si="1"/>
        <v>1</v>
      </c>
      <c r="I9" s="184"/>
      <c r="J9" s="83"/>
      <c r="K9" s="91" t="s">
        <v>877</v>
      </c>
      <c r="L9" s="169"/>
      <c r="M9" s="169"/>
    </row>
    <row r="10" spans="1:13" ht="105">
      <c r="A10" s="183"/>
      <c r="B10" s="180"/>
      <c r="C10" s="19" t="s">
        <v>399</v>
      </c>
      <c r="D10" s="19"/>
      <c r="E10" s="180"/>
      <c r="F10" s="16">
        <v>202</v>
      </c>
      <c r="G10" s="88" t="s">
        <v>430</v>
      </c>
      <c r="H10" s="89">
        <f t="shared" si="1"/>
        <v>0.5</v>
      </c>
      <c r="I10" s="184"/>
      <c r="J10" s="83"/>
      <c r="K10" s="91" t="s">
        <v>877</v>
      </c>
      <c r="L10" s="169"/>
      <c r="M10" s="169"/>
    </row>
    <row r="11" spans="1:13" ht="15.95" hidden="1" customHeight="1">
      <c r="A11" s="183"/>
      <c r="B11" s="180"/>
      <c r="C11" s="19" t="s">
        <v>398</v>
      </c>
      <c r="D11" s="19" t="s">
        <v>397</v>
      </c>
      <c r="E11" s="180"/>
      <c r="F11" s="16">
        <v>203</v>
      </c>
      <c r="G11" s="88"/>
      <c r="H11" s="89">
        <f t="shared" si="1"/>
        <v>0</v>
      </c>
      <c r="I11" s="184"/>
      <c r="J11" s="83"/>
      <c r="K11" s="92"/>
      <c r="L11" s="169"/>
      <c r="M11" s="169"/>
    </row>
    <row r="12" spans="1:13" ht="90" hidden="1" customHeight="1">
      <c r="A12" s="183"/>
      <c r="B12" s="180"/>
      <c r="C12" s="19" t="s">
        <v>396</v>
      </c>
      <c r="D12" s="19" t="s">
        <v>395</v>
      </c>
      <c r="E12" s="180"/>
      <c r="F12" s="16">
        <v>204</v>
      </c>
      <c r="G12" s="88"/>
      <c r="H12" s="89">
        <f t="shared" si="1"/>
        <v>0</v>
      </c>
      <c r="I12" s="184"/>
      <c r="J12" s="83"/>
      <c r="K12" s="92"/>
      <c r="L12" s="169"/>
      <c r="M12" s="169"/>
    </row>
    <row r="13" spans="1:13" ht="105">
      <c r="A13" s="183"/>
      <c r="B13" s="180" t="s">
        <v>394</v>
      </c>
      <c r="C13" s="19" t="s">
        <v>393</v>
      </c>
      <c r="D13" s="19" t="s">
        <v>392</v>
      </c>
      <c r="E13" s="180" t="s">
        <v>391</v>
      </c>
      <c r="F13" s="16">
        <v>205</v>
      </c>
      <c r="G13" s="88" t="s">
        <v>430</v>
      </c>
      <c r="H13" s="89">
        <f t="shared" si="1"/>
        <v>0.5</v>
      </c>
      <c r="I13" s="184"/>
      <c r="J13" s="83"/>
      <c r="K13" s="91" t="s">
        <v>877</v>
      </c>
      <c r="L13" s="169"/>
      <c r="M13" s="169"/>
    </row>
    <row r="14" spans="1:13" ht="63.95" hidden="1" customHeight="1">
      <c r="A14" s="183"/>
      <c r="B14" s="180"/>
      <c r="C14" s="19" t="s">
        <v>390</v>
      </c>
      <c r="D14" s="19" t="s">
        <v>389</v>
      </c>
      <c r="E14" s="180"/>
      <c r="F14" s="16">
        <v>206</v>
      </c>
      <c r="G14" s="88"/>
      <c r="H14" s="89">
        <f t="shared" si="1"/>
        <v>0</v>
      </c>
      <c r="I14" s="184"/>
      <c r="J14" s="83"/>
      <c r="K14" s="92"/>
      <c r="L14" s="169"/>
      <c r="M14" s="169"/>
    </row>
    <row r="15" spans="1:13" ht="105">
      <c r="A15" s="183"/>
      <c r="B15" s="180"/>
      <c r="C15" s="19" t="s">
        <v>388</v>
      </c>
      <c r="D15" s="19"/>
      <c r="E15" s="180"/>
      <c r="F15" s="16">
        <v>207</v>
      </c>
      <c r="G15" s="88" t="s">
        <v>430</v>
      </c>
      <c r="H15" s="89">
        <f t="shared" si="1"/>
        <v>0.5</v>
      </c>
      <c r="I15" s="184"/>
      <c r="J15" s="83"/>
      <c r="K15" s="91" t="s">
        <v>877</v>
      </c>
      <c r="L15" s="169"/>
      <c r="M15" s="169"/>
    </row>
    <row r="16" spans="1:13" ht="45">
      <c r="A16" s="183"/>
      <c r="B16" s="180"/>
      <c r="C16" s="19" t="s">
        <v>387</v>
      </c>
      <c r="D16" s="19" t="s">
        <v>386</v>
      </c>
      <c r="E16" s="180"/>
      <c r="F16" s="16">
        <v>208</v>
      </c>
      <c r="G16" s="88" t="s">
        <v>431</v>
      </c>
      <c r="H16" s="89" t="str">
        <f t="shared" si="1"/>
        <v/>
      </c>
      <c r="I16" s="184"/>
      <c r="J16" s="83"/>
      <c r="K16" s="92"/>
      <c r="L16" s="170"/>
      <c r="M16" s="170"/>
    </row>
    <row r="17" spans="1:13" ht="32.1" hidden="1" customHeight="1">
      <c r="A17" s="183"/>
      <c r="B17" s="180" t="s">
        <v>385</v>
      </c>
      <c r="C17" s="19" t="s">
        <v>384</v>
      </c>
      <c r="D17" s="19"/>
      <c r="E17" s="180" t="s">
        <v>383</v>
      </c>
      <c r="F17" s="16">
        <v>209</v>
      </c>
      <c r="G17" s="88"/>
      <c r="H17" s="89">
        <f t="shared" si="1"/>
        <v>0</v>
      </c>
      <c r="I17" s="20"/>
      <c r="J17" s="83"/>
      <c r="K17" s="92"/>
      <c r="L17" s="75"/>
      <c r="M17" s="75"/>
    </row>
    <row r="18" spans="1:13" ht="15.95" hidden="1" customHeight="1">
      <c r="A18" s="183"/>
      <c r="B18" s="180"/>
      <c r="C18" s="19" t="s">
        <v>382</v>
      </c>
      <c r="D18" s="19"/>
      <c r="E18" s="180"/>
      <c r="F18" s="16">
        <v>210</v>
      </c>
      <c r="G18" s="88"/>
      <c r="H18" s="89">
        <f t="shared" si="1"/>
        <v>0</v>
      </c>
      <c r="I18" s="20"/>
      <c r="J18" s="83"/>
      <c r="K18" s="92"/>
      <c r="L18" s="75"/>
      <c r="M18" s="75"/>
    </row>
    <row r="19" spans="1:13" ht="32.1" hidden="1" customHeight="1">
      <c r="A19" s="183"/>
      <c r="B19" s="180"/>
      <c r="C19" s="19" t="s">
        <v>381</v>
      </c>
      <c r="D19" s="19"/>
      <c r="E19" s="180"/>
      <c r="F19" s="16">
        <v>211</v>
      </c>
      <c r="G19" s="88"/>
      <c r="H19" s="89">
        <f t="shared" si="1"/>
        <v>0</v>
      </c>
      <c r="I19" s="20"/>
      <c r="J19" s="83"/>
      <c r="K19" s="92"/>
      <c r="L19" s="75"/>
      <c r="M19" s="75"/>
    </row>
    <row r="20" spans="1:13" ht="32.1" hidden="1" customHeight="1">
      <c r="A20" s="183"/>
      <c r="B20" s="180"/>
      <c r="C20" s="19" t="s">
        <v>380</v>
      </c>
      <c r="D20" s="19"/>
      <c r="E20" s="180"/>
      <c r="F20" s="16">
        <v>212</v>
      </c>
      <c r="G20" s="88"/>
      <c r="H20" s="89">
        <f t="shared" si="1"/>
        <v>0</v>
      </c>
      <c r="I20" s="20"/>
      <c r="J20" s="83"/>
      <c r="K20" s="92"/>
      <c r="L20" s="75"/>
      <c r="M20" s="75"/>
    </row>
    <row r="21" spans="1:13" ht="96" hidden="1" customHeight="1">
      <c r="A21" s="183"/>
      <c r="B21" s="19" t="s">
        <v>379</v>
      </c>
      <c r="C21" s="19" t="s">
        <v>378</v>
      </c>
      <c r="D21" s="19" t="s">
        <v>377</v>
      </c>
      <c r="E21" s="19" t="s">
        <v>376</v>
      </c>
      <c r="F21" s="16">
        <v>213</v>
      </c>
      <c r="G21" s="88"/>
      <c r="H21" s="89">
        <f t="shared" si="1"/>
        <v>0</v>
      </c>
      <c r="I21" s="20"/>
      <c r="J21" s="83"/>
      <c r="K21" s="92"/>
      <c r="L21" s="75"/>
      <c r="M21" s="75"/>
    </row>
    <row r="22" spans="1:13" ht="135">
      <c r="A22" s="183" t="s">
        <v>375</v>
      </c>
      <c r="B22" s="180" t="s">
        <v>374</v>
      </c>
      <c r="C22" s="19" t="s">
        <v>373</v>
      </c>
      <c r="D22" s="19" t="s">
        <v>372</v>
      </c>
      <c r="E22" s="180" t="s">
        <v>371</v>
      </c>
      <c r="F22" s="16">
        <v>214</v>
      </c>
      <c r="G22" s="88" t="s">
        <v>405</v>
      </c>
      <c r="H22" s="89">
        <f t="shared" si="1"/>
        <v>0</v>
      </c>
      <c r="I22" s="184">
        <f>AVERAGE(H22,H23,H24,H25,H26,H27,H28,H29,H30,H31)</f>
        <v>0.65</v>
      </c>
      <c r="J22" s="83"/>
      <c r="K22" s="91" t="s">
        <v>854</v>
      </c>
      <c r="L22" s="168"/>
      <c r="M22" s="168"/>
    </row>
    <row r="23" spans="1:13" ht="90">
      <c r="A23" s="183"/>
      <c r="B23" s="180"/>
      <c r="C23" s="19" t="s">
        <v>370</v>
      </c>
      <c r="D23" s="19" t="s">
        <v>369</v>
      </c>
      <c r="E23" s="180"/>
      <c r="F23" s="16">
        <v>215</v>
      </c>
      <c r="G23" s="88" t="s">
        <v>405</v>
      </c>
      <c r="H23" s="89">
        <f t="shared" si="1"/>
        <v>0</v>
      </c>
      <c r="I23" s="184"/>
      <c r="J23" s="83"/>
      <c r="K23" s="91" t="s">
        <v>854</v>
      </c>
      <c r="L23" s="169"/>
      <c r="M23" s="169"/>
    </row>
    <row r="24" spans="1:13" ht="75">
      <c r="A24" s="183"/>
      <c r="B24" s="19" t="s">
        <v>368</v>
      </c>
      <c r="C24" s="19" t="s">
        <v>367</v>
      </c>
      <c r="D24" s="19" t="s">
        <v>366</v>
      </c>
      <c r="E24" s="19"/>
      <c r="F24" s="16">
        <v>216</v>
      </c>
      <c r="G24" s="88" t="s">
        <v>429</v>
      </c>
      <c r="H24" s="89">
        <f t="shared" si="1"/>
        <v>1</v>
      </c>
      <c r="I24" s="184"/>
      <c r="J24" s="83"/>
      <c r="K24" s="91" t="s">
        <v>863</v>
      </c>
      <c r="L24" s="169"/>
      <c r="M24" s="169"/>
    </row>
    <row r="25" spans="1:13" ht="120">
      <c r="A25" s="183"/>
      <c r="B25" s="19" t="s">
        <v>365</v>
      </c>
      <c r="C25" s="19" t="s">
        <v>364</v>
      </c>
      <c r="D25" s="19"/>
      <c r="E25" s="19"/>
      <c r="F25" s="16">
        <v>217</v>
      </c>
      <c r="G25" s="88" t="s">
        <v>429</v>
      </c>
      <c r="H25" s="89">
        <f t="shared" si="1"/>
        <v>1</v>
      </c>
      <c r="I25" s="184"/>
      <c r="J25" s="83" t="s">
        <v>876</v>
      </c>
      <c r="K25" s="91" t="s">
        <v>875</v>
      </c>
      <c r="L25" s="169"/>
      <c r="M25" s="169"/>
    </row>
    <row r="26" spans="1:13" ht="75">
      <c r="A26" s="183"/>
      <c r="B26" s="19" t="s">
        <v>363</v>
      </c>
      <c r="C26" s="19" t="s">
        <v>362</v>
      </c>
      <c r="D26" s="19" t="s">
        <v>361</v>
      </c>
      <c r="E26" s="19"/>
      <c r="F26" s="16">
        <v>218</v>
      </c>
      <c r="G26" s="88" t="s">
        <v>429</v>
      </c>
      <c r="H26" s="89">
        <f t="shared" si="1"/>
        <v>1</v>
      </c>
      <c r="I26" s="184"/>
      <c r="J26" s="83"/>
      <c r="K26" s="91" t="s">
        <v>874</v>
      </c>
      <c r="L26" s="169"/>
      <c r="M26" s="169"/>
    </row>
    <row r="27" spans="1:13" ht="45">
      <c r="A27" s="183"/>
      <c r="B27" s="19" t="s">
        <v>360</v>
      </c>
      <c r="C27" s="19" t="s">
        <v>359</v>
      </c>
      <c r="D27" s="19"/>
      <c r="E27" s="19"/>
      <c r="F27" s="16">
        <v>219</v>
      </c>
      <c r="G27" s="88" t="s">
        <v>430</v>
      </c>
      <c r="H27" s="89">
        <f t="shared" si="1"/>
        <v>0.5</v>
      </c>
      <c r="I27" s="184"/>
      <c r="J27" s="83" t="s">
        <v>1108</v>
      </c>
      <c r="K27" s="91" t="s">
        <v>852</v>
      </c>
      <c r="L27" s="169"/>
      <c r="M27" s="169"/>
    </row>
    <row r="28" spans="1:13" ht="75">
      <c r="A28" s="183"/>
      <c r="B28" s="19" t="s">
        <v>358</v>
      </c>
      <c r="C28" s="19" t="s">
        <v>357</v>
      </c>
      <c r="D28" s="19"/>
      <c r="E28" s="19"/>
      <c r="F28" s="16">
        <v>220</v>
      </c>
      <c r="G28" s="88" t="s">
        <v>429</v>
      </c>
      <c r="H28" s="89">
        <f t="shared" si="1"/>
        <v>1</v>
      </c>
      <c r="I28" s="184"/>
      <c r="J28" s="83"/>
      <c r="K28" s="91" t="s">
        <v>873</v>
      </c>
      <c r="L28" s="169"/>
      <c r="M28" s="169"/>
    </row>
    <row r="29" spans="1:13" ht="45">
      <c r="A29" s="183"/>
      <c r="B29" s="19" t="s">
        <v>356</v>
      </c>
      <c r="C29" s="19" t="s">
        <v>355</v>
      </c>
      <c r="D29" s="19"/>
      <c r="E29" s="19"/>
      <c r="F29" s="16">
        <v>221</v>
      </c>
      <c r="G29" s="88" t="s">
        <v>405</v>
      </c>
      <c r="H29" s="89">
        <f t="shared" si="1"/>
        <v>0</v>
      </c>
      <c r="I29" s="184"/>
      <c r="J29" s="83"/>
      <c r="K29" s="91"/>
      <c r="L29" s="169"/>
      <c r="M29" s="169"/>
    </row>
    <row r="30" spans="1:13" ht="75">
      <c r="A30" s="183"/>
      <c r="B30" s="19" t="s">
        <v>354</v>
      </c>
      <c r="C30" s="19" t="s">
        <v>353</v>
      </c>
      <c r="D30" s="19"/>
      <c r="E30" s="19" t="s">
        <v>352</v>
      </c>
      <c r="F30" s="16">
        <v>222</v>
      </c>
      <c r="G30" s="88" t="s">
        <v>429</v>
      </c>
      <c r="H30" s="89">
        <f t="shared" si="1"/>
        <v>1</v>
      </c>
      <c r="I30" s="184"/>
      <c r="J30" s="83" t="s">
        <v>970</v>
      </c>
      <c r="K30" s="91" t="s">
        <v>872</v>
      </c>
      <c r="L30" s="169"/>
      <c r="M30" s="169"/>
    </row>
    <row r="31" spans="1:13" ht="75">
      <c r="A31" s="183"/>
      <c r="B31" s="19" t="s">
        <v>351</v>
      </c>
      <c r="C31" s="19" t="s">
        <v>350</v>
      </c>
      <c r="D31" s="19" t="s">
        <v>349</v>
      </c>
      <c r="E31" s="19" t="s">
        <v>345</v>
      </c>
      <c r="F31" s="16">
        <v>223</v>
      </c>
      <c r="G31" s="88" t="s">
        <v>429</v>
      </c>
      <c r="H31" s="89">
        <f t="shared" si="1"/>
        <v>1</v>
      </c>
      <c r="I31" s="184"/>
      <c r="J31" s="83"/>
      <c r="K31" s="91" t="s">
        <v>871</v>
      </c>
      <c r="L31" s="170"/>
      <c r="M31" s="170"/>
    </row>
    <row r="32" spans="1:13" ht="75">
      <c r="A32" s="183" t="s">
        <v>348</v>
      </c>
      <c r="B32" s="19" t="s">
        <v>347</v>
      </c>
      <c r="C32" s="19" t="s">
        <v>346</v>
      </c>
      <c r="D32" s="19"/>
      <c r="E32" s="19" t="s">
        <v>345</v>
      </c>
      <c r="F32" s="16">
        <v>224</v>
      </c>
      <c r="G32" s="88" t="s">
        <v>429</v>
      </c>
      <c r="H32" s="89">
        <f t="shared" si="1"/>
        <v>1</v>
      </c>
      <c r="I32" s="184">
        <f>AVERAGE(H32,H33,H34,H35,H38,H39,H40,H42,H43,H44,H45,H46,H47,H48,H49,H50,H52)</f>
        <v>0.6875</v>
      </c>
      <c r="J32" s="83"/>
      <c r="K32" s="91" t="s">
        <v>870</v>
      </c>
      <c r="L32" s="168"/>
      <c r="M32" s="168"/>
    </row>
    <row r="33" spans="1:13" ht="75">
      <c r="A33" s="183"/>
      <c r="B33" s="19" t="s">
        <v>344</v>
      </c>
      <c r="C33" s="83" t="s">
        <v>343</v>
      </c>
      <c r="D33" s="19"/>
      <c r="E33" s="19" t="s">
        <v>337</v>
      </c>
      <c r="F33" s="16">
        <v>225</v>
      </c>
      <c r="G33" s="88" t="s">
        <v>429</v>
      </c>
      <c r="H33" s="89">
        <f t="shared" si="1"/>
        <v>1</v>
      </c>
      <c r="I33" s="184"/>
      <c r="J33" s="83" t="s">
        <v>1109</v>
      </c>
      <c r="K33" s="91" t="s">
        <v>869</v>
      </c>
      <c r="L33" s="169"/>
      <c r="M33" s="169"/>
    </row>
    <row r="34" spans="1:13" ht="45">
      <c r="A34" s="183"/>
      <c r="B34" s="19" t="s">
        <v>342</v>
      </c>
      <c r="C34" s="83" t="s">
        <v>341</v>
      </c>
      <c r="D34" s="19"/>
      <c r="E34" s="19" t="s">
        <v>340</v>
      </c>
      <c r="F34" s="16">
        <v>226</v>
      </c>
      <c r="G34" s="88" t="s">
        <v>429</v>
      </c>
      <c r="H34" s="89">
        <f t="shared" si="1"/>
        <v>1</v>
      </c>
      <c r="I34" s="184"/>
      <c r="J34" s="83" t="s">
        <v>1110</v>
      </c>
      <c r="K34" s="91" t="s">
        <v>868</v>
      </c>
      <c r="L34" s="169"/>
      <c r="M34" s="169"/>
    </row>
    <row r="35" spans="1:13" ht="75">
      <c r="A35" s="183"/>
      <c r="B35" s="199" t="s">
        <v>339</v>
      </c>
      <c r="C35" s="83" t="s">
        <v>338</v>
      </c>
      <c r="D35" s="19"/>
      <c r="E35" s="180" t="s">
        <v>337</v>
      </c>
      <c r="F35" s="16">
        <v>227</v>
      </c>
      <c r="G35" s="88" t="s">
        <v>429</v>
      </c>
      <c r="H35" s="89">
        <f t="shared" si="1"/>
        <v>1</v>
      </c>
      <c r="I35" s="184"/>
      <c r="J35" s="83"/>
      <c r="K35" s="91" t="s">
        <v>866</v>
      </c>
      <c r="L35" s="169"/>
      <c r="M35" s="169"/>
    </row>
    <row r="36" spans="1:13" ht="32.1" hidden="1" customHeight="1">
      <c r="A36" s="183"/>
      <c r="B36" s="200"/>
      <c r="C36" s="83" t="s">
        <v>336</v>
      </c>
      <c r="D36" s="19"/>
      <c r="E36" s="180"/>
      <c r="F36" s="16">
        <v>228</v>
      </c>
      <c r="G36" s="88"/>
      <c r="H36" s="89">
        <f t="shared" si="1"/>
        <v>0</v>
      </c>
      <c r="I36" s="184"/>
      <c r="J36" s="83"/>
      <c r="K36" s="92"/>
      <c r="L36" s="169"/>
      <c r="M36" s="169"/>
    </row>
    <row r="37" spans="1:13" ht="48" hidden="1" customHeight="1">
      <c r="A37" s="183"/>
      <c r="B37" s="201"/>
      <c r="C37" s="83" t="s">
        <v>335</v>
      </c>
      <c r="D37" s="19"/>
      <c r="E37" s="180"/>
      <c r="F37" s="16">
        <v>229</v>
      </c>
      <c r="G37" s="88"/>
      <c r="H37" s="89">
        <f t="shared" si="1"/>
        <v>0</v>
      </c>
      <c r="I37" s="184"/>
      <c r="J37" s="83"/>
      <c r="K37" s="92"/>
      <c r="L37" s="169"/>
      <c r="M37" s="169"/>
    </row>
    <row r="38" spans="1:13" ht="75">
      <c r="A38" s="183"/>
      <c r="B38" s="19" t="s">
        <v>334</v>
      </c>
      <c r="C38" s="83" t="s">
        <v>333</v>
      </c>
      <c r="D38" s="19"/>
      <c r="E38" s="19"/>
      <c r="F38" s="16"/>
      <c r="G38" s="88" t="s">
        <v>429</v>
      </c>
      <c r="H38" s="93"/>
      <c r="I38" s="184"/>
      <c r="J38" s="83" t="s">
        <v>971</v>
      </c>
      <c r="K38" s="91" t="s">
        <v>866</v>
      </c>
      <c r="L38" s="169"/>
      <c r="M38" s="169"/>
    </row>
    <row r="39" spans="1:13" ht="240.95" customHeight="1">
      <c r="A39" s="183"/>
      <c r="B39" s="180" t="s">
        <v>332</v>
      </c>
      <c r="C39" s="83" t="s">
        <v>331</v>
      </c>
      <c r="D39" s="19" t="s">
        <v>330</v>
      </c>
      <c r="E39" s="180" t="s">
        <v>329</v>
      </c>
      <c r="F39" s="16">
        <v>230</v>
      </c>
      <c r="G39" s="88" t="s">
        <v>429</v>
      </c>
      <c r="H39" s="89">
        <f>IF(G39="SI",1,IF(G39="PARCIAL",0.5,IF(G39="NO APLICA","",0)))</f>
        <v>1</v>
      </c>
      <c r="I39" s="184"/>
      <c r="J39" s="236" t="s">
        <v>1111</v>
      </c>
      <c r="K39" s="91" t="s">
        <v>867</v>
      </c>
      <c r="L39" s="169"/>
      <c r="M39" s="169"/>
    </row>
    <row r="40" spans="1:13" ht="32.1" customHeight="1">
      <c r="A40" s="183"/>
      <c r="B40" s="180"/>
      <c r="C40" s="83" t="s">
        <v>328</v>
      </c>
      <c r="D40" s="19"/>
      <c r="E40" s="180"/>
      <c r="F40" s="16">
        <v>429</v>
      </c>
      <c r="G40" s="227" t="s">
        <v>429</v>
      </c>
      <c r="H40" s="229">
        <f>IF(G40="SI",1,IF(G40="PARCIAL",0.5,IF(G40="NO APLICA","",0)))</f>
        <v>1</v>
      </c>
      <c r="I40" s="184"/>
      <c r="J40" s="237"/>
      <c r="K40" s="171" t="s">
        <v>866</v>
      </c>
      <c r="L40" s="169"/>
      <c r="M40" s="169"/>
    </row>
    <row r="41" spans="1:13" ht="165">
      <c r="A41" s="183"/>
      <c r="B41" s="180"/>
      <c r="C41" s="83" t="s">
        <v>327</v>
      </c>
      <c r="D41" s="19" t="s">
        <v>326</v>
      </c>
      <c r="E41" s="180"/>
      <c r="F41" s="16">
        <v>231</v>
      </c>
      <c r="G41" s="228"/>
      <c r="H41" s="230"/>
      <c r="I41" s="184"/>
      <c r="J41" s="237"/>
      <c r="K41" s="173"/>
      <c r="L41" s="169"/>
      <c r="M41" s="169"/>
    </row>
    <row r="42" spans="1:13" ht="165">
      <c r="A42" s="183"/>
      <c r="B42" s="180"/>
      <c r="C42" s="83" t="s">
        <v>325</v>
      </c>
      <c r="D42" s="19" t="s">
        <v>324</v>
      </c>
      <c r="E42" s="180"/>
      <c r="F42" s="16">
        <v>232</v>
      </c>
      <c r="G42" s="88" t="s">
        <v>430</v>
      </c>
      <c r="H42" s="89">
        <f t="shared" ref="H42:H53" si="2">IF(G42="SI",1,IF(G42="PARCIAL",0.5,IF(G42="NO APLICA","",0)))</f>
        <v>0.5</v>
      </c>
      <c r="I42" s="184"/>
      <c r="J42" s="237"/>
      <c r="K42" s="91" t="s">
        <v>866</v>
      </c>
      <c r="L42" s="169"/>
      <c r="M42" s="169"/>
    </row>
    <row r="43" spans="1:13" ht="165">
      <c r="A43" s="183"/>
      <c r="B43" s="180"/>
      <c r="C43" s="83" t="s">
        <v>323</v>
      </c>
      <c r="D43" s="19" t="s">
        <v>322</v>
      </c>
      <c r="E43" s="180"/>
      <c r="F43" s="16">
        <v>233</v>
      </c>
      <c r="G43" s="88" t="s">
        <v>430</v>
      </c>
      <c r="H43" s="89">
        <f t="shared" si="2"/>
        <v>0.5</v>
      </c>
      <c r="I43" s="184"/>
      <c r="J43" s="237"/>
      <c r="K43" s="91" t="s">
        <v>866</v>
      </c>
      <c r="L43" s="169"/>
      <c r="M43" s="169"/>
    </row>
    <row r="44" spans="1:13" ht="75">
      <c r="A44" s="183"/>
      <c r="B44" s="180"/>
      <c r="C44" s="83" t="s">
        <v>321</v>
      </c>
      <c r="D44" s="19"/>
      <c r="E44" s="180"/>
      <c r="F44" s="16">
        <v>234</v>
      </c>
      <c r="G44" s="88" t="s">
        <v>405</v>
      </c>
      <c r="H44" s="89">
        <f t="shared" si="2"/>
        <v>0</v>
      </c>
      <c r="I44" s="184"/>
      <c r="J44" s="237"/>
      <c r="K44" s="91" t="s">
        <v>866</v>
      </c>
      <c r="L44" s="169"/>
      <c r="M44" s="169"/>
    </row>
    <row r="45" spans="1:13" ht="75">
      <c r="A45" s="183"/>
      <c r="B45" s="180"/>
      <c r="C45" s="83" t="s">
        <v>320</v>
      </c>
      <c r="D45" s="19"/>
      <c r="E45" s="180"/>
      <c r="F45" s="16">
        <v>235</v>
      </c>
      <c r="G45" s="88" t="s">
        <v>429</v>
      </c>
      <c r="H45" s="89">
        <f t="shared" si="2"/>
        <v>1</v>
      </c>
      <c r="I45" s="184"/>
      <c r="J45" s="237"/>
      <c r="K45" s="91" t="s">
        <v>866</v>
      </c>
      <c r="L45" s="169"/>
      <c r="M45" s="169"/>
    </row>
    <row r="46" spans="1:13" ht="75">
      <c r="A46" s="183"/>
      <c r="B46" s="180"/>
      <c r="C46" s="83" t="s">
        <v>319</v>
      </c>
      <c r="D46" s="19"/>
      <c r="E46" s="180"/>
      <c r="F46" s="16">
        <v>236</v>
      </c>
      <c r="G46" s="88" t="s">
        <v>429</v>
      </c>
      <c r="H46" s="89">
        <f t="shared" si="2"/>
        <v>1</v>
      </c>
      <c r="I46" s="184"/>
      <c r="J46" s="237"/>
      <c r="K46" s="91" t="s">
        <v>866</v>
      </c>
      <c r="L46" s="169"/>
      <c r="M46" s="169"/>
    </row>
    <row r="47" spans="1:13" ht="75">
      <c r="A47" s="183"/>
      <c r="B47" s="180"/>
      <c r="C47" s="83" t="s">
        <v>318</v>
      </c>
      <c r="D47" s="19"/>
      <c r="E47" s="180"/>
      <c r="F47" s="16">
        <v>237</v>
      </c>
      <c r="G47" s="88" t="s">
        <v>429</v>
      </c>
      <c r="H47" s="89">
        <f t="shared" si="2"/>
        <v>1</v>
      </c>
      <c r="I47" s="184"/>
      <c r="J47" s="237"/>
      <c r="K47" s="91" t="s">
        <v>866</v>
      </c>
      <c r="L47" s="169"/>
      <c r="M47" s="169"/>
    </row>
    <row r="48" spans="1:13">
      <c r="A48" s="183"/>
      <c r="B48" s="180"/>
      <c r="C48" s="83" t="s">
        <v>317</v>
      </c>
      <c r="D48" s="19"/>
      <c r="E48" s="180"/>
      <c r="F48" s="16">
        <v>238</v>
      </c>
      <c r="G48" s="88" t="s">
        <v>405</v>
      </c>
      <c r="H48" s="89">
        <f t="shared" si="2"/>
        <v>0</v>
      </c>
      <c r="I48" s="184"/>
      <c r="J48" s="237"/>
      <c r="K48" s="91"/>
      <c r="L48" s="169"/>
      <c r="M48" s="169"/>
    </row>
    <row r="49" spans="1:13" ht="45">
      <c r="A49" s="183"/>
      <c r="B49" s="180"/>
      <c r="C49" s="83" t="s">
        <v>316</v>
      </c>
      <c r="D49" s="19"/>
      <c r="E49" s="180"/>
      <c r="F49" s="16">
        <v>239</v>
      </c>
      <c r="G49" s="88" t="s">
        <v>405</v>
      </c>
      <c r="H49" s="89">
        <f t="shared" si="2"/>
        <v>0</v>
      </c>
      <c r="I49" s="184"/>
      <c r="J49" s="237"/>
      <c r="K49" s="91"/>
      <c r="L49" s="169"/>
      <c r="M49" s="169"/>
    </row>
    <row r="50" spans="1:13" ht="60">
      <c r="A50" s="183"/>
      <c r="B50" s="180"/>
      <c r="C50" s="83" t="s">
        <v>315</v>
      </c>
      <c r="D50" s="19"/>
      <c r="E50" s="180"/>
      <c r="F50" s="16">
        <v>240</v>
      </c>
      <c r="G50" s="88" t="s">
        <v>405</v>
      </c>
      <c r="H50" s="89">
        <f t="shared" si="2"/>
        <v>0</v>
      </c>
      <c r="I50" s="184"/>
      <c r="J50" s="238"/>
      <c r="K50" s="91"/>
      <c r="L50" s="169"/>
      <c r="M50" s="169"/>
    </row>
    <row r="51" spans="1:13" ht="48" hidden="1" customHeight="1">
      <c r="A51" s="183"/>
      <c r="B51" s="19" t="s">
        <v>314</v>
      </c>
      <c r="C51" s="83" t="s">
        <v>313</v>
      </c>
      <c r="D51" s="19"/>
      <c r="E51" s="19"/>
      <c r="F51" s="16">
        <v>241</v>
      </c>
      <c r="G51" s="88"/>
      <c r="H51" s="89">
        <f t="shared" si="2"/>
        <v>0</v>
      </c>
      <c r="I51" s="184"/>
      <c r="J51" s="83"/>
      <c r="K51" s="92"/>
      <c r="L51" s="169"/>
      <c r="M51" s="169"/>
    </row>
    <row r="52" spans="1:13" ht="105">
      <c r="A52" s="183"/>
      <c r="B52" s="19" t="s">
        <v>312</v>
      </c>
      <c r="C52" s="83" t="s">
        <v>311</v>
      </c>
      <c r="D52" s="19" t="s">
        <v>310</v>
      </c>
      <c r="E52" s="19"/>
      <c r="F52" s="16">
        <v>243</v>
      </c>
      <c r="G52" s="88" t="s">
        <v>429</v>
      </c>
      <c r="H52" s="89">
        <f t="shared" si="2"/>
        <v>1</v>
      </c>
      <c r="I52" s="184"/>
      <c r="J52" s="83"/>
      <c r="K52" s="91" t="s">
        <v>865</v>
      </c>
      <c r="L52" s="170"/>
      <c r="M52" s="170"/>
    </row>
    <row r="53" spans="1:13" ht="80.099999999999994" hidden="1" customHeight="1">
      <c r="A53" s="183"/>
      <c r="B53" s="19" t="s">
        <v>309</v>
      </c>
      <c r="C53" s="19" t="s">
        <v>308</v>
      </c>
      <c r="D53" s="19" t="s">
        <v>307</v>
      </c>
      <c r="E53" s="19"/>
      <c r="F53" s="16">
        <v>244</v>
      </c>
      <c r="G53" s="88"/>
      <c r="H53" s="89">
        <f t="shared" si="2"/>
        <v>0</v>
      </c>
      <c r="I53" s="20"/>
      <c r="J53" s="83"/>
      <c r="K53" s="92"/>
      <c r="L53" s="75"/>
      <c r="M53" s="75"/>
    </row>
    <row r="54" spans="1:13" ht="219" hidden="1" customHeight="1">
      <c r="A54" s="183" t="s">
        <v>306</v>
      </c>
      <c r="B54" s="180" t="s">
        <v>305</v>
      </c>
      <c r="C54" s="19" t="s">
        <v>304</v>
      </c>
      <c r="D54" s="19" t="s">
        <v>303</v>
      </c>
      <c r="E54" s="180" t="s">
        <v>285</v>
      </c>
      <c r="F54" s="16">
        <v>245</v>
      </c>
      <c r="G54" s="88"/>
      <c r="H54" s="89"/>
      <c r="I54" s="202">
        <f>AVERAGE(H62,H63)</f>
        <v>1</v>
      </c>
      <c r="J54" s="83"/>
      <c r="K54" s="91"/>
      <c r="L54" s="168"/>
      <c r="M54" s="168"/>
    </row>
    <row r="55" spans="1:13" ht="48" hidden="1" customHeight="1">
      <c r="A55" s="183"/>
      <c r="B55" s="180"/>
      <c r="C55" s="19" t="s">
        <v>302</v>
      </c>
      <c r="D55" s="19"/>
      <c r="E55" s="180"/>
      <c r="F55" s="16">
        <v>246</v>
      </c>
      <c r="G55" s="88"/>
      <c r="H55" s="89">
        <f t="shared" ref="H55:H64" si="3">IF(G55="SI",1,IF(G55="PARCIAL",0.5,IF(G55="NO APLICA","",0)))</f>
        <v>0</v>
      </c>
      <c r="I55" s="203"/>
      <c r="J55" s="83"/>
      <c r="K55" s="92"/>
      <c r="L55" s="169"/>
      <c r="M55" s="169"/>
    </row>
    <row r="56" spans="1:13" ht="110.1" hidden="1" customHeight="1">
      <c r="A56" s="183"/>
      <c r="B56" s="180"/>
      <c r="C56" s="19" t="s">
        <v>301</v>
      </c>
      <c r="D56" s="19" t="s">
        <v>300</v>
      </c>
      <c r="E56" s="180"/>
      <c r="F56" s="16">
        <v>247</v>
      </c>
      <c r="G56" s="88"/>
      <c r="H56" s="89">
        <f t="shared" si="3"/>
        <v>0</v>
      </c>
      <c r="I56" s="203"/>
      <c r="J56" s="83"/>
      <c r="K56" s="92"/>
      <c r="L56" s="169"/>
      <c r="M56" s="169"/>
    </row>
    <row r="57" spans="1:13" ht="108" hidden="1" customHeight="1">
      <c r="A57" s="183"/>
      <c r="B57" s="180"/>
      <c r="C57" s="19" t="s">
        <v>299</v>
      </c>
      <c r="D57" s="19" t="s">
        <v>298</v>
      </c>
      <c r="E57" s="180"/>
      <c r="F57" s="16">
        <v>248</v>
      </c>
      <c r="G57" s="88"/>
      <c r="H57" s="89">
        <f t="shared" si="3"/>
        <v>0</v>
      </c>
      <c r="I57" s="203"/>
      <c r="J57" s="83"/>
      <c r="K57" s="92"/>
      <c r="L57" s="169"/>
      <c r="M57" s="169"/>
    </row>
    <row r="58" spans="1:13" ht="63.95" hidden="1" customHeight="1">
      <c r="A58" s="183"/>
      <c r="B58" s="180"/>
      <c r="C58" s="19" t="s">
        <v>297</v>
      </c>
      <c r="D58" s="19"/>
      <c r="E58" s="180"/>
      <c r="F58" s="16">
        <v>249</v>
      </c>
      <c r="G58" s="88"/>
      <c r="H58" s="89">
        <f t="shared" si="3"/>
        <v>0</v>
      </c>
      <c r="I58" s="203"/>
      <c r="J58" s="83"/>
      <c r="K58" s="92"/>
      <c r="L58" s="169"/>
      <c r="M58" s="169"/>
    </row>
    <row r="59" spans="1:13" ht="32.1" hidden="1" customHeight="1">
      <c r="A59" s="183"/>
      <c r="B59" s="180"/>
      <c r="C59" s="19" t="s">
        <v>296</v>
      </c>
      <c r="D59" s="19"/>
      <c r="E59" s="180"/>
      <c r="F59" s="16">
        <v>250</v>
      </c>
      <c r="G59" s="88"/>
      <c r="H59" s="89">
        <f t="shared" si="3"/>
        <v>0</v>
      </c>
      <c r="I59" s="203"/>
      <c r="J59" s="83"/>
      <c r="K59" s="92"/>
      <c r="L59" s="169"/>
      <c r="M59" s="169"/>
    </row>
    <row r="60" spans="1:13" ht="80.099999999999994" hidden="1" customHeight="1">
      <c r="A60" s="183"/>
      <c r="B60" s="180"/>
      <c r="C60" s="19" t="s">
        <v>295</v>
      </c>
      <c r="D60" s="19"/>
      <c r="E60" s="180"/>
      <c r="F60" s="16">
        <v>251</v>
      </c>
      <c r="G60" s="88"/>
      <c r="H60" s="89">
        <f t="shared" si="3"/>
        <v>0</v>
      </c>
      <c r="I60" s="203"/>
      <c r="J60" s="83"/>
      <c r="K60" s="92"/>
      <c r="L60" s="169"/>
      <c r="M60" s="169"/>
    </row>
    <row r="61" spans="1:13" ht="111.95" hidden="1" customHeight="1">
      <c r="A61" s="183"/>
      <c r="B61" s="180"/>
      <c r="C61" s="19" t="s">
        <v>294</v>
      </c>
      <c r="D61" s="19"/>
      <c r="E61" s="180"/>
      <c r="F61" s="16">
        <v>252</v>
      </c>
      <c r="G61" s="88"/>
      <c r="H61" s="89">
        <f t="shared" si="3"/>
        <v>0</v>
      </c>
      <c r="I61" s="203"/>
      <c r="J61" s="83"/>
      <c r="K61" s="92"/>
      <c r="L61" s="169"/>
      <c r="M61" s="169"/>
    </row>
    <row r="62" spans="1:13" ht="270">
      <c r="A62" s="183"/>
      <c r="B62" s="180" t="s">
        <v>293</v>
      </c>
      <c r="C62" s="19" t="s">
        <v>292</v>
      </c>
      <c r="D62" s="19" t="s">
        <v>291</v>
      </c>
      <c r="E62" s="180" t="s">
        <v>285</v>
      </c>
      <c r="F62" s="16">
        <v>253</v>
      </c>
      <c r="G62" s="88" t="s">
        <v>429</v>
      </c>
      <c r="H62" s="89">
        <f t="shared" si="3"/>
        <v>1</v>
      </c>
      <c r="I62" s="203"/>
      <c r="J62" s="83"/>
      <c r="K62" s="91" t="s">
        <v>864</v>
      </c>
      <c r="L62" s="169"/>
      <c r="M62" s="169"/>
    </row>
    <row r="63" spans="1:13" ht="270">
      <c r="A63" s="183"/>
      <c r="B63" s="180"/>
      <c r="C63" s="19" t="s">
        <v>290</v>
      </c>
      <c r="D63" s="19"/>
      <c r="E63" s="180"/>
      <c r="F63" s="16">
        <v>254</v>
      </c>
      <c r="G63" s="88" t="s">
        <v>429</v>
      </c>
      <c r="H63" s="89">
        <f t="shared" si="3"/>
        <v>1</v>
      </c>
      <c r="I63" s="203"/>
      <c r="J63" s="83" t="s">
        <v>1112</v>
      </c>
      <c r="K63" s="91" t="s">
        <v>864</v>
      </c>
      <c r="L63" s="169"/>
      <c r="M63" s="169"/>
    </row>
    <row r="64" spans="1:13" ht="32.1" hidden="1" customHeight="1">
      <c r="A64" s="183"/>
      <c r="B64" s="180"/>
      <c r="C64" s="19" t="s">
        <v>289</v>
      </c>
      <c r="D64" s="19" t="s">
        <v>288</v>
      </c>
      <c r="E64" s="180"/>
      <c r="F64" s="16">
        <v>255</v>
      </c>
      <c r="G64" s="88"/>
      <c r="H64" s="89">
        <f t="shared" si="3"/>
        <v>0</v>
      </c>
      <c r="I64" s="203"/>
      <c r="J64" s="83"/>
      <c r="K64" s="92"/>
      <c r="L64" s="169"/>
      <c r="M64" s="169"/>
    </row>
    <row r="65" spans="1:13" ht="32.1" hidden="1" customHeight="1">
      <c r="A65" s="183"/>
      <c r="B65" s="19" t="s">
        <v>287</v>
      </c>
      <c r="C65" s="19" t="s">
        <v>286</v>
      </c>
      <c r="D65" s="19"/>
      <c r="E65" s="19" t="s">
        <v>285</v>
      </c>
      <c r="F65" s="16">
        <v>256</v>
      </c>
      <c r="G65" s="88"/>
      <c r="H65" s="89"/>
      <c r="I65" s="204"/>
      <c r="J65" s="83"/>
      <c r="K65" s="91"/>
      <c r="L65" s="170"/>
      <c r="M65" s="170"/>
    </row>
    <row r="66" spans="1:13" ht="48" hidden="1" customHeight="1">
      <c r="A66" s="183" t="s">
        <v>284</v>
      </c>
      <c r="B66" s="180" t="s">
        <v>283</v>
      </c>
      <c r="C66" s="19" t="s">
        <v>282</v>
      </c>
      <c r="D66" s="19" t="s">
        <v>281</v>
      </c>
      <c r="E66" s="180" t="s">
        <v>280</v>
      </c>
      <c r="F66" s="16">
        <v>262</v>
      </c>
      <c r="G66" s="88"/>
      <c r="H66" s="89">
        <f t="shared" ref="H66:H90" si="4">IF(G66="SI",1,IF(G66="PARCIAL",0.5,IF(G66="NO APLICA","",0)))</f>
        <v>0</v>
      </c>
      <c r="I66" s="20"/>
      <c r="J66" s="83"/>
      <c r="K66" s="92"/>
      <c r="L66" s="75"/>
      <c r="M66" s="75"/>
    </row>
    <row r="67" spans="1:13" ht="15.95" hidden="1" customHeight="1">
      <c r="A67" s="183"/>
      <c r="B67" s="180"/>
      <c r="C67" s="19" t="s">
        <v>279</v>
      </c>
      <c r="D67" s="19"/>
      <c r="E67" s="180"/>
      <c r="F67" s="16">
        <v>263</v>
      </c>
      <c r="G67" s="88"/>
      <c r="H67" s="89">
        <f t="shared" si="4"/>
        <v>0</v>
      </c>
      <c r="I67" s="20"/>
      <c r="J67" s="83"/>
      <c r="K67" s="92"/>
      <c r="L67" s="75"/>
      <c r="M67" s="75"/>
    </row>
    <row r="68" spans="1:13" ht="32.1" hidden="1" customHeight="1">
      <c r="A68" s="183"/>
      <c r="B68" s="180"/>
      <c r="C68" s="19" t="s">
        <v>278</v>
      </c>
      <c r="D68" s="19"/>
      <c r="E68" s="180"/>
      <c r="F68" s="16">
        <v>264</v>
      </c>
      <c r="G68" s="88"/>
      <c r="H68" s="89">
        <f t="shared" si="4"/>
        <v>0</v>
      </c>
      <c r="I68" s="20"/>
      <c r="J68" s="83"/>
      <c r="K68" s="92"/>
      <c r="L68" s="75"/>
      <c r="M68" s="75"/>
    </row>
    <row r="69" spans="1:13" ht="48" hidden="1" customHeight="1">
      <c r="A69" s="183"/>
      <c r="B69" s="180"/>
      <c r="C69" s="19" t="s">
        <v>277</v>
      </c>
      <c r="D69" s="19" t="s">
        <v>271</v>
      </c>
      <c r="E69" s="180"/>
      <c r="F69" s="16">
        <v>265</v>
      </c>
      <c r="G69" s="88"/>
      <c r="H69" s="89">
        <f t="shared" si="4"/>
        <v>0</v>
      </c>
      <c r="I69" s="20"/>
      <c r="J69" s="83"/>
      <c r="K69" s="92"/>
      <c r="L69" s="75"/>
      <c r="M69" s="75"/>
    </row>
    <row r="70" spans="1:13" ht="96" hidden="1" customHeight="1">
      <c r="A70" s="183"/>
      <c r="B70" s="180"/>
      <c r="C70" s="19" t="s">
        <v>276</v>
      </c>
      <c r="D70" s="19" t="s">
        <v>275</v>
      </c>
      <c r="E70" s="180"/>
      <c r="F70" s="16">
        <v>266</v>
      </c>
      <c r="G70" s="88"/>
      <c r="H70" s="89">
        <f t="shared" si="4"/>
        <v>0</v>
      </c>
      <c r="I70" s="20"/>
      <c r="J70" s="83"/>
      <c r="K70" s="92"/>
      <c r="L70" s="75"/>
      <c r="M70" s="75"/>
    </row>
    <row r="71" spans="1:13" ht="48" hidden="1" customHeight="1">
      <c r="A71" s="183"/>
      <c r="B71" s="180"/>
      <c r="C71" s="19" t="s">
        <v>274</v>
      </c>
      <c r="D71" s="19" t="s">
        <v>273</v>
      </c>
      <c r="E71" s="180"/>
      <c r="F71" s="16">
        <v>267</v>
      </c>
      <c r="G71" s="88"/>
      <c r="H71" s="89">
        <f t="shared" si="4"/>
        <v>0</v>
      </c>
      <c r="I71" s="20"/>
      <c r="J71" s="83"/>
      <c r="K71" s="92"/>
      <c r="L71" s="75"/>
      <c r="M71" s="75"/>
    </row>
    <row r="72" spans="1:13" ht="48" hidden="1" customHeight="1">
      <c r="A72" s="183"/>
      <c r="B72" s="180"/>
      <c r="C72" s="19" t="s">
        <v>272</v>
      </c>
      <c r="D72" s="19" t="s">
        <v>271</v>
      </c>
      <c r="E72" s="180"/>
      <c r="F72" s="16">
        <v>268</v>
      </c>
      <c r="G72" s="88"/>
      <c r="H72" s="89">
        <f t="shared" si="4"/>
        <v>0</v>
      </c>
      <c r="I72" s="20"/>
      <c r="J72" s="83"/>
      <c r="K72" s="92"/>
      <c r="L72" s="75"/>
      <c r="M72" s="75"/>
    </row>
    <row r="73" spans="1:13" ht="128.1" hidden="1" customHeight="1">
      <c r="A73" s="183"/>
      <c r="B73" s="180"/>
      <c r="C73" s="19" t="s">
        <v>270</v>
      </c>
      <c r="D73" s="19" t="s">
        <v>269</v>
      </c>
      <c r="E73" s="180"/>
      <c r="F73" s="16">
        <v>269</v>
      </c>
      <c r="G73" s="88"/>
      <c r="H73" s="89">
        <f t="shared" si="4"/>
        <v>0</v>
      </c>
      <c r="I73" s="20"/>
      <c r="J73" s="83"/>
      <c r="K73" s="92"/>
      <c r="L73" s="75"/>
      <c r="M73" s="75"/>
    </row>
    <row r="74" spans="1:13" ht="128.1" hidden="1" customHeight="1">
      <c r="A74" s="183"/>
      <c r="B74" s="180" t="s">
        <v>268</v>
      </c>
      <c r="C74" s="103" t="s">
        <v>267</v>
      </c>
      <c r="D74" s="19" t="s">
        <v>266</v>
      </c>
      <c r="E74" s="180" t="s">
        <v>265</v>
      </c>
      <c r="F74" s="16">
        <v>453</v>
      </c>
      <c r="G74" s="88"/>
      <c r="H74" s="89">
        <f t="shared" si="4"/>
        <v>0</v>
      </c>
      <c r="I74" s="20"/>
      <c r="J74" s="95"/>
      <c r="K74" s="92"/>
      <c r="L74" s="75"/>
      <c r="M74" s="75"/>
    </row>
    <row r="75" spans="1:13" ht="15.95" hidden="1" customHeight="1">
      <c r="A75" s="183"/>
      <c r="B75" s="180"/>
      <c r="C75" s="19" t="s">
        <v>264</v>
      </c>
      <c r="D75" s="26"/>
      <c r="E75" s="180"/>
      <c r="F75" s="16">
        <v>270</v>
      </c>
      <c r="G75" s="88"/>
      <c r="H75" s="89">
        <f t="shared" si="4"/>
        <v>0</v>
      </c>
      <c r="I75" s="20"/>
      <c r="J75" s="283"/>
      <c r="K75" s="92"/>
      <c r="L75" s="75"/>
      <c r="M75" s="75"/>
    </row>
    <row r="76" spans="1:13" ht="15.95" hidden="1" customHeight="1">
      <c r="A76" s="183"/>
      <c r="B76" s="180"/>
      <c r="C76" s="19" t="s">
        <v>263</v>
      </c>
      <c r="D76" s="19"/>
      <c r="E76" s="180"/>
      <c r="F76" s="16">
        <v>272</v>
      </c>
      <c r="G76" s="88"/>
      <c r="H76" s="89">
        <f t="shared" si="4"/>
        <v>0</v>
      </c>
      <c r="I76" s="20"/>
      <c r="J76" s="283"/>
      <c r="K76" s="92"/>
      <c r="L76" s="75"/>
      <c r="M76" s="75"/>
    </row>
    <row r="77" spans="1:13" ht="15.95" hidden="1" customHeight="1">
      <c r="A77" s="183"/>
      <c r="B77" s="180"/>
      <c r="C77" s="19" t="s">
        <v>262</v>
      </c>
      <c r="D77" s="19"/>
      <c r="E77" s="180"/>
      <c r="F77" s="16">
        <v>273</v>
      </c>
      <c r="G77" s="88"/>
      <c r="H77" s="89">
        <f t="shared" si="4"/>
        <v>0</v>
      </c>
      <c r="I77" s="20"/>
      <c r="J77" s="283"/>
      <c r="K77" s="92"/>
      <c r="L77" s="75"/>
      <c r="M77" s="75"/>
    </row>
    <row r="78" spans="1:13" ht="15.95" hidden="1" customHeight="1">
      <c r="A78" s="183"/>
      <c r="B78" s="180"/>
      <c r="C78" s="19" t="s">
        <v>261</v>
      </c>
      <c r="D78" s="19"/>
      <c r="E78" s="180"/>
      <c r="F78" s="16">
        <v>274</v>
      </c>
      <c r="G78" s="88"/>
      <c r="H78" s="89">
        <f t="shared" si="4"/>
        <v>0</v>
      </c>
      <c r="I78" s="20"/>
      <c r="J78" s="283"/>
      <c r="K78" s="92"/>
      <c r="L78" s="75"/>
      <c r="M78" s="75"/>
    </row>
    <row r="79" spans="1:13" ht="15.95" hidden="1" customHeight="1">
      <c r="A79" s="183"/>
      <c r="B79" s="180"/>
      <c r="C79" s="19" t="s">
        <v>260</v>
      </c>
      <c r="D79" s="19"/>
      <c r="E79" s="180"/>
      <c r="F79" s="16">
        <v>275</v>
      </c>
      <c r="G79" s="88"/>
      <c r="H79" s="89">
        <f t="shared" si="4"/>
        <v>0</v>
      </c>
      <c r="I79" s="20"/>
      <c r="J79" s="283"/>
      <c r="K79" s="92"/>
      <c r="L79" s="75"/>
      <c r="M79" s="75"/>
    </row>
    <row r="80" spans="1:13" ht="15.95" hidden="1" customHeight="1">
      <c r="A80" s="183"/>
      <c r="B80" s="180"/>
      <c r="C80" s="19" t="s">
        <v>259</v>
      </c>
      <c r="D80" s="19"/>
      <c r="E80" s="180"/>
      <c r="F80" s="16">
        <v>276</v>
      </c>
      <c r="G80" s="88"/>
      <c r="H80" s="89">
        <f t="shared" si="4"/>
        <v>0</v>
      </c>
      <c r="I80" s="20"/>
      <c r="J80" s="283"/>
      <c r="K80" s="92"/>
      <c r="L80" s="75"/>
      <c r="M80" s="75"/>
    </row>
    <row r="81" spans="1:13" ht="63.95" hidden="1" customHeight="1">
      <c r="A81" s="183"/>
      <c r="B81" s="180"/>
      <c r="C81" s="19" t="s">
        <v>258</v>
      </c>
      <c r="D81" s="19" t="s">
        <v>257</v>
      </c>
      <c r="E81" s="180"/>
      <c r="F81" s="16">
        <v>746</v>
      </c>
      <c r="G81" s="88"/>
      <c r="H81" s="89">
        <f t="shared" si="4"/>
        <v>0</v>
      </c>
      <c r="I81" s="28"/>
      <c r="J81" s="283"/>
      <c r="K81" s="92"/>
      <c r="L81" s="75"/>
      <c r="M81" s="75"/>
    </row>
    <row r="82" spans="1:13" ht="80.099999999999994" hidden="1" customHeight="1">
      <c r="A82" s="183"/>
      <c r="B82" s="180"/>
      <c r="C82" s="19" t="s">
        <v>256</v>
      </c>
      <c r="D82" s="19" t="s">
        <v>255</v>
      </c>
      <c r="E82" s="180"/>
      <c r="F82" s="16">
        <v>747</v>
      </c>
      <c r="G82" s="88"/>
      <c r="H82" s="89">
        <f t="shared" si="4"/>
        <v>0</v>
      </c>
      <c r="I82" s="20"/>
      <c r="J82" s="283"/>
      <c r="K82" s="92"/>
      <c r="L82" s="75"/>
      <c r="M82" s="75"/>
    </row>
    <row r="83" spans="1:13" ht="153.94999999999999" customHeight="1">
      <c r="A83" s="183"/>
      <c r="B83" s="19" t="s">
        <v>254</v>
      </c>
      <c r="C83" s="19" t="s">
        <v>253</v>
      </c>
      <c r="D83" s="19" t="s">
        <v>252</v>
      </c>
      <c r="E83" s="19" t="s">
        <v>251</v>
      </c>
      <c r="F83" s="16">
        <v>277</v>
      </c>
      <c r="G83" s="88" t="s">
        <v>430</v>
      </c>
      <c r="H83" s="89">
        <f t="shared" si="4"/>
        <v>0.5</v>
      </c>
      <c r="I83" s="28">
        <f>AVERAGE(H83)</f>
        <v>0.5</v>
      </c>
      <c r="J83" s="83" t="s">
        <v>972</v>
      </c>
      <c r="K83" s="91" t="s">
        <v>858</v>
      </c>
      <c r="L83" s="75"/>
      <c r="M83" s="75"/>
    </row>
    <row r="84" spans="1:13" ht="63.95" hidden="1" customHeight="1">
      <c r="A84" s="183"/>
      <c r="B84" s="19" t="s">
        <v>250</v>
      </c>
      <c r="C84" s="19" t="s">
        <v>249</v>
      </c>
      <c r="D84" s="19" t="s">
        <v>248</v>
      </c>
      <c r="E84" s="19" t="s">
        <v>247</v>
      </c>
      <c r="F84" s="16">
        <v>279</v>
      </c>
      <c r="G84" s="88"/>
      <c r="H84" s="89">
        <f t="shared" si="4"/>
        <v>0</v>
      </c>
      <c r="I84" s="20"/>
      <c r="J84" s="83"/>
      <c r="K84" s="92"/>
      <c r="L84" s="75"/>
      <c r="M84" s="75"/>
    </row>
    <row r="85" spans="1:13" ht="80.099999999999994" hidden="1" customHeight="1">
      <c r="A85" s="183"/>
      <c r="B85" s="180" t="s">
        <v>246</v>
      </c>
      <c r="C85" s="19" t="s">
        <v>245</v>
      </c>
      <c r="D85" s="19"/>
      <c r="E85" s="180" t="s">
        <v>244</v>
      </c>
      <c r="F85" s="16">
        <v>457</v>
      </c>
      <c r="G85" s="88"/>
      <c r="H85" s="89">
        <f t="shared" si="4"/>
        <v>0</v>
      </c>
      <c r="I85" s="20"/>
      <c r="J85" s="95"/>
      <c r="K85" s="92"/>
      <c r="L85" s="75"/>
      <c r="M85" s="75"/>
    </row>
    <row r="86" spans="1:13" ht="15.95" hidden="1" customHeight="1">
      <c r="A86" s="183"/>
      <c r="B86" s="180"/>
      <c r="C86" s="19" t="s">
        <v>243</v>
      </c>
      <c r="D86" s="19" t="s">
        <v>242</v>
      </c>
      <c r="E86" s="180"/>
      <c r="F86" s="16">
        <v>280</v>
      </c>
      <c r="G86" s="88"/>
      <c r="H86" s="89">
        <f t="shared" si="4"/>
        <v>0</v>
      </c>
      <c r="I86" s="20"/>
      <c r="J86" s="83"/>
      <c r="K86" s="92"/>
      <c r="L86" s="75"/>
      <c r="M86" s="75"/>
    </row>
    <row r="87" spans="1:13" ht="15.95" hidden="1" customHeight="1">
      <c r="A87" s="183"/>
      <c r="B87" s="180"/>
      <c r="C87" s="19" t="s">
        <v>241</v>
      </c>
      <c r="D87" s="19"/>
      <c r="E87" s="180"/>
      <c r="F87" s="16">
        <v>281</v>
      </c>
      <c r="G87" s="88"/>
      <c r="H87" s="89">
        <f t="shared" si="4"/>
        <v>0</v>
      </c>
      <c r="I87" s="20"/>
      <c r="J87" s="83"/>
      <c r="K87" s="92"/>
      <c r="L87" s="75"/>
      <c r="M87" s="75"/>
    </row>
    <row r="88" spans="1:13" ht="32.1" hidden="1" customHeight="1">
      <c r="A88" s="183"/>
      <c r="B88" s="180"/>
      <c r="C88" s="19" t="s">
        <v>240</v>
      </c>
      <c r="D88" s="19"/>
      <c r="E88" s="180"/>
      <c r="F88" s="16">
        <v>282</v>
      </c>
      <c r="G88" s="88"/>
      <c r="H88" s="89">
        <f t="shared" si="4"/>
        <v>0</v>
      </c>
      <c r="I88" s="20"/>
      <c r="J88" s="83"/>
      <c r="K88" s="92"/>
      <c r="L88" s="75"/>
      <c r="M88" s="75"/>
    </row>
    <row r="89" spans="1:13" ht="111.95" hidden="1" customHeight="1">
      <c r="A89" s="183"/>
      <c r="B89" s="19" t="s">
        <v>239</v>
      </c>
      <c r="C89" s="19" t="s">
        <v>238</v>
      </c>
      <c r="D89" s="19" t="s">
        <v>237</v>
      </c>
      <c r="E89" s="19" t="s">
        <v>236</v>
      </c>
      <c r="F89" s="16">
        <v>283</v>
      </c>
      <c r="G89" s="88"/>
      <c r="H89" s="89">
        <f t="shared" si="4"/>
        <v>0</v>
      </c>
      <c r="I89" s="20"/>
      <c r="J89" s="83"/>
      <c r="K89" s="92"/>
      <c r="L89" s="75"/>
      <c r="M89" s="75"/>
    </row>
    <row r="90" spans="1:13" ht="75">
      <c r="A90" s="183" t="s">
        <v>235</v>
      </c>
      <c r="B90" s="180" t="s">
        <v>234</v>
      </c>
      <c r="C90" s="19" t="s">
        <v>233</v>
      </c>
      <c r="D90" s="19" t="s">
        <v>232</v>
      </c>
      <c r="E90" s="180" t="s">
        <v>231</v>
      </c>
      <c r="F90" s="16">
        <v>454</v>
      </c>
      <c r="G90" s="227" t="s">
        <v>430</v>
      </c>
      <c r="H90" s="229">
        <f t="shared" si="4"/>
        <v>0.5</v>
      </c>
      <c r="I90" s="195">
        <f>AVERAGE(H90,H93,H94,H95,H96,H97,H101)</f>
        <v>0.8</v>
      </c>
      <c r="J90" s="236" t="s">
        <v>973</v>
      </c>
      <c r="K90" s="91" t="s">
        <v>858</v>
      </c>
      <c r="L90" s="168"/>
      <c r="M90" s="168"/>
    </row>
    <row r="91" spans="1:13" ht="18.95" hidden="1" customHeight="1">
      <c r="A91" s="183"/>
      <c r="B91" s="180"/>
      <c r="C91" s="19" t="s">
        <v>230</v>
      </c>
      <c r="D91" s="19" t="s">
        <v>229</v>
      </c>
      <c r="E91" s="180"/>
      <c r="F91" s="16">
        <v>284</v>
      </c>
      <c r="G91" s="234"/>
      <c r="H91" s="235"/>
      <c r="I91" s="196"/>
      <c r="J91" s="237"/>
      <c r="K91" s="92"/>
      <c r="L91" s="169"/>
      <c r="M91" s="169"/>
    </row>
    <row r="92" spans="1:13" ht="60">
      <c r="A92" s="183"/>
      <c r="B92" s="180"/>
      <c r="C92" s="19" t="s">
        <v>228</v>
      </c>
      <c r="D92" s="19" t="s">
        <v>227</v>
      </c>
      <c r="E92" s="180"/>
      <c r="F92" s="16">
        <v>285</v>
      </c>
      <c r="G92" s="228"/>
      <c r="H92" s="230"/>
      <c r="I92" s="196"/>
      <c r="J92" s="238"/>
      <c r="K92" s="91"/>
      <c r="L92" s="169"/>
      <c r="M92" s="169"/>
    </row>
    <row r="93" spans="1:13" ht="75">
      <c r="A93" s="183"/>
      <c r="B93" s="180"/>
      <c r="C93" s="19" t="s">
        <v>226</v>
      </c>
      <c r="D93" s="19" t="s">
        <v>225</v>
      </c>
      <c r="E93" s="180"/>
      <c r="F93" s="16">
        <v>286</v>
      </c>
      <c r="G93" s="88" t="s">
        <v>429</v>
      </c>
      <c r="H93" s="89">
        <f t="shared" ref="H93:H111" si="5">IF(G93="SI",1,IF(G93="PARCIAL",0.5,IF(G93="NO APLICA","",0)))</f>
        <v>1</v>
      </c>
      <c r="I93" s="196"/>
      <c r="J93" s="83" t="s">
        <v>974</v>
      </c>
      <c r="K93" s="91" t="s">
        <v>858</v>
      </c>
      <c r="L93" s="169"/>
      <c r="M93" s="169"/>
    </row>
    <row r="94" spans="1:13" ht="75">
      <c r="A94" s="183"/>
      <c r="B94" s="180"/>
      <c r="C94" s="19" t="s">
        <v>224</v>
      </c>
      <c r="D94" s="19"/>
      <c r="E94" s="180"/>
      <c r="F94" s="16">
        <v>287</v>
      </c>
      <c r="G94" s="88" t="s">
        <v>429</v>
      </c>
      <c r="H94" s="89">
        <f t="shared" si="5"/>
        <v>1</v>
      </c>
      <c r="I94" s="196"/>
      <c r="J94" s="83"/>
      <c r="K94" s="91" t="s">
        <v>863</v>
      </c>
      <c r="L94" s="169"/>
      <c r="M94" s="169"/>
    </row>
    <row r="95" spans="1:13" ht="60.95" customHeight="1">
      <c r="A95" s="183"/>
      <c r="B95" s="19" t="s">
        <v>223</v>
      </c>
      <c r="C95" s="19" t="s">
        <v>222</v>
      </c>
      <c r="D95" s="19" t="s">
        <v>221</v>
      </c>
      <c r="E95" s="19" t="s">
        <v>220</v>
      </c>
      <c r="F95" s="16">
        <v>288</v>
      </c>
      <c r="G95" s="88" t="s">
        <v>431</v>
      </c>
      <c r="H95" s="89" t="str">
        <f t="shared" si="5"/>
        <v/>
      </c>
      <c r="I95" s="196"/>
      <c r="J95" s="83"/>
      <c r="K95" s="91"/>
      <c r="L95" s="169"/>
      <c r="M95" s="169"/>
    </row>
    <row r="96" spans="1:13" ht="75">
      <c r="A96" s="183"/>
      <c r="B96" s="180" t="s">
        <v>219</v>
      </c>
      <c r="C96" s="19" t="s">
        <v>218</v>
      </c>
      <c r="D96" s="19" t="s">
        <v>217</v>
      </c>
      <c r="E96" s="180"/>
      <c r="F96" s="16">
        <v>289</v>
      </c>
      <c r="G96" s="88" t="s">
        <v>429</v>
      </c>
      <c r="H96" s="89">
        <f t="shared" si="5"/>
        <v>1</v>
      </c>
      <c r="I96" s="196"/>
      <c r="J96" s="83" t="s">
        <v>862</v>
      </c>
      <c r="K96" s="91" t="s">
        <v>861</v>
      </c>
      <c r="L96" s="169"/>
      <c r="M96" s="169"/>
    </row>
    <row r="97" spans="1:13" ht="60">
      <c r="A97" s="183"/>
      <c r="B97" s="180"/>
      <c r="C97" s="19" t="s">
        <v>216</v>
      </c>
      <c r="D97" s="19"/>
      <c r="E97" s="180"/>
      <c r="F97" s="16">
        <v>290</v>
      </c>
      <c r="G97" s="88" t="s">
        <v>430</v>
      </c>
      <c r="H97" s="89">
        <f t="shared" si="5"/>
        <v>0.5</v>
      </c>
      <c r="I97" s="196"/>
      <c r="J97" s="83" t="s">
        <v>975</v>
      </c>
      <c r="K97" s="92"/>
      <c r="L97" s="169"/>
      <c r="M97" s="169"/>
    </row>
    <row r="98" spans="1:13" ht="32.1" hidden="1" customHeight="1">
      <c r="A98" s="183"/>
      <c r="B98" s="180" t="s">
        <v>215</v>
      </c>
      <c r="C98" s="19" t="s">
        <v>214</v>
      </c>
      <c r="D98" s="19"/>
      <c r="E98" s="180" t="s">
        <v>213</v>
      </c>
      <c r="F98" s="16">
        <v>291</v>
      </c>
      <c r="G98" s="88"/>
      <c r="H98" s="89">
        <f t="shared" si="5"/>
        <v>0</v>
      </c>
      <c r="I98" s="196"/>
      <c r="J98" s="83"/>
      <c r="K98" s="92"/>
      <c r="L98" s="169"/>
      <c r="M98" s="169"/>
    </row>
    <row r="99" spans="1:13" ht="48" hidden="1" customHeight="1">
      <c r="A99" s="183"/>
      <c r="B99" s="180"/>
      <c r="C99" s="19" t="s">
        <v>212</v>
      </c>
      <c r="D99" s="19"/>
      <c r="E99" s="180"/>
      <c r="F99" s="16">
        <v>292</v>
      </c>
      <c r="G99" s="88"/>
      <c r="H99" s="89">
        <f t="shared" si="5"/>
        <v>0</v>
      </c>
      <c r="I99" s="196"/>
      <c r="J99" s="83"/>
      <c r="K99" s="92"/>
      <c r="L99" s="169"/>
      <c r="M99" s="169"/>
    </row>
    <row r="100" spans="1:13" ht="48" hidden="1" customHeight="1">
      <c r="A100" s="183"/>
      <c r="B100" s="180"/>
      <c r="C100" s="19" t="s">
        <v>211</v>
      </c>
      <c r="D100" s="19"/>
      <c r="E100" s="180"/>
      <c r="F100" s="16">
        <v>293</v>
      </c>
      <c r="G100" s="88"/>
      <c r="H100" s="89">
        <f t="shared" si="5"/>
        <v>0</v>
      </c>
      <c r="I100" s="196"/>
      <c r="J100" s="83"/>
      <c r="K100" s="92"/>
      <c r="L100" s="169"/>
      <c r="M100" s="169"/>
    </row>
    <row r="101" spans="1:13" ht="45.95" customHeight="1">
      <c r="A101" s="183"/>
      <c r="B101" s="19" t="s">
        <v>210</v>
      </c>
      <c r="C101" s="19" t="s">
        <v>209</v>
      </c>
      <c r="D101" s="19" t="s">
        <v>208</v>
      </c>
      <c r="E101" s="19" t="s">
        <v>207</v>
      </c>
      <c r="F101" s="16">
        <v>455</v>
      </c>
      <c r="G101" s="88" t="s">
        <v>431</v>
      </c>
      <c r="H101" s="89" t="str">
        <f t="shared" si="5"/>
        <v/>
      </c>
      <c r="I101" s="197"/>
      <c r="J101" s="83"/>
      <c r="K101" s="92"/>
      <c r="L101" s="170"/>
      <c r="M101" s="170"/>
    </row>
    <row r="102" spans="1:13" ht="96" hidden="1" customHeight="1">
      <c r="A102" s="183"/>
      <c r="B102" s="180" t="s">
        <v>206</v>
      </c>
      <c r="C102" s="19" t="s">
        <v>205</v>
      </c>
      <c r="D102" s="19" t="s">
        <v>204</v>
      </c>
      <c r="E102" s="180"/>
      <c r="F102" s="16">
        <v>456</v>
      </c>
      <c r="G102" s="88"/>
      <c r="H102" s="89">
        <f t="shared" si="5"/>
        <v>0</v>
      </c>
      <c r="I102" s="20"/>
      <c r="J102" s="95"/>
      <c r="K102" s="92"/>
      <c r="L102" s="75"/>
      <c r="M102" s="75"/>
    </row>
    <row r="103" spans="1:13" ht="15.95" hidden="1" customHeight="1">
      <c r="A103" s="183"/>
      <c r="B103" s="180"/>
      <c r="C103" s="19" t="s">
        <v>203</v>
      </c>
      <c r="D103" s="19"/>
      <c r="E103" s="180"/>
      <c r="F103" s="16">
        <v>295</v>
      </c>
      <c r="G103" s="88"/>
      <c r="H103" s="89">
        <f t="shared" si="5"/>
        <v>0</v>
      </c>
      <c r="I103" s="20"/>
      <c r="J103" s="83"/>
      <c r="K103" s="92"/>
      <c r="L103" s="75"/>
      <c r="M103" s="75"/>
    </row>
    <row r="104" spans="1:13" ht="15.95" hidden="1" customHeight="1">
      <c r="A104" s="183"/>
      <c r="B104" s="180"/>
      <c r="C104" s="19" t="s">
        <v>202</v>
      </c>
      <c r="D104" s="19"/>
      <c r="E104" s="180"/>
      <c r="F104" s="16">
        <v>296</v>
      </c>
      <c r="G104" s="88"/>
      <c r="H104" s="89">
        <f t="shared" si="5"/>
        <v>0</v>
      </c>
      <c r="I104" s="20"/>
      <c r="J104" s="83"/>
      <c r="K104" s="92"/>
      <c r="L104" s="75"/>
      <c r="M104" s="75"/>
    </row>
    <row r="105" spans="1:13" ht="15.95" hidden="1" customHeight="1">
      <c r="A105" s="183"/>
      <c r="B105" s="180"/>
      <c r="C105" s="19" t="s">
        <v>201</v>
      </c>
      <c r="D105" s="19"/>
      <c r="E105" s="180"/>
      <c r="F105" s="16">
        <v>297</v>
      </c>
      <c r="G105" s="88"/>
      <c r="H105" s="89">
        <f t="shared" si="5"/>
        <v>0</v>
      </c>
      <c r="I105" s="20"/>
      <c r="J105" s="83"/>
      <c r="K105" s="92"/>
      <c r="L105" s="75"/>
      <c r="M105" s="75"/>
    </row>
    <row r="106" spans="1:13" ht="15.95" hidden="1" customHeight="1">
      <c r="A106" s="183"/>
      <c r="B106" s="180"/>
      <c r="C106" s="19" t="s">
        <v>200</v>
      </c>
      <c r="D106" s="19"/>
      <c r="E106" s="180"/>
      <c r="F106" s="16">
        <v>298</v>
      </c>
      <c r="G106" s="88"/>
      <c r="H106" s="89">
        <f t="shared" si="5"/>
        <v>0</v>
      </c>
      <c r="I106" s="20"/>
      <c r="J106" s="83"/>
      <c r="K106" s="92"/>
      <c r="L106" s="75"/>
      <c r="M106" s="75"/>
    </row>
    <row r="107" spans="1:13" ht="96" customHeight="1">
      <c r="A107" s="183" t="s">
        <v>199</v>
      </c>
      <c r="B107" s="19" t="s">
        <v>198</v>
      </c>
      <c r="C107" s="19" t="s">
        <v>197</v>
      </c>
      <c r="D107" s="19" t="s">
        <v>196</v>
      </c>
      <c r="E107" s="19" t="s">
        <v>195</v>
      </c>
      <c r="F107" s="16">
        <v>300</v>
      </c>
      <c r="G107" s="88" t="s">
        <v>429</v>
      </c>
      <c r="H107" s="89">
        <f t="shared" si="5"/>
        <v>1</v>
      </c>
      <c r="I107" s="184">
        <f>AVERAGE(H107,H108,H110)</f>
        <v>0.83333333333333337</v>
      </c>
      <c r="J107" s="83" t="s">
        <v>976</v>
      </c>
      <c r="K107" s="91" t="s">
        <v>860</v>
      </c>
      <c r="L107" s="168"/>
      <c r="M107" s="168"/>
    </row>
    <row r="108" spans="1:13" ht="105">
      <c r="A108" s="183"/>
      <c r="B108" s="19" t="s">
        <v>194</v>
      </c>
      <c r="C108" s="19" t="s">
        <v>193</v>
      </c>
      <c r="D108" s="19"/>
      <c r="E108" s="19" t="s">
        <v>192</v>
      </c>
      <c r="F108" s="16">
        <v>301</v>
      </c>
      <c r="G108" s="88" t="s">
        <v>430</v>
      </c>
      <c r="H108" s="89">
        <f t="shared" si="5"/>
        <v>0.5</v>
      </c>
      <c r="I108" s="184"/>
      <c r="J108" s="83" t="s">
        <v>977</v>
      </c>
      <c r="K108" s="91" t="s">
        <v>859</v>
      </c>
      <c r="L108" s="169"/>
      <c r="M108" s="169"/>
    </row>
    <row r="109" spans="1:13" ht="150" hidden="1" customHeight="1">
      <c r="A109" s="183"/>
      <c r="B109" s="19" t="s">
        <v>191</v>
      </c>
      <c r="C109" s="19" t="s">
        <v>190</v>
      </c>
      <c r="D109" s="19" t="s">
        <v>189</v>
      </c>
      <c r="E109" s="19" t="s">
        <v>188</v>
      </c>
      <c r="F109" s="16">
        <v>302</v>
      </c>
      <c r="G109" s="88"/>
      <c r="H109" s="89">
        <f t="shared" si="5"/>
        <v>0</v>
      </c>
      <c r="I109" s="184"/>
      <c r="J109" s="83"/>
      <c r="K109" s="92"/>
      <c r="L109" s="169"/>
      <c r="M109" s="169"/>
    </row>
    <row r="110" spans="1:13" ht="135">
      <c r="A110" s="183"/>
      <c r="B110" s="19" t="s">
        <v>187</v>
      </c>
      <c r="C110" s="19" t="s">
        <v>186</v>
      </c>
      <c r="D110" s="19" t="s">
        <v>185</v>
      </c>
      <c r="E110" s="19" t="s">
        <v>184</v>
      </c>
      <c r="F110" s="16">
        <v>303</v>
      </c>
      <c r="G110" s="88" t="s">
        <v>429</v>
      </c>
      <c r="H110" s="89">
        <f t="shared" si="5"/>
        <v>1</v>
      </c>
      <c r="I110" s="184"/>
      <c r="J110" s="126"/>
      <c r="K110" s="91" t="s">
        <v>858</v>
      </c>
      <c r="L110" s="170"/>
      <c r="M110" s="170"/>
    </row>
    <row r="111" spans="1:13" ht="192" customHeight="1">
      <c r="A111" s="183" t="s">
        <v>183</v>
      </c>
      <c r="B111" s="180" t="s">
        <v>182</v>
      </c>
      <c r="C111" s="19" t="s">
        <v>181</v>
      </c>
      <c r="D111" s="19" t="s">
        <v>176</v>
      </c>
      <c r="E111" s="180" t="s">
        <v>180</v>
      </c>
      <c r="F111" s="16">
        <v>452</v>
      </c>
      <c r="G111" s="227" t="s">
        <v>429</v>
      </c>
      <c r="H111" s="229">
        <f t="shared" si="5"/>
        <v>1</v>
      </c>
      <c r="I111" s="184">
        <f>AVERAGE(H111,H113,H114,H115)</f>
        <v>0.75</v>
      </c>
      <c r="J111" s="284" t="s">
        <v>857</v>
      </c>
      <c r="K111" s="91" t="s">
        <v>855</v>
      </c>
      <c r="L111" s="168"/>
      <c r="M111" s="168"/>
    </row>
    <row r="112" spans="1:13" ht="168.95" customHeight="1">
      <c r="A112" s="183"/>
      <c r="B112" s="180"/>
      <c r="C112" s="19" t="s">
        <v>179</v>
      </c>
      <c r="D112" s="19" t="s">
        <v>178</v>
      </c>
      <c r="E112" s="180"/>
      <c r="F112" s="16">
        <v>305</v>
      </c>
      <c r="G112" s="228"/>
      <c r="H112" s="230"/>
      <c r="I112" s="184"/>
      <c r="J112" s="285"/>
      <c r="K112" s="91" t="s">
        <v>855</v>
      </c>
      <c r="L112" s="169"/>
      <c r="M112" s="169"/>
    </row>
    <row r="113" spans="1:13" ht="171" customHeight="1">
      <c r="A113" s="183"/>
      <c r="B113" s="180"/>
      <c r="C113" s="19" t="s">
        <v>177</v>
      </c>
      <c r="D113" s="19" t="s">
        <v>176</v>
      </c>
      <c r="E113" s="180"/>
      <c r="F113" s="16">
        <v>306</v>
      </c>
      <c r="G113" s="88" t="s">
        <v>429</v>
      </c>
      <c r="H113" s="89">
        <f>IF(G113="SI",1,IF(G113="PARCIAL",0.5,IF(G113="NO APLICA","",0)))</f>
        <v>1</v>
      </c>
      <c r="I113" s="184"/>
      <c r="J113" s="110"/>
      <c r="K113" s="91" t="s">
        <v>855</v>
      </c>
      <c r="L113" s="169"/>
      <c r="M113" s="169"/>
    </row>
    <row r="114" spans="1:13" ht="30">
      <c r="A114" s="183"/>
      <c r="B114" s="180"/>
      <c r="C114" s="19" t="s">
        <v>175</v>
      </c>
      <c r="D114" s="19"/>
      <c r="E114" s="180"/>
      <c r="F114" s="16">
        <v>307</v>
      </c>
      <c r="G114" s="88" t="s">
        <v>405</v>
      </c>
      <c r="H114" s="89">
        <f>IF(G114="SI",1,IF(G114="PARCIAL",0.5,IF(G114="NO APLICA","",0)))</f>
        <v>0</v>
      </c>
      <c r="I114" s="184"/>
      <c r="J114" s="127" t="s">
        <v>856</v>
      </c>
      <c r="K114" s="92"/>
      <c r="L114" s="169"/>
      <c r="M114" s="169"/>
    </row>
    <row r="115" spans="1:13" ht="60">
      <c r="A115" s="183"/>
      <c r="B115" s="180"/>
      <c r="C115" s="19" t="s">
        <v>174</v>
      </c>
      <c r="D115" s="19"/>
      <c r="E115" s="180"/>
      <c r="F115" s="16">
        <v>308</v>
      </c>
      <c r="G115" s="88" t="s">
        <v>429</v>
      </c>
      <c r="H115" s="89">
        <f>IF(G115="SI",1,IF(G115="PARCIAL",0.5,IF(G115="NO APLICA","",0)))</f>
        <v>1</v>
      </c>
      <c r="I115" s="184"/>
      <c r="J115" s="110"/>
      <c r="K115" s="91" t="s">
        <v>855</v>
      </c>
      <c r="L115" s="170"/>
      <c r="M115" s="170"/>
    </row>
    <row r="116" spans="1:13" ht="138.94999999999999" hidden="1" customHeight="1">
      <c r="A116" s="183" t="s">
        <v>173</v>
      </c>
      <c r="B116" s="19" t="s">
        <v>172</v>
      </c>
      <c r="C116" s="19" t="s">
        <v>171</v>
      </c>
      <c r="D116" s="19"/>
      <c r="E116" s="19"/>
      <c r="F116" s="16">
        <v>748</v>
      </c>
      <c r="G116" s="88"/>
      <c r="H116" s="89">
        <f>IF(G116="SI",1,IF(G116="PARCIAL",0.5,IF(G116="NO APLICA","",0)))</f>
        <v>0</v>
      </c>
      <c r="I116" s="184">
        <f>AVERAGE(H117,H119,H120,H121,H122,H123,H124,H125,H126,H127,H129,H130,H131,H132,H133,H134,H135,H136,H137,H138,H139,H140,H141,H142,H143,H145,H146,H147,H148,H149,H150,H151,H152,H153,H154,)</f>
        <v>0.19444444444444445</v>
      </c>
      <c r="J116" s="95"/>
      <c r="K116" s="92"/>
      <c r="L116" s="75"/>
      <c r="M116" s="75"/>
    </row>
    <row r="117" spans="1:13" ht="80.099999999999994" customHeight="1">
      <c r="A117" s="183"/>
      <c r="B117" s="180" t="s">
        <v>170</v>
      </c>
      <c r="C117" s="19" t="s">
        <v>169</v>
      </c>
      <c r="D117" s="19" t="s">
        <v>168</v>
      </c>
      <c r="E117" s="180" t="s">
        <v>167</v>
      </c>
      <c r="F117" s="16">
        <v>439</v>
      </c>
      <c r="G117" s="227" t="s">
        <v>405</v>
      </c>
      <c r="H117" s="229">
        <f>IF(G117="SI",1,IF(G117="PARCIAL",0.5,IF(G117="NO APLICA","",0)))</f>
        <v>0</v>
      </c>
      <c r="I117" s="184"/>
      <c r="J117" s="261"/>
      <c r="K117" s="91" t="s">
        <v>853</v>
      </c>
      <c r="L117" s="168"/>
      <c r="M117" s="168"/>
    </row>
    <row r="118" spans="1:13" ht="60">
      <c r="A118" s="183"/>
      <c r="B118" s="180"/>
      <c r="C118" s="19" t="s">
        <v>158</v>
      </c>
      <c r="D118" s="19"/>
      <c r="E118" s="180"/>
      <c r="F118" s="16">
        <v>310</v>
      </c>
      <c r="G118" s="228"/>
      <c r="H118" s="230"/>
      <c r="I118" s="184"/>
      <c r="J118" s="262"/>
      <c r="K118" s="91" t="s">
        <v>854</v>
      </c>
      <c r="L118" s="169"/>
      <c r="M118" s="169"/>
    </row>
    <row r="119" spans="1:13" ht="45">
      <c r="A119" s="183"/>
      <c r="B119" s="180"/>
      <c r="C119" s="19" t="s">
        <v>157</v>
      </c>
      <c r="D119" s="19"/>
      <c r="E119" s="180"/>
      <c r="F119" s="16">
        <v>440</v>
      </c>
      <c r="G119" s="88" t="s">
        <v>405</v>
      </c>
      <c r="H119" s="89">
        <f t="shared" ref="H119:H127" si="6">IF(G119="SI",1,IF(G119="PARCIAL",0.5,IF(G119="NO APLICA","",0)))</f>
        <v>0</v>
      </c>
      <c r="I119" s="184"/>
      <c r="J119" s="83"/>
      <c r="K119" s="91" t="s">
        <v>853</v>
      </c>
      <c r="L119" s="169"/>
      <c r="M119" s="169"/>
    </row>
    <row r="120" spans="1:13" ht="17.100000000000001" customHeight="1">
      <c r="A120" s="183"/>
      <c r="B120" s="180"/>
      <c r="C120" s="19" t="s">
        <v>156</v>
      </c>
      <c r="D120" s="19"/>
      <c r="E120" s="180"/>
      <c r="F120" s="16">
        <v>311</v>
      </c>
      <c r="G120" s="88" t="s">
        <v>405</v>
      </c>
      <c r="H120" s="89">
        <f t="shared" si="6"/>
        <v>0</v>
      </c>
      <c r="I120" s="184"/>
      <c r="J120" s="83"/>
      <c r="K120" s="91" t="s">
        <v>853</v>
      </c>
      <c r="L120" s="169"/>
      <c r="M120" s="169"/>
    </row>
    <row r="121" spans="1:13" ht="45">
      <c r="A121" s="183"/>
      <c r="B121" s="180"/>
      <c r="C121" s="19" t="s">
        <v>166</v>
      </c>
      <c r="D121" s="19"/>
      <c r="E121" s="180"/>
      <c r="F121" s="16">
        <v>312</v>
      </c>
      <c r="G121" s="88" t="s">
        <v>405</v>
      </c>
      <c r="H121" s="89">
        <f t="shared" si="6"/>
        <v>0</v>
      </c>
      <c r="I121" s="184"/>
      <c r="J121" s="83"/>
      <c r="K121" s="91" t="s">
        <v>853</v>
      </c>
      <c r="L121" s="169"/>
      <c r="M121" s="169"/>
    </row>
    <row r="122" spans="1:13" ht="45">
      <c r="A122" s="183"/>
      <c r="B122" s="180"/>
      <c r="C122" s="19" t="s">
        <v>154</v>
      </c>
      <c r="D122" s="19"/>
      <c r="E122" s="180"/>
      <c r="F122" s="16">
        <v>313</v>
      </c>
      <c r="G122" s="88" t="s">
        <v>405</v>
      </c>
      <c r="H122" s="89">
        <f t="shared" si="6"/>
        <v>0</v>
      </c>
      <c r="I122" s="184"/>
      <c r="J122" s="83"/>
      <c r="K122" s="91" t="s">
        <v>853</v>
      </c>
      <c r="L122" s="169"/>
      <c r="M122" s="169"/>
    </row>
    <row r="123" spans="1:13" ht="45">
      <c r="A123" s="183"/>
      <c r="B123" s="180"/>
      <c r="C123" s="19" t="s">
        <v>153</v>
      </c>
      <c r="D123" s="19"/>
      <c r="E123" s="180"/>
      <c r="F123" s="16">
        <v>314</v>
      </c>
      <c r="G123" s="88" t="s">
        <v>405</v>
      </c>
      <c r="H123" s="89">
        <f t="shared" si="6"/>
        <v>0</v>
      </c>
      <c r="I123" s="184"/>
      <c r="J123" s="83"/>
      <c r="K123" s="91" t="s">
        <v>853</v>
      </c>
      <c r="L123" s="169"/>
      <c r="M123" s="169"/>
    </row>
    <row r="124" spans="1:13" ht="45">
      <c r="A124" s="183"/>
      <c r="B124" s="180"/>
      <c r="C124" s="19" t="s">
        <v>165</v>
      </c>
      <c r="D124" s="19"/>
      <c r="E124" s="180"/>
      <c r="F124" s="16">
        <v>315</v>
      </c>
      <c r="G124" s="88" t="s">
        <v>405</v>
      </c>
      <c r="H124" s="89">
        <f t="shared" si="6"/>
        <v>0</v>
      </c>
      <c r="I124" s="184"/>
      <c r="J124" s="83"/>
      <c r="K124" s="91" t="s">
        <v>853</v>
      </c>
      <c r="L124" s="169"/>
      <c r="M124" s="169"/>
    </row>
    <row r="125" spans="1:13" ht="45">
      <c r="A125" s="183"/>
      <c r="B125" s="180"/>
      <c r="C125" s="19" t="s">
        <v>164</v>
      </c>
      <c r="D125" s="19"/>
      <c r="E125" s="180"/>
      <c r="F125" s="16">
        <v>316</v>
      </c>
      <c r="G125" s="88" t="s">
        <v>405</v>
      </c>
      <c r="H125" s="89">
        <f t="shared" si="6"/>
        <v>0</v>
      </c>
      <c r="I125" s="184"/>
      <c r="J125" s="83"/>
      <c r="K125" s="91" t="s">
        <v>853</v>
      </c>
      <c r="L125" s="169"/>
      <c r="M125" s="169"/>
    </row>
    <row r="126" spans="1:13" ht="83.1" customHeight="1">
      <c r="A126" s="183"/>
      <c r="B126" s="180"/>
      <c r="C126" s="19" t="s">
        <v>163</v>
      </c>
      <c r="D126" s="19"/>
      <c r="E126" s="180"/>
      <c r="F126" s="16">
        <v>441</v>
      </c>
      <c r="G126" s="88" t="s">
        <v>405</v>
      </c>
      <c r="H126" s="89">
        <f t="shared" si="6"/>
        <v>0</v>
      </c>
      <c r="I126" s="184"/>
      <c r="J126" s="83" t="s">
        <v>978</v>
      </c>
      <c r="K126" s="92"/>
      <c r="L126" s="170"/>
      <c r="M126" s="170"/>
    </row>
    <row r="127" spans="1:13" ht="153.94999999999999" customHeight="1">
      <c r="A127" s="183"/>
      <c r="B127" s="180" t="s">
        <v>162</v>
      </c>
      <c r="C127" s="19" t="s">
        <v>161</v>
      </c>
      <c r="D127" s="19" t="s">
        <v>160</v>
      </c>
      <c r="E127" s="180" t="s">
        <v>159</v>
      </c>
      <c r="F127" s="16">
        <v>459</v>
      </c>
      <c r="G127" s="227" t="s">
        <v>405</v>
      </c>
      <c r="H127" s="229">
        <f t="shared" si="6"/>
        <v>0</v>
      </c>
      <c r="I127" s="184"/>
      <c r="J127" s="236" t="s">
        <v>1034</v>
      </c>
      <c r="K127" s="92"/>
      <c r="L127" s="168"/>
      <c r="M127" s="168"/>
    </row>
    <row r="128" spans="1:13" ht="30">
      <c r="A128" s="183"/>
      <c r="B128" s="180"/>
      <c r="C128" s="19" t="s">
        <v>158</v>
      </c>
      <c r="D128" s="19"/>
      <c r="E128" s="180"/>
      <c r="F128" s="16">
        <v>460</v>
      </c>
      <c r="G128" s="228"/>
      <c r="H128" s="230"/>
      <c r="I128" s="184"/>
      <c r="J128" s="238"/>
      <c r="K128" s="92"/>
      <c r="L128" s="169"/>
      <c r="M128" s="169"/>
    </row>
    <row r="129" spans="1:13" ht="30">
      <c r="A129" s="183"/>
      <c r="B129" s="180"/>
      <c r="C129" s="19" t="s">
        <v>157</v>
      </c>
      <c r="D129" s="19"/>
      <c r="E129" s="180"/>
      <c r="F129" s="16">
        <v>461</v>
      </c>
      <c r="G129" s="88" t="s">
        <v>405</v>
      </c>
      <c r="H129" s="89">
        <f t="shared" ref="H129:H143" si="7">IF(G129="SI",1,IF(G129="PARCIAL",0.5,IF(G129="NO APLICA","",0)))</f>
        <v>0</v>
      </c>
      <c r="I129" s="184"/>
      <c r="J129" s="83"/>
      <c r="K129" s="92"/>
      <c r="L129" s="169"/>
      <c r="M129" s="169"/>
    </row>
    <row r="130" spans="1:13" ht="30">
      <c r="A130" s="183"/>
      <c r="B130" s="180"/>
      <c r="C130" s="19" t="s">
        <v>156</v>
      </c>
      <c r="D130" s="19"/>
      <c r="E130" s="180"/>
      <c r="F130" s="16">
        <v>462</v>
      </c>
      <c r="G130" s="88" t="s">
        <v>405</v>
      </c>
      <c r="H130" s="89">
        <f t="shared" si="7"/>
        <v>0</v>
      </c>
      <c r="I130" s="184"/>
      <c r="J130" s="83"/>
      <c r="K130" s="92"/>
      <c r="L130" s="169"/>
      <c r="M130" s="169"/>
    </row>
    <row r="131" spans="1:13">
      <c r="A131" s="183"/>
      <c r="B131" s="180"/>
      <c r="C131" s="19" t="s">
        <v>155</v>
      </c>
      <c r="D131" s="19"/>
      <c r="E131" s="180"/>
      <c r="F131" s="16">
        <v>463</v>
      </c>
      <c r="G131" s="88" t="s">
        <v>405</v>
      </c>
      <c r="H131" s="89">
        <f t="shared" si="7"/>
        <v>0</v>
      </c>
      <c r="I131" s="184"/>
      <c r="J131" s="83"/>
      <c r="K131" s="92"/>
      <c r="L131" s="169"/>
      <c r="M131" s="169"/>
    </row>
    <row r="132" spans="1:13">
      <c r="A132" s="183"/>
      <c r="B132" s="180"/>
      <c r="C132" s="19" t="s">
        <v>154</v>
      </c>
      <c r="D132" s="19"/>
      <c r="E132" s="180"/>
      <c r="F132" s="16">
        <v>464</v>
      </c>
      <c r="G132" s="88" t="s">
        <v>405</v>
      </c>
      <c r="H132" s="89">
        <f t="shared" si="7"/>
        <v>0</v>
      </c>
      <c r="I132" s="184"/>
      <c r="J132" s="83"/>
      <c r="K132" s="92"/>
      <c r="L132" s="169"/>
      <c r="M132" s="169"/>
    </row>
    <row r="133" spans="1:13" ht="30">
      <c r="A133" s="183"/>
      <c r="B133" s="180"/>
      <c r="C133" s="19" t="s">
        <v>153</v>
      </c>
      <c r="D133" s="19"/>
      <c r="E133" s="180"/>
      <c r="F133" s="16">
        <v>465</v>
      </c>
      <c r="G133" s="88" t="s">
        <v>405</v>
      </c>
      <c r="H133" s="89">
        <f t="shared" si="7"/>
        <v>0</v>
      </c>
      <c r="I133" s="184"/>
      <c r="J133" s="83"/>
      <c r="K133" s="92"/>
      <c r="L133" s="169"/>
      <c r="M133" s="169"/>
    </row>
    <row r="134" spans="1:13">
      <c r="A134" s="183"/>
      <c r="B134" s="180"/>
      <c r="C134" s="19" t="s">
        <v>152</v>
      </c>
      <c r="D134" s="19"/>
      <c r="E134" s="180"/>
      <c r="F134" s="16">
        <v>466</v>
      </c>
      <c r="G134" s="88" t="s">
        <v>405</v>
      </c>
      <c r="H134" s="89">
        <f t="shared" si="7"/>
        <v>0</v>
      </c>
      <c r="I134" s="184"/>
      <c r="J134" s="83"/>
      <c r="K134" s="92"/>
      <c r="L134" s="169"/>
      <c r="M134" s="169"/>
    </row>
    <row r="135" spans="1:13" ht="30">
      <c r="A135" s="183"/>
      <c r="B135" s="180"/>
      <c r="C135" s="19" t="s">
        <v>151</v>
      </c>
      <c r="D135" s="19"/>
      <c r="E135" s="180"/>
      <c r="F135" s="16">
        <v>467</v>
      </c>
      <c r="G135" s="88" t="s">
        <v>405</v>
      </c>
      <c r="H135" s="89">
        <f t="shared" si="7"/>
        <v>0</v>
      </c>
      <c r="I135" s="184"/>
      <c r="J135" s="83"/>
      <c r="K135" s="92"/>
      <c r="L135" s="169"/>
      <c r="M135" s="169"/>
    </row>
    <row r="136" spans="1:13">
      <c r="A136" s="183"/>
      <c r="B136" s="180"/>
      <c r="C136" s="19" t="s">
        <v>150</v>
      </c>
      <c r="D136" s="19"/>
      <c r="E136" s="180"/>
      <c r="F136" s="16">
        <v>468</v>
      </c>
      <c r="G136" s="88" t="s">
        <v>405</v>
      </c>
      <c r="H136" s="89">
        <f t="shared" si="7"/>
        <v>0</v>
      </c>
      <c r="I136" s="184"/>
      <c r="J136" s="83"/>
      <c r="K136" s="92"/>
      <c r="L136" s="169"/>
      <c r="M136" s="169"/>
    </row>
    <row r="137" spans="1:13">
      <c r="A137" s="183"/>
      <c r="B137" s="180"/>
      <c r="C137" s="19" t="s">
        <v>149</v>
      </c>
      <c r="D137" s="19"/>
      <c r="E137" s="180"/>
      <c r="F137" s="16">
        <v>470</v>
      </c>
      <c r="G137" s="88" t="s">
        <v>405</v>
      </c>
      <c r="H137" s="89">
        <f t="shared" si="7"/>
        <v>0</v>
      </c>
      <c r="I137" s="184"/>
      <c r="J137" s="83"/>
      <c r="K137" s="92"/>
      <c r="L137" s="169"/>
      <c r="M137" s="169"/>
    </row>
    <row r="138" spans="1:13">
      <c r="A138" s="183"/>
      <c r="B138" s="180"/>
      <c r="C138" s="19" t="s">
        <v>148</v>
      </c>
      <c r="D138" s="19"/>
      <c r="E138" s="180"/>
      <c r="F138" s="16">
        <v>471</v>
      </c>
      <c r="G138" s="88" t="s">
        <v>405</v>
      </c>
      <c r="H138" s="89">
        <f t="shared" si="7"/>
        <v>0</v>
      </c>
      <c r="I138" s="184"/>
      <c r="J138" s="83"/>
      <c r="K138" s="92"/>
      <c r="L138" s="169"/>
      <c r="M138" s="169"/>
    </row>
    <row r="139" spans="1:13">
      <c r="A139" s="183"/>
      <c r="B139" s="180"/>
      <c r="C139" s="19" t="s">
        <v>147</v>
      </c>
      <c r="D139" s="19"/>
      <c r="E139" s="180"/>
      <c r="F139" s="16">
        <v>472</v>
      </c>
      <c r="G139" s="88" t="s">
        <v>405</v>
      </c>
      <c r="H139" s="89">
        <f t="shared" si="7"/>
        <v>0</v>
      </c>
      <c r="I139" s="184"/>
      <c r="J139" s="83"/>
      <c r="K139" s="92"/>
      <c r="L139" s="169"/>
      <c r="M139" s="169"/>
    </row>
    <row r="140" spans="1:13">
      <c r="A140" s="183"/>
      <c r="B140" s="180"/>
      <c r="C140" s="19" t="s">
        <v>146</v>
      </c>
      <c r="D140" s="19"/>
      <c r="E140" s="180"/>
      <c r="F140" s="16">
        <v>473</v>
      </c>
      <c r="G140" s="88" t="s">
        <v>405</v>
      </c>
      <c r="H140" s="89">
        <f t="shared" si="7"/>
        <v>0</v>
      </c>
      <c r="I140" s="184"/>
      <c r="J140" s="83"/>
      <c r="K140" s="92"/>
      <c r="L140" s="169"/>
      <c r="M140" s="169"/>
    </row>
    <row r="141" spans="1:13">
      <c r="A141" s="183"/>
      <c r="B141" s="180"/>
      <c r="C141" s="19" t="s">
        <v>145</v>
      </c>
      <c r="D141" s="19"/>
      <c r="E141" s="180"/>
      <c r="F141" s="16">
        <v>474</v>
      </c>
      <c r="G141" s="88" t="s">
        <v>405</v>
      </c>
      <c r="H141" s="89">
        <f t="shared" si="7"/>
        <v>0</v>
      </c>
      <c r="I141" s="184"/>
      <c r="J141" s="83"/>
      <c r="K141" s="92"/>
      <c r="L141" s="169"/>
      <c r="M141" s="169"/>
    </row>
    <row r="142" spans="1:13" ht="77.099999999999994" customHeight="1">
      <c r="A142" s="183"/>
      <c r="B142" s="180"/>
      <c r="C142" s="19" t="s">
        <v>144</v>
      </c>
      <c r="D142" s="19"/>
      <c r="E142" s="180"/>
      <c r="F142" s="16">
        <v>475</v>
      </c>
      <c r="G142" s="88" t="s">
        <v>405</v>
      </c>
      <c r="H142" s="89">
        <f t="shared" si="7"/>
        <v>0</v>
      </c>
      <c r="I142" s="184"/>
      <c r="J142" s="83" t="s">
        <v>978</v>
      </c>
      <c r="K142" s="92"/>
      <c r="L142" s="170"/>
      <c r="M142" s="170"/>
    </row>
    <row r="143" spans="1:13" ht="81" customHeight="1">
      <c r="A143" s="183"/>
      <c r="B143" s="180" t="s">
        <v>143</v>
      </c>
      <c r="C143" s="19" t="s">
        <v>142</v>
      </c>
      <c r="D143" s="19" t="s">
        <v>135</v>
      </c>
      <c r="E143" s="180" t="s">
        <v>141</v>
      </c>
      <c r="F143" s="16">
        <v>446</v>
      </c>
      <c r="G143" s="227" t="s">
        <v>429</v>
      </c>
      <c r="H143" s="229">
        <f t="shared" si="7"/>
        <v>1</v>
      </c>
      <c r="I143" s="184"/>
      <c r="J143" s="261"/>
      <c r="K143" s="91" t="s">
        <v>853</v>
      </c>
      <c r="L143" s="168"/>
      <c r="M143" s="168"/>
    </row>
    <row r="144" spans="1:13" ht="78" customHeight="1">
      <c r="A144" s="183"/>
      <c r="B144" s="180"/>
      <c r="C144" s="19" t="s">
        <v>140</v>
      </c>
      <c r="D144" s="19" t="s">
        <v>135</v>
      </c>
      <c r="E144" s="180"/>
      <c r="F144" s="16">
        <v>330</v>
      </c>
      <c r="G144" s="228"/>
      <c r="H144" s="230"/>
      <c r="I144" s="184"/>
      <c r="J144" s="262"/>
      <c r="K144" s="91" t="s">
        <v>853</v>
      </c>
      <c r="L144" s="169"/>
      <c r="M144" s="169"/>
    </row>
    <row r="145" spans="1:13" ht="45">
      <c r="A145" s="183"/>
      <c r="B145" s="180"/>
      <c r="C145" s="19" t="s">
        <v>139</v>
      </c>
      <c r="D145" s="19"/>
      <c r="E145" s="180"/>
      <c r="F145" s="16">
        <v>331</v>
      </c>
      <c r="G145" s="88" t="s">
        <v>429</v>
      </c>
      <c r="H145" s="89">
        <f t="shared" ref="H145:H176" si="8">IF(G145="SI",1,IF(G145="PARCIAL",0.5,IF(G145="NO APLICA","",0)))</f>
        <v>1</v>
      </c>
      <c r="I145" s="184"/>
      <c r="J145" s="83"/>
      <c r="K145" s="91" t="s">
        <v>853</v>
      </c>
      <c r="L145" s="169"/>
      <c r="M145" s="169"/>
    </row>
    <row r="146" spans="1:13" ht="45">
      <c r="A146" s="183"/>
      <c r="B146" s="180"/>
      <c r="C146" s="19" t="s">
        <v>138</v>
      </c>
      <c r="D146" s="19"/>
      <c r="E146" s="180"/>
      <c r="F146" s="16">
        <v>332</v>
      </c>
      <c r="G146" s="88" t="s">
        <v>429</v>
      </c>
      <c r="H146" s="89">
        <f t="shared" si="8"/>
        <v>1</v>
      </c>
      <c r="I146" s="184"/>
      <c r="J146" s="83"/>
      <c r="K146" s="91" t="s">
        <v>853</v>
      </c>
      <c r="L146" s="169"/>
      <c r="M146" s="169"/>
    </row>
    <row r="147" spans="1:13" ht="45">
      <c r="A147" s="183"/>
      <c r="B147" s="180"/>
      <c r="C147" s="19" t="s">
        <v>137</v>
      </c>
      <c r="D147" s="19"/>
      <c r="E147" s="180"/>
      <c r="F147" s="16">
        <v>333</v>
      </c>
      <c r="G147" s="88" t="s">
        <v>429</v>
      </c>
      <c r="H147" s="89">
        <f t="shared" si="8"/>
        <v>1</v>
      </c>
      <c r="I147" s="184"/>
      <c r="J147" s="83"/>
      <c r="K147" s="91" t="s">
        <v>853</v>
      </c>
      <c r="L147" s="169"/>
      <c r="M147" s="169"/>
    </row>
    <row r="148" spans="1:13" ht="78" customHeight="1">
      <c r="A148" s="183"/>
      <c r="B148" s="180"/>
      <c r="C148" s="19" t="s">
        <v>136</v>
      </c>
      <c r="D148" s="19" t="s">
        <v>135</v>
      </c>
      <c r="E148" s="180"/>
      <c r="F148" s="16">
        <v>334</v>
      </c>
      <c r="G148" s="88" t="s">
        <v>429</v>
      </c>
      <c r="H148" s="89">
        <f t="shared" si="8"/>
        <v>1</v>
      </c>
      <c r="I148" s="184"/>
      <c r="J148" s="83"/>
      <c r="K148" s="91" t="s">
        <v>853</v>
      </c>
      <c r="L148" s="169"/>
      <c r="M148" s="169"/>
    </row>
    <row r="149" spans="1:13" ht="45">
      <c r="A149" s="183"/>
      <c r="B149" s="180"/>
      <c r="C149" s="19" t="s">
        <v>134</v>
      </c>
      <c r="D149" s="19"/>
      <c r="E149" s="180"/>
      <c r="F149" s="16">
        <v>335</v>
      </c>
      <c r="G149" s="88" t="s">
        <v>429</v>
      </c>
      <c r="H149" s="89">
        <f t="shared" si="8"/>
        <v>1</v>
      </c>
      <c r="I149" s="184"/>
      <c r="J149" s="83"/>
      <c r="K149" s="91" t="s">
        <v>853</v>
      </c>
      <c r="L149" s="169"/>
      <c r="M149" s="169"/>
    </row>
    <row r="150" spans="1:13" ht="45">
      <c r="A150" s="183"/>
      <c r="B150" s="180"/>
      <c r="C150" s="19" t="s">
        <v>133</v>
      </c>
      <c r="D150" s="19"/>
      <c r="E150" s="180"/>
      <c r="F150" s="16">
        <v>336</v>
      </c>
      <c r="G150" s="88" t="s">
        <v>429</v>
      </c>
      <c r="H150" s="89">
        <f t="shared" si="8"/>
        <v>1</v>
      </c>
      <c r="I150" s="184"/>
      <c r="J150" s="83"/>
      <c r="K150" s="91" t="s">
        <v>853</v>
      </c>
      <c r="L150" s="169"/>
      <c r="M150" s="169"/>
    </row>
    <row r="151" spans="1:13" ht="30">
      <c r="A151" s="183"/>
      <c r="B151" s="180"/>
      <c r="C151" s="19" t="s">
        <v>132</v>
      </c>
      <c r="D151" s="19"/>
      <c r="E151" s="180"/>
      <c r="F151" s="16">
        <v>337</v>
      </c>
      <c r="G151" s="88" t="s">
        <v>405</v>
      </c>
      <c r="H151" s="89">
        <f t="shared" si="8"/>
        <v>0</v>
      </c>
      <c r="I151" s="184"/>
      <c r="J151" s="83"/>
      <c r="K151" s="92"/>
      <c r="L151" s="169"/>
      <c r="M151" s="169"/>
    </row>
    <row r="152" spans="1:13" ht="30">
      <c r="A152" s="183"/>
      <c r="B152" s="180"/>
      <c r="C152" s="19" t="s">
        <v>131</v>
      </c>
      <c r="D152" s="19"/>
      <c r="E152" s="180"/>
      <c r="F152" s="16">
        <v>338</v>
      </c>
      <c r="G152" s="88" t="s">
        <v>405</v>
      </c>
      <c r="H152" s="89">
        <f t="shared" si="8"/>
        <v>0</v>
      </c>
      <c r="I152" s="184"/>
      <c r="J152" s="83"/>
      <c r="K152" s="92"/>
      <c r="L152" s="169"/>
      <c r="M152" s="169"/>
    </row>
    <row r="153" spans="1:13" ht="138" customHeight="1">
      <c r="A153" s="183"/>
      <c r="B153" s="180"/>
      <c r="C153" s="19" t="s">
        <v>130</v>
      </c>
      <c r="D153" s="19"/>
      <c r="E153" s="180"/>
      <c r="F153" s="16">
        <v>339</v>
      </c>
      <c r="G153" s="88" t="s">
        <v>405</v>
      </c>
      <c r="H153" s="89">
        <f t="shared" si="8"/>
        <v>0</v>
      </c>
      <c r="I153" s="184"/>
      <c r="J153" s="83" t="s">
        <v>979</v>
      </c>
      <c r="K153" s="92"/>
      <c r="L153" s="169"/>
      <c r="M153" s="169"/>
    </row>
    <row r="154" spans="1:13" ht="77.099999999999994" customHeight="1">
      <c r="A154" s="183"/>
      <c r="B154" s="180"/>
      <c r="C154" s="19" t="s">
        <v>129</v>
      </c>
      <c r="D154" s="19"/>
      <c r="E154" s="180"/>
      <c r="F154" s="16">
        <v>340</v>
      </c>
      <c r="G154" s="88" t="s">
        <v>405</v>
      </c>
      <c r="H154" s="89">
        <f t="shared" si="8"/>
        <v>0</v>
      </c>
      <c r="I154" s="184"/>
      <c r="J154" s="83" t="s">
        <v>978</v>
      </c>
      <c r="K154" s="92"/>
      <c r="L154" s="170"/>
      <c r="M154" s="170"/>
    </row>
    <row r="155" spans="1:13" ht="159.94999999999999" hidden="1" customHeight="1">
      <c r="A155" s="183"/>
      <c r="B155" s="180" t="s">
        <v>128</v>
      </c>
      <c r="C155" s="19" t="s">
        <v>127</v>
      </c>
      <c r="D155" s="19" t="s">
        <v>126</v>
      </c>
      <c r="E155" s="180" t="s">
        <v>125</v>
      </c>
      <c r="F155" s="16">
        <v>341</v>
      </c>
      <c r="G155" s="88"/>
      <c r="H155" s="89">
        <f t="shared" si="8"/>
        <v>0</v>
      </c>
      <c r="I155" s="20"/>
      <c r="J155" s="83"/>
      <c r="K155" s="92"/>
      <c r="L155" s="75"/>
      <c r="M155" s="75"/>
    </row>
    <row r="156" spans="1:13" ht="96" hidden="1" customHeight="1">
      <c r="A156" s="183"/>
      <c r="B156" s="180"/>
      <c r="C156" s="19" t="s">
        <v>124</v>
      </c>
      <c r="D156" s="19"/>
      <c r="E156" s="180"/>
      <c r="F156" s="16">
        <v>448</v>
      </c>
      <c r="G156" s="88"/>
      <c r="H156" s="89">
        <f t="shared" si="8"/>
        <v>0</v>
      </c>
      <c r="I156" s="20"/>
      <c r="J156" s="83"/>
      <c r="K156" s="92"/>
      <c r="L156" s="75"/>
      <c r="M156" s="75"/>
    </row>
    <row r="157" spans="1:13" ht="80.099999999999994" hidden="1" customHeight="1">
      <c r="A157" s="183"/>
      <c r="B157" s="180" t="s">
        <v>123</v>
      </c>
      <c r="C157" s="19" t="s">
        <v>122</v>
      </c>
      <c r="D157" s="19" t="s">
        <v>121</v>
      </c>
      <c r="E157" s="180" t="s">
        <v>120</v>
      </c>
      <c r="F157" s="16">
        <v>342</v>
      </c>
      <c r="G157" s="88"/>
      <c r="H157" s="89">
        <f t="shared" si="8"/>
        <v>0</v>
      </c>
      <c r="I157" s="20"/>
      <c r="J157" s="83"/>
      <c r="K157" s="92"/>
      <c r="L157" s="75"/>
      <c r="M157" s="75"/>
    </row>
    <row r="158" spans="1:13" ht="96" hidden="1" customHeight="1">
      <c r="A158" s="183"/>
      <c r="B158" s="180"/>
      <c r="C158" s="19" t="s">
        <v>119</v>
      </c>
      <c r="D158" s="19"/>
      <c r="E158" s="180"/>
      <c r="F158" s="16">
        <v>450</v>
      </c>
      <c r="G158" s="88"/>
      <c r="H158" s="89">
        <f t="shared" si="8"/>
        <v>0</v>
      </c>
      <c r="I158" s="20"/>
      <c r="J158" s="83"/>
      <c r="K158" s="92"/>
      <c r="L158" s="75"/>
      <c r="M158" s="75"/>
    </row>
    <row r="159" spans="1:13" ht="80.099999999999994" hidden="1" customHeight="1">
      <c r="A159" s="183"/>
      <c r="B159" s="180" t="s">
        <v>118</v>
      </c>
      <c r="C159" s="19" t="s">
        <v>117</v>
      </c>
      <c r="D159" s="19" t="s">
        <v>116</v>
      </c>
      <c r="E159" s="180" t="s">
        <v>115</v>
      </c>
      <c r="F159" s="16">
        <v>343</v>
      </c>
      <c r="G159" s="88"/>
      <c r="H159" s="89">
        <f t="shared" si="8"/>
        <v>0</v>
      </c>
      <c r="I159" s="20"/>
      <c r="J159" s="83"/>
      <c r="K159" s="92"/>
      <c r="L159" s="75"/>
      <c r="M159" s="75"/>
    </row>
    <row r="160" spans="1:13" ht="15.95" hidden="1" customHeight="1">
      <c r="A160" s="183"/>
      <c r="B160" s="180"/>
      <c r="C160" s="19" t="s">
        <v>114</v>
      </c>
      <c r="D160" s="19"/>
      <c r="E160" s="180"/>
      <c r="F160" s="16">
        <v>344</v>
      </c>
      <c r="G160" s="88"/>
      <c r="H160" s="89">
        <f t="shared" si="8"/>
        <v>0</v>
      </c>
      <c r="I160" s="20"/>
      <c r="J160" s="83"/>
      <c r="K160" s="92"/>
      <c r="L160" s="75"/>
      <c r="M160" s="75"/>
    </row>
    <row r="161" spans="1:13" ht="32.1" hidden="1" customHeight="1">
      <c r="A161" s="183"/>
      <c r="B161" s="180" t="s">
        <v>113</v>
      </c>
      <c r="C161" s="19" t="s">
        <v>112</v>
      </c>
      <c r="D161" s="19"/>
      <c r="E161" s="180" t="s">
        <v>111</v>
      </c>
      <c r="F161" s="16">
        <v>345</v>
      </c>
      <c r="G161" s="88" t="s">
        <v>405</v>
      </c>
      <c r="H161" s="89">
        <f t="shared" si="8"/>
        <v>0</v>
      </c>
      <c r="I161" s="20"/>
      <c r="J161" s="83"/>
      <c r="K161" s="92"/>
      <c r="L161" s="75"/>
      <c r="M161" s="75"/>
    </row>
    <row r="162" spans="1:13" ht="80.099999999999994" hidden="1" customHeight="1">
      <c r="A162" s="183"/>
      <c r="B162" s="180"/>
      <c r="C162" s="19" t="s">
        <v>110</v>
      </c>
      <c r="D162" s="19" t="s">
        <v>109</v>
      </c>
      <c r="E162" s="180"/>
      <c r="F162" s="16">
        <v>346</v>
      </c>
      <c r="G162" s="88" t="s">
        <v>405</v>
      </c>
      <c r="H162" s="89">
        <f t="shared" si="8"/>
        <v>0</v>
      </c>
      <c r="I162" s="20"/>
      <c r="J162" s="83"/>
      <c r="K162" s="92"/>
      <c r="L162" s="75"/>
      <c r="M162" s="75"/>
    </row>
    <row r="163" spans="1:13" ht="96" hidden="1" customHeight="1">
      <c r="A163" s="183"/>
      <c r="B163" s="19" t="s">
        <v>108</v>
      </c>
      <c r="C163" s="19" t="s">
        <v>107</v>
      </c>
      <c r="D163" s="19" t="s">
        <v>106</v>
      </c>
      <c r="E163" s="19" t="s">
        <v>105</v>
      </c>
      <c r="F163" s="16">
        <v>347</v>
      </c>
      <c r="G163" s="88" t="s">
        <v>405</v>
      </c>
      <c r="H163" s="89">
        <f t="shared" si="8"/>
        <v>0</v>
      </c>
      <c r="I163" s="20"/>
      <c r="J163" s="83"/>
      <c r="K163" s="92"/>
      <c r="L163" s="75"/>
      <c r="M163" s="75"/>
    </row>
    <row r="164" spans="1:13" ht="80.099999999999994" hidden="1" customHeight="1">
      <c r="A164" s="183"/>
      <c r="B164" s="180" t="s">
        <v>104</v>
      </c>
      <c r="C164" s="19" t="s">
        <v>103</v>
      </c>
      <c r="D164" s="19" t="s">
        <v>102</v>
      </c>
      <c r="E164" s="180" t="s">
        <v>101</v>
      </c>
      <c r="F164" s="16">
        <v>348</v>
      </c>
      <c r="G164" s="88" t="s">
        <v>405</v>
      </c>
      <c r="H164" s="89">
        <f t="shared" si="8"/>
        <v>0</v>
      </c>
      <c r="I164" s="20"/>
      <c r="J164" s="83"/>
      <c r="K164" s="92"/>
      <c r="L164" s="75"/>
      <c r="M164" s="75"/>
    </row>
    <row r="165" spans="1:13" ht="63.95" hidden="1" customHeight="1">
      <c r="A165" s="183"/>
      <c r="B165" s="180"/>
      <c r="C165" s="19" t="s">
        <v>100</v>
      </c>
      <c r="D165" s="19" t="s">
        <v>99</v>
      </c>
      <c r="E165" s="180"/>
      <c r="F165" s="16">
        <v>451</v>
      </c>
      <c r="G165" s="112" t="s">
        <v>405</v>
      </c>
      <c r="H165" s="89">
        <f t="shared" si="8"/>
        <v>0</v>
      </c>
      <c r="I165" s="20"/>
      <c r="J165" s="95"/>
      <c r="K165" s="92"/>
      <c r="L165" s="75"/>
      <c r="M165" s="75"/>
    </row>
    <row r="166" spans="1:13" ht="15.95" hidden="1" customHeight="1">
      <c r="A166" s="183"/>
      <c r="B166" s="180"/>
      <c r="C166" s="19" t="s">
        <v>98</v>
      </c>
      <c r="D166" s="19"/>
      <c r="E166" s="180"/>
      <c r="F166" s="16">
        <v>349</v>
      </c>
      <c r="G166" s="88" t="s">
        <v>405</v>
      </c>
      <c r="H166" s="89">
        <f t="shared" si="8"/>
        <v>0</v>
      </c>
      <c r="I166" s="20"/>
      <c r="J166" s="83"/>
      <c r="K166" s="92"/>
      <c r="L166" s="75"/>
      <c r="M166" s="75"/>
    </row>
    <row r="167" spans="1:13" ht="32.1" hidden="1" customHeight="1">
      <c r="A167" s="183"/>
      <c r="B167" s="180"/>
      <c r="C167" s="19" t="s">
        <v>97</v>
      </c>
      <c r="D167" s="19"/>
      <c r="E167" s="180"/>
      <c r="F167" s="16">
        <v>350</v>
      </c>
      <c r="G167" s="88" t="s">
        <v>405</v>
      </c>
      <c r="H167" s="89">
        <f t="shared" si="8"/>
        <v>0</v>
      </c>
      <c r="I167" s="20"/>
      <c r="J167" s="83"/>
      <c r="K167" s="92"/>
      <c r="L167" s="75"/>
      <c r="M167" s="75"/>
    </row>
    <row r="168" spans="1:13" ht="15.95" hidden="1" customHeight="1">
      <c r="A168" s="183"/>
      <c r="B168" s="180"/>
      <c r="C168" s="19" t="s">
        <v>96</v>
      </c>
      <c r="D168" s="19"/>
      <c r="E168" s="180"/>
      <c r="F168" s="16">
        <v>351</v>
      </c>
      <c r="G168" s="88" t="s">
        <v>405</v>
      </c>
      <c r="H168" s="89">
        <f t="shared" si="8"/>
        <v>0</v>
      </c>
      <c r="I168" s="20"/>
      <c r="J168" s="83"/>
      <c r="K168" s="92"/>
      <c r="L168" s="75"/>
      <c r="M168" s="75"/>
    </row>
    <row r="169" spans="1:13" ht="32.1" hidden="1" customHeight="1">
      <c r="A169" s="183"/>
      <c r="B169" s="180"/>
      <c r="C169" s="19" t="s">
        <v>95</v>
      </c>
      <c r="D169" s="19"/>
      <c r="E169" s="180"/>
      <c r="F169" s="16">
        <v>352</v>
      </c>
      <c r="G169" s="88" t="s">
        <v>405</v>
      </c>
      <c r="H169" s="89">
        <f t="shared" si="8"/>
        <v>0</v>
      </c>
      <c r="I169" s="20"/>
      <c r="J169" s="83"/>
      <c r="K169" s="92"/>
      <c r="L169" s="75"/>
      <c r="M169" s="75"/>
    </row>
    <row r="170" spans="1:13" ht="80.099999999999994" hidden="1" customHeight="1">
      <c r="A170" s="181" t="s">
        <v>94</v>
      </c>
      <c r="B170" s="19" t="s">
        <v>93</v>
      </c>
      <c r="C170" s="19" t="s">
        <v>92</v>
      </c>
      <c r="D170" s="19" t="s">
        <v>91</v>
      </c>
      <c r="E170" s="19" t="s">
        <v>91</v>
      </c>
      <c r="F170" s="16">
        <v>400</v>
      </c>
      <c r="G170" s="88" t="s">
        <v>405</v>
      </c>
      <c r="H170" s="89">
        <f t="shared" si="8"/>
        <v>0</v>
      </c>
      <c r="I170" s="20"/>
      <c r="J170" s="83"/>
      <c r="K170" s="92"/>
      <c r="L170" s="75"/>
      <c r="M170" s="75"/>
    </row>
    <row r="171" spans="1:13" ht="15.95" hidden="1" customHeight="1">
      <c r="A171" s="181"/>
      <c r="B171" s="180" t="s">
        <v>90</v>
      </c>
      <c r="C171" s="19" t="s">
        <v>89</v>
      </c>
      <c r="D171" s="19"/>
      <c r="E171" s="179" t="s">
        <v>78</v>
      </c>
      <c r="F171" s="16">
        <v>401</v>
      </c>
      <c r="G171" s="112" t="s">
        <v>405</v>
      </c>
      <c r="H171" s="89">
        <f t="shared" si="8"/>
        <v>0</v>
      </c>
      <c r="I171" s="20"/>
      <c r="J171" s="95"/>
      <c r="K171" s="92"/>
      <c r="L171" s="75"/>
      <c r="M171" s="75"/>
    </row>
    <row r="172" spans="1:13" ht="48" hidden="1" customHeight="1">
      <c r="A172" s="181"/>
      <c r="B172" s="180"/>
      <c r="C172" s="19" t="s">
        <v>88</v>
      </c>
      <c r="D172" s="19" t="s">
        <v>87</v>
      </c>
      <c r="E172" s="179"/>
      <c r="F172" s="16"/>
      <c r="G172" s="112" t="s">
        <v>405</v>
      </c>
      <c r="H172" s="89">
        <f t="shared" si="8"/>
        <v>0</v>
      </c>
      <c r="I172" s="20"/>
      <c r="J172" s="95"/>
      <c r="K172" s="92"/>
      <c r="L172" s="75"/>
      <c r="M172" s="75"/>
    </row>
    <row r="173" spans="1:13" ht="63.95" hidden="1" customHeight="1">
      <c r="A173" s="181"/>
      <c r="B173" s="180"/>
      <c r="C173" s="19" t="s">
        <v>86</v>
      </c>
      <c r="D173" s="19" t="s">
        <v>85</v>
      </c>
      <c r="E173" s="179"/>
      <c r="F173" s="16"/>
      <c r="G173" s="112" t="s">
        <v>405</v>
      </c>
      <c r="H173" s="89">
        <f t="shared" si="8"/>
        <v>0</v>
      </c>
      <c r="I173" s="20"/>
      <c r="J173" s="95"/>
      <c r="K173" s="92"/>
      <c r="L173" s="75"/>
      <c r="M173" s="75"/>
    </row>
    <row r="174" spans="1:13" ht="96" hidden="1" customHeight="1">
      <c r="A174" s="181"/>
      <c r="B174" s="180"/>
      <c r="C174" s="19" t="s">
        <v>84</v>
      </c>
      <c r="D174" s="19" t="s">
        <v>83</v>
      </c>
      <c r="E174" s="179"/>
      <c r="F174" s="16"/>
      <c r="G174" s="112"/>
      <c r="H174" s="89">
        <f t="shared" si="8"/>
        <v>0</v>
      </c>
      <c r="I174" s="20"/>
      <c r="J174" s="95"/>
      <c r="K174" s="92"/>
      <c r="L174" s="75"/>
      <c r="M174" s="75"/>
    </row>
    <row r="175" spans="1:13" ht="128.1" hidden="1" customHeight="1">
      <c r="A175" s="181"/>
      <c r="B175" s="180"/>
      <c r="C175" s="19" t="s">
        <v>82</v>
      </c>
      <c r="D175" s="19" t="s">
        <v>81</v>
      </c>
      <c r="E175" s="34" t="s">
        <v>80</v>
      </c>
      <c r="F175" s="16">
        <v>415</v>
      </c>
      <c r="G175" s="88" t="s">
        <v>405</v>
      </c>
      <c r="H175" s="89">
        <f t="shared" si="8"/>
        <v>0</v>
      </c>
      <c r="I175" s="20"/>
      <c r="J175" s="83"/>
      <c r="K175" s="92"/>
      <c r="L175" s="75"/>
      <c r="M175" s="75"/>
    </row>
    <row r="176" spans="1:13" ht="15.95" hidden="1" customHeight="1">
      <c r="A176" s="181"/>
      <c r="B176" s="180"/>
      <c r="C176" s="19" t="s">
        <v>79</v>
      </c>
      <c r="D176" s="19"/>
      <c r="E176" s="182" t="s">
        <v>78</v>
      </c>
      <c r="F176" s="16">
        <v>416</v>
      </c>
      <c r="G176" s="112" t="s">
        <v>405</v>
      </c>
      <c r="H176" s="89">
        <f t="shared" si="8"/>
        <v>0</v>
      </c>
      <c r="I176" s="20"/>
      <c r="J176" s="95"/>
      <c r="K176" s="92"/>
      <c r="L176" s="75"/>
      <c r="M176" s="75"/>
    </row>
    <row r="177" spans="1:13" ht="224.1" hidden="1" customHeight="1">
      <c r="A177" s="181"/>
      <c r="B177" s="180"/>
      <c r="C177" s="19" t="s">
        <v>77</v>
      </c>
      <c r="D177" s="19" t="s">
        <v>76</v>
      </c>
      <c r="E177" s="182"/>
      <c r="F177" s="16">
        <v>417</v>
      </c>
      <c r="G177" s="88" t="s">
        <v>405</v>
      </c>
      <c r="H177" s="89">
        <f t="shared" ref="H177:H197" si="9">IF(G177="SI",1,IF(G177="PARCIAL",0.5,IF(G177="NO APLICA","",0)))</f>
        <v>0</v>
      </c>
      <c r="I177" s="20"/>
      <c r="J177" s="83"/>
      <c r="K177" s="92"/>
      <c r="L177" s="75"/>
      <c r="M177" s="75"/>
    </row>
    <row r="178" spans="1:13" ht="48" hidden="1" customHeight="1">
      <c r="A178" s="181"/>
      <c r="B178" s="180"/>
      <c r="C178" s="19" t="s">
        <v>75</v>
      </c>
      <c r="D178" s="19" t="s">
        <v>74</v>
      </c>
      <c r="E178" s="182"/>
      <c r="F178" s="16">
        <v>418</v>
      </c>
      <c r="G178" s="88"/>
      <c r="H178" s="89">
        <f t="shared" si="9"/>
        <v>0</v>
      </c>
      <c r="I178" s="20"/>
      <c r="J178" s="83"/>
      <c r="K178" s="92"/>
      <c r="L178" s="75"/>
      <c r="M178" s="75"/>
    </row>
    <row r="179" spans="1:13" ht="111.95" hidden="1" customHeight="1">
      <c r="A179" s="181"/>
      <c r="B179" s="180"/>
      <c r="C179" s="19" t="s">
        <v>73</v>
      </c>
      <c r="D179" s="19" t="s">
        <v>72</v>
      </c>
      <c r="E179" s="182"/>
      <c r="F179" s="16">
        <v>419</v>
      </c>
      <c r="G179" s="88" t="s">
        <v>405</v>
      </c>
      <c r="H179" s="89">
        <f t="shared" si="9"/>
        <v>0</v>
      </c>
      <c r="I179" s="20"/>
      <c r="J179" s="83"/>
      <c r="K179" s="92"/>
      <c r="L179" s="75"/>
      <c r="M179" s="75"/>
    </row>
    <row r="180" spans="1:13" ht="15.95" hidden="1" customHeight="1">
      <c r="A180" s="181"/>
      <c r="B180" s="180"/>
      <c r="C180" s="19" t="s">
        <v>71</v>
      </c>
      <c r="D180" s="19"/>
      <c r="E180" s="182"/>
      <c r="F180" s="16">
        <v>420</v>
      </c>
      <c r="G180" s="88" t="s">
        <v>405</v>
      </c>
      <c r="H180" s="89">
        <f t="shared" si="9"/>
        <v>0</v>
      </c>
      <c r="I180" s="20"/>
      <c r="J180" s="83"/>
      <c r="K180" s="92"/>
      <c r="L180" s="75"/>
      <c r="M180" s="75"/>
    </row>
    <row r="181" spans="1:13" ht="15.95" hidden="1" customHeight="1">
      <c r="A181" s="181"/>
      <c r="B181" s="180"/>
      <c r="C181" s="19" t="s">
        <v>70</v>
      </c>
      <c r="D181" s="19"/>
      <c r="E181" s="182"/>
      <c r="F181" s="16">
        <v>421</v>
      </c>
      <c r="G181" s="88" t="s">
        <v>405</v>
      </c>
      <c r="H181" s="89">
        <f t="shared" si="9"/>
        <v>0</v>
      </c>
      <c r="I181" s="20"/>
      <c r="J181" s="83"/>
      <c r="K181" s="92"/>
      <c r="L181" s="75"/>
      <c r="M181" s="75"/>
    </row>
    <row r="182" spans="1:13" ht="15.95" hidden="1" customHeight="1">
      <c r="A182" s="181"/>
      <c r="B182" s="180"/>
      <c r="C182" s="19" t="s">
        <v>69</v>
      </c>
      <c r="D182" s="19"/>
      <c r="E182" s="182"/>
      <c r="F182" s="16">
        <v>422</v>
      </c>
      <c r="G182" s="88" t="s">
        <v>405</v>
      </c>
      <c r="H182" s="89">
        <f t="shared" si="9"/>
        <v>0</v>
      </c>
      <c r="I182" s="20"/>
      <c r="J182" s="83"/>
      <c r="K182" s="92"/>
      <c r="L182" s="75"/>
      <c r="M182" s="75"/>
    </row>
    <row r="183" spans="1:13" ht="48" hidden="1" customHeight="1">
      <c r="A183" s="181"/>
      <c r="B183" s="180"/>
      <c r="C183" s="19" t="s">
        <v>68</v>
      </c>
      <c r="D183" s="19" t="s">
        <v>67</v>
      </c>
      <c r="E183" s="182"/>
      <c r="F183" s="16">
        <v>423</v>
      </c>
      <c r="G183" s="88" t="s">
        <v>405</v>
      </c>
      <c r="H183" s="89">
        <f t="shared" si="9"/>
        <v>0</v>
      </c>
      <c r="I183" s="20"/>
      <c r="J183" s="83"/>
      <c r="K183" s="92"/>
      <c r="L183" s="75"/>
      <c r="M183" s="75"/>
    </row>
    <row r="184" spans="1:13" ht="48" hidden="1" customHeight="1">
      <c r="A184" s="181"/>
      <c r="B184" s="180"/>
      <c r="C184" s="19" t="s">
        <v>66</v>
      </c>
      <c r="D184" s="19" t="s">
        <v>65</v>
      </c>
      <c r="E184" s="182"/>
      <c r="F184" s="16">
        <v>424</v>
      </c>
      <c r="G184" s="88" t="s">
        <v>405</v>
      </c>
      <c r="H184" s="89">
        <f t="shared" si="9"/>
        <v>0</v>
      </c>
      <c r="I184" s="20"/>
      <c r="J184" s="83"/>
      <c r="K184" s="92"/>
      <c r="L184" s="75"/>
      <c r="M184" s="75"/>
    </row>
    <row r="185" spans="1:13" ht="63.95" hidden="1" customHeight="1">
      <c r="A185" s="181"/>
      <c r="B185" s="180"/>
      <c r="C185" s="19" t="s">
        <v>64</v>
      </c>
      <c r="D185" s="19" t="s">
        <v>63</v>
      </c>
      <c r="E185" s="182"/>
      <c r="F185" s="16">
        <v>425</v>
      </c>
      <c r="G185" s="88"/>
      <c r="H185" s="89">
        <f t="shared" si="9"/>
        <v>0</v>
      </c>
      <c r="I185" s="20"/>
      <c r="J185" s="83"/>
      <c r="K185" s="92"/>
      <c r="L185" s="75"/>
      <c r="M185" s="75"/>
    </row>
    <row r="186" spans="1:13" ht="63.95" hidden="1" customHeight="1">
      <c r="A186" s="181"/>
      <c r="B186" s="180"/>
      <c r="C186" s="19" t="s">
        <v>62</v>
      </c>
      <c r="D186" s="19" t="s">
        <v>61</v>
      </c>
      <c r="E186" s="182"/>
      <c r="F186" s="16">
        <v>426</v>
      </c>
      <c r="G186" s="88" t="s">
        <v>405</v>
      </c>
      <c r="H186" s="89">
        <f t="shared" si="9"/>
        <v>0</v>
      </c>
      <c r="I186" s="20"/>
      <c r="J186" s="83"/>
      <c r="K186" s="92"/>
      <c r="L186" s="75"/>
      <c r="M186" s="75"/>
    </row>
    <row r="187" spans="1:13" ht="111.95" hidden="1" customHeight="1">
      <c r="A187" s="181"/>
      <c r="B187" s="180"/>
      <c r="C187" s="19" t="s">
        <v>60</v>
      </c>
      <c r="D187" s="19" t="s">
        <v>59</v>
      </c>
      <c r="E187" s="182"/>
      <c r="F187" s="16">
        <v>427</v>
      </c>
      <c r="G187" s="88" t="s">
        <v>405</v>
      </c>
      <c r="H187" s="89">
        <f t="shared" si="9"/>
        <v>0</v>
      </c>
      <c r="I187" s="20"/>
      <c r="J187" s="83"/>
      <c r="K187" s="92"/>
      <c r="L187" s="75"/>
      <c r="M187" s="75"/>
    </row>
    <row r="188" spans="1:13" ht="159.94999999999999" hidden="1" customHeight="1">
      <c r="A188" s="181"/>
      <c r="B188" s="180"/>
      <c r="C188" s="19" t="s">
        <v>58</v>
      </c>
      <c r="D188" s="19" t="s">
        <v>57</v>
      </c>
      <c r="E188" s="182"/>
      <c r="F188" s="16">
        <v>428</v>
      </c>
      <c r="G188" s="88" t="s">
        <v>405</v>
      </c>
      <c r="H188" s="89">
        <f t="shared" si="9"/>
        <v>0</v>
      </c>
      <c r="I188" s="20"/>
      <c r="J188" s="83"/>
      <c r="K188" s="92"/>
      <c r="L188" s="75"/>
      <c r="M188" s="75"/>
    </row>
    <row r="189" spans="1:13" ht="159.94999999999999" hidden="1" customHeight="1">
      <c r="A189" s="181"/>
      <c r="B189" s="180"/>
      <c r="C189" s="19" t="s">
        <v>56</v>
      </c>
      <c r="D189" s="19" t="s">
        <v>55</v>
      </c>
      <c r="E189" s="182"/>
      <c r="F189" s="16">
        <v>430</v>
      </c>
      <c r="G189" s="88" t="s">
        <v>405</v>
      </c>
      <c r="H189" s="89">
        <f t="shared" si="9"/>
        <v>0</v>
      </c>
      <c r="I189" s="20"/>
      <c r="J189" s="83"/>
      <c r="K189" s="92"/>
      <c r="L189" s="75"/>
      <c r="M189" s="75"/>
    </row>
    <row r="190" spans="1:13" ht="111.95" hidden="1" customHeight="1">
      <c r="A190" s="181"/>
      <c r="B190" s="180"/>
      <c r="C190" s="19" t="s">
        <v>54</v>
      </c>
      <c r="D190" s="19" t="s">
        <v>53</v>
      </c>
      <c r="E190" s="182"/>
      <c r="F190" s="16">
        <v>431</v>
      </c>
      <c r="G190" s="88" t="s">
        <v>405</v>
      </c>
      <c r="H190" s="89">
        <f t="shared" si="9"/>
        <v>0</v>
      </c>
      <c r="I190" s="20"/>
      <c r="J190" s="83"/>
      <c r="K190" s="92"/>
      <c r="L190" s="75"/>
      <c r="M190" s="75"/>
    </row>
    <row r="191" spans="1:13" ht="128.1" hidden="1" customHeight="1">
      <c r="A191" s="181"/>
      <c r="B191" s="180"/>
      <c r="C191" s="19" t="s">
        <v>52</v>
      </c>
      <c r="D191" s="19" t="s">
        <v>51</v>
      </c>
      <c r="E191" s="182"/>
      <c r="F191" s="16">
        <v>432</v>
      </c>
      <c r="G191" s="88" t="s">
        <v>405</v>
      </c>
      <c r="H191" s="89">
        <f t="shared" si="9"/>
        <v>0</v>
      </c>
      <c r="I191" s="20"/>
      <c r="J191" s="83"/>
      <c r="K191" s="92"/>
      <c r="L191" s="75"/>
      <c r="M191" s="75"/>
    </row>
    <row r="192" spans="1:13" ht="48" hidden="1" customHeight="1">
      <c r="A192" s="181"/>
      <c r="B192" s="180"/>
      <c r="C192" s="19" t="s">
        <v>50</v>
      </c>
      <c r="D192" s="19" t="s">
        <v>49</v>
      </c>
      <c r="E192" s="182"/>
      <c r="F192" s="16">
        <v>433</v>
      </c>
      <c r="G192" s="88" t="s">
        <v>405</v>
      </c>
      <c r="H192" s="89">
        <f t="shared" si="9"/>
        <v>0</v>
      </c>
      <c r="I192" s="20"/>
      <c r="J192" s="83"/>
      <c r="K192" s="92"/>
      <c r="L192" s="75"/>
      <c r="M192" s="75"/>
    </row>
    <row r="193" spans="1:13" ht="48" hidden="1" customHeight="1">
      <c r="A193" s="181"/>
      <c r="B193" s="180"/>
      <c r="C193" s="19" t="s">
        <v>48</v>
      </c>
      <c r="D193" s="19" t="s">
        <v>47</v>
      </c>
      <c r="E193" s="182"/>
      <c r="F193" s="16">
        <v>434</v>
      </c>
      <c r="G193" s="88" t="s">
        <v>405</v>
      </c>
      <c r="H193" s="89">
        <f t="shared" si="9"/>
        <v>0</v>
      </c>
      <c r="I193" s="20"/>
      <c r="J193" s="83"/>
      <c r="K193" s="92"/>
      <c r="L193" s="75"/>
      <c r="M193" s="75"/>
    </row>
    <row r="194" spans="1:13" ht="80.099999999999994" hidden="1" customHeight="1">
      <c r="A194" s="181"/>
      <c r="B194" s="180"/>
      <c r="C194" s="19" t="s">
        <v>46</v>
      </c>
      <c r="D194" s="19" t="s">
        <v>45</v>
      </c>
      <c r="E194" s="182"/>
      <c r="F194" s="16">
        <v>435</v>
      </c>
      <c r="G194" s="88" t="s">
        <v>405</v>
      </c>
      <c r="H194" s="89">
        <f t="shared" si="9"/>
        <v>0</v>
      </c>
      <c r="I194" s="20"/>
      <c r="J194" s="83"/>
      <c r="K194" s="92"/>
      <c r="L194" s="75"/>
      <c r="M194" s="75"/>
    </row>
    <row r="195" spans="1:13" ht="80.099999999999994" hidden="1" customHeight="1">
      <c r="A195" s="181"/>
      <c r="B195" s="180"/>
      <c r="C195" s="19" t="s">
        <v>44</v>
      </c>
      <c r="D195" s="19" t="s">
        <v>43</v>
      </c>
      <c r="E195" s="182"/>
      <c r="F195" s="16">
        <v>436</v>
      </c>
      <c r="G195" s="88" t="s">
        <v>405</v>
      </c>
      <c r="H195" s="89">
        <f t="shared" si="9"/>
        <v>0</v>
      </c>
      <c r="I195" s="20"/>
      <c r="J195" s="83"/>
      <c r="K195" s="92"/>
      <c r="L195" s="75"/>
      <c r="M195" s="75"/>
    </row>
    <row r="196" spans="1:13" ht="80.099999999999994" hidden="1" customHeight="1">
      <c r="A196" s="181"/>
      <c r="B196" s="180"/>
      <c r="C196" s="19" t="s">
        <v>42</v>
      </c>
      <c r="D196" s="19" t="s">
        <v>41</v>
      </c>
      <c r="E196" s="182"/>
      <c r="F196" s="16">
        <v>437</v>
      </c>
      <c r="G196" s="88" t="s">
        <v>405</v>
      </c>
      <c r="H196" s="89">
        <f t="shared" si="9"/>
        <v>0</v>
      </c>
      <c r="I196" s="20"/>
      <c r="J196" s="83"/>
      <c r="K196" s="92"/>
      <c r="L196" s="75"/>
      <c r="M196" s="75"/>
    </row>
    <row r="197" spans="1:13" ht="96" hidden="1" customHeight="1">
      <c r="A197" s="181"/>
      <c r="B197" s="180"/>
      <c r="C197" s="19" t="s">
        <v>40</v>
      </c>
      <c r="D197" s="19" t="s">
        <v>39</v>
      </c>
      <c r="E197" s="182"/>
      <c r="F197" s="16">
        <v>438</v>
      </c>
      <c r="G197" s="88" t="s">
        <v>405</v>
      </c>
      <c r="H197" s="89">
        <f t="shared" si="9"/>
        <v>0</v>
      </c>
      <c r="I197" s="20"/>
      <c r="J197" s="83"/>
      <c r="K197" s="92"/>
      <c r="L197" s="75"/>
      <c r="M197" s="75"/>
    </row>
    <row r="198" spans="1:13" s="77" customFormat="1" ht="126" hidden="1">
      <c r="A198" s="177" t="s">
        <v>38</v>
      </c>
      <c r="B198" s="36" t="s">
        <v>37</v>
      </c>
      <c r="C198" s="36" t="s">
        <v>36</v>
      </c>
      <c r="D198" s="37" t="s">
        <v>35</v>
      </c>
      <c r="E198" s="38" t="s">
        <v>34</v>
      </c>
      <c r="F198" s="39"/>
      <c r="G198" s="40"/>
      <c r="H198" s="18">
        <f t="shared" ref="H198:H204" si="10">IF(G198="SI",1,IF(G198="PARCIAL",0.5,IF(G198="NO APLICA","",0)))</f>
        <v>0</v>
      </c>
      <c r="I198" s="20"/>
      <c r="J198" s="41"/>
      <c r="K198" s="128"/>
      <c r="L198" s="76"/>
      <c r="M198" s="76"/>
    </row>
    <row r="199" spans="1:13" s="77" customFormat="1" ht="173.25" hidden="1">
      <c r="A199" s="177"/>
      <c r="B199" s="36" t="s">
        <v>33</v>
      </c>
      <c r="C199" s="41" t="s">
        <v>32</v>
      </c>
      <c r="D199" s="41" t="s">
        <v>31</v>
      </c>
      <c r="E199" s="38" t="s">
        <v>30</v>
      </c>
      <c r="F199" s="39">
        <v>749</v>
      </c>
      <c r="G199" s="40"/>
      <c r="H199" s="18">
        <f t="shared" si="10"/>
        <v>0</v>
      </c>
      <c r="I199" s="20"/>
      <c r="J199" s="41"/>
      <c r="K199" s="128"/>
      <c r="L199" s="76"/>
      <c r="M199" s="76"/>
    </row>
    <row r="200" spans="1:13" ht="409.5" hidden="1">
      <c r="A200" s="178" t="s">
        <v>29</v>
      </c>
      <c r="B200" s="179" t="s">
        <v>28</v>
      </c>
      <c r="C200" s="19" t="s">
        <v>27</v>
      </c>
      <c r="D200" s="19" t="s">
        <v>26</v>
      </c>
      <c r="E200" s="19" t="s">
        <v>25</v>
      </c>
      <c r="F200" s="16">
        <v>749</v>
      </c>
      <c r="G200" s="17"/>
      <c r="H200" s="18">
        <f t="shared" si="10"/>
        <v>0</v>
      </c>
      <c r="I200" s="20"/>
      <c r="J200" s="19"/>
      <c r="K200" s="26"/>
      <c r="L200" s="75"/>
      <c r="M200" s="75"/>
    </row>
    <row r="201" spans="1:13" ht="180" hidden="1">
      <c r="A201" s="178"/>
      <c r="B201" s="179"/>
      <c r="C201" s="19" t="s">
        <v>24</v>
      </c>
      <c r="D201" s="19" t="s">
        <v>23</v>
      </c>
      <c r="E201" s="19" t="s">
        <v>22</v>
      </c>
      <c r="F201" s="26"/>
      <c r="G201" s="33"/>
      <c r="H201" s="18">
        <f t="shared" si="10"/>
        <v>0</v>
      </c>
      <c r="I201" s="20"/>
      <c r="J201" s="26"/>
      <c r="K201" s="26"/>
      <c r="L201" s="75"/>
      <c r="M201" s="75"/>
    </row>
    <row r="202" spans="1:13" ht="195" hidden="1">
      <c r="A202" s="178"/>
      <c r="B202" s="179"/>
      <c r="C202" s="19" t="s">
        <v>21</v>
      </c>
      <c r="D202" s="19" t="s">
        <v>20</v>
      </c>
      <c r="E202" s="19" t="s">
        <v>19</v>
      </c>
      <c r="F202" s="26"/>
      <c r="G202" s="33"/>
      <c r="H202" s="18">
        <f t="shared" si="10"/>
        <v>0</v>
      </c>
      <c r="I202" s="20"/>
      <c r="J202" s="26"/>
      <c r="K202" s="26"/>
      <c r="L202" s="75"/>
      <c r="M202" s="75"/>
    </row>
    <row r="203" spans="1:13" ht="225" hidden="1">
      <c r="A203" s="178"/>
      <c r="B203" s="179"/>
      <c r="C203" s="19" t="s">
        <v>18</v>
      </c>
      <c r="D203" s="19" t="s">
        <v>17</v>
      </c>
      <c r="E203" s="19" t="s">
        <v>16</v>
      </c>
      <c r="F203" s="26"/>
      <c r="G203" s="33"/>
      <c r="H203" s="18">
        <f t="shared" si="10"/>
        <v>0</v>
      </c>
      <c r="I203" s="20"/>
      <c r="J203" s="26"/>
      <c r="K203" s="26"/>
      <c r="L203" s="75"/>
      <c r="M203" s="75"/>
    </row>
    <row r="204" spans="1:13" ht="135" hidden="1">
      <c r="A204" s="178"/>
      <c r="B204" s="179"/>
      <c r="C204" s="19" t="s">
        <v>15</v>
      </c>
      <c r="D204" s="19" t="s">
        <v>14</v>
      </c>
      <c r="E204" s="19" t="s">
        <v>13</v>
      </c>
      <c r="F204" s="26"/>
      <c r="G204" s="33"/>
      <c r="H204" s="18">
        <f t="shared" si="10"/>
        <v>0</v>
      </c>
      <c r="I204" s="20"/>
      <c r="J204" s="26"/>
      <c r="K204" s="26"/>
      <c r="L204" s="75"/>
      <c r="M204" s="75"/>
    </row>
    <row r="206" spans="1:13" s="10" customFormat="1" ht="30" hidden="1">
      <c r="A206" s="129" t="str">
        <f>B2</f>
        <v>SECRETARÍA DE LA FUNCIÓN PÚBLICA</v>
      </c>
      <c r="B206" s="47"/>
      <c r="C206" s="47"/>
      <c r="D206" s="47"/>
      <c r="E206" s="47"/>
      <c r="F206" s="47"/>
      <c r="G206" s="130"/>
      <c r="H206" s="131"/>
      <c r="I206" s="132"/>
      <c r="J206" s="47"/>
      <c r="K206" s="47"/>
    </row>
    <row r="207" spans="1:13" s="10" customFormat="1" ht="31.5" hidden="1">
      <c r="A207" s="49" t="s">
        <v>12</v>
      </c>
      <c r="B207" s="50" t="s">
        <v>11</v>
      </c>
      <c r="C207" s="51" t="s">
        <v>10</v>
      </c>
      <c r="D207" s="47"/>
      <c r="E207" s="47"/>
      <c r="F207" s="47"/>
      <c r="G207" s="130"/>
      <c r="H207" s="131"/>
      <c r="I207" s="132"/>
      <c r="J207" s="47"/>
      <c r="K207" s="47"/>
    </row>
    <row r="208" spans="1:13" s="10" customFormat="1" ht="42.95" hidden="1" customHeight="1">
      <c r="A208" s="52" t="s">
        <v>9</v>
      </c>
      <c r="B208" s="133">
        <f>I8</f>
        <v>0.6</v>
      </c>
      <c r="C208" s="54" t="str">
        <f>CONCATENATE(J8," 2- ",J9," 3- ",J10," 4- ",J11," 5- ",J13," 6- ",J14," 7- ",J15," 8- ",J16)</f>
        <v xml:space="preserve">Se observa que se encuentra aperturado el link de Contacto , es importante que los  datos de ubicación, teléfonos móviles correo institucional, horario y días de atención esten publicados. 2-  3-  4-  5-  6-  7-  8- </v>
      </c>
      <c r="D208" s="47"/>
      <c r="E208" s="134" t="s">
        <v>429</v>
      </c>
      <c r="F208" s="134"/>
      <c r="G208" s="135">
        <f>COUNTIF($G$8:$G$154,"SI")</f>
        <v>35</v>
      </c>
      <c r="H208" s="136">
        <f>(G208*100%)/$G$212</f>
        <v>0.41176470588235292</v>
      </c>
      <c r="I208" s="132"/>
      <c r="J208" s="47"/>
      <c r="K208" s="47"/>
    </row>
    <row r="209" spans="1:11" s="10" customFormat="1" ht="42.95" hidden="1" customHeight="1">
      <c r="A209" s="52" t="s">
        <v>8</v>
      </c>
      <c r="B209" s="133">
        <f>I22</f>
        <v>0.65</v>
      </c>
      <c r="C209" s="54" t="str">
        <f>CONCATENATE(J22," 2- ",J23," 3- ",J24," 4- ",J25," 5- ",J26," 6- ",J27," 7- ",J28," 8- ",J29," 9- ",J30," 10- ",J31)</f>
        <v xml:space="preserve"> 2-  3-  4- Se adelanto convocatoria de personal 5-  6- Se encuentra el link de Glosario, en el momento de ingresar nos conduce al la Secretario de Educación 7-  8-  9- Su ultima actualización se hizo el 21 de julio de 2020  10- </v>
      </c>
      <c r="D209" s="47"/>
      <c r="E209" s="134" t="s">
        <v>405</v>
      </c>
      <c r="F209" s="134"/>
      <c r="G209" s="135">
        <f>COUNTIF($G$8:$G$154,"NO")</f>
        <v>36</v>
      </c>
      <c r="H209" s="136">
        <f t="shared" ref="H209:H211" si="11">(G209*100%)/$G$212</f>
        <v>0.42352941176470588</v>
      </c>
      <c r="I209" s="132"/>
      <c r="J209" s="47"/>
      <c r="K209" s="47"/>
    </row>
    <row r="210" spans="1:11" s="10" customFormat="1" ht="42.95" hidden="1" customHeight="1">
      <c r="A210" s="52" t="s">
        <v>7</v>
      </c>
      <c r="B210" s="133">
        <f>I32</f>
        <v>0.6875</v>
      </c>
      <c r="C210" s="54" t="str">
        <f>CONCATENATE(J32," 2- ",J33," 3- ",J34," 4- ",J35," 5- ",J36," 6- ",J37," 7- ",J39," 8- ",J40," 9- ",J41," 10- ",J42," 11- ",J43," 12- ",J44," 13- ",J45," 14- ",J46," 15- ",J47," 16- ",J48," 17- ",J49," 18- ",J50," 19- ",J51," 20- ",J52)</f>
        <v xml:space="preserve"> 2- Es importante dar claridad que la información esta de acuerdo con el Decreto No 437 de 2020 Por el cual se establece la Estructura de la ADMINISTRACION Pública Departamental. 3- Se encuentra un enlace con Isolucion al listado maestro de documentos, No se evidencian el mapa de procesos y procedimientos 4-  5-  6-  7- Se observa que en la columna de extensión hay algunas filas en blanco en algunos contratistas,y en la publicación de directorio de funcionarios y Contratistas 2020 su ultima actualización se dio el 21 de Julio de 2020. No se evidencia el enlace a SIGEP, tener encuenta que este debe estar actualizado 8-  9-  10-  11-  12-  13-  14-  15-  16-  17-  18-  19-  20- </v>
      </c>
      <c r="D210" s="47"/>
      <c r="E210" s="134" t="s">
        <v>430</v>
      </c>
      <c r="F210" s="134"/>
      <c r="G210" s="135">
        <f>COUNTIF($G$8:$G$154,"PARCIAL")</f>
        <v>11</v>
      </c>
      <c r="H210" s="136">
        <f t="shared" si="11"/>
        <v>0.12941176470588237</v>
      </c>
      <c r="I210" s="132"/>
      <c r="J210" s="47"/>
      <c r="K210" s="47"/>
    </row>
    <row r="211" spans="1:11" s="10" customFormat="1" ht="42.95" hidden="1" customHeight="1">
      <c r="A211" s="52" t="s">
        <v>6</v>
      </c>
      <c r="B211" s="133">
        <f>I54</f>
        <v>1</v>
      </c>
      <c r="C211" s="54" t="str">
        <f>CONCATENATE(J54," 2- ",J62," 3- ",J63," 4- ",J65)</f>
        <v xml:space="preserve"> 2-  3- Es importante tener organizada la información de acuerdo a la norma 4- </v>
      </c>
      <c r="D211" s="47"/>
      <c r="E211" s="134" t="s">
        <v>431</v>
      </c>
      <c r="F211" s="134"/>
      <c r="G211" s="135">
        <f>COUNTIF($G$8:$G$154,"NO APLICA")</f>
        <v>3</v>
      </c>
      <c r="H211" s="136">
        <f t="shared" si="11"/>
        <v>3.5294117647058823E-2</v>
      </c>
      <c r="I211" s="132"/>
      <c r="J211" s="47"/>
      <c r="K211" s="47"/>
    </row>
    <row r="212" spans="1:11" s="10" customFormat="1" ht="42.95" hidden="1" customHeight="1">
      <c r="A212" s="52" t="s">
        <v>5</v>
      </c>
      <c r="B212" s="133">
        <f>I83</f>
        <v>0.5</v>
      </c>
      <c r="C212" s="54" t="str">
        <f>CONCATENATE(" 1- ",J83)</f>
        <v xml:space="preserve"> 1- No se puede determinar el avance de la ejecución de los proyectos de inversión y de acuerdo a la norma.</v>
      </c>
      <c r="D212" s="47"/>
      <c r="E212" s="137">
        <v>87</v>
      </c>
      <c r="F212" s="22"/>
      <c r="G212" s="138">
        <f>SUM(G208:G211)</f>
        <v>85</v>
      </c>
      <c r="H212" s="139"/>
      <c r="I212" s="132"/>
      <c r="J212" s="47"/>
      <c r="K212" s="47"/>
    </row>
    <row r="213" spans="1:11" s="10" customFormat="1" ht="42.95" hidden="1" customHeight="1">
      <c r="A213" s="52" t="s">
        <v>4</v>
      </c>
      <c r="B213" s="133">
        <f>I90</f>
        <v>0.8</v>
      </c>
      <c r="C213" s="54" t="str">
        <f>CONCATENATE(J90," 2- ",J92," 3- ",J93," 4- ",J94," 5- ",J95," 6- ",J96," 7- ",J97," 8- ",J101)</f>
        <v xml:space="preserve">Se evidencia que se adelanto informe de gestión 2020, No se observa que existan informes de rendición de cuentas a los organismos de control de acuerdo a lo que corresponda.  2-  3- Se observa el informe de gestión que contiene lo adelantado por la Secretaria. Incluyendo la gestión contractual. 4-  5-  6- Se encuentra Plan de Mejoramiento interno vigencia 2020 7- En el momento de la verificación no se determino enlaces con entidades que adelanten control sobre la Secretaria. 8- </v>
      </c>
      <c r="D213" s="47"/>
      <c r="E213" s="140"/>
      <c r="F213" s="140"/>
      <c r="G213" s="138">
        <f>E212-G212</f>
        <v>2</v>
      </c>
      <c r="H213" s="139"/>
      <c r="I213" s="132"/>
      <c r="J213" s="47"/>
      <c r="K213" s="47"/>
    </row>
    <row r="214" spans="1:11" s="10" customFormat="1" ht="42.95" hidden="1" customHeight="1">
      <c r="A214" s="52" t="s">
        <v>3</v>
      </c>
      <c r="B214" s="133">
        <f>I107</f>
        <v>0.83333333333333337</v>
      </c>
      <c r="C214" s="54" t="str">
        <f>CONCATENATE(J107," 2- ",J108," 3- ",J110)</f>
        <v xml:space="preserve">Se encuentra con enlace a SECOP I Y II, pero no permite determinar su gestión con relación a la Secretaria 2- No se observa que existan informes de supervisión o del interventor. 3- </v>
      </c>
      <c r="D214" s="47"/>
      <c r="E214" s="141">
        <v>1</v>
      </c>
      <c r="F214" s="47"/>
      <c r="G214" s="142"/>
      <c r="H214" s="131"/>
      <c r="I214" s="132"/>
      <c r="J214" s="47"/>
      <c r="K214" s="47"/>
    </row>
    <row r="215" spans="1:11" s="10" customFormat="1" ht="42.95" hidden="1" customHeight="1">
      <c r="A215" s="52" t="s">
        <v>2</v>
      </c>
      <c r="B215" s="133">
        <f>I111</f>
        <v>0.75</v>
      </c>
      <c r="C215" s="54" t="str">
        <f>CONCATENATE(J111," 2- ",J112," 3- ",J113," 4- ",J114," 5- ",J115)</f>
        <v xml:space="preserve">Se encuentran publicados  2-  3-  4- No se determina si tiene costo los tramites o no aplica 5- </v>
      </c>
      <c r="D215" s="47"/>
      <c r="E215" s="141">
        <f>B216</f>
        <v>0.19444444444444445</v>
      </c>
      <c r="F215" s="143"/>
      <c r="G215" s="144">
        <f>E214-E215</f>
        <v>0.80555555555555558</v>
      </c>
      <c r="H215" s="131"/>
      <c r="I215" s="132"/>
      <c r="J215" s="47"/>
      <c r="K215" s="47"/>
    </row>
    <row r="216" spans="1:11" s="10" customFormat="1" ht="42.95" hidden="1" customHeight="1">
      <c r="A216" s="52" t="s">
        <v>1</v>
      </c>
      <c r="B216" s="133">
        <f>I116</f>
        <v>0.19444444444444445</v>
      </c>
      <c r="C216" s="54" t="str">
        <f>CONCATENATE(J117," 2- ",J120," 3- ",J121," - ",J122," 4- ",J123," - ",J124," 5- ",J125," 6- ",J126," 10- ",J127," 7- ",J130," 3- ",J131," 8- ",J132," 9- ",J133," 10- ",J134," 11- ",J135," 12- ",J136," 13- ",J137," 14- ",J139," 15- ",J140," 16- ",J141," 17- ",J142," 18- ",J143," 19- ",J146," 20- ",J147," 21- ",J148," 22- ",J149," 23- ",J150," 24- ",J151," 25- ",J152," 26- ",J153," 27- ",J154)</f>
        <v xml:space="preserve"> 2-  3-  -  4-  -  5-  6- No se observo acto administrativo de adopción o actualización 10- En el momento de la verificación no se observo el índice de la información Clasificada y reservada 7-  3-  8-  9-  10-  11-  12-  13-  14-  15-  16-  17- No se observo acto administrativo de adopción o actualización 18-  19-  20-  21-  22-  23-  24-  25-  26- No se observo procedimiento participativo que permitiera ver la adopción o actualización de esquema de publicación 27- No se observo acto administrativo de adopción o actualización</v>
      </c>
      <c r="D216" s="47"/>
      <c r="E216" s="47"/>
      <c r="F216" s="47"/>
      <c r="G216" s="130"/>
      <c r="H216" s="131"/>
      <c r="I216" s="132"/>
      <c r="J216" s="47"/>
      <c r="K216" s="47"/>
    </row>
    <row r="217" spans="1:11" s="10" customFormat="1" ht="15.75" hidden="1">
      <c r="A217" s="66" t="s">
        <v>0</v>
      </c>
      <c r="B217" s="67">
        <f>AVERAGE(B208:B216)</f>
        <v>0.66836419753086418</v>
      </c>
      <c r="C217" s="67"/>
      <c r="D217" s="47"/>
      <c r="E217" s="47"/>
      <c r="F217" s="47"/>
      <c r="G217" s="130"/>
      <c r="H217" s="131"/>
      <c r="I217" s="132"/>
      <c r="J217" s="47"/>
      <c r="K217" s="47"/>
    </row>
  </sheetData>
  <sheetProtection algorithmName="SHA-512" hashValue="6zo/37tmh38ZR87UOCLi9qkkJt70rxJMRLjFbkoSW2s79uvsbaq36t+dag+7szAYB3HPiG+lts+PQQlx8rhHxA==" saltValue="wdUb6RQ9EZEiqpfVnt4KgQ==" spinCount="100000" sheet="1" objects="1" scenarios="1"/>
  <mergeCells count="116">
    <mergeCell ref="A200:A204"/>
    <mergeCell ref="B200:B204"/>
    <mergeCell ref="K40:K41"/>
    <mergeCell ref="J117:J118"/>
    <mergeCell ref="J127:J128"/>
    <mergeCell ref="J143:J144"/>
    <mergeCell ref="B161:B162"/>
    <mergeCell ref="E161:E162"/>
    <mergeCell ref="B164:B169"/>
    <mergeCell ref="E164:E169"/>
    <mergeCell ref="A170:A197"/>
    <mergeCell ref="B171:B197"/>
    <mergeCell ref="E171:E174"/>
    <mergeCell ref="E176:E197"/>
    <mergeCell ref="B155:B156"/>
    <mergeCell ref="E155:E156"/>
    <mergeCell ref="B157:B158"/>
    <mergeCell ref="E157:E158"/>
    <mergeCell ref="B159:B160"/>
    <mergeCell ref="E159:E160"/>
    <mergeCell ref="J111:J112"/>
    <mergeCell ref="J90:J92"/>
    <mergeCell ref="A66:A89"/>
    <mergeCell ref="B66:B73"/>
    <mergeCell ref="M143:M154"/>
    <mergeCell ref="L117:L126"/>
    <mergeCell ref="M117:M126"/>
    <mergeCell ref="B127:B142"/>
    <mergeCell ref="E127:E142"/>
    <mergeCell ref="G127:G128"/>
    <mergeCell ref="H127:H128"/>
    <mergeCell ref="L127:L142"/>
    <mergeCell ref="A198:A199"/>
    <mergeCell ref="L111:L115"/>
    <mergeCell ref="M111:M115"/>
    <mergeCell ref="A116:A169"/>
    <mergeCell ref="I116:I154"/>
    <mergeCell ref="B117:B126"/>
    <mergeCell ref="E117:E126"/>
    <mergeCell ref="G117:G118"/>
    <mergeCell ref="H117:H118"/>
    <mergeCell ref="A107:A110"/>
    <mergeCell ref="I107:I110"/>
    <mergeCell ref="L107:L110"/>
    <mergeCell ref="M107:M110"/>
    <mergeCell ref="A111:A115"/>
    <mergeCell ref="B111:B115"/>
    <mergeCell ref="E111:E115"/>
    <mergeCell ref="G111:G112"/>
    <mergeCell ref="H111:H112"/>
    <mergeCell ref="I111:I115"/>
    <mergeCell ref="M127:M142"/>
    <mergeCell ref="B143:B154"/>
    <mergeCell ref="E143:E154"/>
    <mergeCell ref="G143:G144"/>
    <mergeCell ref="H143:H144"/>
    <mergeCell ref="L143:L154"/>
    <mergeCell ref="L90:L101"/>
    <mergeCell ref="M90:M101"/>
    <mergeCell ref="B96:B97"/>
    <mergeCell ref="E96:E97"/>
    <mergeCell ref="B98:B100"/>
    <mergeCell ref="E98:E100"/>
    <mergeCell ref="A90:A106"/>
    <mergeCell ref="B90:B94"/>
    <mergeCell ref="E90:E94"/>
    <mergeCell ref="G90:G92"/>
    <mergeCell ref="H90:H92"/>
    <mergeCell ref="I90:I101"/>
    <mergeCell ref="B102:B106"/>
    <mergeCell ref="E102:E106"/>
    <mergeCell ref="E66:E73"/>
    <mergeCell ref="B74:B82"/>
    <mergeCell ref="E74:E82"/>
    <mergeCell ref="J75:J82"/>
    <mergeCell ref="B85:B88"/>
    <mergeCell ref="E85:E88"/>
    <mergeCell ref="A54:A65"/>
    <mergeCell ref="B54:B61"/>
    <mergeCell ref="E54:E61"/>
    <mergeCell ref="I54:I65"/>
    <mergeCell ref="A32:A53"/>
    <mergeCell ref="I32:I52"/>
    <mergeCell ref="L32:L52"/>
    <mergeCell ref="M32:M52"/>
    <mergeCell ref="B35:B37"/>
    <mergeCell ref="E35:E37"/>
    <mergeCell ref="B39:B50"/>
    <mergeCell ref="E39:E50"/>
    <mergeCell ref="G40:G41"/>
    <mergeCell ref="H40:H41"/>
    <mergeCell ref="J39:J50"/>
    <mergeCell ref="L22:L31"/>
    <mergeCell ref="M22:M31"/>
    <mergeCell ref="L8:L16"/>
    <mergeCell ref="M8:M16"/>
    <mergeCell ref="B13:B16"/>
    <mergeCell ref="E13:E16"/>
    <mergeCell ref="B17:B20"/>
    <mergeCell ref="E17:E20"/>
    <mergeCell ref="L54:L65"/>
    <mergeCell ref="M54:M65"/>
    <mergeCell ref="B62:B64"/>
    <mergeCell ref="E62:E64"/>
    <mergeCell ref="A1:J1"/>
    <mergeCell ref="A5:C5"/>
    <mergeCell ref="G5:I5"/>
    <mergeCell ref="J5:J6"/>
    <mergeCell ref="A7:A21"/>
    <mergeCell ref="B8:B12"/>
    <mergeCell ref="E8:E12"/>
    <mergeCell ref="I8:I16"/>
    <mergeCell ref="A22:A31"/>
    <mergeCell ref="B22:B23"/>
    <mergeCell ref="E22:E23"/>
    <mergeCell ref="I22:I31"/>
  </mergeCells>
  <hyperlinks>
    <hyperlink ref="K35" r:id="rId1"/>
    <hyperlink ref="K38" r:id="rId2"/>
    <hyperlink ref="K39" r:id="rId3" display="http://www.cundinamarca.gov.co/Home/SecretariasEntidades.gc/Secretariadefuncionpub/SecdeFunPubDespliegue/asquienessomos_contenidos/csecfunpub_quienesestructuraorgydir"/>
    <hyperlink ref="K43" r:id="rId4"/>
    <hyperlink ref="K45" r:id="rId5"/>
    <hyperlink ref="K44" r:id="rId6"/>
    <hyperlink ref="K46" r:id="rId7"/>
    <hyperlink ref="K47" r:id="rId8"/>
    <hyperlink ref="K111" r:id="rId9"/>
    <hyperlink ref="K112" r:id="rId10"/>
    <hyperlink ref="K113" r:id="rId11"/>
    <hyperlink ref="K115" r:id="rId12"/>
    <hyperlink ref="K31" r:id="rId13"/>
    <hyperlink ref="K22" r:id="rId14"/>
    <hyperlink ref="K23" r:id="rId15"/>
    <hyperlink ref="K26" r:id="rId16"/>
    <hyperlink ref="K52" r:id="rId17"/>
    <hyperlink ref="K9" r:id="rId18"/>
    <hyperlink ref="K8" r:id="rId19"/>
    <hyperlink ref="K10" r:id="rId20"/>
    <hyperlink ref="K30" r:id="rId21"/>
    <hyperlink ref="K27" r:id="rId22"/>
    <hyperlink ref="K28" r:id="rId23"/>
    <hyperlink ref="K62" display="http://www.cundinamarca.gov.co/Home/SecretariasEntidades.gc/Secretariadefuncionpub/SecdeFunPubDespliegue/ascentrodoc_contenidos/normograma/!ut/p/z1/lZBBC4JAEIV_UcyoZXbUwlVLDEmyvciiti3krqzSoV-fRYcisJrbwPfezHtAIQcq2UVw1gsl2XnYD9QuLMdBkqARoR-t0HVwa6TGIsx2U9g"/>
    <hyperlink ref="K63" display="http://www.cundinamarca.gov.co/Home/SecretariasEntidades.gc/Secretariadefuncionpub/SecdeFunPubDespliegue/ascentrodoc_contenidos/normograma/!ut/p/z1/lZBBC4JAEIV_UcyoZXbUwlVLDEmyvciiti3krqzSoV-fRYcisJrbwPfezHtAIQcq2UVw1gsl2XnYD9QuLMdBkqARoR-t0HVwa6TGIsx2U9g"/>
    <hyperlink ref="K25" r:id="rId24" display="http://www.cundinamarca.gov.co/Home/SecretariasEntidades.gc/Secretariadefuncionpub/SecdeFunPubDespliegue/asserviciosciu_contenidos/convocatorias+y+concursos"/>
    <hyperlink ref="K24" r:id="rId25"/>
    <hyperlink ref="K94" r:id="rId26"/>
    <hyperlink ref="K107" r:id="rId27"/>
    <hyperlink ref="K108" r:id="rId28"/>
    <hyperlink ref="K96" r:id="rId29"/>
    <hyperlink ref="K110" r:id="rId30"/>
    <hyperlink ref="K90" r:id="rId31"/>
    <hyperlink ref="K93" r:id="rId32"/>
    <hyperlink ref="K83" r:id="rId33"/>
    <hyperlink ref="K117" r:id="rId34"/>
    <hyperlink ref="K118" r:id="rId35"/>
    <hyperlink ref="K119" r:id="rId36"/>
    <hyperlink ref="K120" r:id="rId37"/>
    <hyperlink ref="K121" r:id="rId38"/>
    <hyperlink ref="K122" r:id="rId39"/>
    <hyperlink ref="K123" r:id="rId40"/>
    <hyperlink ref="K124" r:id="rId41"/>
    <hyperlink ref="K125" r:id="rId42"/>
    <hyperlink ref="K143" r:id="rId43"/>
    <hyperlink ref="K144" r:id="rId44"/>
    <hyperlink ref="K145" r:id="rId45"/>
    <hyperlink ref="K146" r:id="rId46"/>
    <hyperlink ref="K148" r:id="rId47"/>
    <hyperlink ref="K147" r:id="rId48"/>
    <hyperlink ref="K149" r:id="rId49"/>
    <hyperlink ref="K150" r:id="rId50"/>
  </hyperlinks>
  <pageMargins left="0.7" right="0.7" top="0.75" bottom="0.75" header="0.51180555555555496" footer="0.51180555555555496"/>
  <pageSetup firstPageNumber="0" orientation="portrait" horizontalDpi="300" verticalDpi="300" r:id="rId51"/>
  <tableParts count="1">
    <tablePart r:id="rId5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Lista!$A$1:$A$4</xm:f>
          </x14:formula1>
          <xm:sqref>G8:G197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zoomScaleNormal="100" workbookViewId="0">
      <pane xSplit="2" ySplit="7" topLeftCell="C8" activePane="bottomRight" state="frozen"/>
      <selection pane="topRight" activeCell="C1" sqref="C1"/>
      <selection pane="bottomLeft" activeCell="A8" sqref="A8"/>
      <selection pane="bottomRight" activeCell="M8" sqref="M8:M16"/>
    </sheetView>
  </sheetViews>
  <sheetFormatPr baseColWidth="10" defaultColWidth="9.140625" defaultRowHeight="15"/>
  <cols>
    <col min="1" max="1" width="31.7109375" style="42" customWidth="1"/>
    <col min="2" max="2" width="19.7109375" style="43" customWidth="1"/>
    <col min="3" max="3" width="38.7109375" style="43" customWidth="1"/>
    <col min="4" max="4" width="41" style="43" customWidth="1"/>
    <col min="5" max="5" width="13.7109375" style="43" customWidth="1"/>
    <col min="6" max="6" width="11.42578125" style="43" hidden="1" customWidth="1"/>
    <col min="7" max="7" width="12.85546875" style="44" customWidth="1"/>
    <col min="8" max="8" width="13" style="45" customWidth="1"/>
    <col min="9" max="9" width="12.7109375" style="46" customWidth="1"/>
    <col min="10" max="10" width="46.28515625" style="43" customWidth="1"/>
    <col min="11" max="11" width="28.42578125" style="47" customWidth="1"/>
    <col min="12" max="12" width="31" style="9" customWidth="1"/>
    <col min="13" max="13" width="54.140625" style="9" customWidth="1"/>
    <col min="14" max="16384" width="9.140625" style="9"/>
  </cols>
  <sheetData>
    <row r="1" spans="1:13">
      <c r="A1" s="205" t="s">
        <v>428</v>
      </c>
      <c r="B1" s="205"/>
      <c r="C1" s="205"/>
      <c r="D1" s="205"/>
      <c r="E1" s="205"/>
      <c r="F1" s="205"/>
      <c r="G1" s="205"/>
      <c r="H1" s="205"/>
      <c r="I1" s="205"/>
      <c r="J1" s="205"/>
    </row>
    <row r="2" spans="1:13" ht="18.95" customHeight="1">
      <c r="A2" s="78" t="s">
        <v>427</v>
      </c>
      <c r="B2" s="79" t="s">
        <v>905</v>
      </c>
      <c r="D2" s="145"/>
    </row>
    <row r="3" spans="1:13" ht="15.75" hidden="1" customHeight="1">
      <c r="A3" s="78" t="s">
        <v>426</v>
      </c>
      <c r="B3" s="80"/>
      <c r="C3" s="80"/>
      <c r="D3" s="80"/>
    </row>
    <row r="4" spans="1:13">
      <c r="A4" s="42" t="s">
        <v>425</v>
      </c>
      <c r="B4" s="81">
        <v>44350</v>
      </c>
    </row>
    <row r="5" spans="1:13" ht="15.95" customHeight="1">
      <c r="A5" s="206" t="s">
        <v>424</v>
      </c>
      <c r="B5" s="206"/>
      <c r="C5" s="206"/>
      <c r="D5" s="11" t="s">
        <v>423</v>
      </c>
      <c r="E5" s="11" t="s">
        <v>422</v>
      </c>
      <c r="F5" s="11" t="s">
        <v>421</v>
      </c>
      <c r="G5" s="207" t="s">
        <v>420</v>
      </c>
      <c r="H5" s="207"/>
      <c r="I5" s="207"/>
      <c r="J5" s="208" t="s">
        <v>419</v>
      </c>
      <c r="K5" s="12" t="s">
        <v>418</v>
      </c>
      <c r="L5" s="73" t="s">
        <v>417</v>
      </c>
      <c r="M5" s="73" t="s">
        <v>416</v>
      </c>
    </row>
    <row r="6" spans="1:13" ht="15.95" customHeight="1">
      <c r="A6" s="11" t="s">
        <v>12</v>
      </c>
      <c r="B6" s="11" t="s">
        <v>415</v>
      </c>
      <c r="C6" s="11" t="s">
        <v>414</v>
      </c>
      <c r="D6" s="11"/>
      <c r="E6" s="11"/>
      <c r="F6" s="11"/>
      <c r="G6" s="13" t="s">
        <v>413</v>
      </c>
      <c r="H6" s="14" t="s">
        <v>412</v>
      </c>
      <c r="I6" s="12" t="s">
        <v>411</v>
      </c>
      <c r="J6" s="209"/>
      <c r="K6" s="86"/>
      <c r="L6" s="74"/>
      <c r="M6" s="74"/>
    </row>
    <row r="7" spans="1:13" s="84" customFormat="1" ht="30" hidden="1">
      <c r="A7" s="286" t="s">
        <v>410</v>
      </c>
      <c r="B7" s="83" t="s">
        <v>409</v>
      </c>
      <c r="C7" s="83" t="s">
        <v>408</v>
      </c>
      <c r="D7" s="83" t="s">
        <v>407</v>
      </c>
      <c r="E7" s="83" t="s">
        <v>406</v>
      </c>
      <c r="F7" s="87">
        <v>353</v>
      </c>
      <c r="G7" s="88" t="s">
        <v>405</v>
      </c>
      <c r="H7" s="89">
        <f t="shared" ref="H7:H37" si="0">IF(G7="SI",1,IF(G7="PARCIAL",0.5,IF(G7="NO APLICA","",0)))</f>
        <v>0</v>
      </c>
      <c r="I7" s="20"/>
      <c r="J7" s="83"/>
      <c r="K7" s="92"/>
      <c r="L7" s="85"/>
      <c r="M7" s="85"/>
    </row>
    <row r="8" spans="1:13" s="84" customFormat="1" ht="90">
      <c r="A8" s="286"/>
      <c r="B8" s="217" t="s">
        <v>404</v>
      </c>
      <c r="C8" s="83" t="s">
        <v>403</v>
      </c>
      <c r="D8" s="83" t="s">
        <v>402</v>
      </c>
      <c r="E8" s="217" t="s">
        <v>337</v>
      </c>
      <c r="F8" s="87">
        <v>200</v>
      </c>
      <c r="G8" s="88" t="s">
        <v>430</v>
      </c>
      <c r="H8" s="89">
        <f t="shared" si="0"/>
        <v>0.5</v>
      </c>
      <c r="I8" s="184">
        <f>AVERAGE(H8,H9,H10,H13,H15,H16)</f>
        <v>0.7</v>
      </c>
      <c r="J8" s="83" t="s">
        <v>1113</v>
      </c>
      <c r="K8" s="91" t="s">
        <v>703</v>
      </c>
      <c r="L8" s="218"/>
      <c r="M8" s="218"/>
    </row>
    <row r="9" spans="1:13" s="84" customFormat="1" ht="60">
      <c r="A9" s="286"/>
      <c r="B9" s="217"/>
      <c r="C9" s="83" t="s">
        <v>401</v>
      </c>
      <c r="D9" s="83" t="s">
        <v>400</v>
      </c>
      <c r="E9" s="217"/>
      <c r="F9" s="87">
        <v>201</v>
      </c>
      <c r="G9" s="88" t="s">
        <v>430</v>
      </c>
      <c r="H9" s="89">
        <f t="shared" si="0"/>
        <v>0.5</v>
      </c>
      <c r="I9" s="184"/>
      <c r="J9" s="83" t="s">
        <v>1113</v>
      </c>
      <c r="K9" s="91"/>
      <c r="L9" s="219"/>
      <c r="M9" s="219"/>
    </row>
    <row r="10" spans="1:13" s="84" customFormat="1">
      <c r="A10" s="286"/>
      <c r="B10" s="217"/>
      <c r="C10" s="83" t="s">
        <v>399</v>
      </c>
      <c r="D10" s="83"/>
      <c r="E10" s="217"/>
      <c r="F10" s="87">
        <v>202</v>
      </c>
      <c r="G10" s="88" t="s">
        <v>430</v>
      </c>
      <c r="H10" s="89">
        <f t="shared" si="0"/>
        <v>0.5</v>
      </c>
      <c r="I10" s="184"/>
      <c r="J10" s="83"/>
      <c r="K10" s="91"/>
      <c r="L10" s="219"/>
      <c r="M10" s="219"/>
    </row>
    <row r="11" spans="1:13" s="84" customFormat="1" ht="15.95" hidden="1" customHeight="1">
      <c r="A11" s="286"/>
      <c r="B11" s="217"/>
      <c r="C11" s="83" t="s">
        <v>398</v>
      </c>
      <c r="D11" s="83" t="s">
        <v>397</v>
      </c>
      <c r="E11" s="217"/>
      <c r="F11" s="87">
        <v>203</v>
      </c>
      <c r="G11" s="88"/>
      <c r="H11" s="89">
        <f t="shared" si="0"/>
        <v>0</v>
      </c>
      <c r="I11" s="184"/>
      <c r="J11" s="83"/>
      <c r="K11" s="92"/>
      <c r="L11" s="219"/>
      <c r="M11" s="219"/>
    </row>
    <row r="12" spans="1:13" s="84" customFormat="1" ht="90" hidden="1" customHeight="1">
      <c r="A12" s="286"/>
      <c r="B12" s="217"/>
      <c r="C12" s="83" t="s">
        <v>396</v>
      </c>
      <c r="D12" s="83" t="s">
        <v>395</v>
      </c>
      <c r="E12" s="217"/>
      <c r="F12" s="87">
        <v>204</v>
      </c>
      <c r="G12" s="88"/>
      <c r="H12" s="89">
        <f t="shared" si="0"/>
        <v>0</v>
      </c>
      <c r="I12" s="184"/>
      <c r="J12" s="83"/>
      <c r="K12" s="92"/>
      <c r="L12" s="219"/>
      <c r="M12" s="219"/>
    </row>
    <row r="13" spans="1:13" s="84" customFormat="1" ht="90">
      <c r="A13" s="286"/>
      <c r="B13" s="217" t="s">
        <v>394</v>
      </c>
      <c r="C13" s="83" t="s">
        <v>393</v>
      </c>
      <c r="D13" s="83" t="s">
        <v>392</v>
      </c>
      <c r="E13" s="217" t="s">
        <v>391</v>
      </c>
      <c r="F13" s="87">
        <v>205</v>
      </c>
      <c r="G13" s="88" t="s">
        <v>429</v>
      </c>
      <c r="H13" s="89">
        <f t="shared" si="0"/>
        <v>1</v>
      </c>
      <c r="I13" s="184"/>
      <c r="J13" s="83"/>
      <c r="K13" s="91" t="s">
        <v>703</v>
      </c>
      <c r="L13" s="219"/>
      <c r="M13" s="219"/>
    </row>
    <row r="14" spans="1:13" s="84" customFormat="1" ht="48" hidden="1" customHeight="1">
      <c r="A14" s="286"/>
      <c r="B14" s="217"/>
      <c r="C14" s="83" t="s">
        <v>390</v>
      </c>
      <c r="D14" s="83" t="s">
        <v>389</v>
      </c>
      <c r="E14" s="217"/>
      <c r="F14" s="87">
        <v>206</v>
      </c>
      <c r="G14" s="88"/>
      <c r="H14" s="89">
        <f t="shared" si="0"/>
        <v>0</v>
      </c>
      <c r="I14" s="184"/>
      <c r="J14" s="83"/>
      <c r="K14" s="92"/>
      <c r="L14" s="219"/>
      <c r="M14" s="219"/>
    </row>
    <row r="15" spans="1:13" s="84" customFormat="1">
      <c r="A15" s="286"/>
      <c r="B15" s="217"/>
      <c r="C15" s="83" t="s">
        <v>388</v>
      </c>
      <c r="D15" s="83"/>
      <c r="E15" s="217"/>
      <c r="F15" s="87">
        <v>207</v>
      </c>
      <c r="G15" s="88" t="s">
        <v>429</v>
      </c>
      <c r="H15" s="89">
        <f t="shared" si="0"/>
        <v>1</v>
      </c>
      <c r="I15" s="184"/>
      <c r="J15" s="83" t="s">
        <v>980</v>
      </c>
      <c r="K15" s="91"/>
      <c r="L15" s="219"/>
      <c r="M15" s="219"/>
    </row>
    <row r="16" spans="1:13" s="84" customFormat="1" ht="45">
      <c r="A16" s="286"/>
      <c r="B16" s="217"/>
      <c r="C16" s="83" t="s">
        <v>387</v>
      </c>
      <c r="D16" s="83" t="s">
        <v>386</v>
      </c>
      <c r="E16" s="217"/>
      <c r="F16" s="87">
        <v>208</v>
      </c>
      <c r="G16" s="88" t="s">
        <v>431</v>
      </c>
      <c r="H16" s="89" t="str">
        <f t="shared" si="0"/>
        <v/>
      </c>
      <c r="I16" s="184"/>
      <c r="J16" s="83"/>
      <c r="K16" s="92"/>
      <c r="L16" s="220"/>
      <c r="M16" s="220"/>
    </row>
    <row r="17" spans="1:13" s="84" customFormat="1" ht="32.1" hidden="1" customHeight="1">
      <c r="A17" s="286"/>
      <c r="B17" s="217" t="s">
        <v>385</v>
      </c>
      <c r="C17" s="83" t="s">
        <v>384</v>
      </c>
      <c r="D17" s="83"/>
      <c r="E17" s="217" t="s">
        <v>383</v>
      </c>
      <c r="F17" s="87">
        <v>209</v>
      </c>
      <c r="G17" s="88"/>
      <c r="H17" s="89">
        <f t="shared" si="0"/>
        <v>0</v>
      </c>
      <c r="I17" s="20"/>
      <c r="J17" s="83"/>
      <c r="K17" s="92"/>
      <c r="L17" s="85"/>
      <c r="M17" s="85"/>
    </row>
    <row r="18" spans="1:13" s="84" customFormat="1" ht="15.95" hidden="1" customHeight="1">
      <c r="A18" s="286"/>
      <c r="B18" s="217"/>
      <c r="C18" s="83" t="s">
        <v>382</v>
      </c>
      <c r="D18" s="83"/>
      <c r="E18" s="217"/>
      <c r="F18" s="87">
        <v>210</v>
      </c>
      <c r="G18" s="88"/>
      <c r="H18" s="89">
        <f t="shared" si="0"/>
        <v>0</v>
      </c>
      <c r="I18" s="20"/>
      <c r="J18" s="83"/>
      <c r="K18" s="92"/>
      <c r="L18" s="85"/>
      <c r="M18" s="85"/>
    </row>
    <row r="19" spans="1:13" s="84" customFormat="1" ht="32.1" hidden="1" customHeight="1">
      <c r="A19" s="286"/>
      <c r="B19" s="217"/>
      <c r="C19" s="83" t="s">
        <v>381</v>
      </c>
      <c r="D19" s="83"/>
      <c r="E19" s="217"/>
      <c r="F19" s="87">
        <v>211</v>
      </c>
      <c r="G19" s="88"/>
      <c r="H19" s="89">
        <f t="shared" si="0"/>
        <v>0</v>
      </c>
      <c r="I19" s="20"/>
      <c r="J19" s="83"/>
      <c r="K19" s="92"/>
      <c r="L19" s="85"/>
      <c r="M19" s="85"/>
    </row>
    <row r="20" spans="1:13" s="84" customFormat="1" ht="32.1" hidden="1" customHeight="1">
      <c r="A20" s="286"/>
      <c r="B20" s="217"/>
      <c r="C20" s="83" t="s">
        <v>380</v>
      </c>
      <c r="D20" s="83"/>
      <c r="E20" s="217"/>
      <c r="F20" s="87">
        <v>212</v>
      </c>
      <c r="G20" s="88"/>
      <c r="H20" s="89">
        <f t="shared" si="0"/>
        <v>0</v>
      </c>
      <c r="I20" s="20"/>
      <c r="J20" s="83"/>
      <c r="K20" s="92"/>
      <c r="L20" s="85"/>
      <c r="M20" s="85"/>
    </row>
    <row r="21" spans="1:13" s="84" customFormat="1" ht="80.099999999999994" hidden="1" customHeight="1">
      <c r="A21" s="286"/>
      <c r="B21" s="83" t="s">
        <v>379</v>
      </c>
      <c r="C21" s="83" t="s">
        <v>378</v>
      </c>
      <c r="D21" s="83" t="s">
        <v>377</v>
      </c>
      <c r="E21" s="83" t="s">
        <v>376</v>
      </c>
      <c r="F21" s="87">
        <v>213</v>
      </c>
      <c r="G21" s="88"/>
      <c r="H21" s="89">
        <f t="shared" si="0"/>
        <v>0</v>
      </c>
      <c r="I21" s="20"/>
      <c r="J21" s="83"/>
      <c r="K21" s="92"/>
      <c r="L21" s="85"/>
      <c r="M21" s="85"/>
    </row>
    <row r="22" spans="1:13" s="84" customFormat="1" ht="135">
      <c r="A22" s="286" t="s">
        <v>375</v>
      </c>
      <c r="B22" s="217" t="s">
        <v>374</v>
      </c>
      <c r="C22" s="83" t="s">
        <v>373</v>
      </c>
      <c r="D22" s="83" t="s">
        <v>372</v>
      </c>
      <c r="E22" s="217" t="s">
        <v>371</v>
      </c>
      <c r="F22" s="87">
        <v>214</v>
      </c>
      <c r="G22" s="88" t="s">
        <v>430</v>
      </c>
      <c r="H22" s="89">
        <f t="shared" si="0"/>
        <v>0.5</v>
      </c>
      <c r="I22" s="184">
        <f>AVERAGE(H22,H23,H24,H25,H26,H27,H28,H29,H30,H31)</f>
        <v>0.7</v>
      </c>
      <c r="J22" s="83" t="s">
        <v>1114</v>
      </c>
      <c r="K22" s="91" t="s">
        <v>488</v>
      </c>
      <c r="L22" s="218"/>
      <c r="M22" s="218"/>
    </row>
    <row r="23" spans="1:13" s="84" customFormat="1" ht="105">
      <c r="A23" s="286"/>
      <c r="B23" s="217"/>
      <c r="C23" s="83" t="s">
        <v>370</v>
      </c>
      <c r="D23" s="83" t="s">
        <v>369</v>
      </c>
      <c r="E23" s="217"/>
      <c r="F23" s="87">
        <v>215</v>
      </c>
      <c r="G23" s="88" t="s">
        <v>430</v>
      </c>
      <c r="H23" s="89">
        <f t="shared" si="0"/>
        <v>0.5</v>
      </c>
      <c r="I23" s="184"/>
      <c r="J23" s="83"/>
      <c r="K23" s="91" t="s">
        <v>488</v>
      </c>
      <c r="L23" s="219"/>
      <c r="M23" s="219"/>
    </row>
    <row r="24" spans="1:13" s="84" customFormat="1" ht="90">
      <c r="A24" s="286"/>
      <c r="B24" s="83" t="s">
        <v>368</v>
      </c>
      <c r="C24" s="83" t="s">
        <v>367</v>
      </c>
      <c r="D24" s="83" t="s">
        <v>366</v>
      </c>
      <c r="E24" s="83"/>
      <c r="F24" s="87">
        <v>216</v>
      </c>
      <c r="G24" s="88" t="s">
        <v>429</v>
      </c>
      <c r="H24" s="89">
        <f t="shared" si="0"/>
        <v>1</v>
      </c>
      <c r="I24" s="184"/>
      <c r="J24" s="83"/>
      <c r="K24" s="91" t="s">
        <v>721</v>
      </c>
      <c r="L24" s="219"/>
      <c r="M24" s="219"/>
    </row>
    <row r="25" spans="1:13" s="84" customFormat="1" ht="105">
      <c r="A25" s="286"/>
      <c r="B25" s="83" t="s">
        <v>365</v>
      </c>
      <c r="C25" s="83" t="s">
        <v>364</v>
      </c>
      <c r="D25" s="83"/>
      <c r="E25" s="83"/>
      <c r="F25" s="87">
        <v>217</v>
      </c>
      <c r="G25" s="88" t="s">
        <v>429</v>
      </c>
      <c r="H25" s="89">
        <f t="shared" si="0"/>
        <v>1</v>
      </c>
      <c r="I25" s="184"/>
      <c r="J25" s="83"/>
      <c r="K25" s="91" t="s">
        <v>488</v>
      </c>
      <c r="L25" s="219"/>
      <c r="M25" s="219"/>
    </row>
    <row r="26" spans="1:13" s="84" customFormat="1" ht="105">
      <c r="A26" s="286"/>
      <c r="B26" s="83" t="s">
        <v>363</v>
      </c>
      <c r="C26" s="83" t="s">
        <v>362</v>
      </c>
      <c r="D26" s="83" t="s">
        <v>361</v>
      </c>
      <c r="E26" s="83"/>
      <c r="F26" s="87">
        <v>218</v>
      </c>
      <c r="G26" s="88" t="s">
        <v>429</v>
      </c>
      <c r="H26" s="89">
        <f t="shared" si="0"/>
        <v>1</v>
      </c>
      <c r="I26" s="184"/>
      <c r="J26" s="83"/>
      <c r="K26" s="91" t="s">
        <v>720</v>
      </c>
      <c r="L26" s="219"/>
      <c r="M26" s="219"/>
    </row>
    <row r="27" spans="1:13" s="84" customFormat="1" ht="90">
      <c r="A27" s="286"/>
      <c r="B27" s="83" t="s">
        <v>360</v>
      </c>
      <c r="C27" s="83" t="s">
        <v>359</v>
      </c>
      <c r="D27" s="83"/>
      <c r="E27" s="83"/>
      <c r="F27" s="87">
        <v>219</v>
      </c>
      <c r="G27" s="88" t="s">
        <v>429</v>
      </c>
      <c r="H27" s="89">
        <f t="shared" si="0"/>
        <v>1</v>
      </c>
      <c r="I27" s="184"/>
      <c r="J27" s="83"/>
      <c r="K27" s="91" t="s">
        <v>719</v>
      </c>
      <c r="L27" s="219"/>
      <c r="M27" s="219"/>
    </row>
    <row r="28" spans="1:13" s="84" customFormat="1" ht="120">
      <c r="A28" s="286"/>
      <c r="B28" s="83" t="s">
        <v>358</v>
      </c>
      <c r="C28" s="83" t="s">
        <v>357</v>
      </c>
      <c r="D28" s="83"/>
      <c r="E28" s="83"/>
      <c r="F28" s="87">
        <v>220</v>
      </c>
      <c r="G28" s="88" t="s">
        <v>429</v>
      </c>
      <c r="H28" s="89">
        <f t="shared" si="0"/>
        <v>1</v>
      </c>
      <c r="I28" s="184"/>
      <c r="J28" s="83"/>
      <c r="K28" s="91" t="s">
        <v>718</v>
      </c>
      <c r="L28" s="219"/>
      <c r="M28" s="219"/>
    </row>
    <row r="29" spans="1:13" s="84" customFormat="1" ht="45">
      <c r="A29" s="286"/>
      <c r="B29" s="83" t="s">
        <v>356</v>
      </c>
      <c r="C29" s="83" t="s">
        <v>355</v>
      </c>
      <c r="D29" s="83"/>
      <c r="E29" s="83"/>
      <c r="F29" s="87">
        <v>221</v>
      </c>
      <c r="G29" s="88" t="s">
        <v>405</v>
      </c>
      <c r="H29" s="89">
        <f t="shared" si="0"/>
        <v>0</v>
      </c>
      <c r="I29" s="184"/>
      <c r="J29" s="83" t="s">
        <v>981</v>
      </c>
      <c r="K29" s="91"/>
      <c r="L29" s="219"/>
      <c r="M29" s="219"/>
    </row>
    <row r="30" spans="1:13" s="84" customFormat="1" ht="75">
      <c r="A30" s="286"/>
      <c r="B30" s="83" t="s">
        <v>354</v>
      </c>
      <c r="C30" s="83" t="s">
        <v>353</v>
      </c>
      <c r="D30" s="83"/>
      <c r="E30" s="83" t="s">
        <v>352</v>
      </c>
      <c r="F30" s="87">
        <v>222</v>
      </c>
      <c r="G30" s="88" t="s">
        <v>405</v>
      </c>
      <c r="H30" s="89">
        <f t="shared" si="0"/>
        <v>0</v>
      </c>
      <c r="I30" s="184"/>
      <c r="J30" s="83" t="s">
        <v>982</v>
      </c>
      <c r="K30" s="91"/>
      <c r="L30" s="219"/>
      <c r="M30" s="219"/>
    </row>
    <row r="31" spans="1:13" s="84" customFormat="1" ht="105">
      <c r="A31" s="286"/>
      <c r="B31" s="83" t="s">
        <v>351</v>
      </c>
      <c r="C31" s="83" t="s">
        <v>350</v>
      </c>
      <c r="D31" s="83" t="s">
        <v>349</v>
      </c>
      <c r="E31" s="83" t="s">
        <v>345</v>
      </c>
      <c r="F31" s="87">
        <v>223</v>
      </c>
      <c r="G31" s="88" t="s">
        <v>429</v>
      </c>
      <c r="H31" s="89">
        <f t="shared" si="0"/>
        <v>1</v>
      </c>
      <c r="I31" s="184"/>
      <c r="J31" s="83" t="s">
        <v>983</v>
      </c>
      <c r="K31" s="91" t="s">
        <v>717</v>
      </c>
      <c r="L31" s="220"/>
      <c r="M31" s="220"/>
    </row>
    <row r="32" spans="1:13" s="84" customFormat="1" ht="105">
      <c r="A32" s="286" t="s">
        <v>348</v>
      </c>
      <c r="B32" s="83" t="s">
        <v>347</v>
      </c>
      <c r="C32" s="83" t="s">
        <v>346</v>
      </c>
      <c r="D32" s="83"/>
      <c r="E32" s="83" t="s">
        <v>345</v>
      </c>
      <c r="F32" s="87">
        <v>224</v>
      </c>
      <c r="G32" s="88" t="s">
        <v>429</v>
      </c>
      <c r="H32" s="89">
        <f t="shared" si="0"/>
        <v>1</v>
      </c>
      <c r="I32" s="184">
        <f>AVERAGE(H32,H33,H34,H35,H38,H39,H40,H42,H43,H44,H45,H46,H47,H48,H49,H50,H52)</f>
        <v>0.71875</v>
      </c>
      <c r="J32" s="83" t="s">
        <v>984</v>
      </c>
      <c r="K32" s="91" t="s">
        <v>716</v>
      </c>
      <c r="L32" s="218"/>
      <c r="M32" s="218"/>
    </row>
    <row r="33" spans="1:13" s="84" customFormat="1" ht="90">
      <c r="A33" s="286"/>
      <c r="B33" s="83" t="s">
        <v>344</v>
      </c>
      <c r="C33" s="83" t="s">
        <v>343</v>
      </c>
      <c r="D33" s="83"/>
      <c r="E33" s="83" t="s">
        <v>337</v>
      </c>
      <c r="F33" s="87">
        <v>225</v>
      </c>
      <c r="G33" s="88" t="s">
        <v>430</v>
      </c>
      <c r="H33" s="89">
        <f t="shared" si="0"/>
        <v>0.5</v>
      </c>
      <c r="I33" s="184"/>
      <c r="J33" s="83" t="s">
        <v>1115</v>
      </c>
      <c r="K33" s="91" t="s">
        <v>715</v>
      </c>
      <c r="L33" s="219"/>
      <c r="M33" s="219"/>
    </row>
    <row r="34" spans="1:13" s="84" customFormat="1" ht="210">
      <c r="A34" s="286"/>
      <c r="B34" s="83" t="s">
        <v>342</v>
      </c>
      <c r="C34" s="83" t="s">
        <v>341</v>
      </c>
      <c r="D34" s="83"/>
      <c r="E34" s="83" t="s">
        <v>340</v>
      </c>
      <c r="F34" s="87">
        <v>226</v>
      </c>
      <c r="G34" s="88" t="s">
        <v>430</v>
      </c>
      <c r="H34" s="89">
        <f t="shared" si="0"/>
        <v>0.5</v>
      </c>
      <c r="I34" s="184"/>
      <c r="J34" s="83" t="s">
        <v>985</v>
      </c>
      <c r="K34" s="91" t="s">
        <v>714</v>
      </c>
      <c r="L34" s="219"/>
      <c r="M34" s="219"/>
    </row>
    <row r="35" spans="1:13" s="84" customFormat="1" ht="90">
      <c r="A35" s="286"/>
      <c r="B35" s="221" t="s">
        <v>339</v>
      </c>
      <c r="C35" s="83" t="s">
        <v>338</v>
      </c>
      <c r="D35" s="83"/>
      <c r="E35" s="217" t="s">
        <v>337</v>
      </c>
      <c r="F35" s="87">
        <v>227</v>
      </c>
      <c r="G35" s="88" t="s">
        <v>429</v>
      </c>
      <c r="H35" s="89">
        <f t="shared" si="0"/>
        <v>1</v>
      </c>
      <c r="I35" s="184"/>
      <c r="J35" s="83"/>
      <c r="K35" s="91" t="s">
        <v>712</v>
      </c>
      <c r="L35" s="219"/>
      <c r="M35" s="219"/>
    </row>
    <row r="36" spans="1:13" s="84" customFormat="1" ht="32.1" hidden="1" customHeight="1">
      <c r="A36" s="286"/>
      <c r="B36" s="222"/>
      <c r="C36" s="83" t="s">
        <v>336</v>
      </c>
      <c r="D36" s="83"/>
      <c r="E36" s="217"/>
      <c r="F36" s="87">
        <v>228</v>
      </c>
      <c r="G36" s="88"/>
      <c r="H36" s="89">
        <f t="shared" si="0"/>
        <v>0</v>
      </c>
      <c r="I36" s="184"/>
      <c r="J36" s="83"/>
      <c r="K36" s="92"/>
      <c r="L36" s="219"/>
      <c r="M36" s="219"/>
    </row>
    <row r="37" spans="1:13" s="84" customFormat="1" ht="48" hidden="1" customHeight="1">
      <c r="A37" s="286"/>
      <c r="B37" s="223"/>
      <c r="C37" s="83" t="s">
        <v>335</v>
      </c>
      <c r="D37" s="83"/>
      <c r="E37" s="217"/>
      <c r="F37" s="87">
        <v>229</v>
      </c>
      <c r="G37" s="88"/>
      <c r="H37" s="89">
        <f t="shared" si="0"/>
        <v>0</v>
      </c>
      <c r="I37" s="184"/>
      <c r="J37" s="83"/>
      <c r="K37" s="92"/>
      <c r="L37" s="219"/>
      <c r="M37" s="219"/>
    </row>
    <row r="38" spans="1:13" s="84" customFormat="1" ht="90">
      <c r="A38" s="286"/>
      <c r="B38" s="83" t="s">
        <v>334</v>
      </c>
      <c r="C38" s="83" t="s">
        <v>333</v>
      </c>
      <c r="D38" s="83"/>
      <c r="E38" s="83"/>
      <c r="F38" s="87"/>
      <c r="G38" s="88" t="s">
        <v>429</v>
      </c>
      <c r="H38" s="93"/>
      <c r="I38" s="184"/>
      <c r="J38" s="83" t="s">
        <v>986</v>
      </c>
      <c r="K38" s="91" t="s">
        <v>712</v>
      </c>
      <c r="L38" s="219"/>
      <c r="M38" s="219"/>
    </row>
    <row r="39" spans="1:13" s="84" customFormat="1" ht="271.5">
      <c r="A39" s="286"/>
      <c r="B39" s="217" t="s">
        <v>332</v>
      </c>
      <c r="C39" s="83" t="s">
        <v>331</v>
      </c>
      <c r="D39" s="83" t="s">
        <v>330</v>
      </c>
      <c r="E39" s="217" t="s">
        <v>329</v>
      </c>
      <c r="F39" s="87">
        <v>230</v>
      </c>
      <c r="G39" s="88" t="s">
        <v>430</v>
      </c>
      <c r="H39" s="89">
        <f>IF(G39="SI",1,IF(G39="PARCIAL",0.5,IF(G39="NO APLICA","",0)))</f>
        <v>0.5</v>
      </c>
      <c r="I39" s="184"/>
      <c r="J39" s="236" t="s">
        <v>1116</v>
      </c>
      <c r="K39" s="91" t="s">
        <v>713</v>
      </c>
      <c r="L39" s="219"/>
      <c r="M39" s="219"/>
    </row>
    <row r="40" spans="1:13" s="84" customFormat="1" ht="32.1" customHeight="1">
      <c r="A40" s="286"/>
      <c r="B40" s="217"/>
      <c r="C40" s="83" t="s">
        <v>328</v>
      </c>
      <c r="D40" s="83"/>
      <c r="E40" s="217"/>
      <c r="F40" s="87">
        <v>429</v>
      </c>
      <c r="G40" s="227" t="s">
        <v>429</v>
      </c>
      <c r="H40" s="229">
        <f>IF(G40="SI",1,IF(G40="PARCIAL",0.5,IF(G40="NO APLICA","",0)))</f>
        <v>1</v>
      </c>
      <c r="I40" s="184"/>
      <c r="J40" s="237"/>
      <c r="K40" s="92"/>
      <c r="L40" s="219"/>
      <c r="M40" s="219"/>
    </row>
    <row r="41" spans="1:13" s="84" customFormat="1" ht="165">
      <c r="A41" s="286"/>
      <c r="B41" s="217"/>
      <c r="C41" s="83" t="s">
        <v>327</v>
      </c>
      <c r="D41" s="83" t="s">
        <v>326</v>
      </c>
      <c r="E41" s="217"/>
      <c r="F41" s="87">
        <v>231</v>
      </c>
      <c r="G41" s="228"/>
      <c r="H41" s="230"/>
      <c r="I41" s="184"/>
      <c r="J41" s="237"/>
      <c r="K41" s="91" t="s">
        <v>713</v>
      </c>
      <c r="L41" s="219"/>
      <c r="M41" s="219"/>
    </row>
    <row r="42" spans="1:13" s="84" customFormat="1" ht="165">
      <c r="A42" s="286"/>
      <c r="B42" s="217"/>
      <c r="C42" s="83" t="s">
        <v>325</v>
      </c>
      <c r="D42" s="83" t="s">
        <v>324</v>
      </c>
      <c r="E42" s="217"/>
      <c r="F42" s="87">
        <v>232</v>
      </c>
      <c r="G42" s="88" t="s">
        <v>405</v>
      </c>
      <c r="H42" s="89">
        <f t="shared" ref="H42:H73" si="1">IF(G42="SI",1,IF(G42="PARCIAL",0.5,IF(G42="NO APLICA","",0)))</f>
        <v>0</v>
      </c>
      <c r="I42" s="184"/>
      <c r="J42" s="237"/>
      <c r="K42" s="91" t="s">
        <v>712</v>
      </c>
      <c r="L42" s="219"/>
      <c r="M42" s="219"/>
    </row>
    <row r="43" spans="1:13" s="84" customFormat="1" ht="165">
      <c r="A43" s="286"/>
      <c r="B43" s="217"/>
      <c r="C43" s="83" t="s">
        <v>323</v>
      </c>
      <c r="D43" s="83" t="s">
        <v>322</v>
      </c>
      <c r="E43" s="217"/>
      <c r="F43" s="87">
        <v>233</v>
      </c>
      <c r="G43" s="88" t="s">
        <v>405</v>
      </c>
      <c r="H43" s="89">
        <f t="shared" si="1"/>
        <v>0</v>
      </c>
      <c r="I43" s="184"/>
      <c r="J43" s="237"/>
      <c r="K43" s="91" t="s">
        <v>712</v>
      </c>
      <c r="L43" s="219"/>
      <c r="M43" s="219"/>
    </row>
    <row r="44" spans="1:13" s="84" customFormat="1" ht="90">
      <c r="A44" s="286"/>
      <c r="B44" s="217"/>
      <c r="C44" s="83" t="s">
        <v>321</v>
      </c>
      <c r="D44" s="83"/>
      <c r="E44" s="217"/>
      <c r="F44" s="87">
        <v>234</v>
      </c>
      <c r="G44" s="88" t="s">
        <v>405</v>
      </c>
      <c r="H44" s="89">
        <f t="shared" si="1"/>
        <v>0</v>
      </c>
      <c r="I44" s="184"/>
      <c r="J44" s="237"/>
      <c r="K44" s="91" t="s">
        <v>712</v>
      </c>
      <c r="L44" s="219"/>
      <c r="M44" s="219"/>
    </row>
    <row r="45" spans="1:13" s="84" customFormat="1" ht="120">
      <c r="A45" s="286"/>
      <c r="B45" s="217"/>
      <c r="C45" s="83" t="s">
        <v>320</v>
      </c>
      <c r="D45" s="83"/>
      <c r="E45" s="217"/>
      <c r="F45" s="87">
        <v>235</v>
      </c>
      <c r="G45" s="88" t="s">
        <v>429</v>
      </c>
      <c r="H45" s="89">
        <f t="shared" si="1"/>
        <v>1</v>
      </c>
      <c r="I45" s="184"/>
      <c r="J45" s="237"/>
      <c r="K45" s="91" t="s">
        <v>711</v>
      </c>
      <c r="L45" s="219"/>
      <c r="M45" s="219"/>
    </row>
    <row r="46" spans="1:13" s="84" customFormat="1" ht="32.1" hidden="1" customHeight="1">
      <c r="A46" s="286"/>
      <c r="B46" s="217"/>
      <c r="C46" s="83" t="s">
        <v>319</v>
      </c>
      <c r="D46" s="83"/>
      <c r="E46" s="217"/>
      <c r="F46" s="87">
        <v>236</v>
      </c>
      <c r="G46" s="88" t="s">
        <v>429</v>
      </c>
      <c r="H46" s="89">
        <f t="shared" si="1"/>
        <v>1</v>
      </c>
      <c r="I46" s="184"/>
      <c r="J46" s="237"/>
      <c r="K46" s="91" t="s">
        <v>712</v>
      </c>
      <c r="L46" s="219"/>
      <c r="M46" s="219"/>
    </row>
    <row r="47" spans="1:13" s="84" customFormat="1" ht="30">
      <c r="A47" s="286"/>
      <c r="B47" s="217"/>
      <c r="C47" s="83" t="s">
        <v>318</v>
      </c>
      <c r="D47" s="83"/>
      <c r="E47" s="217"/>
      <c r="F47" s="87">
        <v>237</v>
      </c>
      <c r="G47" s="88" t="s">
        <v>429</v>
      </c>
      <c r="H47" s="89">
        <f t="shared" si="1"/>
        <v>1</v>
      </c>
      <c r="I47" s="184"/>
      <c r="J47" s="237"/>
      <c r="K47" s="91"/>
      <c r="L47" s="219"/>
      <c r="M47" s="219"/>
    </row>
    <row r="48" spans="1:13" s="84" customFormat="1" ht="90">
      <c r="A48" s="286"/>
      <c r="B48" s="217"/>
      <c r="C48" s="83" t="s">
        <v>317</v>
      </c>
      <c r="D48" s="83"/>
      <c r="E48" s="217"/>
      <c r="F48" s="87">
        <v>238</v>
      </c>
      <c r="G48" s="88" t="s">
        <v>429</v>
      </c>
      <c r="H48" s="89">
        <f t="shared" si="1"/>
        <v>1</v>
      </c>
      <c r="I48" s="184"/>
      <c r="J48" s="237"/>
      <c r="K48" s="91" t="s">
        <v>712</v>
      </c>
      <c r="L48" s="219"/>
      <c r="M48" s="219"/>
    </row>
    <row r="49" spans="1:13" s="84" customFormat="1" ht="120">
      <c r="A49" s="286"/>
      <c r="B49" s="217"/>
      <c r="C49" s="83" t="s">
        <v>316</v>
      </c>
      <c r="D49" s="83"/>
      <c r="E49" s="217"/>
      <c r="F49" s="87">
        <v>239</v>
      </c>
      <c r="G49" s="88" t="s">
        <v>429</v>
      </c>
      <c r="H49" s="89">
        <f t="shared" si="1"/>
        <v>1</v>
      </c>
      <c r="I49" s="184"/>
      <c r="J49" s="237"/>
      <c r="K49" s="91" t="s">
        <v>711</v>
      </c>
      <c r="L49" s="219"/>
      <c r="M49" s="219"/>
    </row>
    <row r="50" spans="1:13" s="84" customFormat="1" ht="120">
      <c r="A50" s="286"/>
      <c r="B50" s="217"/>
      <c r="C50" s="83" t="s">
        <v>315</v>
      </c>
      <c r="D50" s="83"/>
      <c r="E50" s="217"/>
      <c r="F50" s="87">
        <v>240</v>
      </c>
      <c r="G50" s="88" t="s">
        <v>429</v>
      </c>
      <c r="H50" s="89">
        <f t="shared" si="1"/>
        <v>1</v>
      </c>
      <c r="I50" s="184"/>
      <c r="J50" s="238"/>
      <c r="K50" s="91" t="s">
        <v>711</v>
      </c>
      <c r="L50" s="219"/>
      <c r="M50" s="219"/>
    </row>
    <row r="51" spans="1:13" s="84" customFormat="1" ht="48" hidden="1" customHeight="1">
      <c r="A51" s="286"/>
      <c r="B51" s="83" t="s">
        <v>314</v>
      </c>
      <c r="C51" s="83" t="s">
        <v>313</v>
      </c>
      <c r="D51" s="83"/>
      <c r="E51" s="83"/>
      <c r="F51" s="87">
        <v>241</v>
      </c>
      <c r="G51" s="88"/>
      <c r="H51" s="89">
        <f t="shared" si="1"/>
        <v>0</v>
      </c>
      <c r="I51" s="184"/>
      <c r="J51" s="83"/>
      <c r="K51" s="92"/>
      <c r="L51" s="219"/>
      <c r="M51" s="219"/>
    </row>
    <row r="52" spans="1:13" s="84" customFormat="1" ht="105">
      <c r="A52" s="286"/>
      <c r="B52" s="83" t="s">
        <v>312</v>
      </c>
      <c r="C52" s="83" t="s">
        <v>311</v>
      </c>
      <c r="D52" s="83" t="s">
        <v>310</v>
      </c>
      <c r="E52" s="83"/>
      <c r="F52" s="87">
        <v>243</v>
      </c>
      <c r="G52" s="88" t="s">
        <v>429</v>
      </c>
      <c r="H52" s="89">
        <f t="shared" si="1"/>
        <v>1</v>
      </c>
      <c r="I52" s="184"/>
      <c r="J52" s="83"/>
      <c r="K52" s="91" t="s">
        <v>710</v>
      </c>
      <c r="L52" s="220"/>
      <c r="M52" s="220"/>
    </row>
    <row r="53" spans="1:13" s="84" customFormat="1" ht="80.099999999999994" hidden="1" customHeight="1">
      <c r="A53" s="286"/>
      <c r="B53" s="83" t="s">
        <v>309</v>
      </c>
      <c r="C53" s="83" t="s">
        <v>308</v>
      </c>
      <c r="D53" s="83" t="s">
        <v>307</v>
      </c>
      <c r="E53" s="83"/>
      <c r="F53" s="87">
        <v>244</v>
      </c>
      <c r="G53" s="88"/>
      <c r="H53" s="89">
        <f t="shared" si="1"/>
        <v>0</v>
      </c>
      <c r="I53" s="20"/>
      <c r="J53" s="83"/>
      <c r="K53" s="92"/>
      <c r="L53" s="85"/>
      <c r="M53" s="85"/>
    </row>
    <row r="54" spans="1:13" s="84" customFormat="1" ht="219" hidden="1" customHeight="1">
      <c r="A54" s="286" t="s">
        <v>306</v>
      </c>
      <c r="B54" s="217" t="s">
        <v>305</v>
      </c>
      <c r="C54" s="83" t="s">
        <v>304</v>
      </c>
      <c r="D54" s="83" t="s">
        <v>303</v>
      </c>
      <c r="E54" s="217" t="s">
        <v>285</v>
      </c>
      <c r="F54" s="87">
        <v>245</v>
      </c>
      <c r="G54" s="88"/>
      <c r="H54" s="89"/>
      <c r="I54" s="202">
        <f>AVERAGE(H62,H63)</f>
        <v>0.75</v>
      </c>
      <c r="J54" s="83"/>
      <c r="K54" s="91"/>
      <c r="L54" s="85"/>
      <c r="M54" s="85"/>
    </row>
    <row r="55" spans="1:13" s="84" customFormat="1" ht="48" hidden="1" customHeight="1">
      <c r="A55" s="286"/>
      <c r="B55" s="217"/>
      <c r="C55" s="83" t="s">
        <v>302</v>
      </c>
      <c r="D55" s="83"/>
      <c r="E55" s="217"/>
      <c r="F55" s="87">
        <v>246</v>
      </c>
      <c r="G55" s="88"/>
      <c r="H55" s="89">
        <f t="shared" si="1"/>
        <v>0</v>
      </c>
      <c r="I55" s="203"/>
      <c r="J55" s="83"/>
      <c r="K55" s="92"/>
      <c r="L55" s="85"/>
      <c r="M55" s="85"/>
    </row>
    <row r="56" spans="1:13" s="84" customFormat="1" ht="110.1" hidden="1" customHeight="1">
      <c r="A56" s="286"/>
      <c r="B56" s="217"/>
      <c r="C56" s="83" t="s">
        <v>301</v>
      </c>
      <c r="D56" s="83" t="s">
        <v>300</v>
      </c>
      <c r="E56" s="217"/>
      <c r="F56" s="87">
        <v>247</v>
      </c>
      <c r="G56" s="88"/>
      <c r="H56" s="89">
        <f t="shared" si="1"/>
        <v>0</v>
      </c>
      <c r="I56" s="203"/>
      <c r="J56" s="83"/>
      <c r="K56" s="92"/>
      <c r="L56" s="85"/>
      <c r="M56" s="85"/>
    </row>
    <row r="57" spans="1:13" s="84" customFormat="1" ht="108" hidden="1" customHeight="1">
      <c r="A57" s="286"/>
      <c r="B57" s="217"/>
      <c r="C57" s="83" t="s">
        <v>299</v>
      </c>
      <c r="D57" s="83" t="s">
        <v>298</v>
      </c>
      <c r="E57" s="217"/>
      <c r="F57" s="87">
        <v>248</v>
      </c>
      <c r="G57" s="88"/>
      <c r="H57" s="89">
        <f t="shared" si="1"/>
        <v>0</v>
      </c>
      <c r="I57" s="203"/>
      <c r="J57" s="83"/>
      <c r="K57" s="92"/>
      <c r="L57" s="85"/>
      <c r="M57" s="85"/>
    </row>
    <row r="58" spans="1:13" s="84" customFormat="1" ht="63.95" hidden="1" customHeight="1">
      <c r="A58" s="286"/>
      <c r="B58" s="217"/>
      <c r="C58" s="83" t="s">
        <v>297</v>
      </c>
      <c r="D58" s="83"/>
      <c r="E58" s="217"/>
      <c r="F58" s="87">
        <v>249</v>
      </c>
      <c r="G58" s="88"/>
      <c r="H58" s="89">
        <f t="shared" si="1"/>
        <v>0</v>
      </c>
      <c r="I58" s="203"/>
      <c r="J58" s="83"/>
      <c r="K58" s="92"/>
      <c r="L58" s="85"/>
      <c r="M58" s="85"/>
    </row>
    <row r="59" spans="1:13" s="84" customFormat="1" ht="32.1" hidden="1" customHeight="1">
      <c r="A59" s="286"/>
      <c r="B59" s="217"/>
      <c r="C59" s="83" t="s">
        <v>296</v>
      </c>
      <c r="D59" s="83"/>
      <c r="E59" s="217"/>
      <c r="F59" s="87">
        <v>250</v>
      </c>
      <c r="G59" s="88"/>
      <c r="H59" s="89">
        <f t="shared" si="1"/>
        <v>0</v>
      </c>
      <c r="I59" s="203"/>
      <c r="J59" s="83"/>
      <c r="K59" s="92"/>
      <c r="L59" s="85"/>
      <c r="M59" s="85"/>
    </row>
    <row r="60" spans="1:13" s="84" customFormat="1" ht="80.099999999999994" hidden="1" customHeight="1">
      <c r="A60" s="286"/>
      <c r="B60" s="217"/>
      <c r="C60" s="83" t="s">
        <v>295</v>
      </c>
      <c r="D60" s="83"/>
      <c r="E60" s="217"/>
      <c r="F60" s="87">
        <v>251</v>
      </c>
      <c r="G60" s="88"/>
      <c r="H60" s="89">
        <f t="shared" si="1"/>
        <v>0</v>
      </c>
      <c r="I60" s="203"/>
      <c r="J60" s="83"/>
      <c r="K60" s="92"/>
      <c r="L60" s="85"/>
      <c r="M60" s="85"/>
    </row>
    <row r="61" spans="1:13" s="84" customFormat="1" ht="111.95" hidden="1" customHeight="1">
      <c r="A61" s="286"/>
      <c r="B61" s="217"/>
      <c r="C61" s="83" t="s">
        <v>294</v>
      </c>
      <c r="D61" s="83"/>
      <c r="E61" s="217"/>
      <c r="F61" s="87">
        <v>252</v>
      </c>
      <c r="G61" s="88"/>
      <c r="H61" s="89">
        <f t="shared" si="1"/>
        <v>0</v>
      </c>
      <c r="I61" s="203"/>
      <c r="J61" s="83"/>
      <c r="K61" s="92"/>
      <c r="L61" s="85"/>
      <c r="M61" s="85"/>
    </row>
    <row r="62" spans="1:13" s="84" customFormat="1" ht="120">
      <c r="A62" s="286"/>
      <c r="B62" s="217" t="s">
        <v>293</v>
      </c>
      <c r="C62" s="83" t="s">
        <v>292</v>
      </c>
      <c r="D62" s="83" t="s">
        <v>291</v>
      </c>
      <c r="E62" s="217" t="s">
        <v>285</v>
      </c>
      <c r="F62" s="87">
        <v>253</v>
      </c>
      <c r="G62" s="88" t="s">
        <v>429</v>
      </c>
      <c r="H62" s="89">
        <f t="shared" si="1"/>
        <v>1</v>
      </c>
      <c r="I62" s="203"/>
      <c r="J62" s="83"/>
      <c r="K62" s="91" t="s">
        <v>709</v>
      </c>
      <c r="L62" s="218"/>
      <c r="M62" s="218"/>
    </row>
    <row r="63" spans="1:13" s="84" customFormat="1" ht="120">
      <c r="A63" s="286"/>
      <c r="B63" s="217"/>
      <c r="C63" s="83" t="s">
        <v>290</v>
      </c>
      <c r="D63" s="83"/>
      <c r="E63" s="217"/>
      <c r="F63" s="87">
        <v>254</v>
      </c>
      <c r="G63" s="88" t="s">
        <v>430</v>
      </c>
      <c r="H63" s="89">
        <f t="shared" si="1"/>
        <v>0.5</v>
      </c>
      <c r="I63" s="203"/>
      <c r="J63" s="83" t="s">
        <v>1117</v>
      </c>
      <c r="K63" s="91" t="s">
        <v>709</v>
      </c>
      <c r="L63" s="220"/>
      <c r="M63" s="220"/>
    </row>
    <row r="64" spans="1:13" s="84" customFormat="1" ht="32.1" hidden="1" customHeight="1">
      <c r="A64" s="286"/>
      <c r="B64" s="217"/>
      <c r="C64" s="83" t="s">
        <v>289</v>
      </c>
      <c r="D64" s="83" t="s">
        <v>288</v>
      </c>
      <c r="E64" s="217"/>
      <c r="F64" s="87">
        <v>255</v>
      </c>
      <c r="G64" s="88"/>
      <c r="H64" s="89">
        <f t="shared" si="1"/>
        <v>0</v>
      </c>
      <c r="I64" s="203"/>
      <c r="J64" s="83"/>
      <c r="K64" s="92"/>
      <c r="L64" s="85"/>
      <c r="M64" s="85"/>
    </row>
    <row r="65" spans="1:13" s="84" customFormat="1" ht="45" hidden="1">
      <c r="A65" s="286"/>
      <c r="B65" s="83" t="s">
        <v>287</v>
      </c>
      <c r="C65" s="83" t="s">
        <v>286</v>
      </c>
      <c r="D65" s="83"/>
      <c r="E65" s="83" t="s">
        <v>285</v>
      </c>
      <c r="F65" s="87">
        <v>256</v>
      </c>
      <c r="G65" s="88"/>
      <c r="H65" s="89"/>
      <c r="I65" s="204"/>
      <c r="J65" s="83"/>
      <c r="K65" s="91"/>
      <c r="L65" s="85"/>
      <c r="M65" s="85"/>
    </row>
    <row r="66" spans="1:13" s="84" customFormat="1" ht="48" hidden="1" customHeight="1">
      <c r="A66" s="286" t="s">
        <v>284</v>
      </c>
      <c r="B66" s="217" t="s">
        <v>283</v>
      </c>
      <c r="C66" s="83" t="s">
        <v>282</v>
      </c>
      <c r="D66" s="83" t="s">
        <v>281</v>
      </c>
      <c r="E66" s="217" t="s">
        <v>280</v>
      </c>
      <c r="F66" s="87">
        <v>262</v>
      </c>
      <c r="G66" s="88"/>
      <c r="H66" s="89">
        <f t="shared" si="1"/>
        <v>0</v>
      </c>
      <c r="I66" s="20"/>
      <c r="J66" s="83"/>
      <c r="K66" s="92"/>
      <c r="L66" s="85"/>
      <c r="M66" s="85"/>
    </row>
    <row r="67" spans="1:13" s="84" customFormat="1" ht="15.95" hidden="1" customHeight="1">
      <c r="A67" s="286"/>
      <c r="B67" s="217"/>
      <c r="C67" s="83" t="s">
        <v>279</v>
      </c>
      <c r="D67" s="83"/>
      <c r="E67" s="217"/>
      <c r="F67" s="87">
        <v>263</v>
      </c>
      <c r="G67" s="88"/>
      <c r="H67" s="89">
        <f t="shared" si="1"/>
        <v>0</v>
      </c>
      <c r="I67" s="20"/>
      <c r="J67" s="83"/>
      <c r="K67" s="92"/>
      <c r="L67" s="85"/>
      <c r="M67" s="85"/>
    </row>
    <row r="68" spans="1:13" s="84" customFormat="1" ht="32.1" hidden="1" customHeight="1">
      <c r="A68" s="286"/>
      <c r="B68" s="217"/>
      <c r="C68" s="83" t="s">
        <v>278</v>
      </c>
      <c r="D68" s="83"/>
      <c r="E68" s="217"/>
      <c r="F68" s="87">
        <v>264</v>
      </c>
      <c r="G68" s="88"/>
      <c r="H68" s="89">
        <f t="shared" si="1"/>
        <v>0</v>
      </c>
      <c r="I68" s="20"/>
      <c r="J68" s="83"/>
      <c r="K68" s="92"/>
      <c r="L68" s="85"/>
      <c r="M68" s="85"/>
    </row>
    <row r="69" spans="1:13" s="84" customFormat="1" ht="48" hidden="1" customHeight="1">
      <c r="A69" s="286"/>
      <c r="B69" s="217"/>
      <c r="C69" s="83" t="s">
        <v>277</v>
      </c>
      <c r="D69" s="83" t="s">
        <v>271</v>
      </c>
      <c r="E69" s="217"/>
      <c r="F69" s="87">
        <v>265</v>
      </c>
      <c r="G69" s="88"/>
      <c r="H69" s="89">
        <f t="shared" si="1"/>
        <v>0</v>
      </c>
      <c r="I69" s="20"/>
      <c r="J69" s="83"/>
      <c r="K69" s="92"/>
      <c r="L69" s="85"/>
      <c r="M69" s="85"/>
    </row>
    <row r="70" spans="1:13" s="84" customFormat="1" ht="96" hidden="1" customHeight="1">
      <c r="A70" s="286"/>
      <c r="B70" s="217"/>
      <c r="C70" s="83" t="s">
        <v>276</v>
      </c>
      <c r="D70" s="83" t="s">
        <v>275</v>
      </c>
      <c r="E70" s="217"/>
      <c r="F70" s="87">
        <v>266</v>
      </c>
      <c r="G70" s="88"/>
      <c r="H70" s="89">
        <f t="shared" si="1"/>
        <v>0</v>
      </c>
      <c r="I70" s="20"/>
      <c r="J70" s="83"/>
      <c r="K70" s="92"/>
      <c r="L70" s="85"/>
      <c r="M70" s="85"/>
    </row>
    <row r="71" spans="1:13" s="84" customFormat="1" ht="48" hidden="1" customHeight="1">
      <c r="A71" s="286"/>
      <c r="B71" s="217"/>
      <c r="C71" s="83" t="s">
        <v>274</v>
      </c>
      <c r="D71" s="83" t="s">
        <v>273</v>
      </c>
      <c r="E71" s="217"/>
      <c r="F71" s="87">
        <v>267</v>
      </c>
      <c r="G71" s="88"/>
      <c r="H71" s="89">
        <f t="shared" si="1"/>
        <v>0</v>
      </c>
      <c r="I71" s="20"/>
      <c r="J71" s="83"/>
      <c r="K71" s="92"/>
      <c r="L71" s="85"/>
      <c r="M71" s="85"/>
    </row>
    <row r="72" spans="1:13" s="84" customFormat="1" ht="48" hidden="1" customHeight="1">
      <c r="A72" s="286"/>
      <c r="B72" s="217"/>
      <c r="C72" s="83" t="s">
        <v>272</v>
      </c>
      <c r="D72" s="83" t="s">
        <v>271</v>
      </c>
      <c r="E72" s="217"/>
      <c r="F72" s="87">
        <v>268</v>
      </c>
      <c r="G72" s="88"/>
      <c r="H72" s="89">
        <f t="shared" si="1"/>
        <v>0</v>
      </c>
      <c r="I72" s="20"/>
      <c r="J72" s="83"/>
      <c r="K72" s="92"/>
      <c r="L72" s="85"/>
      <c r="M72" s="85"/>
    </row>
    <row r="73" spans="1:13" s="84" customFormat="1" ht="128.1" hidden="1" customHeight="1">
      <c r="A73" s="286"/>
      <c r="B73" s="217"/>
      <c r="C73" s="83" t="s">
        <v>270</v>
      </c>
      <c r="D73" s="83" t="s">
        <v>269</v>
      </c>
      <c r="E73" s="217"/>
      <c r="F73" s="87">
        <v>269</v>
      </c>
      <c r="G73" s="88"/>
      <c r="H73" s="89">
        <f t="shared" si="1"/>
        <v>0</v>
      </c>
      <c r="I73" s="20"/>
      <c r="J73" s="83"/>
      <c r="K73" s="92"/>
      <c r="L73" s="85"/>
      <c r="M73" s="85"/>
    </row>
    <row r="74" spans="1:13" s="84" customFormat="1" ht="128.1" hidden="1" customHeight="1">
      <c r="A74" s="286"/>
      <c r="B74" s="217" t="s">
        <v>268</v>
      </c>
      <c r="C74" s="83" t="s">
        <v>267</v>
      </c>
      <c r="D74" s="83" t="s">
        <v>266</v>
      </c>
      <c r="E74" s="217" t="s">
        <v>265</v>
      </c>
      <c r="F74" s="87">
        <v>453</v>
      </c>
      <c r="G74" s="88"/>
      <c r="H74" s="89">
        <f t="shared" ref="H74:H90" si="2">IF(G74="SI",1,IF(G74="PARCIAL",0.5,IF(G74="NO APLICA","",0)))</f>
        <v>0</v>
      </c>
      <c r="I74" s="20"/>
      <c r="J74" s="95"/>
      <c r="K74" s="92"/>
      <c r="L74" s="85"/>
      <c r="M74" s="85"/>
    </row>
    <row r="75" spans="1:13" s="84" customFormat="1" ht="15.95" hidden="1" customHeight="1">
      <c r="A75" s="286"/>
      <c r="B75" s="217"/>
      <c r="C75" s="83" t="s">
        <v>264</v>
      </c>
      <c r="D75" s="95"/>
      <c r="E75" s="217"/>
      <c r="F75" s="87">
        <v>270</v>
      </c>
      <c r="G75" s="88"/>
      <c r="H75" s="89">
        <f t="shared" si="2"/>
        <v>0</v>
      </c>
      <c r="I75" s="20"/>
      <c r="J75" s="283"/>
      <c r="K75" s="92"/>
      <c r="L75" s="85"/>
      <c r="M75" s="85"/>
    </row>
    <row r="76" spans="1:13" s="84" customFormat="1" ht="15.95" hidden="1" customHeight="1">
      <c r="A76" s="286"/>
      <c r="B76" s="217"/>
      <c r="C76" s="83" t="s">
        <v>263</v>
      </c>
      <c r="D76" s="83"/>
      <c r="E76" s="217"/>
      <c r="F76" s="87">
        <v>272</v>
      </c>
      <c r="G76" s="88"/>
      <c r="H76" s="89">
        <f t="shared" si="2"/>
        <v>0</v>
      </c>
      <c r="I76" s="20"/>
      <c r="J76" s="283"/>
      <c r="K76" s="92"/>
      <c r="L76" s="85"/>
      <c r="M76" s="85"/>
    </row>
    <row r="77" spans="1:13" s="84" customFormat="1" ht="15.95" hidden="1" customHeight="1">
      <c r="A77" s="286"/>
      <c r="B77" s="217"/>
      <c r="C77" s="83" t="s">
        <v>262</v>
      </c>
      <c r="D77" s="83"/>
      <c r="E77" s="217"/>
      <c r="F77" s="87">
        <v>273</v>
      </c>
      <c r="G77" s="88"/>
      <c r="H77" s="89">
        <f t="shared" si="2"/>
        <v>0</v>
      </c>
      <c r="I77" s="20"/>
      <c r="J77" s="283"/>
      <c r="K77" s="92"/>
      <c r="L77" s="85"/>
      <c r="M77" s="85"/>
    </row>
    <row r="78" spans="1:13" s="84" customFormat="1" ht="15.95" hidden="1" customHeight="1">
      <c r="A78" s="286"/>
      <c r="B78" s="217"/>
      <c r="C78" s="83" t="s">
        <v>261</v>
      </c>
      <c r="D78" s="83"/>
      <c r="E78" s="217"/>
      <c r="F78" s="87">
        <v>274</v>
      </c>
      <c r="G78" s="88"/>
      <c r="H78" s="89">
        <f t="shared" si="2"/>
        <v>0</v>
      </c>
      <c r="I78" s="20"/>
      <c r="J78" s="283"/>
      <c r="K78" s="92"/>
      <c r="L78" s="85"/>
      <c r="M78" s="85"/>
    </row>
    <row r="79" spans="1:13" s="84" customFormat="1" ht="15.95" hidden="1" customHeight="1">
      <c r="A79" s="286"/>
      <c r="B79" s="217"/>
      <c r="C79" s="83" t="s">
        <v>260</v>
      </c>
      <c r="D79" s="83"/>
      <c r="E79" s="217"/>
      <c r="F79" s="87">
        <v>275</v>
      </c>
      <c r="G79" s="88"/>
      <c r="H79" s="89">
        <f t="shared" si="2"/>
        <v>0</v>
      </c>
      <c r="I79" s="20"/>
      <c r="J79" s="283"/>
      <c r="K79" s="92"/>
      <c r="L79" s="85"/>
      <c r="M79" s="85"/>
    </row>
    <row r="80" spans="1:13" s="84" customFormat="1" ht="15.95" hidden="1" customHeight="1">
      <c r="A80" s="286"/>
      <c r="B80" s="217"/>
      <c r="C80" s="83" t="s">
        <v>259</v>
      </c>
      <c r="D80" s="83"/>
      <c r="E80" s="217"/>
      <c r="F80" s="87">
        <v>276</v>
      </c>
      <c r="G80" s="88"/>
      <c r="H80" s="89">
        <f t="shared" si="2"/>
        <v>0</v>
      </c>
      <c r="I80" s="20"/>
      <c r="J80" s="283"/>
      <c r="K80" s="92"/>
      <c r="L80" s="85"/>
      <c r="M80" s="85"/>
    </row>
    <row r="81" spans="1:13" s="84" customFormat="1" ht="63.95" hidden="1" customHeight="1">
      <c r="A81" s="286"/>
      <c r="B81" s="217"/>
      <c r="C81" s="83" t="s">
        <v>258</v>
      </c>
      <c r="D81" s="83" t="s">
        <v>257</v>
      </c>
      <c r="E81" s="217"/>
      <c r="F81" s="87">
        <v>746</v>
      </c>
      <c r="G81" s="88"/>
      <c r="H81" s="89">
        <f t="shared" si="2"/>
        <v>0</v>
      </c>
      <c r="I81" s="28"/>
      <c r="J81" s="283"/>
      <c r="K81" s="92"/>
      <c r="L81" s="85"/>
      <c r="M81" s="85"/>
    </row>
    <row r="82" spans="1:13" s="84" customFormat="1" ht="80.099999999999994" hidden="1" customHeight="1">
      <c r="A82" s="286"/>
      <c r="B82" s="217"/>
      <c r="C82" s="83" t="s">
        <v>256</v>
      </c>
      <c r="D82" s="83" t="s">
        <v>255</v>
      </c>
      <c r="E82" s="217"/>
      <c r="F82" s="87">
        <v>747</v>
      </c>
      <c r="G82" s="88"/>
      <c r="H82" s="89">
        <f t="shared" si="2"/>
        <v>0</v>
      </c>
      <c r="I82" s="20"/>
      <c r="J82" s="283"/>
      <c r="K82" s="92"/>
      <c r="L82" s="85"/>
      <c r="M82" s="85"/>
    </row>
    <row r="83" spans="1:13" s="84" customFormat="1" ht="153.94999999999999" customHeight="1">
      <c r="A83" s="286"/>
      <c r="B83" s="83" t="s">
        <v>254</v>
      </c>
      <c r="C83" s="83" t="s">
        <v>253</v>
      </c>
      <c r="D83" s="83" t="s">
        <v>252</v>
      </c>
      <c r="E83" s="83" t="s">
        <v>251</v>
      </c>
      <c r="F83" s="87">
        <v>277</v>
      </c>
      <c r="G83" s="88" t="s">
        <v>429</v>
      </c>
      <c r="H83" s="89">
        <f t="shared" si="2"/>
        <v>1</v>
      </c>
      <c r="I83" s="28">
        <f>AVERAGE(H83)</f>
        <v>1</v>
      </c>
      <c r="J83" s="83" t="s">
        <v>1118</v>
      </c>
      <c r="K83" s="91" t="s">
        <v>706</v>
      </c>
      <c r="L83" s="85"/>
      <c r="M83" s="85"/>
    </row>
    <row r="84" spans="1:13" s="84" customFormat="1" ht="63.95" hidden="1" customHeight="1">
      <c r="A84" s="286"/>
      <c r="B84" s="83" t="s">
        <v>250</v>
      </c>
      <c r="C84" s="83" t="s">
        <v>249</v>
      </c>
      <c r="D84" s="83" t="s">
        <v>248</v>
      </c>
      <c r="E84" s="83" t="s">
        <v>247</v>
      </c>
      <c r="F84" s="87">
        <v>279</v>
      </c>
      <c r="G84" s="88"/>
      <c r="H84" s="89">
        <f t="shared" si="2"/>
        <v>0</v>
      </c>
      <c r="I84" s="20"/>
      <c r="J84" s="83"/>
      <c r="K84" s="92"/>
      <c r="L84" s="85"/>
      <c r="M84" s="85"/>
    </row>
    <row r="85" spans="1:13" s="84" customFormat="1" ht="80.099999999999994" hidden="1" customHeight="1">
      <c r="A85" s="286"/>
      <c r="B85" s="217" t="s">
        <v>246</v>
      </c>
      <c r="C85" s="83" t="s">
        <v>245</v>
      </c>
      <c r="D85" s="83"/>
      <c r="E85" s="217" t="s">
        <v>244</v>
      </c>
      <c r="F85" s="87">
        <v>457</v>
      </c>
      <c r="G85" s="88"/>
      <c r="H85" s="89">
        <f t="shared" si="2"/>
        <v>0</v>
      </c>
      <c r="I85" s="20"/>
      <c r="J85" s="95"/>
      <c r="K85" s="92"/>
      <c r="L85" s="85"/>
      <c r="M85" s="85"/>
    </row>
    <row r="86" spans="1:13" s="84" customFormat="1" ht="15.95" hidden="1" customHeight="1">
      <c r="A86" s="286"/>
      <c r="B86" s="217"/>
      <c r="C86" s="83" t="s">
        <v>243</v>
      </c>
      <c r="D86" s="83" t="s">
        <v>242</v>
      </c>
      <c r="E86" s="217"/>
      <c r="F86" s="87">
        <v>280</v>
      </c>
      <c r="G86" s="88"/>
      <c r="H86" s="89">
        <f t="shared" si="2"/>
        <v>0</v>
      </c>
      <c r="I86" s="20"/>
      <c r="J86" s="83"/>
      <c r="K86" s="92"/>
      <c r="L86" s="85"/>
      <c r="M86" s="85"/>
    </row>
    <row r="87" spans="1:13" s="84" customFormat="1" ht="15.95" hidden="1" customHeight="1">
      <c r="A87" s="286"/>
      <c r="B87" s="217"/>
      <c r="C87" s="83" t="s">
        <v>241</v>
      </c>
      <c r="D87" s="83"/>
      <c r="E87" s="217"/>
      <c r="F87" s="87">
        <v>281</v>
      </c>
      <c r="G87" s="88"/>
      <c r="H87" s="89">
        <f t="shared" si="2"/>
        <v>0</v>
      </c>
      <c r="I87" s="20"/>
      <c r="J87" s="83"/>
      <c r="K87" s="92"/>
      <c r="L87" s="85"/>
      <c r="M87" s="85"/>
    </row>
    <row r="88" spans="1:13" s="84" customFormat="1" ht="32.1" hidden="1" customHeight="1">
      <c r="A88" s="286"/>
      <c r="B88" s="217"/>
      <c r="C88" s="83" t="s">
        <v>240</v>
      </c>
      <c r="D88" s="83"/>
      <c r="E88" s="217"/>
      <c r="F88" s="87">
        <v>282</v>
      </c>
      <c r="G88" s="88"/>
      <c r="H88" s="89">
        <f t="shared" si="2"/>
        <v>0</v>
      </c>
      <c r="I88" s="20"/>
      <c r="J88" s="83"/>
      <c r="K88" s="92"/>
      <c r="L88" s="85"/>
      <c r="M88" s="85"/>
    </row>
    <row r="89" spans="1:13" s="84" customFormat="1" ht="111.95" hidden="1" customHeight="1">
      <c r="A89" s="286"/>
      <c r="B89" s="83" t="s">
        <v>239</v>
      </c>
      <c r="C89" s="83" t="s">
        <v>238</v>
      </c>
      <c r="D89" s="83" t="s">
        <v>237</v>
      </c>
      <c r="E89" s="83" t="s">
        <v>236</v>
      </c>
      <c r="F89" s="87">
        <v>283</v>
      </c>
      <c r="G89" s="88"/>
      <c r="H89" s="89">
        <f t="shared" si="2"/>
        <v>0</v>
      </c>
      <c r="I89" s="20"/>
      <c r="J89" s="83"/>
      <c r="K89" s="92"/>
      <c r="L89" s="85"/>
      <c r="M89" s="85"/>
    </row>
    <row r="90" spans="1:13" s="84" customFormat="1" ht="120">
      <c r="A90" s="286" t="s">
        <v>235</v>
      </c>
      <c r="B90" s="217" t="s">
        <v>234</v>
      </c>
      <c r="C90" s="83" t="s">
        <v>233</v>
      </c>
      <c r="D90" s="83" t="s">
        <v>232</v>
      </c>
      <c r="E90" s="217" t="s">
        <v>231</v>
      </c>
      <c r="F90" s="87">
        <v>454</v>
      </c>
      <c r="G90" s="227" t="s">
        <v>429</v>
      </c>
      <c r="H90" s="229">
        <f t="shared" si="2"/>
        <v>1</v>
      </c>
      <c r="I90" s="195">
        <f>AVERAGE(H90,H93,H94,H95,H96,H97,H101)</f>
        <v>0.75</v>
      </c>
      <c r="J90" s="236" t="s">
        <v>987</v>
      </c>
      <c r="K90" s="91" t="s">
        <v>706</v>
      </c>
      <c r="L90" s="218"/>
      <c r="M90" s="218"/>
    </row>
    <row r="91" spans="1:13" s="84" customFormat="1" ht="18.95" hidden="1" customHeight="1">
      <c r="A91" s="286"/>
      <c r="B91" s="217"/>
      <c r="C91" s="83" t="s">
        <v>230</v>
      </c>
      <c r="D91" s="83" t="s">
        <v>229</v>
      </c>
      <c r="E91" s="217"/>
      <c r="F91" s="87">
        <v>284</v>
      </c>
      <c r="G91" s="234"/>
      <c r="H91" s="235"/>
      <c r="I91" s="196"/>
      <c r="J91" s="237"/>
      <c r="K91" s="92"/>
      <c r="L91" s="219"/>
      <c r="M91" s="219"/>
    </row>
    <row r="92" spans="1:13" s="84" customFormat="1" ht="120">
      <c r="A92" s="286"/>
      <c r="B92" s="217"/>
      <c r="C92" s="83" t="s">
        <v>228</v>
      </c>
      <c r="D92" s="83" t="s">
        <v>227</v>
      </c>
      <c r="E92" s="217"/>
      <c r="F92" s="87">
        <v>285</v>
      </c>
      <c r="G92" s="228"/>
      <c r="H92" s="230"/>
      <c r="I92" s="196"/>
      <c r="J92" s="238"/>
      <c r="K92" s="91" t="s">
        <v>706</v>
      </c>
      <c r="L92" s="219"/>
      <c r="M92" s="219"/>
    </row>
    <row r="93" spans="1:13" s="84" customFormat="1" ht="105">
      <c r="A93" s="286"/>
      <c r="B93" s="217"/>
      <c r="C93" s="83" t="s">
        <v>226</v>
      </c>
      <c r="D93" s="83" t="s">
        <v>225</v>
      </c>
      <c r="E93" s="217"/>
      <c r="F93" s="87">
        <v>286</v>
      </c>
      <c r="G93" s="88" t="s">
        <v>429</v>
      </c>
      <c r="H93" s="89">
        <f t="shared" ref="H93:H111" si="3">IF(G93="SI",1,IF(G93="PARCIAL",0.5,IF(G93="NO APLICA","",0)))</f>
        <v>1</v>
      </c>
      <c r="I93" s="196"/>
      <c r="J93" s="83" t="s">
        <v>1119</v>
      </c>
      <c r="K93" s="91" t="s">
        <v>488</v>
      </c>
      <c r="L93" s="219"/>
      <c r="M93" s="219"/>
    </row>
    <row r="94" spans="1:13" s="84" customFormat="1" ht="45">
      <c r="A94" s="286"/>
      <c r="B94" s="217"/>
      <c r="C94" s="83" t="s">
        <v>224</v>
      </c>
      <c r="D94" s="83"/>
      <c r="E94" s="217"/>
      <c r="F94" s="87">
        <v>287</v>
      </c>
      <c r="G94" s="88" t="s">
        <v>430</v>
      </c>
      <c r="H94" s="89">
        <f t="shared" si="3"/>
        <v>0.5</v>
      </c>
      <c r="I94" s="196"/>
      <c r="J94" s="83" t="s">
        <v>1120</v>
      </c>
      <c r="K94" s="92"/>
      <c r="L94" s="219"/>
      <c r="M94" s="219"/>
    </row>
    <row r="95" spans="1:13" s="84" customFormat="1" ht="60.95" customHeight="1">
      <c r="A95" s="286"/>
      <c r="B95" s="83" t="s">
        <v>223</v>
      </c>
      <c r="C95" s="83" t="s">
        <v>222</v>
      </c>
      <c r="D95" s="83" t="s">
        <v>221</v>
      </c>
      <c r="E95" s="83" t="s">
        <v>220</v>
      </c>
      <c r="F95" s="87">
        <v>288</v>
      </c>
      <c r="G95" s="88" t="s">
        <v>431</v>
      </c>
      <c r="H95" s="89" t="str">
        <f t="shared" si="3"/>
        <v/>
      </c>
      <c r="I95" s="196"/>
      <c r="J95" s="83"/>
      <c r="K95" s="91"/>
      <c r="L95" s="219"/>
      <c r="M95" s="219"/>
    </row>
    <row r="96" spans="1:13" s="84" customFormat="1" ht="120">
      <c r="A96" s="286"/>
      <c r="B96" s="217" t="s">
        <v>219</v>
      </c>
      <c r="C96" s="83" t="s">
        <v>218</v>
      </c>
      <c r="D96" s="83" t="s">
        <v>217</v>
      </c>
      <c r="E96" s="217"/>
      <c r="F96" s="87">
        <v>289</v>
      </c>
      <c r="G96" s="88" t="s">
        <v>429</v>
      </c>
      <c r="H96" s="89">
        <f t="shared" si="3"/>
        <v>1</v>
      </c>
      <c r="I96" s="196"/>
      <c r="J96" s="83"/>
      <c r="K96" s="91" t="s">
        <v>706</v>
      </c>
      <c r="L96" s="219"/>
      <c r="M96" s="219"/>
    </row>
    <row r="97" spans="1:13" s="84" customFormat="1" ht="60">
      <c r="A97" s="286"/>
      <c r="B97" s="217"/>
      <c r="C97" s="83" t="s">
        <v>216</v>
      </c>
      <c r="D97" s="83"/>
      <c r="E97" s="217"/>
      <c r="F97" s="87">
        <v>290</v>
      </c>
      <c r="G97" s="88" t="s">
        <v>405</v>
      </c>
      <c r="H97" s="89">
        <f t="shared" si="3"/>
        <v>0</v>
      </c>
      <c r="I97" s="196"/>
      <c r="J97" s="83" t="s">
        <v>988</v>
      </c>
      <c r="K97" s="92"/>
      <c r="L97" s="219"/>
      <c r="M97" s="219"/>
    </row>
    <row r="98" spans="1:13" s="84" customFormat="1" ht="32.1" hidden="1" customHeight="1">
      <c r="A98" s="286"/>
      <c r="B98" s="217" t="s">
        <v>215</v>
      </c>
      <c r="C98" s="83" t="s">
        <v>214</v>
      </c>
      <c r="D98" s="83"/>
      <c r="E98" s="217" t="s">
        <v>213</v>
      </c>
      <c r="F98" s="87">
        <v>291</v>
      </c>
      <c r="G98" s="88"/>
      <c r="H98" s="89">
        <f t="shared" si="3"/>
        <v>0</v>
      </c>
      <c r="I98" s="196"/>
      <c r="J98" s="83"/>
      <c r="K98" s="92"/>
      <c r="L98" s="219"/>
      <c r="M98" s="219"/>
    </row>
    <row r="99" spans="1:13" s="84" customFormat="1" ht="48" hidden="1" customHeight="1">
      <c r="A99" s="286"/>
      <c r="B99" s="217"/>
      <c r="C99" s="83" t="s">
        <v>212</v>
      </c>
      <c r="D99" s="83"/>
      <c r="E99" s="217"/>
      <c r="F99" s="87">
        <v>292</v>
      </c>
      <c r="G99" s="88"/>
      <c r="H99" s="89">
        <f t="shared" si="3"/>
        <v>0</v>
      </c>
      <c r="I99" s="196"/>
      <c r="J99" s="83"/>
      <c r="K99" s="92"/>
      <c r="L99" s="219"/>
      <c r="M99" s="219"/>
    </row>
    <row r="100" spans="1:13" s="84" customFormat="1" ht="48" hidden="1" customHeight="1">
      <c r="A100" s="286"/>
      <c r="B100" s="217"/>
      <c r="C100" s="83" t="s">
        <v>211</v>
      </c>
      <c r="D100" s="83"/>
      <c r="E100" s="217"/>
      <c r="F100" s="87">
        <v>293</v>
      </c>
      <c r="G100" s="88"/>
      <c r="H100" s="89">
        <f t="shared" si="3"/>
        <v>0</v>
      </c>
      <c r="I100" s="196"/>
      <c r="J100" s="83"/>
      <c r="K100" s="92"/>
      <c r="L100" s="219"/>
      <c r="M100" s="219"/>
    </row>
    <row r="101" spans="1:13" s="84" customFormat="1" ht="45.95" customHeight="1">
      <c r="A101" s="286"/>
      <c r="B101" s="83" t="s">
        <v>210</v>
      </c>
      <c r="C101" s="83" t="s">
        <v>209</v>
      </c>
      <c r="D101" s="83" t="s">
        <v>208</v>
      </c>
      <c r="E101" s="83" t="s">
        <v>207</v>
      </c>
      <c r="F101" s="87">
        <v>455</v>
      </c>
      <c r="G101" s="88" t="s">
        <v>429</v>
      </c>
      <c r="H101" s="89">
        <f t="shared" si="3"/>
        <v>1</v>
      </c>
      <c r="I101" s="197"/>
      <c r="J101" s="83" t="s">
        <v>708</v>
      </c>
      <c r="K101" s="91" t="s">
        <v>707</v>
      </c>
      <c r="L101" s="220"/>
      <c r="M101" s="220"/>
    </row>
    <row r="102" spans="1:13" s="84" customFormat="1" ht="96" hidden="1" customHeight="1">
      <c r="A102" s="286"/>
      <c r="B102" s="217" t="s">
        <v>206</v>
      </c>
      <c r="C102" s="83" t="s">
        <v>205</v>
      </c>
      <c r="D102" s="83" t="s">
        <v>204</v>
      </c>
      <c r="E102" s="217"/>
      <c r="F102" s="87">
        <v>456</v>
      </c>
      <c r="G102" s="88"/>
      <c r="H102" s="89">
        <f t="shared" si="3"/>
        <v>0</v>
      </c>
      <c r="I102" s="20"/>
      <c r="J102" s="95"/>
      <c r="K102" s="92"/>
      <c r="L102" s="85"/>
      <c r="M102" s="85"/>
    </row>
    <row r="103" spans="1:13" s="84" customFormat="1" ht="15.95" hidden="1" customHeight="1">
      <c r="A103" s="286"/>
      <c r="B103" s="217"/>
      <c r="C103" s="83" t="s">
        <v>203</v>
      </c>
      <c r="D103" s="83"/>
      <c r="E103" s="217"/>
      <c r="F103" s="87">
        <v>295</v>
      </c>
      <c r="G103" s="88"/>
      <c r="H103" s="89">
        <f t="shared" si="3"/>
        <v>0</v>
      </c>
      <c r="I103" s="20"/>
      <c r="J103" s="83"/>
      <c r="K103" s="92"/>
      <c r="L103" s="85"/>
      <c r="M103" s="85"/>
    </row>
    <row r="104" spans="1:13" s="84" customFormat="1" ht="15.95" hidden="1" customHeight="1">
      <c r="A104" s="286"/>
      <c r="B104" s="217"/>
      <c r="C104" s="83" t="s">
        <v>202</v>
      </c>
      <c r="D104" s="83"/>
      <c r="E104" s="217"/>
      <c r="F104" s="87">
        <v>296</v>
      </c>
      <c r="G104" s="88"/>
      <c r="H104" s="89">
        <f t="shared" si="3"/>
        <v>0</v>
      </c>
      <c r="I104" s="20"/>
      <c r="J104" s="83"/>
      <c r="K104" s="92"/>
      <c r="L104" s="85"/>
      <c r="M104" s="85"/>
    </row>
    <row r="105" spans="1:13" s="84" customFormat="1" ht="15.95" hidden="1" customHeight="1">
      <c r="A105" s="286"/>
      <c r="B105" s="217"/>
      <c r="C105" s="83" t="s">
        <v>201</v>
      </c>
      <c r="D105" s="83"/>
      <c r="E105" s="217"/>
      <c r="F105" s="87">
        <v>297</v>
      </c>
      <c r="G105" s="88"/>
      <c r="H105" s="89">
        <f t="shared" si="3"/>
        <v>0</v>
      </c>
      <c r="I105" s="20"/>
      <c r="J105" s="83"/>
      <c r="K105" s="92"/>
      <c r="L105" s="85"/>
      <c r="M105" s="85"/>
    </row>
    <row r="106" spans="1:13" s="84" customFormat="1" ht="15.95" hidden="1" customHeight="1">
      <c r="A106" s="286"/>
      <c r="B106" s="217"/>
      <c r="C106" s="83" t="s">
        <v>200</v>
      </c>
      <c r="D106" s="83"/>
      <c r="E106" s="217"/>
      <c r="F106" s="87">
        <v>298</v>
      </c>
      <c r="G106" s="88"/>
      <c r="H106" s="89">
        <f t="shared" si="3"/>
        <v>0</v>
      </c>
      <c r="I106" s="20"/>
      <c r="J106" s="83"/>
      <c r="K106" s="92"/>
      <c r="L106" s="85"/>
      <c r="M106" s="85"/>
    </row>
    <row r="107" spans="1:13" s="84" customFormat="1" ht="96" customHeight="1">
      <c r="A107" s="286" t="s">
        <v>199</v>
      </c>
      <c r="B107" s="83" t="s">
        <v>198</v>
      </c>
      <c r="C107" s="83" t="s">
        <v>197</v>
      </c>
      <c r="D107" s="83" t="s">
        <v>196</v>
      </c>
      <c r="E107" s="83" t="s">
        <v>195</v>
      </c>
      <c r="F107" s="87">
        <v>300</v>
      </c>
      <c r="G107" s="88" t="s">
        <v>429</v>
      </c>
      <c r="H107" s="89">
        <f t="shared" si="3"/>
        <v>1</v>
      </c>
      <c r="I107" s="184">
        <f>AVERAGE(H107,H108,H110)</f>
        <v>0.83333333333333337</v>
      </c>
      <c r="J107" s="83"/>
      <c r="K107" s="91" t="s">
        <v>706</v>
      </c>
      <c r="L107" s="218"/>
      <c r="M107" s="218"/>
    </row>
    <row r="108" spans="1:13" s="84" customFormat="1" ht="90">
      <c r="A108" s="286"/>
      <c r="B108" s="83" t="s">
        <v>194</v>
      </c>
      <c r="C108" s="83" t="s">
        <v>193</v>
      </c>
      <c r="D108" s="83"/>
      <c r="E108" s="83" t="s">
        <v>192</v>
      </c>
      <c r="F108" s="87">
        <v>301</v>
      </c>
      <c r="G108" s="88" t="s">
        <v>429</v>
      </c>
      <c r="H108" s="89">
        <f t="shared" si="3"/>
        <v>1</v>
      </c>
      <c r="I108" s="184"/>
      <c r="J108" s="83" t="s">
        <v>705</v>
      </c>
      <c r="K108" s="91" t="s">
        <v>704</v>
      </c>
      <c r="L108" s="219"/>
      <c r="M108" s="219"/>
    </row>
    <row r="109" spans="1:13" s="84" customFormat="1" ht="150" hidden="1" customHeight="1">
      <c r="A109" s="286"/>
      <c r="B109" s="83" t="s">
        <v>191</v>
      </c>
      <c r="C109" s="83" t="s">
        <v>190</v>
      </c>
      <c r="D109" s="83" t="s">
        <v>189</v>
      </c>
      <c r="E109" s="83" t="s">
        <v>188</v>
      </c>
      <c r="F109" s="87">
        <v>302</v>
      </c>
      <c r="G109" s="88"/>
      <c r="H109" s="89">
        <f t="shared" si="3"/>
        <v>0</v>
      </c>
      <c r="I109" s="184"/>
      <c r="J109" s="83"/>
      <c r="K109" s="92"/>
      <c r="L109" s="219"/>
      <c r="M109" s="219"/>
    </row>
    <row r="110" spans="1:13" s="84" customFormat="1" ht="135">
      <c r="A110" s="286"/>
      <c r="B110" s="83" t="s">
        <v>187</v>
      </c>
      <c r="C110" s="83" t="s">
        <v>186</v>
      </c>
      <c r="D110" s="83" t="s">
        <v>185</v>
      </c>
      <c r="E110" s="83" t="s">
        <v>184</v>
      </c>
      <c r="F110" s="87">
        <v>303</v>
      </c>
      <c r="G110" s="88" t="s">
        <v>430</v>
      </c>
      <c r="H110" s="89">
        <f t="shared" si="3"/>
        <v>0.5</v>
      </c>
      <c r="I110" s="184"/>
      <c r="J110" s="96" t="s">
        <v>1121</v>
      </c>
      <c r="K110" s="91" t="s">
        <v>703</v>
      </c>
      <c r="L110" s="220"/>
      <c r="M110" s="220"/>
    </row>
    <row r="111" spans="1:13" s="84" customFormat="1" ht="195">
      <c r="A111" s="286" t="s">
        <v>183</v>
      </c>
      <c r="B111" s="217" t="s">
        <v>182</v>
      </c>
      <c r="C111" s="83" t="s">
        <v>181</v>
      </c>
      <c r="D111" s="83" t="s">
        <v>176</v>
      </c>
      <c r="E111" s="217" t="s">
        <v>180</v>
      </c>
      <c r="F111" s="87">
        <v>452</v>
      </c>
      <c r="G111" s="227" t="s">
        <v>430</v>
      </c>
      <c r="H111" s="229">
        <f t="shared" si="3"/>
        <v>0.5</v>
      </c>
      <c r="I111" s="184">
        <f>AVERAGE(H111,H113,H114,H115)</f>
        <v>0.25</v>
      </c>
      <c r="J111" s="236" t="s">
        <v>1123</v>
      </c>
      <c r="K111" s="91" t="s">
        <v>702</v>
      </c>
      <c r="L111" s="218"/>
      <c r="M111" s="218"/>
    </row>
    <row r="112" spans="1:13" s="84" customFormat="1" ht="168.95" customHeight="1">
      <c r="A112" s="286"/>
      <c r="B112" s="217"/>
      <c r="C112" s="83" t="s">
        <v>179</v>
      </c>
      <c r="D112" s="83" t="s">
        <v>178</v>
      </c>
      <c r="E112" s="217"/>
      <c r="F112" s="87">
        <v>305</v>
      </c>
      <c r="G112" s="228"/>
      <c r="H112" s="230"/>
      <c r="I112" s="184"/>
      <c r="J112" s="238"/>
      <c r="K112" s="91"/>
      <c r="L112" s="219"/>
      <c r="M112" s="219"/>
    </row>
    <row r="113" spans="1:13" s="84" customFormat="1" ht="171" customHeight="1">
      <c r="A113" s="286"/>
      <c r="B113" s="217"/>
      <c r="C113" s="83" t="s">
        <v>177</v>
      </c>
      <c r="D113" s="83" t="s">
        <v>176</v>
      </c>
      <c r="E113" s="217"/>
      <c r="F113" s="87">
        <v>306</v>
      </c>
      <c r="G113" s="88" t="s">
        <v>430</v>
      </c>
      <c r="H113" s="89">
        <f>IF(G113="SI",1,IF(G113="PARCIAL",0.5,IF(G113="NO APLICA","",0)))</f>
        <v>0.5</v>
      </c>
      <c r="I113" s="184"/>
      <c r="J113" s="110"/>
      <c r="K113" s="91" t="s">
        <v>481</v>
      </c>
      <c r="L113" s="219"/>
      <c r="M113" s="219"/>
    </row>
    <row r="114" spans="1:13" s="84" customFormat="1">
      <c r="A114" s="286"/>
      <c r="B114" s="217"/>
      <c r="C114" s="83" t="s">
        <v>175</v>
      </c>
      <c r="D114" s="83"/>
      <c r="E114" s="217"/>
      <c r="F114" s="87">
        <v>307</v>
      </c>
      <c r="G114" s="88" t="s">
        <v>405</v>
      </c>
      <c r="H114" s="89">
        <f>IF(G114="SI",1,IF(G114="PARCIAL",0.5,IF(G114="NO APLICA","",0)))</f>
        <v>0</v>
      </c>
      <c r="I114" s="184"/>
      <c r="J114" s="127" t="s">
        <v>701</v>
      </c>
      <c r="K114" s="92"/>
      <c r="L114" s="219"/>
      <c r="M114" s="219"/>
    </row>
    <row r="115" spans="1:13" s="84" customFormat="1" ht="60">
      <c r="A115" s="286"/>
      <c r="B115" s="217"/>
      <c r="C115" s="83" t="s">
        <v>174</v>
      </c>
      <c r="D115" s="83"/>
      <c r="E115" s="217"/>
      <c r="F115" s="87">
        <v>308</v>
      </c>
      <c r="G115" s="88" t="s">
        <v>405</v>
      </c>
      <c r="H115" s="89">
        <f>IF(G115="SI",1,IF(G115="PARCIAL",0.5,IF(G115="NO APLICA","",0)))</f>
        <v>0</v>
      </c>
      <c r="I115" s="184"/>
      <c r="J115" s="146" t="s">
        <v>989</v>
      </c>
      <c r="K115" s="91"/>
      <c r="L115" s="220"/>
      <c r="M115" s="220"/>
    </row>
    <row r="116" spans="1:13" s="84" customFormat="1" ht="138.94999999999999" hidden="1" customHeight="1">
      <c r="A116" s="286" t="s">
        <v>173</v>
      </c>
      <c r="B116" s="83" t="s">
        <v>172</v>
      </c>
      <c r="C116" s="83" t="s">
        <v>171</v>
      </c>
      <c r="D116" s="83"/>
      <c r="E116" s="83"/>
      <c r="F116" s="87">
        <v>748</v>
      </c>
      <c r="G116" s="88"/>
      <c r="H116" s="89">
        <f>IF(G116="SI",1,IF(G116="PARCIAL",0.5,IF(G116="NO APLICA","",0)))</f>
        <v>0</v>
      </c>
      <c r="I116" s="184">
        <f>AVERAGE(H117,H119,H120,H121,H122,H123,H124,H125,H126,H127,H129,H130,H131,H132,H133,H134,H135,H136,H137,H138,H139,H140,H141,H142,H143,H145,H146,H147,H148,H149,H150,H151,H152,H153,H154,)</f>
        <v>0.19444444444444445</v>
      </c>
      <c r="J116" s="95"/>
      <c r="K116" s="92"/>
      <c r="L116" s="85"/>
      <c r="M116" s="85"/>
    </row>
    <row r="117" spans="1:13" s="84" customFormat="1" ht="80.099999999999994" customHeight="1">
      <c r="A117" s="286"/>
      <c r="B117" s="217" t="s">
        <v>170</v>
      </c>
      <c r="C117" s="83" t="s">
        <v>169</v>
      </c>
      <c r="D117" s="83" t="s">
        <v>168</v>
      </c>
      <c r="E117" s="217" t="s">
        <v>167</v>
      </c>
      <c r="F117" s="87">
        <v>439</v>
      </c>
      <c r="G117" s="227" t="s">
        <v>405</v>
      </c>
      <c r="H117" s="229">
        <f>IF(G117="SI",1,IF(G117="PARCIAL",0.5,IF(G117="NO APLICA","",0)))</f>
        <v>0</v>
      </c>
      <c r="I117" s="184"/>
      <c r="J117" s="236" t="s">
        <v>1122</v>
      </c>
      <c r="K117" s="171" t="s">
        <v>700</v>
      </c>
      <c r="L117" s="218"/>
      <c r="M117" s="218"/>
    </row>
    <row r="118" spans="1:13" s="84" customFormat="1" ht="30">
      <c r="A118" s="286"/>
      <c r="B118" s="217"/>
      <c r="C118" s="83" t="s">
        <v>158</v>
      </c>
      <c r="D118" s="83"/>
      <c r="E118" s="217"/>
      <c r="F118" s="87">
        <v>310</v>
      </c>
      <c r="G118" s="228"/>
      <c r="H118" s="230"/>
      <c r="I118" s="184"/>
      <c r="J118" s="238"/>
      <c r="K118" s="172"/>
      <c r="L118" s="219"/>
      <c r="M118" s="219"/>
    </row>
    <row r="119" spans="1:13" s="84" customFormat="1" ht="30">
      <c r="A119" s="286"/>
      <c r="B119" s="217"/>
      <c r="C119" s="83" t="s">
        <v>157</v>
      </c>
      <c r="D119" s="83"/>
      <c r="E119" s="217"/>
      <c r="F119" s="87">
        <v>440</v>
      </c>
      <c r="G119" s="88" t="s">
        <v>405</v>
      </c>
      <c r="H119" s="89">
        <f t="shared" ref="H119:H127" si="4">IF(G119="SI",1,IF(G119="PARCIAL",0.5,IF(G119="NO APLICA","",0)))</f>
        <v>0</v>
      </c>
      <c r="I119" s="184"/>
      <c r="J119" s="83"/>
      <c r="K119" s="172"/>
      <c r="L119" s="219"/>
      <c r="M119" s="219"/>
    </row>
    <row r="120" spans="1:13" s="84" customFormat="1" ht="17.100000000000001" customHeight="1">
      <c r="A120" s="286"/>
      <c r="B120" s="217"/>
      <c r="C120" s="83" t="s">
        <v>156</v>
      </c>
      <c r="D120" s="83"/>
      <c r="E120" s="217"/>
      <c r="F120" s="87">
        <v>311</v>
      </c>
      <c r="G120" s="88" t="s">
        <v>405</v>
      </c>
      <c r="H120" s="89">
        <f t="shared" si="4"/>
        <v>0</v>
      </c>
      <c r="I120" s="184"/>
      <c r="J120" s="83"/>
      <c r="K120" s="172"/>
      <c r="L120" s="219"/>
      <c r="M120" s="219"/>
    </row>
    <row r="121" spans="1:13" s="84" customFormat="1" ht="30">
      <c r="A121" s="286"/>
      <c r="B121" s="217"/>
      <c r="C121" s="83" t="s">
        <v>166</v>
      </c>
      <c r="D121" s="83"/>
      <c r="E121" s="217"/>
      <c r="F121" s="87">
        <v>312</v>
      </c>
      <c r="G121" s="88" t="s">
        <v>405</v>
      </c>
      <c r="H121" s="89">
        <f t="shared" si="4"/>
        <v>0</v>
      </c>
      <c r="I121" s="184"/>
      <c r="J121" s="83"/>
      <c r="K121" s="172"/>
      <c r="L121" s="219"/>
      <c r="M121" s="219"/>
    </row>
    <row r="122" spans="1:13" s="84" customFormat="1">
      <c r="A122" s="286"/>
      <c r="B122" s="217"/>
      <c r="C122" s="83" t="s">
        <v>154</v>
      </c>
      <c r="D122" s="83"/>
      <c r="E122" s="217"/>
      <c r="F122" s="87">
        <v>313</v>
      </c>
      <c r="G122" s="88" t="s">
        <v>405</v>
      </c>
      <c r="H122" s="89">
        <f t="shared" si="4"/>
        <v>0</v>
      </c>
      <c r="I122" s="184"/>
      <c r="J122" s="83"/>
      <c r="K122" s="172"/>
      <c r="L122" s="219"/>
      <c r="M122" s="219"/>
    </row>
    <row r="123" spans="1:13" s="84" customFormat="1" ht="30">
      <c r="A123" s="286"/>
      <c r="B123" s="217"/>
      <c r="C123" s="83" t="s">
        <v>153</v>
      </c>
      <c r="D123" s="83"/>
      <c r="E123" s="217"/>
      <c r="F123" s="87">
        <v>314</v>
      </c>
      <c r="G123" s="88" t="s">
        <v>405</v>
      </c>
      <c r="H123" s="89">
        <f t="shared" si="4"/>
        <v>0</v>
      </c>
      <c r="I123" s="184"/>
      <c r="J123" s="83"/>
      <c r="K123" s="172"/>
      <c r="L123" s="219"/>
      <c r="M123" s="219"/>
    </row>
    <row r="124" spans="1:13" s="84" customFormat="1" ht="30">
      <c r="A124" s="286"/>
      <c r="B124" s="217"/>
      <c r="C124" s="83" t="s">
        <v>165</v>
      </c>
      <c r="D124" s="83"/>
      <c r="E124" s="217"/>
      <c r="F124" s="87">
        <v>315</v>
      </c>
      <c r="G124" s="88" t="s">
        <v>405</v>
      </c>
      <c r="H124" s="89">
        <f t="shared" si="4"/>
        <v>0</v>
      </c>
      <c r="I124" s="184"/>
      <c r="J124" s="83"/>
      <c r="K124" s="172"/>
      <c r="L124" s="219"/>
      <c r="M124" s="219"/>
    </row>
    <row r="125" spans="1:13" s="84" customFormat="1">
      <c r="A125" s="286"/>
      <c r="B125" s="217"/>
      <c r="C125" s="83" t="s">
        <v>164</v>
      </c>
      <c r="D125" s="83"/>
      <c r="E125" s="217"/>
      <c r="F125" s="87">
        <v>316</v>
      </c>
      <c r="G125" s="88" t="s">
        <v>405</v>
      </c>
      <c r="H125" s="89">
        <f t="shared" si="4"/>
        <v>0</v>
      </c>
      <c r="I125" s="184"/>
      <c r="J125" s="83"/>
      <c r="K125" s="172"/>
      <c r="L125" s="219"/>
      <c r="M125" s="219"/>
    </row>
    <row r="126" spans="1:13" s="84" customFormat="1" ht="83.1" customHeight="1">
      <c r="A126" s="286"/>
      <c r="B126" s="217"/>
      <c r="C126" s="83" t="s">
        <v>163</v>
      </c>
      <c r="D126" s="83"/>
      <c r="E126" s="217"/>
      <c r="F126" s="87">
        <v>441</v>
      </c>
      <c r="G126" s="88" t="s">
        <v>405</v>
      </c>
      <c r="H126" s="89">
        <f t="shared" si="4"/>
        <v>0</v>
      </c>
      <c r="I126" s="184"/>
      <c r="J126" s="83"/>
      <c r="K126" s="173"/>
      <c r="L126" s="220"/>
      <c r="M126" s="220"/>
    </row>
    <row r="127" spans="1:13" s="84" customFormat="1" ht="153.94999999999999" customHeight="1">
      <c r="A127" s="286"/>
      <c r="B127" s="217" t="s">
        <v>162</v>
      </c>
      <c r="C127" s="83" t="s">
        <v>161</v>
      </c>
      <c r="D127" s="83" t="s">
        <v>160</v>
      </c>
      <c r="E127" s="217" t="s">
        <v>159</v>
      </c>
      <c r="F127" s="87">
        <v>459</v>
      </c>
      <c r="G127" s="227" t="s">
        <v>405</v>
      </c>
      <c r="H127" s="229">
        <f t="shared" si="4"/>
        <v>0</v>
      </c>
      <c r="I127" s="184"/>
      <c r="J127" s="236" t="s">
        <v>1034</v>
      </c>
      <c r="K127" s="239"/>
      <c r="L127" s="218"/>
      <c r="M127" s="218"/>
    </row>
    <row r="128" spans="1:13" s="84" customFormat="1" ht="30">
      <c r="A128" s="286"/>
      <c r="B128" s="217"/>
      <c r="C128" s="83" t="s">
        <v>158</v>
      </c>
      <c r="D128" s="83"/>
      <c r="E128" s="217"/>
      <c r="F128" s="87">
        <v>460</v>
      </c>
      <c r="G128" s="228"/>
      <c r="H128" s="230"/>
      <c r="I128" s="184"/>
      <c r="J128" s="238"/>
      <c r="K128" s="240"/>
      <c r="L128" s="219"/>
      <c r="M128" s="219"/>
    </row>
    <row r="129" spans="1:13" s="84" customFormat="1" ht="30">
      <c r="A129" s="286"/>
      <c r="B129" s="217"/>
      <c r="C129" s="83" t="s">
        <v>157</v>
      </c>
      <c r="D129" s="83"/>
      <c r="E129" s="217"/>
      <c r="F129" s="87">
        <v>461</v>
      </c>
      <c r="G129" s="88" t="s">
        <v>405</v>
      </c>
      <c r="H129" s="89">
        <f t="shared" ref="H129:H143" si="5">IF(G129="SI",1,IF(G129="PARCIAL",0.5,IF(G129="NO APLICA","",0)))</f>
        <v>0</v>
      </c>
      <c r="I129" s="184"/>
      <c r="J129" s="83"/>
      <c r="K129" s="240"/>
      <c r="L129" s="219"/>
      <c r="M129" s="219"/>
    </row>
    <row r="130" spans="1:13" s="84" customFormat="1" ht="30">
      <c r="A130" s="286"/>
      <c r="B130" s="217"/>
      <c r="C130" s="83" t="s">
        <v>156</v>
      </c>
      <c r="D130" s="83"/>
      <c r="E130" s="217"/>
      <c r="F130" s="87">
        <v>462</v>
      </c>
      <c r="G130" s="88" t="s">
        <v>405</v>
      </c>
      <c r="H130" s="89">
        <f t="shared" si="5"/>
        <v>0</v>
      </c>
      <c r="I130" s="184"/>
      <c r="J130" s="83"/>
      <c r="K130" s="240"/>
      <c r="L130" s="219"/>
      <c r="M130" s="219"/>
    </row>
    <row r="131" spans="1:13" s="84" customFormat="1">
      <c r="A131" s="286"/>
      <c r="B131" s="217"/>
      <c r="C131" s="83" t="s">
        <v>155</v>
      </c>
      <c r="D131" s="83"/>
      <c r="E131" s="217"/>
      <c r="F131" s="87">
        <v>463</v>
      </c>
      <c r="G131" s="88" t="s">
        <v>405</v>
      </c>
      <c r="H131" s="89">
        <f t="shared" si="5"/>
        <v>0</v>
      </c>
      <c r="I131" s="184"/>
      <c r="J131" s="83"/>
      <c r="K131" s="240"/>
      <c r="L131" s="219"/>
      <c r="M131" s="219"/>
    </row>
    <row r="132" spans="1:13" s="84" customFormat="1">
      <c r="A132" s="286"/>
      <c r="B132" s="217"/>
      <c r="C132" s="83" t="s">
        <v>154</v>
      </c>
      <c r="D132" s="83"/>
      <c r="E132" s="217"/>
      <c r="F132" s="87">
        <v>464</v>
      </c>
      <c r="G132" s="88" t="s">
        <v>405</v>
      </c>
      <c r="H132" s="89">
        <f t="shared" si="5"/>
        <v>0</v>
      </c>
      <c r="I132" s="184"/>
      <c r="J132" s="83"/>
      <c r="K132" s="240"/>
      <c r="L132" s="219"/>
      <c r="M132" s="219"/>
    </row>
    <row r="133" spans="1:13" s="84" customFormat="1" ht="30">
      <c r="A133" s="286"/>
      <c r="B133" s="217"/>
      <c r="C133" s="83" t="s">
        <v>153</v>
      </c>
      <c r="D133" s="83"/>
      <c r="E133" s="217"/>
      <c r="F133" s="87">
        <v>465</v>
      </c>
      <c r="G133" s="88" t="s">
        <v>405</v>
      </c>
      <c r="H133" s="89">
        <f t="shared" si="5"/>
        <v>0</v>
      </c>
      <c r="I133" s="184"/>
      <c r="J133" s="83"/>
      <c r="K133" s="240"/>
      <c r="L133" s="219"/>
      <c r="M133" s="219"/>
    </row>
    <row r="134" spans="1:13" s="84" customFormat="1">
      <c r="A134" s="286"/>
      <c r="B134" s="217"/>
      <c r="C134" s="83" t="s">
        <v>152</v>
      </c>
      <c r="D134" s="83"/>
      <c r="E134" s="217"/>
      <c r="F134" s="87">
        <v>466</v>
      </c>
      <c r="G134" s="88" t="s">
        <v>405</v>
      </c>
      <c r="H134" s="89">
        <f t="shared" si="5"/>
        <v>0</v>
      </c>
      <c r="I134" s="184"/>
      <c r="J134" s="83"/>
      <c r="K134" s="240"/>
      <c r="L134" s="219"/>
      <c r="M134" s="219"/>
    </row>
    <row r="135" spans="1:13" s="84" customFormat="1" ht="30">
      <c r="A135" s="286"/>
      <c r="B135" s="217"/>
      <c r="C135" s="83" t="s">
        <v>151</v>
      </c>
      <c r="D135" s="83"/>
      <c r="E135" s="217"/>
      <c r="F135" s="87">
        <v>467</v>
      </c>
      <c r="G135" s="88" t="s">
        <v>405</v>
      </c>
      <c r="H135" s="89">
        <f t="shared" si="5"/>
        <v>0</v>
      </c>
      <c r="I135" s="184"/>
      <c r="J135" s="83"/>
      <c r="K135" s="240"/>
      <c r="L135" s="219"/>
      <c r="M135" s="219"/>
    </row>
    <row r="136" spans="1:13" s="84" customFormat="1">
      <c r="A136" s="286"/>
      <c r="B136" s="217"/>
      <c r="C136" s="83" t="s">
        <v>150</v>
      </c>
      <c r="D136" s="83"/>
      <c r="E136" s="217"/>
      <c r="F136" s="87">
        <v>468</v>
      </c>
      <c r="G136" s="88" t="s">
        <v>405</v>
      </c>
      <c r="H136" s="89">
        <f t="shared" si="5"/>
        <v>0</v>
      </c>
      <c r="I136" s="184"/>
      <c r="J136" s="83"/>
      <c r="K136" s="240"/>
      <c r="L136" s="219"/>
      <c r="M136" s="219"/>
    </row>
    <row r="137" spans="1:13" s="84" customFormat="1">
      <c r="A137" s="286"/>
      <c r="B137" s="217"/>
      <c r="C137" s="83" t="s">
        <v>149</v>
      </c>
      <c r="D137" s="83"/>
      <c r="E137" s="217"/>
      <c r="F137" s="87">
        <v>470</v>
      </c>
      <c r="G137" s="88" t="s">
        <v>405</v>
      </c>
      <c r="H137" s="89">
        <f t="shared" si="5"/>
        <v>0</v>
      </c>
      <c r="I137" s="184"/>
      <c r="J137" s="83"/>
      <c r="K137" s="240"/>
      <c r="L137" s="219"/>
      <c r="M137" s="219"/>
    </row>
    <row r="138" spans="1:13" s="84" customFormat="1">
      <c r="A138" s="286"/>
      <c r="B138" s="217"/>
      <c r="C138" s="83" t="s">
        <v>148</v>
      </c>
      <c r="D138" s="83"/>
      <c r="E138" s="217"/>
      <c r="F138" s="87">
        <v>471</v>
      </c>
      <c r="G138" s="88" t="s">
        <v>405</v>
      </c>
      <c r="H138" s="89">
        <f t="shared" si="5"/>
        <v>0</v>
      </c>
      <c r="I138" s="184"/>
      <c r="J138" s="83"/>
      <c r="K138" s="240"/>
      <c r="L138" s="219"/>
      <c r="M138" s="219"/>
    </row>
    <row r="139" spans="1:13" s="84" customFormat="1">
      <c r="A139" s="286"/>
      <c r="B139" s="217"/>
      <c r="C139" s="83" t="s">
        <v>147</v>
      </c>
      <c r="D139" s="83"/>
      <c r="E139" s="217"/>
      <c r="F139" s="87">
        <v>472</v>
      </c>
      <c r="G139" s="88" t="s">
        <v>405</v>
      </c>
      <c r="H139" s="89">
        <f t="shared" si="5"/>
        <v>0</v>
      </c>
      <c r="I139" s="184"/>
      <c r="J139" s="83"/>
      <c r="K139" s="240"/>
      <c r="L139" s="219"/>
      <c r="M139" s="219"/>
    </row>
    <row r="140" spans="1:13" s="84" customFormat="1">
      <c r="A140" s="286"/>
      <c r="B140" s="217"/>
      <c r="C140" s="83" t="s">
        <v>146</v>
      </c>
      <c r="D140" s="83"/>
      <c r="E140" s="217"/>
      <c r="F140" s="87">
        <v>473</v>
      </c>
      <c r="G140" s="88" t="s">
        <v>405</v>
      </c>
      <c r="H140" s="89">
        <f t="shared" si="5"/>
        <v>0</v>
      </c>
      <c r="I140" s="184"/>
      <c r="J140" s="83"/>
      <c r="K140" s="240"/>
      <c r="L140" s="219"/>
      <c r="M140" s="219"/>
    </row>
    <row r="141" spans="1:13" s="84" customFormat="1">
      <c r="A141" s="286"/>
      <c r="B141" s="217"/>
      <c r="C141" s="83" t="s">
        <v>145</v>
      </c>
      <c r="D141" s="83"/>
      <c r="E141" s="217"/>
      <c r="F141" s="87">
        <v>474</v>
      </c>
      <c r="G141" s="88" t="s">
        <v>405</v>
      </c>
      <c r="H141" s="89">
        <f t="shared" si="5"/>
        <v>0</v>
      </c>
      <c r="I141" s="184"/>
      <c r="J141" s="83"/>
      <c r="K141" s="240"/>
      <c r="L141" s="219"/>
      <c r="M141" s="219"/>
    </row>
    <row r="142" spans="1:13" s="84" customFormat="1" ht="77.099999999999994" customHeight="1">
      <c r="A142" s="286"/>
      <c r="B142" s="217"/>
      <c r="C142" s="83" t="s">
        <v>144</v>
      </c>
      <c r="D142" s="83"/>
      <c r="E142" s="217"/>
      <c r="F142" s="87">
        <v>475</v>
      </c>
      <c r="G142" s="88" t="s">
        <v>405</v>
      </c>
      <c r="H142" s="89">
        <f t="shared" si="5"/>
        <v>0</v>
      </c>
      <c r="I142" s="184"/>
      <c r="J142" s="83" t="s">
        <v>935</v>
      </c>
      <c r="K142" s="241"/>
      <c r="L142" s="220"/>
      <c r="M142" s="220"/>
    </row>
    <row r="143" spans="1:13" s="84" customFormat="1" ht="81" customHeight="1">
      <c r="A143" s="286"/>
      <c r="B143" s="217" t="s">
        <v>143</v>
      </c>
      <c r="C143" s="83" t="s">
        <v>142</v>
      </c>
      <c r="D143" s="83" t="s">
        <v>135</v>
      </c>
      <c r="E143" s="217" t="s">
        <v>141</v>
      </c>
      <c r="F143" s="87">
        <v>446</v>
      </c>
      <c r="G143" s="227" t="s">
        <v>429</v>
      </c>
      <c r="H143" s="229">
        <f t="shared" si="5"/>
        <v>1</v>
      </c>
      <c r="I143" s="184"/>
      <c r="J143" s="261"/>
      <c r="K143" s="171" t="s">
        <v>700</v>
      </c>
      <c r="L143" s="218"/>
      <c r="M143" s="218"/>
    </row>
    <row r="144" spans="1:13" s="84" customFormat="1" ht="78" customHeight="1">
      <c r="A144" s="286"/>
      <c r="B144" s="217"/>
      <c r="C144" s="83" t="s">
        <v>140</v>
      </c>
      <c r="D144" s="83" t="s">
        <v>135</v>
      </c>
      <c r="E144" s="217"/>
      <c r="F144" s="87">
        <v>330</v>
      </c>
      <c r="G144" s="228"/>
      <c r="H144" s="230"/>
      <c r="I144" s="184"/>
      <c r="J144" s="262"/>
      <c r="K144" s="172"/>
      <c r="L144" s="219"/>
      <c r="M144" s="219"/>
    </row>
    <row r="145" spans="1:13" s="84" customFormat="1" ht="48" customHeight="1">
      <c r="A145" s="286"/>
      <c r="B145" s="217"/>
      <c r="C145" s="83" t="s">
        <v>139</v>
      </c>
      <c r="D145" s="83"/>
      <c r="E145" s="217"/>
      <c r="F145" s="87">
        <v>331</v>
      </c>
      <c r="G145" s="88" t="s">
        <v>429</v>
      </c>
      <c r="H145" s="89">
        <f t="shared" ref="H145:H176" si="6">IF(G145="SI",1,IF(G145="PARCIAL",0.5,IF(G145="NO APLICA","",0)))</f>
        <v>1</v>
      </c>
      <c r="I145" s="184"/>
      <c r="J145" s="83"/>
      <c r="K145" s="172"/>
      <c r="L145" s="219"/>
      <c r="M145" s="219"/>
    </row>
    <row r="146" spans="1:13" s="84" customFormat="1" ht="48" customHeight="1">
      <c r="A146" s="286"/>
      <c r="B146" s="217"/>
      <c r="C146" s="83" t="s">
        <v>138</v>
      </c>
      <c r="D146" s="83"/>
      <c r="E146" s="217"/>
      <c r="F146" s="87">
        <v>332</v>
      </c>
      <c r="G146" s="88" t="s">
        <v>429</v>
      </c>
      <c r="H146" s="89">
        <f t="shared" si="6"/>
        <v>1</v>
      </c>
      <c r="I146" s="184"/>
      <c r="J146" s="83"/>
      <c r="K146" s="172"/>
      <c r="L146" s="219"/>
      <c r="M146" s="219"/>
    </row>
    <row r="147" spans="1:13" s="84" customFormat="1" ht="48" customHeight="1">
      <c r="A147" s="286"/>
      <c r="B147" s="217"/>
      <c r="C147" s="83" t="s">
        <v>137</v>
      </c>
      <c r="D147" s="83"/>
      <c r="E147" s="217"/>
      <c r="F147" s="87">
        <v>333</v>
      </c>
      <c r="G147" s="88" t="s">
        <v>429</v>
      </c>
      <c r="H147" s="89">
        <f t="shared" si="6"/>
        <v>1</v>
      </c>
      <c r="I147" s="184"/>
      <c r="J147" s="83"/>
      <c r="K147" s="172"/>
      <c r="L147" s="219"/>
      <c r="M147" s="219"/>
    </row>
    <row r="148" spans="1:13" s="84" customFormat="1" ht="78" customHeight="1">
      <c r="A148" s="286"/>
      <c r="B148" s="217"/>
      <c r="C148" s="83" t="s">
        <v>136</v>
      </c>
      <c r="D148" s="83" t="s">
        <v>135</v>
      </c>
      <c r="E148" s="217"/>
      <c r="F148" s="87">
        <v>334</v>
      </c>
      <c r="G148" s="88" t="s">
        <v>429</v>
      </c>
      <c r="H148" s="89">
        <f t="shared" si="6"/>
        <v>1</v>
      </c>
      <c r="I148" s="184"/>
      <c r="J148" s="83"/>
      <c r="K148" s="172"/>
      <c r="L148" s="219"/>
      <c r="M148" s="219"/>
    </row>
    <row r="149" spans="1:13" s="84" customFormat="1" ht="48" customHeight="1">
      <c r="A149" s="286"/>
      <c r="B149" s="217"/>
      <c r="C149" s="83" t="s">
        <v>134</v>
      </c>
      <c r="D149" s="83"/>
      <c r="E149" s="217"/>
      <c r="F149" s="87">
        <v>335</v>
      </c>
      <c r="G149" s="88" t="s">
        <v>429</v>
      </c>
      <c r="H149" s="89">
        <f t="shared" si="6"/>
        <v>1</v>
      </c>
      <c r="I149" s="184"/>
      <c r="J149" s="83"/>
      <c r="K149" s="172"/>
      <c r="L149" s="219"/>
      <c r="M149" s="219"/>
    </row>
    <row r="150" spans="1:13" s="84" customFormat="1" ht="48" customHeight="1">
      <c r="A150" s="286"/>
      <c r="B150" s="217"/>
      <c r="C150" s="83" t="s">
        <v>133</v>
      </c>
      <c r="D150" s="83"/>
      <c r="E150" s="217"/>
      <c r="F150" s="87">
        <v>336</v>
      </c>
      <c r="G150" s="88" t="s">
        <v>429</v>
      </c>
      <c r="H150" s="89">
        <f t="shared" si="6"/>
        <v>1</v>
      </c>
      <c r="I150" s="184"/>
      <c r="J150" s="83"/>
      <c r="K150" s="172"/>
      <c r="L150" s="219"/>
      <c r="M150" s="219"/>
    </row>
    <row r="151" spans="1:13" s="84" customFormat="1" ht="48" customHeight="1">
      <c r="A151" s="286"/>
      <c r="B151" s="217"/>
      <c r="C151" s="83" t="s">
        <v>132</v>
      </c>
      <c r="D151" s="83"/>
      <c r="E151" s="217"/>
      <c r="F151" s="87">
        <v>337</v>
      </c>
      <c r="G151" s="88" t="s">
        <v>405</v>
      </c>
      <c r="H151" s="89">
        <f t="shared" si="6"/>
        <v>0</v>
      </c>
      <c r="I151" s="184"/>
      <c r="J151" s="83"/>
      <c r="K151" s="172"/>
      <c r="L151" s="219"/>
      <c r="M151" s="219"/>
    </row>
    <row r="152" spans="1:13" s="84" customFormat="1" ht="48" customHeight="1">
      <c r="A152" s="286"/>
      <c r="B152" s="217"/>
      <c r="C152" s="83" t="s">
        <v>131</v>
      </c>
      <c r="D152" s="83"/>
      <c r="E152" s="217"/>
      <c r="F152" s="87">
        <v>338</v>
      </c>
      <c r="G152" s="88" t="s">
        <v>405</v>
      </c>
      <c r="H152" s="89">
        <f t="shared" si="6"/>
        <v>0</v>
      </c>
      <c r="I152" s="184"/>
      <c r="J152" s="83"/>
      <c r="K152" s="172"/>
      <c r="L152" s="219"/>
      <c r="M152" s="219"/>
    </row>
    <row r="153" spans="1:13" s="84" customFormat="1" ht="138" customHeight="1">
      <c r="A153" s="286"/>
      <c r="B153" s="217"/>
      <c r="C153" s="83" t="s">
        <v>130</v>
      </c>
      <c r="D153" s="83"/>
      <c r="E153" s="217"/>
      <c r="F153" s="87">
        <v>339</v>
      </c>
      <c r="G153" s="88" t="s">
        <v>405</v>
      </c>
      <c r="H153" s="89">
        <f t="shared" si="6"/>
        <v>0</v>
      </c>
      <c r="I153" s="184"/>
      <c r="J153" s="83" t="s">
        <v>990</v>
      </c>
      <c r="K153" s="172"/>
      <c r="L153" s="219"/>
      <c r="M153" s="219"/>
    </row>
    <row r="154" spans="1:13" s="84" customFormat="1" ht="77.099999999999994" customHeight="1">
      <c r="A154" s="286"/>
      <c r="B154" s="217"/>
      <c r="C154" s="83" t="s">
        <v>129</v>
      </c>
      <c r="D154" s="83"/>
      <c r="E154" s="217"/>
      <c r="F154" s="87">
        <v>340</v>
      </c>
      <c r="G154" s="88" t="s">
        <v>405</v>
      </c>
      <c r="H154" s="89">
        <f t="shared" si="6"/>
        <v>0</v>
      </c>
      <c r="I154" s="184"/>
      <c r="J154" s="83" t="s">
        <v>937</v>
      </c>
      <c r="K154" s="173"/>
      <c r="L154" s="220"/>
      <c r="M154" s="220"/>
    </row>
    <row r="155" spans="1:13" s="84" customFormat="1" ht="180" hidden="1">
      <c r="A155" s="286"/>
      <c r="B155" s="217" t="s">
        <v>128</v>
      </c>
      <c r="C155" s="83" t="s">
        <v>127</v>
      </c>
      <c r="D155" s="83" t="s">
        <v>126</v>
      </c>
      <c r="E155" s="217" t="s">
        <v>125</v>
      </c>
      <c r="F155" s="87">
        <v>341</v>
      </c>
      <c r="G155" s="88"/>
      <c r="H155" s="89">
        <f t="shared" si="6"/>
        <v>0</v>
      </c>
      <c r="I155" s="20"/>
      <c r="J155" s="83"/>
      <c r="K155" s="92"/>
      <c r="L155" s="85"/>
      <c r="M155" s="85"/>
    </row>
    <row r="156" spans="1:13" s="84" customFormat="1" ht="90" hidden="1">
      <c r="A156" s="286"/>
      <c r="B156" s="217"/>
      <c r="C156" s="83" t="s">
        <v>124</v>
      </c>
      <c r="D156" s="83"/>
      <c r="E156" s="217"/>
      <c r="F156" s="87">
        <v>448</v>
      </c>
      <c r="G156" s="88"/>
      <c r="H156" s="89">
        <f t="shared" si="6"/>
        <v>0</v>
      </c>
      <c r="I156" s="20"/>
      <c r="J156" s="83"/>
      <c r="K156" s="92"/>
      <c r="L156" s="85"/>
      <c r="M156" s="85"/>
    </row>
    <row r="157" spans="1:13" s="84" customFormat="1" ht="90" hidden="1">
      <c r="A157" s="286"/>
      <c r="B157" s="217" t="s">
        <v>123</v>
      </c>
      <c r="C157" s="83" t="s">
        <v>122</v>
      </c>
      <c r="D157" s="83" t="s">
        <v>121</v>
      </c>
      <c r="E157" s="217" t="s">
        <v>120</v>
      </c>
      <c r="F157" s="87">
        <v>342</v>
      </c>
      <c r="G157" s="88"/>
      <c r="H157" s="89">
        <f t="shared" si="6"/>
        <v>0</v>
      </c>
      <c r="I157" s="20"/>
      <c r="J157" s="83"/>
      <c r="K157" s="92"/>
      <c r="L157" s="85"/>
      <c r="M157" s="85"/>
    </row>
    <row r="158" spans="1:13" s="84" customFormat="1" ht="90" hidden="1">
      <c r="A158" s="286"/>
      <c r="B158" s="217"/>
      <c r="C158" s="83" t="s">
        <v>119</v>
      </c>
      <c r="D158" s="83"/>
      <c r="E158" s="217"/>
      <c r="F158" s="87">
        <v>450</v>
      </c>
      <c r="G158" s="88"/>
      <c r="H158" s="89">
        <f t="shared" si="6"/>
        <v>0</v>
      </c>
      <c r="I158" s="20"/>
      <c r="J158" s="83"/>
      <c r="K158" s="92"/>
      <c r="L158" s="85"/>
      <c r="M158" s="85"/>
    </row>
    <row r="159" spans="1:13" s="84" customFormat="1" ht="90" hidden="1">
      <c r="A159" s="286"/>
      <c r="B159" s="217" t="s">
        <v>118</v>
      </c>
      <c r="C159" s="83" t="s">
        <v>117</v>
      </c>
      <c r="D159" s="83" t="s">
        <v>116</v>
      </c>
      <c r="E159" s="217" t="s">
        <v>115</v>
      </c>
      <c r="F159" s="87">
        <v>343</v>
      </c>
      <c r="G159" s="88"/>
      <c r="H159" s="89">
        <f t="shared" si="6"/>
        <v>0</v>
      </c>
      <c r="I159" s="20"/>
      <c r="J159" s="83"/>
      <c r="K159" s="92"/>
      <c r="L159" s="85"/>
      <c r="M159" s="85"/>
    </row>
    <row r="160" spans="1:13" s="84" customFormat="1" hidden="1">
      <c r="A160" s="286"/>
      <c r="B160" s="217"/>
      <c r="C160" s="83" t="s">
        <v>114</v>
      </c>
      <c r="D160" s="83"/>
      <c r="E160" s="217"/>
      <c r="F160" s="87">
        <v>344</v>
      </c>
      <c r="G160" s="88"/>
      <c r="H160" s="89">
        <f t="shared" si="6"/>
        <v>0</v>
      </c>
      <c r="I160" s="20"/>
      <c r="J160" s="83"/>
      <c r="K160" s="92"/>
      <c r="L160" s="85"/>
      <c r="M160" s="85"/>
    </row>
    <row r="161" spans="1:13" s="84" customFormat="1" ht="30" hidden="1">
      <c r="A161" s="286"/>
      <c r="B161" s="217" t="s">
        <v>113</v>
      </c>
      <c r="C161" s="83" t="s">
        <v>112</v>
      </c>
      <c r="D161" s="83"/>
      <c r="E161" s="217" t="s">
        <v>111</v>
      </c>
      <c r="F161" s="87">
        <v>345</v>
      </c>
      <c r="G161" s="88"/>
      <c r="H161" s="89">
        <f t="shared" si="6"/>
        <v>0</v>
      </c>
      <c r="I161" s="20"/>
      <c r="J161" s="83"/>
      <c r="K161" s="92"/>
      <c r="L161" s="85"/>
      <c r="M161" s="85"/>
    </row>
    <row r="162" spans="1:13" s="84" customFormat="1" ht="90" hidden="1">
      <c r="A162" s="286"/>
      <c r="B162" s="217"/>
      <c r="C162" s="83" t="s">
        <v>110</v>
      </c>
      <c r="D162" s="83" t="s">
        <v>109</v>
      </c>
      <c r="E162" s="217"/>
      <c r="F162" s="87">
        <v>346</v>
      </c>
      <c r="G162" s="88"/>
      <c r="H162" s="89">
        <f t="shared" si="6"/>
        <v>0</v>
      </c>
      <c r="I162" s="20"/>
      <c r="J162" s="83"/>
      <c r="K162" s="92"/>
      <c r="L162" s="85"/>
      <c r="M162" s="85"/>
    </row>
    <row r="163" spans="1:13" s="84" customFormat="1" ht="105" hidden="1">
      <c r="A163" s="286"/>
      <c r="B163" s="83" t="s">
        <v>108</v>
      </c>
      <c r="C163" s="83" t="s">
        <v>107</v>
      </c>
      <c r="D163" s="83" t="s">
        <v>106</v>
      </c>
      <c r="E163" s="83" t="s">
        <v>105</v>
      </c>
      <c r="F163" s="87">
        <v>347</v>
      </c>
      <c r="G163" s="88"/>
      <c r="H163" s="89">
        <f t="shared" si="6"/>
        <v>0</v>
      </c>
      <c r="I163" s="20"/>
      <c r="J163" s="83"/>
      <c r="K163" s="92"/>
      <c r="L163" s="85"/>
      <c r="M163" s="85"/>
    </row>
    <row r="164" spans="1:13" s="84" customFormat="1" ht="75" hidden="1">
      <c r="A164" s="286"/>
      <c r="B164" s="217" t="s">
        <v>104</v>
      </c>
      <c r="C164" s="83" t="s">
        <v>103</v>
      </c>
      <c r="D164" s="83" t="s">
        <v>102</v>
      </c>
      <c r="E164" s="217" t="s">
        <v>101</v>
      </c>
      <c r="F164" s="87">
        <v>348</v>
      </c>
      <c r="G164" s="88"/>
      <c r="H164" s="89">
        <f t="shared" si="6"/>
        <v>0</v>
      </c>
      <c r="I164" s="20"/>
      <c r="J164" s="83"/>
      <c r="K164" s="92"/>
      <c r="L164" s="85"/>
      <c r="M164" s="85"/>
    </row>
    <row r="165" spans="1:13" s="84" customFormat="1" ht="75" hidden="1">
      <c r="A165" s="286"/>
      <c r="B165" s="217"/>
      <c r="C165" s="83" t="s">
        <v>100</v>
      </c>
      <c r="D165" s="83" t="s">
        <v>99</v>
      </c>
      <c r="E165" s="217"/>
      <c r="F165" s="87">
        <v>451</v>
      </c>
      <c r="G165" s="112"/>
      <c r="H165" s="89">
        <f t="shared" si="6"/>
        <v>0</v>
      </c>
      <c r="I165" s="20"/>
      <c r="J165" s="95"/>
      <c r="K165" s="92"/>
      <c r="L165" s="85"/>
      <c r="M165" s="85"/>
    </row>
    <row r="166" spans="1:13" s="84" customFormat="1" hidden="1">
      <c r="A166" s="286"/>
      <c r="B166" s="217"/>
      <c r="C166" s="83" t="s">
        <v>98</v>
      </c>
      <c r="D166" s="83"/>
      <c r="E166" s="217"/>
      <c r="F166" s="87">
        <v>349</v>
      </c>
      <c r="G166" s="88"/>
      <c r="H166" s="89">
        <f t="shared" si="6"/>
        <v>0</v>
      </c>
      <c r="I166" s="20"/>
      <c r="J166" s="83"/>
      <c r="K166" s="92"/>
      <c r="L166" s="85"/>
      <c r="M166" s="85"/>
    </row>
    <row r="167" spans="1:13" s="84" customFormat="1" ht="30" hidden="1">
      <c r="A167" s="286"/>
      <c r="B167" s="217"/>
      <c r="C167" s="83" t="s">
        <v>97</v>
      </c>
      <c r="D167" s="83"/>
      <c r="E167" s="217"/>
      <c r="F167" s="87">
        <v>350</v>
      </c>
      <c r="G167" s="88"/>
      <c r="H167" s="89">
        <f t="shared" si="6"/>
        <v>0</v>
      </c>
      <c r="I167" s="20"/>
      <c r="J167" s="83"/>
      <c r="K167" s="92"/>
      <c r="L167" s="85"/>
      <c r="M167" s="85"/>
    </row>
    <row r="168" spans="1:13" s="84" customFormat="1" hidden="1">
      <c r="A168" s="286"/>
      <c r="B168" s="217"/>
      <c r="C168" s="83" t="s">
        <v>96</v>
      </c>
      <c r="D168" s="83"/>
      <c r="E168" s="217"/>
      <c r="F168" s="87">
        <v>351</v>
      </c>
      <c r="G168" s="88"/>
      <c r="H168" s="89">
        <f t="shared" si="6"/>
        <v>0</v>
      </c>
      <c r="I168" s="20"/>
      <c r="J168" s="83"/>
      <c r="K168" s="92"/>
      <c r="L168" s="85"/>
      <c r="M168" s="85"/>
    </row>
    <row r="169" spans="1:13" s="84" customFormat="1" ht="30" hidden="1">
      <c r="A169" s="286"/>
      <c r="B169" s="217"/>
      <c r="C169" s="83" t="s">
        <v>95</v>
      </c>
      <c r="D169" s="83"/>
      <c r="E169" s="217"/>
      <c r="F169" s="87">
        <v>352</v>
      </c>
      <c r="G169" s="88"/>
      <c r="H169" s="89">
        <f t="shared" si="6"/>
        <v>0</v>
      </c>
      <c r="I169" s="20"/>
      <c r="J169" s="83"/>
      <c r="K169" s="92"/>
      <c r="L169" s="85"/>
      <c r="M169" s="85"/>
    </row>
    <row r="170" spans="1:13" ht="105" hidden="1">
      <c r="A170" s="181" t="s">
        <v>94</v>
      </c>
      <c r="B170" s="19" t="s">
        <v>93</v>
      </c>
      <c r="C170" s="19" t="s">
        <v>92</v>
      </c>
      <c r="D170" s="19" t="s">
        <v>91</v>
      </c>
      <c r="E170" s="19" t="s">
        <v>91</v>
      </c>
      <c r="F170" s="16">
        <v>400</v>
      </c>
      <c r="G170" s="17"/>
      <c r="H170" s="18">
        <f t="shared" si="6"/>
        <v>0</v>
      </c>
      <c r="I170" s="20"/>
      <c r="J170" s="19"/>
      <c r="K170" s="22"/>
      <c r="L170" s="75"/>
      <c r="M170" s="75"/>
    </row>
    <row r="171" spans="1:13" hidden="1">
      <c r="A171" s="181"/>
      <c r="B171" s="180" t="s">
        <v>90</v>
      </c>
      <c r="C171" s="19" t="s">
        <v>89</v>
      </c>
      <c r="D171" s="19"/>
      <c r="E171" s="179" t="s">
        <v>78</v>
      </c>
      <c r="F171" s="16">
        <v>401</v>
      </c>
      <c r="G171" s="33"/>
      <c r="H171" s="18">
        <f t="shared" si="6"/>
        <v>0</v>
      </c>
      <c r="I171" s="20"/>
      <c r="J171" s="26"/>
      <c r="K171" s="22"/>
      <c r="L171" s="75"/>
      <c r="M171" s="75"/>
    </row>
    <row r="172" spans="1:13" ht="60" hidden="1">
      <c r="A172" s="181"/>
      <c r="B172" s="180"/>
      <c r="C172" s="19" t="s">
        <v>88</v>
      </c>
      <c r="D172" s="19" t="s">
        <v>87</v>
      </c>
      <c r="E172" s="179"/>
      <c r="F172" s="16"/>
      <c r="G172" s="33"/>
      <c r="H172" s="18">
        <f t="shared" si="6"/>
        <v>0</v>
      </c>
      <c r="I172" s="20"/>
      <c r="J172" s="26"/>
      <c r="K172" s="22"/>
      <c r="L172" s="75"/>
      <c r="M172" s="75"/>
    </row>
    <row r="173" spans="1:13" ht="75" hidden="1">
      <c r="A173" s="181"/>
      <c r="B173" s="180"/>
      <c r="C173" s="19" t="s">
        <v>86</v>
      </c>
      <c r="D173" s="19" t="s">
        <v>85</v>
      </c>
      <c r="E173" s="179"/>
      <c r="F173" s="16"/>
      <c r="G173" s="33"/>
      <c r="H173" s="18">
        <f t="shared" si="6"/>
        <v>0</v>
      </c>
      <c r="I173" s="20"/>
      <c r="J173" s="26"/>
      <c r="K173" s="22"/>
      <c r="L173" s="75"/>
      <c r="M173" s="75"/>
    </row>
    <row r="174" spans="1:13" ht="90" hidden="1">
      <c r="A174" s="181"/>
      <c r="B174" s="180"/>
      <c r="C174" s="19" t="s">
        <v>84</v>
      </c>
      <c r="D174" s="19" t="s">
        <v>83</v>
      </c>
      <c r="E174" s="179"/>
      <c r="F174" s="16"/>
      <c r="G174" s="33"/>
      <c r="H174" s="18">
        <f t="shared" si="6"/>
        <v>0</v>
      </c>
      <c r="I174" s="20"/>
      <c r="J174" s="26"/>
      <c r="K174" s="22"/>
      <c r="L174" s="75"/>
      <c r="M174" s="75"/>
    </row>
    <row r="175" spans="1:13" ht="135" hidden="1">
      <c r="A175" s="181"/>
      <c r="B175" s="180"/>
      <c r="C175" s="19" t="s">
        <v>82</v>
      </c>
      <c r="D175" s="19" t="s">
        <v>81</v>
      </c>
      <c r="E175" s="34" t="s">
        <v>80</v>
      </c>
      <c r="F175" s="16">
        <v>415</v>
      </c>
      <c r="G175" s="17"/>
      <c r="H175" s="18">
        <f t="shared" si="6"/>
        <v>0</v>
      </c>
      <c r="I175" s="20"/>
      <c r="J175" s="19"/>
      <c r="K175" s="22"/>
      <c r="L175" s="75"/>
      <c r="M175" s="75"/>
    </row>
    <row r="176" spans="1:13" hidden="1">
      <c r="A176" s="181"/>
      <c r="B176" s="180"/>
      <c r="C176" s="19" t="s">
        <v>79</v>
      </c>
      <c r="D176" s="19"/>
      <c r="E176" s="182" t="s">
        <v>78</v>
      </c>
      <c r="F176" s="16">
        <v>416</v>
      </c>
      <c r="G176" s="33"/>
      <c r="H176" s="18">
        <f t="shared" si="6"/>
        <v>0</v>
      </c>
      <c r="I176" s="20"/>
      <c r="J176" s="26"/>
      <c r="K176" s="22"/>
      <c r="L176" s="75"/>
      <c r="M176" s="75"/>
    </row>
    <row r="177" spans="1:13" ht="240" hidden="1">
      <c r="A177" s="181"/>
      <c r="B177" s="180"/>
      <c r="C177" s="19" t="s">
        <v>77</v>
      </c>
      <c r="D177" s="19" t="s">
        <v>76</v>
      </c>
      <c r="E177" s="182"/>
      <c r="F177" s="16">
        <v>417</v>
      </c>
      <c r="G177" s="17"/>
      <c r="H177" s="18">
        <f t="shared" ref="H177:H204" si="7">IF(G177="SI",1,IF(G177="PARCIAL",0.5,IF(G177="NO APLICA","",0)))</f>
        <v>0</v>
      </c>
      <c r="I177" s="20"/>
      <c r="J177" s="19"/>
      <c r="K177" s="22"/>
      <c r="L177" s="75"/>
      <c r="M177" s="75"/>
    </row>
    <row r="178" spans="1:13" ht="45" hidden="1">
      <c r="A178" s="181"/>
      <c r="B178" s="180"/>
      <c r="C178" s="19" t="s">
        <v>75</v>
      </c>
      <c r="D178" s="19" t="s">
        <v>74</v>
      </c>
      <c r="E178" s="182"/>
      <c r="F178" s="16">
        <v>418</v>
      </c>
      <c r="G178" s="17"/>
      <c r="H178" s="18">
        <f t="shared" si="7"/>
        <v>0</v>
      </c>
      <c r="I178" s="20"/>
      <c r="J178" s="19"/>
      <c r="K178" s="22"/>
      <c r="L178" s="75"/>
      <c r="M178" s="75"/>
    </row>
    <row r="179" spans="1:13" ht="120" hidden="1">
      <c r="A179" s="181"/>
      <c r="B179" s="180"/>
      <c r="C179" s="19" t="s">
        <v>73</v>
      </c>
      <c r="D179" s="19" t="s">
        <v>72</v>
      </c>
      <c r="E179" s="182"/>
      <c r="F179" s="16">
        <v>419</v>
      </c>
      <c r="G179" s="17"/>
      <c r="H179" s="18">
        <f t="shared" si="7"/>
        <v>0</v>
      </c>
      <c r="I179" s="20"/>
      <c r="J179" s="19"/>
      <c r="K179" s="22"/>
      <c r="L179" s="75"/>
      <c r="M179" s="75"/>
    </row>
    <row r="180" spans="1:13" hidden="1">
      <c r="A180" s="181"/>
      <c r="B180" s="180"/>
      <c r="C180" s="19" t="s">
        <v>71</v>
      </c>
      <c r="D180" s="19"/>
      <c r="E180" s="182"/>
      <c r="F180" s="16">
        <v>420</v>
      </c>
      <c r="G180" s="17"/>
      <c r="H180" s="18">
        <f t="shared" si="7"/>
        <v>0</v>
      </c>
      <c r="I180" s="20"/>
      <c r="J180" s="19"/>
      <c r="K180" s="22"/>
      <c r="L180" s="75"/>
      <c r="M180" s="75"/>
    </row>
    <row r="181" spans="1:13" hidden="1">
      <c r="A181" s="181"/>
      <c r="B181" s="180"/>
      <c r="C181" s="19" t="s">
        <v>70</v>
      </c>
      <c r="D181" s="19"/>
      <c r="E181" s="182"/>
      <c r="F181" s="16">
        <v>421</v>
      </c>
      <c r="G181" s="17"/>
      <c r="H181" s="18">
        <f t="shared" si="7"/>
        <v>0</v>
      </c>
      <c r="I181" s="20"/>
      <c r="J181" s="19"/>
      <c r="K181" s="22"/>
      <c r="L181" s="75"/>
      <c r="M181" s="75"/>
    </row>
    <row r="182" spans="1:13" hidden="1">
      <c r="A182" s="181"/>
      <c r="B182" s="180"/>
      <c r="C182" s="19" t="s">
        <v>69</v>
      </c>
      <c r="D182" s="19"/>
      <c r="E182" s="182"/>
      <c r="F182" s="16">
        <v>422</v>
      </c>
      <c r="G182" s="17"/>
      <c r="H182" s="18">
        <f t="shared" si="7"/>
        <v>0</v>
      </c>
      <c r="I182" s="20"/>
      <c r="J182" s="19"/>
      <c r="K182" s="22"/>
      <c r="L182" s="75"/>
      <c r="M182" s="75"/>
    </row>
    <row r="183" spans="1:13" ht="45" hidden="1">
      <c r="A183" s="181"/>
      <c r="B183" s="180"/>
      <c r="C183" s="19" t="s">
        <v>68</v>
      </c>
      <c r="D183" s="19" t="s">
        <v>67</v>
      </c>
      <c r="E183" s="182"/>
      <c r="F183" s="16">
        <v>423</v>
      </c>
      <c r="G183" s="17"/>
      <c r="H183" s="18">
        <f t="shared" si="7"/>
        <v>0</v>
      </c>
      <c r="I183" s="20"/>
      <c r="J183" s="19"/>
      <c r="K183" s="22"/>
      <c r="L183" s="75"/>
      <c r="M183" s="75"/>
    </row>
    <row r="184" spans="1:13" ht="45" hidden="1">
      <c r="A184" s="181"/>
      <c r="B184" s="180"/>
      <c r="C184" s="19" t="s">
        <v>66</v>
      </c>
      <c r="D184" s="19" t="s">
        <v>65</v>
      </c>
      <c r="E184" s="182"/>
      <c r="F184" s="16">
        <v>424</v>
      </c>
      <c r="G184" s="17"/>
      <c r="H184" s="18">
        <f t="shared" si="7"/>
        <v>0</v>
      </c>
      <c r="I184" s="20"/>
      <c r="J184" s="19"/>
      <c r="K184" s="22"/>
      <c r="L184" s="75"/>
      <c r="M184" s="75"/>
    </row>
    <row r="185" spans="1:13" ht="60" hidden="1">
      <c r="A185" s="181"/>
      <c r="B185" s="180"/>
      <c r="C185" s="19" t="s">
        <v>64</v>
      </c>
      <c r="D185" s="19" t="s">
        <v>63</v>
      </c>
      <c r="E185" s="182"/>
      <c r="F185" s="16">
        <v>425</v>
      </c>
      <c r="G185" s="17"/>
      <c r="H185" s="18">
        <f t="shared" si="7"/>
        <v>0</v>
      </c>
      <c r="I185" s="20"/>
      <c r="J185" s="19"/>
      <c r="K185" s="22"/>
      <c r="L185" s="75"/>
      <c r="M185" s="75"/>
    </row>
    <row r="186" spans="1:13" ht="75" hidden="1">
      <c r="A186" s="181"/>
      <c r="B186" s="180"/>
      <c r="C186" s="19" t="s">
        <v>62</v>
      </c>
      <c r="D186" s="19" t="s">
        <v>61</v>
      </c>
      <c r="E186" s="182"/>
      <c r="F186" s="16">
        <v>426</v>
      </c>
      <c r="G186" s="17"/>
      <c r="H186" s="18">
        <f t="shared" si="7"/>
        <v>0</v>
      </c>
      <c r="I186" s="20"/>
      <c r="J186" s="19"/>
      <c r="K186" s="22"/>
      <c r="L186" s="75"/>
      <c r="M186" s="75"/>
    </row>
    <row r="187" spans="1:13" ht="120" hidden="1">
      <c r="A187" s="181"/>
      <c r="B187" s="180"/>
      <c r="C187" s="19" t="s">
        <v>60</v>
      </c>
      <c r="D187" s="19" t="s">
        <v>59</v>
      </c>
      <c r="E187" s="182"/>
      <c r="F187" s="16">
        <v>427</v>
      </c>
      <c r="G187" s="17"/>
      <c r="H187" s="18">
        <f t="shared" si="7"/>
        <v>0</v>
      </c>
      <c r="I187" s="20"/>
      <c r="J187" s="19"/>
      <c r="K187" s="22"/>
      <c r="L187" s="75"/>
      <c r="M187" s="75"/>
    </row>
    <row r="188" spans="1:13" ht="180" hidden="1">
      <c r="A188" s="181"/>
      <c r="B188" s="180"/>
      <c r="C188" s="19" t="s">
        <v>58</v>
      </c>
      <c r="D188" s="19" t="s">
        <v>57</v>
      </c>
      <c r="E188" s="182"/>
      <c r="F188" s="16">
        <v>428</v>
      </c>
      <c r="G188" s="17"/>
      <c r="H188" s="18">
        <f t="shared" si="7"/>
        <v>0</v>
      </c>
      <c r="I188" s="20"/>
      <c r="J188" s="19"/>
      <c r="K188" s="22"/>
      <c r="L188" s="75"/>
      <c r="M188" s="75"/>
    </row>
    <row r="189" spans="1:13" ht="180" hidden="1">
      <c r="A189" s="181"/>
      <c r="B189" s="180"/>
      <c r="C189" s="19" t="s">
        <v>56</v>
      </c>
      <c r="D189" s="19" t="s">
        <v>55</v>
      </c>
      <c r="E189" s="182"/>
      <c r="F189" s="16">
        <v>430</v>
      </c>
      <c r="G189" s="17"/>
      <c r="H189" s="18">
        <f t="shared" si="7"/>
        <v>0</v>
      </c>
      <c r="I189" s="20"/>
      <c r="J189" s="19"/>
      <c r="K189" s="22"/>
      <c r="L189" s="75"/>
      <c r="M189" s="75"/>
    </row>
    <row r="190" spans="1:13" ht="105" hidden="1">
      <c r="A190" s="181"/>
      <c r="B190" s="180"/>
      <c r="C190" s="19" t="s">
        <v>54</v>
      </c>
      <c r="D190" s="19" t="s">
        <v>53</v>
      </c>
      <c r="E190" s="182"/>
      <c r="F190" s="16">
        <v>431</v>
      </c>
      <c r="G190" s="17"/>
      <c r="H190" s="18">
        <f t="shared" si="7"/>
        <v>0</v>
      </c>
      <c r="I190" s="20"/>
      <c r="J190" s="19"/>
      <c r="K190" s="22"/>
      <c r="L190" s="75"/>
      <c r="M190" s="75"/>
    </row>
    <row r="191" spans="1:13" ht="150" hidden="1">
      <c r="A191" s="181"/>
      <c r="B191" s="180"/>
      <c r="C191" s="19" t="s">
        <v>52</v>
      </c>
      <c r="D191" s="19" t="s">
        <v>51</v>
      </c>
      <c r="E191" s="182"/>
      <c r="F191" s="16">
        <v>432</v>
      </c>
      <c r="G191" s="17"/>
      <c r="H191" s="18">
        <f t="shared" si="7"/>
        <v>0</v>
      </c>
      <c r="I191" s="20"/>
      <c r="J191" s="19"/>
      <c r="K191" s="22"/>
      <c r="L191" s="75"/>
      <c r="M191" s="75"/>
    </row>
    <row r="192" spans="1:13" ht="60" hidden="1">
      <c r="A192" s="181"/>
      <c r="B192" s="180"/>
      <c r="C192" s="19" t="s">
        <v>50</v>
      </c>
      <c r="D192" s="19" t="s">
        <v>49</v>
      </c>
      <c r="E192" s="182"/>
      <c r="F192" s="16">
        <v>433</v>
      </c>
      <c r="G192" s="17"/>
      <c r="H192" s="18">
        <f t="shared" si="7"/>
        <v>0</v>
      </c>
      <c r="I192" s="20"/>
      <c r="J192" s="19"/>
      <c r="K192" s="22"/>
      <c r="L192" s="75"/>
      <c r="M192" s="75"/>
    </row>
    <row r="193" spans="1:13" ht="60" hidden="1">
      <c r="A193" s="181"/>
      <c r="B193" s="180"/>
      <c r="C193" s="19" t="s">
        <v>48</v>
      </c>
      <c r="D193" s="19" t="s">
        <v>47</v>
      </c>
      <c r="E193" s="182"/>
      <c r="F193" s="16">
        <v>434</v>
      </c>
      <c r="G193" s="17"/>
      <c r="H193" s="18">
        <f t="shared" si="7"/>
        <v>0</v>
      </c>
      <c r="I193" s="20"/>
      <c r="J193" s="19"/>
      <c r="K193" s="22"/>
      <c r="L193" s="75"/>
      <c r="M193" s="75"/>
    </row>
    <row r="194" spans="1:13" ht="90" hidden="1">
      <c r="A194" s="181"/>
      <c r="B194" s="180"/>
      <c r="C194" s="19" t="s">
        <v>46</v>
      </c>
      <c r="D194" s="19" t="s">
        <v>45</v>
      </c>
      <c r="E194" s="182"/>
      <c r="F194" s="16">
        <v>435</v>
      </c>
      <c r="G194" s="17"/>
      <c r="H194" s="18">
        <f t="shared" si="7"/>
        <v>0</v>
      </c>
      <c r="I194" s="20"/>
      <c r="J194" s="19"/>
      <c r="K194" s="22"/>
      <c r="L194" s="75"/>
      <c r="M194" s="75"/>
    </row>
    <row r="195" spans="1:13" ht="90" hidden="1">
      <c r="A195" s="181"/>
      <c r="B195" s="180"/>
      <c r="C195" s="19" t="s">
        <v>44</v>
      </c>
      <c r="D195" s="19" t="s">
        <v>43</v>
      </c>
      <c r="E195" s="182"/>
      <c r="F195" s="16">
        <v>436</v>
      </c>
      <c r="G195" s="17"/>
      <c r="H195" s="18">
        <f t="shared" si="7"/>
        <v>0</v>
      </c>
      <c r="I195" s="20"/>
      <c r="J195" s="19"/>
      <c r="K195" s="22"/>
      <c r="L195" s="75"/>
      <c r="M195" s="75"/>
    </row>
    <row r="196" spans="1:13" ht="75" hidden="1">
      <c r="A196" s="181"/>
      <c r="B196" s="180"/>
      <c r="C196" s="19" t="s">
        <v>42</v>
      </c>
      <c r="D196" s="19" t="s">
        <v>41</v>
      </c>
      <c r="E196" s="182"/>
      <c r="F196" s="16">
        <v>437</v>
      </c>
      <c r="G196" s="17"/>
      <c r="H196" s="18">
        <f t="shared" si="7"/>
        <v>0</v>
      </c>
      <c r="I196" s="20"/>
      <c r="J196" s="19"/>
      <c r="K196" s="22"/>
      <c r="L196" s="75"/>
      <c r="M196" s="75"/>
    </row>
    <row r="197" spans="1:13" ht="105" hidden="1">
      <c r="A197" s="181"/>
      <c r="B197" s="180"/>
      <c r="C197" s="19" t="s">
        <v>40</v>
      </c>
      <c r="D197" s="19" t="s">
        <v>39</v>
      </c>
      <c r="E197" s="182"/>
      <c r="F197" s="16">
        <v>438</v>
      </c>
      <c r="G197" s="17"/>
      <c r="H197" s="18">
        <f t="shared" si="7"/>
        <v>0</v>
      </c>
      <c r="I197" s="20"/>
      <c r="J197" s="19"/>
      <c r="K197" s="22"/>
      <c r="L197" s="75"/>
      <c r="M197" s="75"/>
    </row>
    <row r="198" spans="1:13" s="77" customFormat="1" ht="126" hidden="1">
      <c r="A198" s="177" t="s">
        <v>38</v>
      </c>
      <c r="B198" s="36" t="s">
        <v>37</v>
      </c>
      <c r="C198" s="36" t="s">
        <v>36</v>
      </c>
      <c r="D198" s="37" t="s">
        <v>35</v>
      </c>
      <c r="E198" s="38" t="s">
        <v>34</v>
      </c>
      <c r="F198" s="39"/>
      <c r="G198" s="40"/>
      <c r="H198" s="18">
        <f t="shared" si="7"/>
        <v>0</v>
      </c>
      <c r="I198" s="20"/>
      <c r="J198" s="41"/>
      <c r="K198" s="38"/>
      <c r="L198" s="76"/>
      <c r="M198" s="76"/>
    </row>
    <row r="199" spans="1:13" s="77" customFormat="1" ht="173.25" hidden="1">
      <c r="A199" s="177"/>
      <c r="B199" s="36" t="s">
        <v>33</v>
      </c>
      <c r="C199" s="41" t="s">
        <v>32</v>
      </c>
      <c r="D199" s="41" t="s">
        <v>31</v>
      </c>
      <c r="E199" s="38" t="s">
        <v>30</v>
      </c>
      <c r="F199" s="39">
        <v>749</v>
      </c>
      <c r="G199" s="40"/>
      <c r="H199" s="18">
        <f t="shared" si="7"/>
        <v>0</v>
      </c>
      <c r="I199" s="20"/>
      <c r="J199" s="41"/>
      <c r="K199" s="38"/>
      <c r="L199" s="76"/>
      <c r="M199" s="76"/>
    </row>
    <row r="200" spans="1:13" ht="409.5" hidden="1">
      <c r="A200" s="178" t="s">
        <v>29</v>
      </c>
      <c r="B200" s="179" t="s">
        <v>28</v>
      </c>
      <c r="C200" s="19" t="s">
        <v>27</v>
      </c>
      <c r="D200" s="19" t="s">
        <v>26</v>
      </c>
      <c r="E200" s="19" t="s">
        <v>25</v>
      </c>
      <c r="F200" s="16">
        <v>749</v>
      </c>
      <c r="G200" s="17"/>
      <c r="H200" s="18">
        <f t="shared" si="7"/>
        <v>0</v>
      </c>
      <c r="I200" s="20"/>
      <c r="J200" s="19"/>
      <c r="K200" s="22"/>
      <c r="L200" s="75"/>
      <c r="M200" s="75"/>
    </row>
    <row r="201" spans="1:13" ht="180" hidden="1">
      <c r="A201" s="178"/>
      <c r="B201" s="179"/>
      <c r="C201" s="19" t="s">
        <v>24</v>
      </c>
      <c r="D201" s="19" t="s">
        <v>23</v>
      </c>
      <c r="E201" s="19" t="s">
        <v>22</v>
      </c>
      <c r="F201" s="26"/>
      <c r="G201" s="33"/>
      <c r="H201" s="18">
        <f t="shared" si="7"/>
        <v>0</v>
      </c>
      <c r="I201" s="20"/>
      <c r="J201" s="26"/>
      <c r="K201" s="22"/>
      <c r="L201" s="75"/>
      <c r="M201" s="75"/>
    </row>
    <row r="202" spans="1:13" ht="195" hidden="1">
      <c r="A202" s="178"/>
      <c r="B202" s="179"/>
      <c r="C202" s="19" t="s">
        <v>21</v>
      </c>
      <c r="D202" s="19" t="s">
        <v>20</v>
      </c>
      <c r="E202" s="19" t="s">
        <v>19</v>
      </c>
      <c r="F202" s="26"/>
      <c r="G202" s="33"/>
      <c r="H202" s="18">
        <f t="shared" si="7"/>
        <v>0</v>
      </c>
      <c r="I202" s="20"/>
      <c r="J202" s="26"/>
      <c r="K202" s="22"/>
      <c r="L202" s="75"/>
      <c r="M202" s="75"/>
    </row>
    <row r="203" spans="1:13" ht="225" hidden="1">
      <c r="A203" s="178"/>
      <c r="B203" s="179"/>
      <c r="C203" s="19" t="s">
        <v>18</v>
      </c>
      <c r="D203" s="19" t="s">
        <v>17</v>
      </c>
      <c r="E203" s="19" t="s">
        <v>16</v>
      </c>
      <c r="F203" s="26"/>
      <c r="G203" s="33"/>
      <c r="H203" s="18">
        <f t="shared" si="7"/>
        <v>0</v>
      </c>
      <c r="I203" s="20"/>
      <c r="J203" s="26"/>
      <c r="K203" s="22"/>
      <c r="L203" s="75"/>
      <c r="M203" s="75"/>
    </row>
    <row r="204" spans="1:13" ht="135" hidden="1">
      <c r="A204" s="178"/>
      <c r="B204" s="179"/>
      <c r="C204" s="19" t="s">
        <v>15</v>
      </c>
      <c r="D204" s="19" t="s">
        <v>14</v>
      </c>
      <c r="E204" s="19" t="s">
        <v>13</v>
      </c>
      <c r="F204" s="26"/>
      <c r="G204" s="33"/>
      <c r="H204" s="18">
        <f t="shared" si="7"/>
        <v>0</v>
      </c>
      <c r="I204" s="20"/>
      <c r="J204" s="26"/>
      <c r="K204" s="22"/>
      <c r="L204" s="75"/>
      <c r="M204" s="75"/>
    </row>
    <row r="206" spans="1:13" hidden="1">
      <c r="A206" s="42" t="str">
        <f>B2</f>
        <v>SECRETARIA DE DESARROLLO E INCLUSIÓN SOCIAL</v>
      </c>
    </row>
    <row r="207" spans="1:13" ht="31.5" hidden="1">
      <c r="A207" s="49" t="s">
        <v>12</v>
      </c>
      <c r="B207" s="50" t="s">
        <v>11</v>
      </c>
      <c r="C207" s="51" t="s">
        <v>10</v>
      </c>
    </row>
    <row r="208" spans="1:13" ht="29.1" hidden="1" customHeight="1">
      <c r="A208" s="52" t="s">
        <v>9</v>
      </c>
      <c r="B208" s="53">
        <f>I8</f>
        <v>0.7</v>
      </c>
      <c r="C208" s="54" t="str">
        <f>CONCATENATE(J8," 2- ",J9," 3- ",J10," 4- ",J11," 5- ",J13," 6- ",J14," 7- ",J15," 8- ",J16)</f>
        <v xml:space="preserve">No se evidencia  la información  de la Secretaria  respecto a la ubicación, teléfonos de atención, horario de atención 2- No se evidencia  la información  de la Secretaria  respecto a la ubicación, teléfonos de atención, horario de atención 3-  4-  5-  6-  7- Se comparte con el de la Gobernación 8- </v>
      </c>
    </row>
    <row r="209" spans="1:8" ht="29.1" hidden="1" customHeight="1">
      <c r="A209" s="52" t="s">
        <v>8</v>
      </c>
      <c r="B209" s="53">
        <f>I22</f>
        <v>0.7</v>
      </c>
      <c r="C209" s="54" t="str">
        <f>CONCATENATE(J22," 2- ",J23," 3- ",J24," 4- ",J25," 5- ",J26," 6- ",J27," 7- ",J28," 8- ",J29," 9- ",J30," 10- ",J31)</f>
        <v>Se observa enlace con Datos Abiertos, pero en el momento de la revisión no se pudo ingresar. 2-  3-  4-  5-  6-  7-  8- No se observo que se encuentre algún enlace que permita ver un calendario con las actividades de la Secretaria 9- No se evidencio información dirigida a niños, niñas y adolescentes relacionada con la Secretaria 10- En el portal de la secretaria se encuentra varios link de interés de lo que se adelanta en la Secretaria</v>
      </c>
      <c r="E209" s="55" t="s">
        <v>429</v>
      </c>
      <c r="F209" s="55"/>
      <c r="G209" s="56">
        <f>COUNTIF($G$8:$G$154,"SI")</f>
        <v>34</v>
      </c>
      <c r="H209" s="57">
        <f>(G209*100%)/$G$213</f>
        <v>0.4</v>
      </c>
    </row>
    <row r="210" spans="1:8" ht="29.1" hidden="1" customHeight="1">
      <c r="A210" s="52" t="s">
        <v>7</v>
      </c>
      <c r="B210" s="53">
        <f>I32</f>
        <v>0.71875</v>
      </c>
      <c r="C210" s="54" t="str">
        <f>CONCATENATE(J32," 2- ",J33," 3- ",J34," 4- ",J35," 5- ",J36," 6- ",J37," 7- ",J39," 8- ",J40," 9- ",J41," 10- ",J42," 11- ",J43," 12- ",J44," 13- ",J45," 14- ",J46," 15- ",J47," 16- ",J48," 17- ",J49," 18- ",J50," 19- ",J51," 20- ",J52)</f>
        <v xml:space="preserve">Coincide la misión pero es importante que se señale que esta de acuerdo con el Decreto 437 de 2020 2- No esta actualizada con respecto al Decreto 437 de 2020, ya que faltan dos funciones de este decreto 3- Se encuentra conectado con Isolucion pero al ingresar se dirige a listado maestro de documentos pero no es de fácil acceso a los procesos y procedimientos de la Secretaria 4-  5-  6-  7- Se encuentra el contacto, muchas de las casillas de correos corporativos se encuentran vacíos en el momento de la verificación  y no se encuentra vinculados al SIGEP, aunque se evidencio que algunos contratistas estan vinculados a SECOP, es importante que este a SIGEP  8-  9-  10-  11-  12-  13-  14-  15-  16-  17-  18-  19-  20- </v>
      </c>
      <c r="E210" s="55" t="s">
        <v>405</v>
      </c>
      <c r="F210" s="55"/>
      <c r="G210" s="56">
        <f>COUNTIF($G$8:$G$154,"NO")</f>
        <v>36</v>
      </c>
      <c r="H210" s="57">
        <f t="shared" ref="H210:H212" si="8">(G210*100%)/$G$213</f>
        <v>0.42352941176470588</v>
      </c>
    </row>
    <row r="211" spans="1:8" ht="29.1" hidden="1" customHeight="1">
      <c r="A211" s="52" t="s">
        <v>6</v>
      </c>
      <c r="B211" s="53">
        <f>I54</f>
        <v>0.75</v>
      </c>
      <c r="C211" s="54">
        <f>'S. Integración'!$K$212</f>
        <v>0</v>
      </c>
      <c r="E211" s="55" t="s">
        <v>430</v>
      </c>
      <c r="F211" s="55"/>
      <c r="G211" s="56">
        <f>COUNTIF($G$8:$G$154,"PARCIAL")</f>
        <v>13</v>
      </c>
      <c r="H211" s="57">
        <f t="shared" si="8"/>
        <v>0.15294117647058825</v>
      </c>
    </row>
    <row r="212" spans="1:8" ht="29.1" hidden="1" customHeight="1">
      <c r="A212" s="52" t="s">
        <v>5</v>
      </c>
      <c r="B212" s="53">
        <f>I83</f>
        <v>1</v>
      </c>
      <c r="C212" s="54" t="str">
        <f>CONCATENATE(" 1- ",J83)</f>
        <v xml:space="preserve"> 1- Se publica varios aspectos como plan de acción, de gestión entre otras</v>
      </c>
      <c r="E212" s="55" t="s">
        <v>431</v>
      </c>
      <c r="F212" s="55"/>
      <c r="G212" s="56">
        <f>COUNTIF($G$8:$G$154,"NO APLICA")</f>
        <v>2</v>
      </c>
      <c r="H212" s="57">
        <f t="shared" si="8"/>
        <v>2.3529411764705882E-2</v>
      </c>
    </row>
    <row r="213" spans="1:8" ht="29.1" hidden="1" customHeight="1">
      <c r="A213" s="52" t="s">
        <v>4</v>
      </c>
      <c r="B213" s="53">
        <f>I90</f>
        <v>0.75</v>
      </c>
      <c r="C213" s="54" t="str">
        <f>CONCATENATE(J90," 2- ",J92," 3- ",J93," 4- ",J94," 5- ",J95," 6- ",J96," 7- ",J97," 8- ",J101)</f>
        <v xml:space="preserve">Se requiere que se actualice la información ya que esta los link pero falta adelantar la publicación de  los últimos periodos 2-  3- Se encuentra el link, el cual se observa que esta desactualizado, pero falta el ultimo informe de rendición de cuentas 4- Se publico el Plan de mejoramiento, es importante tener la publicación de los demás informes de los órganos de Control según el caso. 5-  6-  7- No se observo que se encuentre algún enlace de algún organismo de Control que adelanta seguimiento a la Secretaria 8- Hay varias publicaciones </v>
      </c>
      <c r="E213" s="58">
        <v>87</v>
      </c>
      <c r="F213" s="26"/>
      <c r="G213" s="59">
        <f>SUM(G209:G212)</f>
        <v>85</v>
      </c>
      <c r="H213" s="60"/>
    </row>
    <row r="214" spans="1:8" ht="29.1" hidden="1" customHeight="1">
      <c r="A214" s="52" t="s">
        <v>3</v>
      </c>
      <c r="B214" s="53">
        <f>I107</f>
        <v>0.83333333333333337</v>
      </c>
      <c r="C214" s="54" t="str">
        <f>CONCATENATE(J107," 2- ",J108," 3- ",J110)</f>
        <v xml:space="preserve"> 2- Se encuentra con enlace en el SECOP II 3- Se encuentra el link, el cual se observa que esta desactualizado, no se observa la publicación en lo que corresponda de los años 2020 y 2021</v>
      </c>
      <c r="E214" s="61"/>
      <c r="F214" s="61"/>
      <c r="G214" s="59">
        <f>E213-G213</f>
        <v>2</v>
      </c>
      <c r="H214" s="60"/>
    </row>
    <row r="215" spans="1:8" ht="29.1" hidden="1" customHeight="1">
      <c r="A215" s="52" t="s">
        <v>2</v>
      </c>
      <c r="B215" s="53">
        <f>I111</f>
        <v>0.25</v>
      </c>
      <c r="C215" s="54" t="str">
        <f>CONCATENATE(J111," 2- ",J112," 3- ",J113," 4- ",J114," 5- ",J115)</f>
        <v>Se encuentra varios programas pero no hay un link que determine los tramites y servicios que brinda la Secretaria específicamente 2-  3-  4- No se determina si tiene costo los tramites 5- No se determina si se requieren adelantar tramites no  se aplica los tramites</v>
      </c>
      <c r="E215" s="62">
        <v>1</v>
      </c>
      <c r="G215" s="63"/>
    </row>
    <row r="216" spans="1:8" ht="29.1" hidden="1" customHeight="1">
      <c r="A216" s="52" t="s">
        <v>1</v>
      </c>
      <c r="B216" s="53">
        <f>I116</f>
        <v>0.19444444444444445</v>
      </c>
      <c r="C216" s="54" t="str">
        <f>CONCATENATE(J117," 2- ",J120," 3- ",J121," - ",J122," 4- ",J123," - ",J124," 5- ",J125," 6- ",J126," 10- ",J127," 7- ",J130," 3- ",J131," 8- ",J132," 9- ",J133," 10- ",J134," 11- ",J135," 12- ",J136," 13- ",J137," 14- ",J139," 15- ",J140," 16- ",J141," 17- ",J142," 18- ",J143," 19- ",J146," 20- ",J147," 21- ",J148," 22- ",J149," 23- ",J150," 24- ",J151," 25- ",J152," 26- ",J153," 27- ",J154)</f>
        <v>No se evidencia la publicación del registro de activos de la información de acuerdo con el cumplimiento de la norma 2-  3-  -  4-  -  5-  6-  10- En el momento de la verificación no se observo el índice de la información Clasificada y reservada 7-  3-  8-  9-  10-  11-  12-  13-  14-  15-  16-  17- No registra documento de adopción, modificación y actualización 18-  19-  20-  21-  22-  23-  24-  25-  26- Excepto de la encuesta de la satisfacción de los usuarios, no se determina una vinculación de participación en la adopción o actualización de la publicación 27- No se evidencia acto o documento que permita determinar su adopción o actualización.</v>
      </c>
      <c r="E216" s="62">
        <f>B217</f>
        <v>0.65516975308641978</v>
      </c>
      <c r="F216" s="64"/>
      <c r="G216" s="65">
        <f>E215-E216</f>
        <v>0.34483024691358022</v>
      </c>
    </row>
    <row r="217" spans="1:8" ht="15.75" hidden="1">
      <c r="A217" s="66" t="s">
        <v>0</v>
      </c>
      <c r="B217" s="67">
        <f>AVERAGE(B208:B216)</f>
        <v>0.65516975308641978</v>
      </c>
      <c r="C217" s="67"/>
    </row>
  </sheetData>
  <sheetProtection algorithmName="SHA-512" hashValue="vpISdOeaPjyWVwFrJKRdUX1h7dJPIg7D3cStZvuwp1sKDnhV1JWBPC7Q43YNg+r9LtZbiSUg+EobZRzrA8f4nA==" saltValue="h+GUkCoprLAEiEmGD/af6g==" spinCount="100000" sheet="1" objects="1" scenarios="1"/>
  <autoFilter ref="A6:M169"/>
  <mergeCells count="118">
    <mergeCell ref="J39:J50"/>
    <mergeCell ref="L32:L52"/>
    <mergeCell ref="M32:M52"/>
    <mergeCell ref="L107:L110"/>
    <mergeCell ref="M107:M110"/>
    <mergeCell ref="L90:L101"/>
    <mergeCell ref="M90:M101"/>
    <mergeCell ref="L62:L63"/>
    <mergeCell ref="M62:M63"/>
    <mergeCell ref="J90:J92"/>
    <mergeCell ref="L117:L126"/>
    <mergeCell ref="M117:M126"/>
    <mergeCell ref="K117:K126"/>
    <mergeCell ref="L111:L115"/>
    <mergeCell ref="M111:M115"/>
    <mergeCell ref="L143:L154"/>
    <mergeCell ref="M143:M154"/>
    <mergeCell ref="K143:K154"/>
    <mergeCell ref="K127:K142"/>
    <mergeCell ref="L127:L142"/>
    <mergeCell ref="M127:M142"/>
    <mergeCell ref="A1:J1"/>
    <mergeCell ref="A5:C5"/>
    <mergeCell ref="G5:I5"/>
    <mergeCell ref="J5:J6"/>
    <mergeCell ref="A7:A21"/>
    <mergeCell ref="B8:B12"/>
    <mergeCell ref="E8:E12"/>
    <mergeCell ref="I8:I16"/>
    <mergeCell ref="M22:M31"/>
    <mergeCell ref="L8:L16"/>
    <mergeCell ref="M8:M16"/>
    <mergeCell ref="B13:B16"/>
    <mergeCell ref="E13:E16"/>
    <mergeCell ref="B17:B20"/>
    <mergeCell ref="E17:E20"/>
    <mergeCell ref="L22:L31"/>
    <mergeCell ref="A32:A53"/>
    <mergeCell ref="I32:I52"/>
    <mergeCell ref="B35:B37"/>
    <mergeCell ref="E35:E37"/>
    <mergeCell ref="B39:B50"/>
    <mergeCell ref="A22:A31"/>
    <mergeCell ref="B22:B23"/>
    <mergeCell ref="E22:E23"/>
    <mergeCell ref="I22:I31"/>
    <mergeCell ref="E39:E50"/>
    <mergeCell ref="G40:G41"/>
    <mergeCell ref="H40:H41"/>
    <mergeCell ref="A66:A89"/>
    <mergeCell ref="B66:B73"/>
    <mergeCell ref="E66:E73"/>
    <mergeCell ref="B74:B82"/>
    <mergeCell ref="E74:E82"/>
    <mergeCell ref="J75:J82"/>
    <mergeCell ref="B85:B88"/>
    <mergeCell ref="E85:E88"/>
    <mergeCell ref="A54:A65"/>
    <mergeCell ref="B54:B61"/>
    <mergeCell ref="E54:E61"/>
    <mergeCell ref="I54:I65"/>
    <mergeCell ref="B62:B64"/>
    <mergeCell ref="E62:E64"/>
    <mergeCell ref="B96:B97"/>
    <mergeCell ref="E96:E97"/>
    <mergeCell ref="B98:B100"/>
    <mergeCell ref="E98:E100"/>
    <mergeCell ref="G90:G92"/>
    <mergeCell ref="H90:H92"/>
    <mergeCell ref="I90:I101"/>
    <mergeCell ref="A107:A110"/>
    <mergeCell ref="I107:I110"/>
    <mergeCell ref="B102:B106"/>
    <mergeCell ref="E102:E106"/>
    <mergeCell ref="A90:A106"/>
    <mergeCell ref="B90:B94"/>
    <mergeCell ref="E90:E94"/>
    <mergeCell ref="A111:A115"/>
    <mergeCell ref="B111:B115"/>
    <mergeCell ref="E111:E115"/>
    <mergeCell ref="G111:G112"/>
    <mergeCell ref="H111:H112"/>
    <mergeCell ref="I111:I115"/>
    <mergeCell ref="J111:J112"/>
    <mergeCell ref="A116:A169"/>
    <mergeCell ref="I116:I154"/>
    <mergeCell ref="B117:B126"/>
    <mergeCell ref="E117:E126"/>
    <mergeCell ref="G117:G118"/>
    <mergeCell ref="H117:H118"/>
    <mergeCell ref="J117:J118"/>
    <mergeCell ref="B127:B142"/>
    <mergeCell ref="E127:E142"/>
    <mergeCell ref="G127:G128"/>
    <mergeCell ref="H127:H128"/>
    <mergeCell ref="J127:J128"/>
    <mergeCell ref="B143:B154"/>
    <mergeCell ref="E143:E154"/>
    <mergeCell ref="G143:G144"/>
    <mergeCell ref="H143:H144"/>
    <mergeCell ref="J143:J144"/>
    <mergeCell ref="B155:B156"/>
    <mergeCell ref="E155:E156"/>
    <mergeCell ref="B157:B158"/>
    <mergeCell ref="E157:E158"/>
    <mergeCell ref="B159:B160"/>
    <mergeCell ref="E159:E160"/>
    <mergeCell ref="E176:E197"/>
    <mergeCell ref="A198:A199"/>
    <mergeCell ref="A200:A204"/>
    <mergeCell ref="B200:B204"/>
    <mergeCell ref="B161:B162"/>
    <mergeCell ref="E161:E162"/>
    <mergeCell ref="B164:B169"/>
    <mergeCell ref="E164:E169"/>
    <mergeCell ref="A170:A197"/>
    <mergeCell ref="B171:B197"/>
    <mergeCell ref="E171:E174"/>
  </mergeCells>
  <hyperlinks>
    <hyperlink ref="K32" r:id="rId1"/>
    <hyperlink ref="K33" r:id="rId2"/>
    <hyperlink ref="K34" r:id="rId3" display="file:///C:/Users/GONZALO%20RODRIGUEZ/Downloads/screencapture-cundinamarca-gov-co-Home-SecretariasEntidades-gc-Secretariadedesarrollosoc-SecdeDesaSocDespliegue-asquienessomossecdes-procesosyprocedimientos-2021-06-08-23_02_18.pdf"/>
    <hyperlink ref="K35" r:id="rId4"/>
    <hyperlink ref="K38" r:id="rId5"/>
    <hyperlink ref="K27" r:id="rId6"/>
    <hyperlink ref="K26" r:id="rId7"/>
    <hyperlink ref="K28" r:id="rId8"/>
    <hyperlink ref="K41" r:id="rId9"/>
    <hyperlink ref="K42" r:id="rId10"/>
    <hyperlink ref="K43" r:id="rId11"/>
    <hyperlink ref="K44" r:id="rId12"/>
    <hyperlink ref="K45" r:id="rId13"/>
    <hyperlink ref="K46" r:id="rId14"/>
    <hyperlink ref="K48" r:id="rId15"/>
    <hyperlink ref="K50" r:id="rId16"/>
    <hyperlink ref="K49" r:id="rId17"/>
    <hyperlink ref="K52" r:id="rId18"/>
    <hyperlink ref="K24" r:id="rId19"/>
    <hyperlink ref="K31" r:id="rId20"/>
    <hyperlink ref="K62" r:id="rId21"/>
    <hyperlink ref="K63" r:id="rId22"/>
    <hyperlink ref="K83" r:id="rId23"/>
    <hyperlink ref="K92" r:id="rId24"/>
    <hyperlink ref="K8" r:id="rId25"/>
    <hyperlink ref="K13" r:id="rId26"/>
    <hyperlink ref="K23" r:id="rId27"/>
    <hyperlink ref="K25" r:id="rId28"/>
    <hyperlink ref="K101" r:id="rId29"/>
    <hyperlink ref="K108" r:id="rId30"/>
    <hyperlink ref="K113" r:id="rId31"/>
    <hyperlink ref="K111" r:id="rId32"/>
    <hyperlink ref="K117" r:id="rId33"/>
    <hyperlink ref="K143" r:id="rId34"/>
  </hyperlinks>
  <pageMargins left="0.7" right="0.7" top="0.75" bottom="0.75" header="0.51180555555555496" footer="0.51180555555555496"/>
  <pageSetup firstPageNumber="0" orientation="portrait" horizontalDpi="300" verticalDpi="300" r:id="rId35"/>
  <tableParts count="1">
    <tablePart r:id="rId36"/>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Lista!$A$1:$A$4</xm:f>
          </x14:formula1>
          <xm:sqref>G8:G154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zoomScaleNormal="100" workbookViewId="0">
      <pane xSplit="2" ySplit="7" topLeftCell="C8" activePane="bottomRight" state="frozen"/>
      <selection pane="topRight" activeCell="C1" sqref="C1"/>
      <selection pane="bottomLeft" activeCell="A8" sqref="A8"/>
      <selection pane="bottomRight" activeCell="L8" sqref="L8:L16"/>
    </sheetView>
  </sheetViews>
  <sheetFormatPr baseColWidth="10" defaultColWidth="9.140625" defaultRowHeight="15"/>
  <cols>
    <col min="1" max="1" width="31.7109375" style="42" customWidth="1"/>
    <col min="2" max="2" width="19.7109375" style="43" customWidth="1"/>
    <col min="3" max="3" width="38.7109375" style="43" customWidth="1"/>
    <col min="4" max="4" width="41" style="43" customWidth="1"/>
    <col min="5" max="5" width="13.7109375" style="43" customWidth="1"/>
    <col min="6" max="6" width="11.42578125" style="43" hidden="1" customWidth="1"/>
    <col min="7" max="7" width="12.85546875" style="122" customWidth="1"/>
    <col min="8" max="8" width="13" style="45" customWidth="1"/>
    <col min="9" max="9" width="12.7109375" style="46" customWidth="1"/>
    <col min="10" max="10" width="46.28515625" style="148" customWidth="1"/>
    <col min="11" max="11" width="28.42578125" style="124" customWidth="1"/>
    <col min="12" max="12" width="31" style="9" customWidth="1"/>
    <col min="13" max="13" width="54.140625" style="9" customWidth="1"/>
    <col min="14" max="16384" width="9.140625" style="9"/>
  </cols>
  <sheetData>
    <row r="1" spans="1:13">
      <c r="A1" s="205" t="s">
        <v>428</v>
      </c>
      <c r="B1" s="205"/>
      <c r="C1" s="205"/>
      <c r="D1" s="205"/>
      <c r="E1" s="205"/>
      <c r="F1" s="205"/>
      <c r="G1" s="205"/>
      <c r="H1" s="205"/>
      <c r="I1" s="205"/>
      <c r="J1" s="205"/>
    </row>
    <row r="2" spans="1:13" ht="17.100000000000001" customHeight="1">
      <c r="A2" s="78" t="s">
        <v>427</v>
      </c>
      <c r="B2" s="79" t="s">
        <v>906</v>
      </c>
      <c r="C2" s="147"/>
    </row>
    <row r="3" spans="1:13" ht="15.75" hidden="1" customHeight="1">
      <c r="A3" s="78" t="s">
        <v>426</v>
      </c>
      <c r="B3" s="80"/>
      <c r="C3" s="80"/>
      <c r="D3" s="80"/>
    </row>
    <row r="4" spans="1:13">
      <c r="A4" s="42" t="s">
        <v>425</v>
      </c>
      <c r="B4" s="81">
        <v>44350</v>
      </c>
    </row>
    <row r="5" spans="1:13" ht="15.95" customHeight="1">
      <c r="A5" s="206" t="s">
        <v>424</v>
      </c>
      <c r="B5" s="206"/>
      <c r="C5" s="206"/>
      <c r="D5" s="11" t="s">
        <v>423</v>
      </c>
      <c r="E5" s="11" t="s">
        <v>422</v>
      </c>
      <c r="F5" s="11" t="s">
        <v>421</v>
      </c>
      <c r="G5" s="207" t="s">
        <v>420</v>
      </c>
      <c r="H5" s="207"/>
      <c r="I5" s="207"/>
      <c r="J5" s="291" t="s">
        <v>419</v>
      </c>
      <c r="K5" s="13" t="s">
        <v>418</v>
      </c>
      <c r="L5" s="73" t="s">
        <v>417</v>
      </c>
      <c r="M5" s="73" t="s">
        <v>416</v>
      </c>
    </row>
    <row r="6" spans="1:13" ht="15.95" customHeight="1">
      <c r="A6" s="11" t="s">
        <v>12</v>
      </c>
      <c r="B6" s="11" t="s">
        <v>415</v>
      </c>
      <c r="C6" s="11" t="s">
        <v>414</v>
      </c>
      <c r="D6" s="11"/>
      <c r="E6" s="11"/>
      <c r="F6" s="11"/>
      <c r="G6" s="13" t="s">
        <v>413</v>
      </c>
      <c r="H6" s="14" t="s">
        <v>412</v>
      </c>
      <c r="I6" s="12" t="s">
        <v>411</v>
      </c>
      <c r="J6" s="292"/>
      <c r="K6" s="13"/>
      <c r="L6" s="74"/>
      <c r="M6" s="74"/>
    </row>
    <row r="7" spans="1:13" s="84" customFormat="1" ht="30">
      <c r="A7" s="286" t="s">
        <v>410</v>
      </c>
      <c r="B7" s="83" t="s">
        <v>409</v>
      </c>
      <c r="C7" s="83" t="s">
        <v>408</v>
      </c>
      <c r="D7" s="83" t="s">
        <v>407</v>
      </c>
      <c r="E7" s="83" t="s">
        <v>406</v>
      </c>
      <c r="F7" s="87">
        <v>353</v>
      </c>
      <c r="G7" s="88" t="s">
        <v>405</v>
      </c>
      <c r="H7" s="89">
        <f t="shared" ref="H7:H37" si="0">IF(G7="SI",1,IF(G7="PARCIAL",0.5,IF(G7="NO APLICA","",0)))</f>
        <v>0</v>
      </c>
      <c r="I7" s="20"/>
      <c r="J7" s="146"/>
      <c r="K7" s="92"/>
      <c r="L7" s="85"/>
      <c r="M7" s="85"/>
    </row>
    <row r="8" spans="1:13" s="84" customFormat="1" ht="105">
      <c r="A8" s="286"/>
      <c r="B8" s="217" t="s">
        <v>404</v>
      </c>
      <c r="C8" s="83" t="s">
        <v>403</v>
      </c>
      <c r="D8" s="83" t="s">
        <v>402</v>
      </c>
      <c r="E8" s="217" t="s">
        <v>337</v>
      </c>
      <c r="F8" s="87">
        <v>200</v>
      </c>
      <c r="G8" s="88" t="s">
        <v>429</v>
      </c>
      <c r="H8" s="89">
        <f t="shared" si="0"/>
        <v>1</v>
      </c>
      <c r="I8" s="184">
        <f>AVERAGE(H8,H9,H10,H13,H15,H16)</f>
        <v>0.6</v>
      </c>
      <c r="J8" s="146"/>
      <c r="K8" s="91" t="s">
        <v>699</v>
      </c>
      <c r="L8" s="218"/>
      <c r="M8" s="218"/>
    </row>
    <row r="9" spans="1:13" s="84" customFormat="1" ht="105">
      <c r="A9" s="286"/>
      <c r="B9" s="217"/>
      <c r="C9" s="83" t="s">
        <v>401</v>
      </c>
      <c r="D9" s="83" t="s">
        <v>400</v>
      </c>
      <c r="E9" s="217"/>
      <c r="F9" s="87">
        <v>201</v>
      </c>
      <c r="G9" s="88" t="s">
        <v>405</v>
      </c>
      <c r="H9" s="89">
        <f t="shared" si="0"/>
        <v>0</v>
      </c>
      <c r="I9" s="184"/>
      <c r="J9" s="146" t="s">
        <v>1124</v>
      </c>
      <c r="K9" s="91" t="s">
        <v>699</v>
      </c>
      <c r="L9" s="219"/>
      <c r="M9" s="219"/>
    </row>
    <row r="10" spans="1:13" s="84" customFormat="1" ht="105">
      <c r="A10" s="286"/>
      <c r="B10" s="217"/>
      <c r="C10" s="83" t="s">
        <v>399</v>
      </c>
      <c r="D10" s="83"/>
      <c r="E10" s="217"/>
      <c r="F10" s="87">
        <v>202</v>
      </c>
      <c r="G10" s="88" t="s">
        <v>405</v>
      </c>
      <c r="H10" s="89">
        <f t="shared" si="0"/>
        <v>0</v>
      </c>
      <c r="I10" s="184"/>
      <c r="J10" s="146"/>
      <c r="K10" s="91" t="s">
        <v>699</v>
      </c>
      <c r="L10" s="219"/>
      <c r="M10" s="219"/>
    </row>
    <row r="11" spans="1:13" s="84" customFormat="1" ht="15.95" hidden="1" customHeight="1">
      <c r="A11" s="286"/>
      <c r="B11" s="217"/>
      <c r="C11" s="83" t="s">
        <v>398</v>
      </c>
      <c r="D11" s="83" t="s">
        <v>397</v>
      </c>
      <c r="E11" s="217"/>
      <c r="F11" s="87">
        <v>203</v>
      </c>
      <c r="G11" s="88"/>
      <c r="H11" s="89">
        <f t="shared" si="0"/>
        <v>0</v>
      </c>
      <c r="I11" s="184"/>
      <c r="J11" s="146"/>
      <c r="K11" s="92"/>
      <c r="L11" s="219"/>
      <c r="M11" s="219"/>
    </row>
    <row r="12" spans="1:13" s="84" customFormat="1" ht="1.5" customHeight="1">
      <c r="A12" s="286"/>
      <c r="B12" s="217"/>
      <c r="C12" s="83" t="s">
        <v>396</v>
      </c>
      <c r="D12" s="83" t="s">
        <v>395</v>
      </c>
      <c r="E12" s="217"/>
      <c r="F12" s="87">
        <v>204</v>
      </c>
      <c r="G12" s="88"/>
      <c r="H12" s="89">
        <f t="shared" si="0"/>
        <v>0</v>
      </c>
      <c r="I12" s="184"/>
      <c r="J12" s="146"/>
      <c r="K12" s="92"/>
      <c r="L12" s="219"/>
      <c r="M12" s="219"/>
    </row>
    <row r="13" spans="1:13" s="84" customFormat="1" ht="105">
      <c r="A13" s="286"/>
      <c r="B13" s="217" t="s">
        <v>394</v>
      </c>
      <c r="C13" s="83" t="s">
        <v>393</v>
      </c>
      <c r="D13" s="83" t="s">
        <v>392</v>
      </c>
      <c r="E13" s="217" t="s">
        <v>391</v>
      </c>
      <c r="F13" s="87">
        <v>205</v>
      </c>
      <c r="G13" s="88" t="s">
        <v>429</v>
      </c>
      <c r="H13" s="89">
        <f t="shared" si="0"/>
        <v>1</v>
      </c>
      <c r="I13" s="184"/>
      <c r="J13" s="146"/>
      <c r="K13" s="91" t="s">
        <v>699</v>
      </c>
      <c r="L13" s="219"/>
      <c r="M13" s="219"/>
    </row>
    <row r="14" spans="1:13" s="84" customFormat="1" ht="60">
      <c r="A14" s="286"/>
      <c r="B14" s="217"/>
      <c r="C14" s="83" t="s">
        <v>390</v>
      </c>
      <c r="D14" s="83" t="s">
        <v>389</v>
      </c>
      <c r="E14" s="217"/>
      <c r="F14" s="87">
        <v>206</v>
      </c>
      <c r="G14" s="88" t="s">
        <v>430</v>
      </c>
      <c r="H14" s="89">
        <f t="shared" si="0"/>
        <v>0.5</v>
      </c>
      <c r="I14" s="184"/>
      <c r="J14" s="146" t="s">
        <v>1125</v>
      </c>
      <c r="K14" s="92"/>
      <c r="L14" s="219"/>
      <c r="M14" s="219"/>
    </row>
    <row r="15" spans="1:13" s="84" customFormat="1">
      <c r="A15" s="286"/>
      <c r="B15" s="217"/>
      <c r="C15" s="83" t="s">
        <v>388</v>
      </c>
      <c r="D15" s="83"/>
      <c r="E15" s="217"/>
      <c r="F15" s="87">
        <v>207</v>
      </c>
      <c r="G15" s="88" t="s">
        <v>429</v>
      </c>
      <c r="H15" s="89">
        <f t="shared" si="0"/>
        <v>1</v>
      </c>
      <c r="I15" s="184"/>
      <c r="J15" s="146"/>
      <c r="K15" s="91"/>
      <c r="L15" s="219"/>
      <c r="M15" s="219"/>
    </row>
    <row r="16" spans="1:13" s="84" customFormat="1" ht="45">
      <c r="A16" s="286"/>
      <c r="B16" s="217"/>
      <c r="C16" s="83" t="s">
        <v>387</v>
      </c>
      <c r="D16" s="83" t="s">
        <v>386</v>
      </c>
      <c r="E16" s="217"/>
      <c r="F16" s="87">
        <v>208</v>
      </c>
      <c r="G16" s="88" t="s">
        <v>431</v>
      </c>
      <c r="H16" s="89" t="str">
        <f t="shared" si="0"/>
        <v/>
      </c>
      <c r="I16" s="184"/>
      <c r="J16" s="146"/>
      <c r="K16" s="92"/>
      <c r="L16" s="220"/>
      <c r="M16" s="220"/>
    </row>
    <row r="17" spans="1:13" s="84" customFormat="1" ht="32.1" hidden="1" customHeight="1">
      <c r="A17" s="286"/>
      <c r="B17" s="217" t="s">
        <v>385</v>
      </c>
      <c r="C17" s="83" t="s">
        <v>384</v>
      </c>
      <c r="D17" s="83"/>
      <c r="E17" s="217" t="s">
        <v>383</v>
      </c>
      <c r="F17" s="87">
        <v>209</v>
      </c>
      <c r="G17" s="88"/>
      <c r="H17" s="89">
        <f t="shared" si="0"/>
        <v>0</v>
      </c>
      <c r="I17" s="20"/>
      <c r="J17" s="146"/>
      <c r="K17" s="92"/>
      <c r="L17" s="85"/>
      <c r="M17" s="85"/>
    </row>
    <row r="18" spans="1:13" s="84" customFormat="1" ht="15.95" hidden="1" customHeight="1">
      <c r="A18" s="286"/>
      <c r="B18" s="217"/>
      <c r="C18" s="83" t="s">
        <v>382</v>
      </c>
      <c r="D18" s="83"/>
      <c r="E18" s="217"/>
      <c r="F18" s="87">
        <v>210</v>
      </c>
      <c r="G18" s="88"/>
      <c r="H18" s="89">
        <f t="shared" si="0"/>
        <v>0</v>
      </c>
      <c r="I18" s="20"/>
      <c r="J18" s="146"/>
      <c r="K18" s="92"/>
      <c r="L18" s="85"/>
      <c r="M18" s="85"/>
    </row>
    <row r="19" spans="1:13" s="84" customFormat="1" ht="32.1" hidden="1" customHeight="1">
      <c r="A19" s="286"/>
      <c r="B19" s="217"/>
      <c r="C19" s="83" t="s">
        <v>381</v>
      </c>
      <c r="D19" s="83"/>
      <c r="E19" s="217"/>
      <c r="F19" s="87">
        <v>211</v>
      </c>
      <c r="G19" s="88"/>
      <c r="H19" s="89">
        <f t="shared" si="0"/>
        <v>0</v>
      </c>
      <c r="I19" s="20"/>
      <c r="J19" s="146"/>
      <c r="K19" s="92"/>
      <c r="L19" s="85"/>
      <c r="M19" s="85"/>
    </row>
    <row r="20" spans="1:13" s="84" customFormat="1" ht="32.1" hidden="1" customHeight="1">
      <c r="A20" s="286"/>
      <c r="B20" s="217"/>
      <c r="C20" s="83" t="s">
        <v>380</v>
      </c>
      <c r="D20" s="83"/>
      <c r="E20" s="217"/>
      <c r="F20" s="87">
        <v>212</v>
      </c>
      <c r="G20" s="88"/>
      <c r="H20" s="89">
        <f t="shared" si="0"/>
        <v>0</v>
      </c>
      <c r="I20" s="20"/>
      <c r="J20" s="146"/>
      <c r="K20" s="92"/>
      <c r="L20" s="85"/>
      <c r="M20" s="85"/>
    </row>
    <row r="21" spans="1:13" s="84" customFormat="1" ht="80.099999999999994" hidden="1" customHeight="1">
      <c r="A21" s="286"/>
      <c r="B21" s="83" t="s">
        <v>379</v>
      </c>
      <c r="C21" s="83" t="s">
        <v>378</v>
      </c>
      <c r="D21" s="83" t="s">
        <v>377</v>
      </c>
      <c r="E21" s="83" t="s">
        <v>376</v>
      </c>
      <c r="F21" s="87">
        <v>213</v>
      </c>
      <c r="G21" s="88"/>
      <c r="H21" s="89">
        <f t="shared" si="0"/>
        <v>0</v>
      </c>
      <c r="I21" s="20"/>
      <c r="J21" s="146"/>
      <c r="K21" s="92"/>
      <c r="L21" s="85"/>
      <c r="M21" s="85"/>
    </row>
    <row r="22" spans="1:13" s="84" customFormat="1" ht="135">
      <c r="A22" s="286" t="s">
        <v>375</v>
      </c>
      <c r="B22" s="217" t="s">
        <v>374</v>
      </c>
      <c r="C22" s="83" t="s">
        <v>373</v>
      </c>
      <c r="D22" s="83" t="s">
        <v>372</v>
      </c>
      <c r="E22" s="217" t="s">
        <v>371</v>
      </c>
      <c r="F22" s="87">
        <v>214</v>
      </c>
      <c r="G22" s="88" t="s">
        <v>405</v>
      </c>
      <c r="H22" s="89">
        <f t="shared" si="0"/>
        <v>0</v>
      </c>
      <c r="I22" s="184">
        <f>AVERAGE(H22,H23,H24,H25,H26,H27,H28,H29,H30,H31)</f>
        <v>0.45</v>
      </c>
      <c r="J22" s="146"/>
      <c r="K22" s="91"/>
      <c r="L22" s="218"/>
      <c r="M22" s="218"/>
    </row>
    <row r="23" spans="1:13" s="84" customFormat="1" ht="90">
      <c r="A23" s="286"/>
      <c r="B23" s="217"/>
      <c r="C23" s="83" t="s">
        <v>370</v>
      </c>
      <c r="D23" s="83" t="s">
        <v>369</v>
      </c>
      <c r="E23" s="217"/>
      <c r="F23" s="87">
        <v>215</v>
      </c>
      <c r="G23" s="88" t="s">
        <v>405</v>
      </c>
      <c r="H23" s="89">
        <f t="shared" si="0"/>
        <v>0</v>
      </c>
      <c r="I23" s="184"/>
      <c r="J23" s="146"/>
      <c r="K23" s="92"/>
      <c r="L23" s="219"/>
      <c r="M23" s="219"/>
    </row>
    <row r="24" spans="1:13" s="84" customFormat="1" ht="105">
      <c r="A24" s="286"/>
      <c r="B24" s="83" t="s">
        <v>368</v>
      </c>
      <c r="C24" s="83" t="s">
        <v>367</v>
      </c>
      <c r="D24" s="83" t="s">
        <v>366</v>
      </c>
      <c r="E24" s="83"/>
      <c r="F24" s="87">
        <v>216</v>
      </c>
      <c r="G24" s="88" t="s">
        <v>430</v>
      </c>
      <c r="H24" s="89">
        <f t="shared" si="0"/>
        <v>0.5</v>
      </c>
      <c r="I24" s="184"/>
      <c r="J24" s="146" t="s">
        <v>1126</v>
      </c>
      <c r="K24" s="91" t="s">
        <v>698</v>
      </c>
      <c r="L24" s="219"/>
      <c r="M24" s="219"/>
    </row>
    <row r="25" spans="1:13" s="84" customFormat="1" ht="75">
      <c r="A25" s="286"/>
      <c r="B25" s="83" t="s">
        <v>365</v>
      </c>
      <c r="C25" s="83" t="s">
        <v>364</v>
      </c>
      <c r="D25" s="83"/>
      <c r="E25" s="83"/>
      <c r="F25" s="87">
        <v>217</v>
      </c>
      <c r="G25" s="88" t="s">
        <v>405</v>
      </c>
      <c r="H25" s="89">
        <f t="shared" si="0"/>
        <v>0</v>
      </c>
      <c r="I25" s="184"/>
      <c r="J25" s="146"/>
      <c r="K25" s="91"/>
      <c r="L25" s="219"/>
      <c r="M25" s="219"/>
    </row>
    <row r="26" spans="1:13" s="84" customFormat="1" ht="105">
      <c r="A26" s="286"/>
      <c r="B26" s="83" t="s">
        <v>363</v>
      </c>
      <c r="C26" s="83" t="s">
        <v>362</v>
      </c>
      <c r="D26" s="83" t="s">
        <v>361</v>
      </c>
      <c r="E26" s="83"/>
      <c r="F26" s="87">
        <v>218</v>
      </c>
      <c r="G26" s="88" t="s">
        <v>429</v>
      </c>
      <c r="H26" s="89">
        <f t="shared" si="0"/>
        <v>1</v>
      </c>
      <c r="I26" s="184"/>
      <c r="J26" s="146"/>
      <c r="K26" s="91" t="s">
        <v>697</v>
      </c>
      <c r="L26" s="219"/>
      <c r="M26" s="219"/>
    </row>
    <row r="27" spans="1:13" s="84" customFormat="1" ht="90">
      <c r="A27" s="286"/>
      <c r="B27" s="83" t="s">
        <v>360</v>
      </c>
      <c r="C27" s="83" t="s">
        <v>359</v>
      </c>
      <c r="D27" s="83"/>
      <c r="E27" s="83"/>
      <c r="F27" s="87">
        <v>219</v>
      </c>
      <c r="G27" s="88" t="s">
        <v>429</v>
      </c>
      <c r="H27" s="89">
        <f t="shared" si="0"/>
        <v>1</v>
      </c>
      <c r="I27" s="184"/>
      <c r="J27" s="146"/>
      <c r="K27" s="91" t="s">
        <v>696</v>
      </c>
      <c r="L27" s="219"/>
      <c r="M27" s="219"/>
    </row>
    <row r="28" spans="1:13" s="84" customFormat="1" ht="105">
      <c r="A28" s="286"/>
      <c r="B28" s="83" t="s">
        <v>358</v>
      </c>
      <c r="C28" s="83" t="s">
        <v>357</v>
      </c>
      <c r="D28" s="83"/>
      <c r="E28" s="83"/>
      <c r="F28" s="87">
        <v>220</v>
      </c>
      <c r="G28" s="88" t="s">
        <v>429</v>
      </c>
      <c r="H28" s="89">
        <f t="shared" si="0"/>
        <v>1</v>
      </c>
      <c r="I28" s="184"/>
      <c r="J28" s="146"/>
      <c r="K28" s="91" t="s">
        <v>695</v>
      </c>
      <c r="L28" s="219"/>
      <c r="M28" s="219"/>
    </row>
    <row r="29" spans="1:13" s="84" customFormat="1" ht="45">
      <c r="A29" s="286"/>
      <c r="B29" s="83" t="s">
        <v>356</v>
      </c>
      <c r="C29" s="83" t="s">
        <v>355</v>
      </c>
      <c r="D29" s="83"/>
      <c r="E29" s="83"/>
      <c r="F29" s="87">
        <v>221</v>
      </c>
      <c r="G29" s="88" t="s">
        <v>405</v>
      </c>
      <c r="H29" s="89">
        <f t="shared" si="0"/>
        <v>0</v>
      </c>
      <c r="I29" s="184"/>
      <c r="J29" s="146" t="s">
        <v>1127</v>
      </c>
      <c r="K29" s="91"/>
      <c r="L29" s="219"/>
      <c r="M29" s="219"/>
    </row>
    <row r="30" spans="1:13" s="84" customFormat="1" ht="75">
      <c r="A30" s="286"/>
      <c r="B30" s="83" t="s">
        <v>354</v>
      </c>
      <c r="C30" s="83" t="s">
        <v>353</v>
      </c>
      <c r="D30" s="83"/>
      <c r="E30" s="83" t="s">
        <v>352</v>
      </c>
      <c r="F30" s="87">
        <v>222</v>
      </c>
      <c r="G30" s="88" t="s">
        <v>405</v>
      </c>
      <c r="H30" s="89">
        <f t="shared" si="0"/>
        <v>0</v>
      </c>
      <c r="I30" s="184"/>
      <c r="J30" s="146" t="s">
        <v>991</v>
      </c>
      <c r="K30" s="91"/>
      <c r="L30" s="219"/>
      <c r="M30" s="219"/>
    </row>
    <row r="31" spans="1:13" s="84" customFormat="1" ht="90">
      <c r="A31" s="286"/>
      <c r="B31" s="83" t="s">
        <v>351</v>
      </c>
      <c r="C31" s="83" t="s">
        <v>350</v>
      </c>
      <c r="D31" s="83" t="s">
        <v>349</v>
      </c>
      <c r="E31" s="83" t="s">
        <v>345</v>
      </c>
      <c r="F31" s="87">
        <v>223</v>
      </c>
      <c r="G31" s="88" t="s">
        <v>429</v>
      </c>
      <c r="H31" s="89">
        <f t="shared" si="0"/>
        <v>1</v>
      </c>
      <c r="I31" s="184"/>
      <c r="J31" s="146"/>
      <c r="K31" s="91" t="s">
        <v>694</v>
      </c>
      <c r="L31" s="220"/>
      <c r="M31" s="220"/>
    </row>
    <row r="32" spans="1:13" s="84" customFormat="1" ht="96" customHeight="1">
      <c r="A32" s="286" t="s">
        <v>348</v>
      </c>
      <c r="B32" s="83" t="s">
        <v>347</v>
      </c>
      <c r="C32" s="83" t="s">
        <v>346</v>
      </c>
      <c r="D32" s="83"/>
      <c r="E32" s="83" t="s">
        <v>345</v>
      </c>
      <c r="F32" s="87">
        <v>224</v>
      </c>
      <c r="G32" s="88" t="s">
        <v>429</v>
      </c>
      <c r="H32" s="89">
        <f t="shared" si="0"/>
        <v>1</v>
      </c>
      <c r="I32" s="184">
        <f>AVERAGE(H32,H33,H34,H35,H38,H39,H40,H42,H43,H44,H45,H46,H47,H48,H49,H50,H52)</f>
        <v>0.5</v>
      </c>
      <c r="J32" s="146"/>
      <c r="K32" s="91" t="s">
        <v>693</v>
      </c>
      <c r="L32" s="218"/>
      <c r="M32" s="218"/>
    </row>
    <row r="33" spans="1:13" s="84" customFormat="1" ht="105">
      <c r="A33" s="286"/>
      <c r="B33" s="83" t="s">
        <v>344</v>
      </c>
      <c r="C33" s="83" t="s">
        <v>343</v>
      </c>
      <c r="D33" s="83"/>
      <c r="E33" s="83" t="s">
        <v>337</v>
      </c>
      <c r="F33" s="87">
        <v>225</v>
      </c>
      <c r="G33" s="88" t="s">
        <v>429</v>
      </c>
      <c r="H33" s="89">
        <f t="shared" si="0"/>
        <v>1</v>
      </c>
      <c r="I33" s="184"/>
      <c r="J33" s="146"/>
      <c r="K33" s="91" t="s">
        <v>692</v>
      </c>
      <c r="L33" s="219"/>
      <c r="M33" s="219"/>
    </row>
    <row r="34" spans="1:13" s="84" customFormat="1" ht="45">
      <c r="A34" s="286"/>
      <c r="B34" s="83" t="s">
        <v>342</v>
      </c>
      <c r="C34" s="83" t="s">
        <v>341</v>
      </c>
      <c r="D34" s="83"/>
      <c r="E34" s="83" t="s">
        <v>340</v>
      </c>
      <c r="F34" s="87">
        <v>226</v>
      </c>
      <c r="G34" s="88" t="s">
        <v>405</v>
      </c>
      <c r="H34" s="89">
        <f t="shared" si="0"/>
        <v>0</v>
      </c>
      <c r="I34" s="184"/>
      <c r="J34" s="146"/>
      <c r="K34" s="91"/>
      <c r="L34" s="219"/>
      <c r="M34" s="219"/>
    </row>
    <row r="35" spans="1:13" s="84" customFormat="1" ht="105">
      <c r="A35" s="286"/>
      <c r="B35" s="221" t="s">
        <v>339</v>
      </c>
      <c r="C35" s="83" t="s">
        <v>338</v>
      </c>
      <c r="D35" s="83"/>
      <c r="E35" s="217" t="s">
        <v>337</v>
      </c>
      <c r="F35" s="87">
        <v>227</v>
      </c>
      <c r="G35" s="88" t="s">
        <v>429</v>
      </c>
      <c r="H35" s="89">
        <f t="shared" si="0"/>
        <v>1</v>
      </c>
      <c r="I35" s="184"/>
      <c r="J35" s="146"/>
      <c r="K35" s="91" t="s">
        <v>691</v>
      </c>
      <c r="L35" s="219"/>
      <c r="M35" s="219"/>
    </row>
    <row r="36" spans="1:13" s="84" customFormat="1" ht="32.1" hidden="1" customHeight="1">
      <c r="A36" s="286"/>
      <c r="B36" s="222"/>
      <c r="C36" s="83" t="s">
        <v>336</v>
      </c>
      <c r="D36" s="83"/>
      <c r="E36" s="217"/>
      <c r="F36" s="87">
        <v>228</v>
      </c>
      <c r="G36" s="88"/>
      <c r="H36" s="89">
        <f t="shared" si="0"/>
        <v>0</v>
      </c>
      <c r="I36" s="184"/>
      <c r="J36" s="146"/>
      <c r="K36" s="92"/>
      <c r="L36" s="219"/>
      <c r="M36" s="219"/>
    </row>
    <row r="37" spans="1:13" s="84" customFormat="1" ht="48" hidden="1" customHeight="1">
      <c r="A37" s="286"/>
      <c r="B37" s="223"/>
      <c r="C37" s="83" t="s">
        <v>335</v>
      </c>
      <c r="D37" s="83"/>
      <c r="E37" s="217"/>
      <c r="F37" s="87">
        <v>229</v>
      </c>
      <c r="G37" s="88"/>
      <c r="H37" s="89">
        <f t="shared" si="0"/>
        <v>0</v>
      </c>
      <c r="I37" s="184"/>
      <c r="J37" s="146"/>
      <c r="K37" s="92"/>
      <c r="L37" s="219"/>
      <c r="M37" s="219"/>
    </row>
    <row r="38" spans="1:13" s="84" customFormat="1" ht="105">
      <c r="A38" s="286"/>
      <c r="B38" s="83" t="s">
        <v>334</v>
      </c>
      <c r="C38" s="83" t="s">
        <v>333</v>
      </c>
      <c r="D38" s="83"/>
      <c r="E38" s="83"/>
      <c r="F38" s="87"/>
      <c r="G38" s="88" t="s">
        <v>429</v>
      </c>
      <c r="H38" s="93"/>
      <c r="I38" s="184"/>
      <c r="J38" s="146" t="s">
        <v>992</v>
      </c>
      <c r="K38" s="91" t="s">
        <v>691</v>
      </c>
      <c r="L38" s="219"/>
      <c r="M38" s="219"/>
    </row>
    <row r="39" spans="1:13" s="84" customFormat="1" ht="271.5">
      <c r="A39" s="286"/>
      <c r="B39" s="217" t="s">
        <v>332</v>
      </c>
      <c r="C39" s="83" t="s">
        <v>331</v>
      </c>
      <c r="D39" s="83" t="s">
        <v>330</v>
      </c>
      <c r="E39" s="217" t="s">
        <v>329</v>
      </c>
      <c r="F39" s="87">
        <v>230</v>
      </c>
      <c r="G39" s="88" t="s">
        <v>429</v>
      </c>
      <c r="H39" s="89">
        <f>IF(G39="SI",1,IF(G39="PARCIAL",0.5,IF(G39="NO APLICA","",0)))</f>
        <v>1</v>
      </c>
      <c r="I39" s="184"/>
      <c r="J39" s="287" t="s">
        <v>1128</v>
      </c>
      <c r="K39" s="91" t="s">
        <v>691</v>
      </c>
      <c r="L39" s="219"/>
      <c r="M39" s="219"/>
    </row>
    <row r="40" spans="1:13" s="84" customFormat="1" ht="32.1" customHeight="1">
      <c r="A40" s="286"/>
      <c r="B40" s="217"/>
      <c r="C40" s="83" t="s">
        <v>328</v>
      </c>
      <c r="D40" s="83"/>
      <c r="E40" s="217"/>
      <c r="F40" s="87">
        <v>429</v>
      </c>
      <c r="G40" s="227" t="s">
        <v>429</v>
      </c>
      <c r="H40" s="229">
        <f>IF(G40="SI",1,IF(G40="PARCIAL",0.5,IF(G40="NO APLICA","",0)))</f>
        <v>1</v>
      </c>
      <c r="I40" s="184"/>
      <c r="J40" s="293"/>
      <c r="K40" s="92"/>
      <c r="L40" s="219"/>
      <c r="M40" s="219"/>
    </row>
    <row r="41" spans="1:13" s="84" customFormat="1" ht="165">
      <c r="A41" s="286"/>
      <c r="B41" s="217"/>
      <c r="C41" s="83" t="s">
        <v>327</v>
      </c>
      <c r="D41" s="83" t="s">
        <v>326</v>
      </c>
      <c r="E41" s="217"/>
      <c r="F41" s="87">
        <v>231</v>
      </c>
      <c r="G41" s="228"/>
      <c r="H41" s="230"/>
      <c r="I41" s="184"/>
      <c r="J41" s="293"/>
      <c r="K41" s="91" t="s">
        <v>691</v>
      </c>
      <c r="L41" s="219"/>
      <c r="M41" s="219"/>
    </row>
    <row r="42" spans="1:13" s="84" customFormat="1" ht="165">
      <c r="A42" s="286"/>
      <c r="B42" s="217"/>
      <c r="C42" s="83" t="s">
        <v>325</v>
      </c>
      <c r="D42" s="83" t="s">
        <v>324</v>
      </c>
      <c r="E42" s="217"/>
      <c r="F42" s="87">
        <v>232</v>
      </c>
      <c r="G42" s="88" t="s">
        <v>405</v>
      </c>
      <c r="H42" s="89">
        <f t="shared" ref="H42:H73" si="1">IF(G42="SI",1,IF(G42="PARCIAL",0.5,IF(G42="NO APLICA","",0)))</f>
        <v>0</v>
      </c>
      <c r="I42" s="184"/>
      <c r="J42" s="293"/>
      <c r="K42" s="91"/>
      <c r="L42" s="219"/>
      <c r="M42" s="219"/>
    </row>
    <row r="43" spans="1:13" s="84" customFormat="1" ht="165">
      <c r="A43" s="286"/>
      <c r="B43" s="217"/>
      <c r="C43" s="83" t="s">
        <v>323</v>
      </c>
      <c r="D43" s="83" t="s">
        <v>322</v>
      </c>
      <c r="E43" s="217"/>
      <c r="F43" s="87">
        <v>233</v>
      </c>
      <c r="G43" s="88" t="s">
        <v>405</v>
      </c>
      <c r="H43" s="89">
        <f t="shared" si="1"/>
        <v>0</v>
      </c>
      <c r="I43" s="184"/>
      <c r="J43" s="293"/>
      <c r="K43" s="91"/>
      <c r="L43" s="219"/>
      <c r="M43" s="219"/>
    </row>
    <row r="44" spans="1:13" s="84" customFormat="1">
      <c r="A44" s="286"/>
      <c r="B44" s="217"/>
      <c r="C44" s="83" t="s">
        <v>321</v>
      </c>
      <c r="D44" s="83"/>
      <c r="E44" s="217"/>
      <c r="F44" s="87">
        <v>234</v>
      </c>
      <c r="G44" s="88" t="s">
        <v>405</v>
      </c>
      <c r="H44" s="89">
        <f t="shared" si="1"/>
        <v>0</v>
      </c>
      <c r="I44" s="184"/>
      <c r="J44" s="293"/>
      <c r="K44" s="91"/>
      <c r="L44" s="219"/>
      <c r="M44" s="219"/>
    </row>
    <row r="45" spans="1:13" s="84" customFormat="1" ht="60">
      <c r="A45" s="286"/>
      <c r="B45" s="217"/>
      <c r="C45" s="83" t="s">
        <v>320</v>
      </c>
      <c r="D45" s="83"/>
      <c r="E45" s="217"/>
      <c r="F45" s="87">
        <v>235</v>
      </c>
      <c r="G45" s="88" t="s">
        <v>405</v>
      </c>
      <c r="H45" s="89">
        <f t="shared" si="1"/>
        <v>0</v>
      </c>
      <c r="I45" s="184"/>
      <c r="J45" s="293"/>
      <c r="K45" s="91"/>
      <c r="L45" s="219"/>
      <c r="M45" s="219"/>
    </row>
    <row r="46" spans="1:13" s="84" customFormat="1" ht="30">
      <c r="A46" s="286"/>
      <c r="B46" s="217"/>
      <c r="C46" s="83" t="s">
        <v>319</v>
      </c>
      <c r="D46" s="83"/>
      <c r="E46" s="217"/>
      <c r="F46" s="87">
        <v>236</v>
      </c>
      <c r="G46" s="88" t="s">
        <v>405</v>
      </c>
      <c r="H46" s="89">
        <f t="shared" si="1"/>
        <v>0</v>
      </c>
      <c r="I46" s="184"/>
      <c r="J46" s="293"/>
      <c r="K46" s="91"/>
      <c r="L46" s="219"/>
      <c r="M46" s="219"/>
    </row>
    <row r="47" spans="1:13" s="84" customFormat="1" ht="30">
      <c r="A47" s="286"/>
      <c r="B47" s="217"/>
      <c r="C47" s="83" t="s">
        <v>318</v>
      </c>
      <c r="D47" s="83"/>
      <c r="E47" s="217"/>
      <c r="F47" s="87">
        <v>237</v>
      </c>
      <c r="G47" s="88" t="s">
        <v>429</v>
      </c>
      <c r="H47" s="89">
        <f t="shared" si="1"/>
        <v>1</v>
      </c>
      <c r="I47" s="184"/>
      <c r="J47" s="293"/>
      <c r="K47" s="91"/>
      <c r="L47" s="219"/>
      <c r="M47" s="219"/>
    </row>
    <row r="48" spans="1:13" s="84" customFormat="1">
      <c r="A48" s="286"/>
      <c r="B48" s="217"/>
      <c r="C48" s="83" t="s">
        <v>317</v>
      </c>
      <c r="D48" s="83"/>
      <c r="E48" s="217"/>
      <c r="F48" s="87">
        <v>238</v>
      </c>
      <c r="G48" s="88" t="s">
        <v>429</v>
      </c>
      <c r="H48" s="89">
        <f t="shared" si="1"/>
        <v>1</v>
      </c>
      <c r="I48" s="184"/>
      <c r="J48" s="293"/>
      <c r="K48" s="91"/>
      <c r="L48" s="219"/>
      <c r="M48" s="219"/>
    </row>
    <row r="49" spans="1:13" s="84" customFormat="1" ht="45">
      <c r="A49" s="286"/>
      <c r="B49" s="217"/>
      <c r="C49" s="83" t="s">
        <v>316</v>
      </c>
      <c r="D49" s="83"/>
      <c r="E49" s="217"/>
      <c r="F49" s="87">
        <v>239</v>
      </c>
      <c r="G49" s="88" t="s">
        <v>405</v>
      </c>
      <c r="H49" s="89">
        <f t="shared" si="1"/>
        <v>0</v>
      </c>
      <c r="I49" s="184"/>
      <c r="J49" s="293"/>
      <c r="K49" s="91"/>
      <c r="L49" s="219"/>
      <c r="M49" s="219"/>
    </row>
    <row r="50" spans="1:13" s="84" customFormat="1" ht="60">
      <c r="A50" s="286"/>
      <c r="B50" s="217"/>
      <c r="C50" s="83" t="s">
        <v>315</v>
      </c>
      <c r="D50" s="83"/>
      <c r="E50" s="217"/>
      <c r="F50" s="87">
        <v>240</v>
      </c>
      <c r="G50" s="88" t="s">
        <v>405</v>
      </c>
      <c r="H50" s="89">
        <f t="shared" si="1"/>
        <v>0</v>
      </c>
      <c r="I50" s="184"/>
      <c r="J50" s="264"/>
      <c r="K50" s="91"/>
      <c r="L50" s="219"/>
      <c r="M50" s="219"/>
    </row>
    <row r="51" spans="1:13" s="84" customFormat="1" ht="48" hidden="1" customHeight="1">
      <c r="A51" s="286"/>
      <c r="B51" s="83" t="s">
        <v>314</v>
      </c>
      <c r="C51" s="83" t="s">
        <v>313</v>
      </c>
      <c r="D51" s="83"/>
      <c r="E51" s="83"/>
      <c r="F51" s="87">
        <v>241</v>
      </c>
      <c r="G51" s="88"/>
      <c r="H51" s="89">
        <f t="shared" si="1"/>
        <v>0</v>
      </c>
      <c r="I51" s="184"/>
      <c r="J51" s="146"/>
      <c r="K51" s="92"/>
      <c r="L51" s="219"/>
      <c r="M51" s="219"/>
    </row>
    <row r="52" spans="1:13" s="84" customFormat="1" ht="105">
      <c r="A52" s="286"/>
      <c r="B52" s="83" t="s">
        <v>312</v>
      </c>
      <c r="C52" s="83" t="s">
        <v>311</v>
      </c>
      <c r="D52" s="83" t="s">
        <v>310</v>
      </c>
      <c r="E52" s="83"/>
      <c r="F52" s="87">
        <v>243</v>
      </c>
      <c r="G52" s="88" t="s">
        <v>429</v>
      </c>
      <c r="H52" s="89">
        <f t="shared" si="1"/>
        <v>1</v>
      </c>
      <c r="I52" s="184"/>
      <c r="J52" s="146"/>
      <c r="K52" s="91" t="s">
        <v>690</v>
      </c>
      <c r="L52" s="219"/>
      <c r="M52" s="219"/>
    </row>
    <row r="53" spans="1:13" s="84" customFormat="1" ht="80.099999999999994" hidden="1" customHeight="1">
      <c r="A53" s="286"/>
      <c r="B53" s="83" t="s">
        <v>309</v>
      </c>
      <c r="C53" s="83" t="s">
        <v>308</v>
      </c>
      <c r="D53" s="83" t="s">
        <v>307</v>
      </c>
      <c r="E53" s="83"/>
      <c r="F53" s="87">
        <v>244</v>
      </c>
      <c r="G53" s="88"/>
      <c r="H53" s="89">
        <f t="shared" si="1"/>
        <v>0</v>
      </c>
      <c r="I53" s="20"/>
      <c r="J53" s="146"/>
      <c r="K53" s="92"/>
      <c r="L53" s="219"/>
      <c r="M53" s="219"/>
    </row>
    <row r="54" spans="1:13" s="84" customFormat="1" ht="219" hidden="1" customHeight="1">
      <c r="A54" s="286" t="s">
        <v>306</v>
      </c>
      <c r="B54" s="217" t="s">
        <v>305</v>
      </c>
      <c r="C54" s="83" t="s">
        <v>304</v>
      </c>
      <c r="D54" s="83" t="s">
        <v>303</v>
      </c>
      <c r="E54" s="217" t="s">
        <v>285</v>
      </c>
      <c r="F54" s="87">
        <v>245</v>
      </c>
      <c r="G54" s="88"/>
      <c r="H54" s="89"/>
      <c r="I54" s="202">
        <f>AVERAGE(H62,H63)</f>
        <v>0</v>
      </c>
      <c r="J54" s="146"/>
      <c r="K54" s="91"/>
      <c r="L54" s="219"/>
      <c r="M54" s="219"/>
    </row>
    <row r="55" spans="1:13" s="84" customFormat="1" ht="48" hidden="1" customHeight="1">
      <c r="A55" s="286"/>
      <c r="B55" s="217"/>
      <c r="C55" s="83" t="s">
        <v>302</v>
      </c>
      <c r="D55" s="83"/>
      <c r="E55" s="217"/>
      <c r="F55" s="87">
        <v>246</v>
      </c>
      <c r="G55" s="88"/>
      <c r="H55" s="89">
        <f t="shared" si="1"/>
        <v>0</v>
      </c>
      <c r="I55" s="203"/>
      <c r="J55" s="146"/>
      <c r="K55" s="92"/>
      <c r="L55" s="219"/>
      <c r="M55" s="219"/>
    </row>
    <row r="56" spans="1:13" s="84" customFormat="1" ht="110.1" hidden="1" customHeight="1">
      <c r="A56" s="286"/>
      <c r="B56" s="217"/>
      <c r="C56" s="83" t="s">
        <v>301</v>
      </c>
      <c r="D56" s="83" t="s">
        <v>300</v>
      </c>
      <c r="E56" s="217"/>
      <c r="F56" s="87">
        <v>247</v>
      </c>
      <c r="G56" s="88"/>
      <c r="H56" s="89">
        <f t="shared" si="1"/>
        <v>0</v>
      </c>
      <c r="I56" s="203"/>
      <c r="J56" s="146"/>
      <c r="K56" s="92"/>
      <c r="L56" s="219"/>
      <c r="M56" s="219"/>
    </row>
    <row r="57" spans="1:13" s="84" customFormat="1" ht="108" hidden="1" customHeight="1">
      <c r="A57" s="286"/>
      <c r="B57" s="217"/>
      <c r="C57" s="83" t="s">
        <v>299</v>
      </c>
      <c r="D57" s="83" t="s">
        <v>298</v>
      </c>
      <c r="E57" s="217"/>
      <c r="F57" s="87">
        <v>248</v>
      </c>
      <c r="G57" s="88"/>
      <c r="H57" s="89">
        <f t="shared" si="1"/>
        <v>0</v>
      </c>
      <c r="I57" s="203"/>
      <c r="J57" s="146"/>
      <c r="K57" s="92"/>
      <c r="L57" s="219"/>
      <c r="M57" s="219"/>
    </row>
    <row r="58" spans="1:13" s="84" customFormat="1" ht="63.95" hidden="1" customHeight="1">
      <c r="A58" s="286"/>
      <c r="B58" s="217"/>
      <c r="C58" s="83" t="s">
        <v>297</v>
      </c>
      <c r="D58" s="83"/>
      <c r="E58" s="217"/>
      <c r="F58" s="87">
        <v>249</v>
      </c>
      <c r="G58" s="88"/>
      <c r="H58" s="89">
        <f t="shared" si="1"/>
        <v>0</v>
      </c>
      <c r="I58" s="203"/>
      <c r="J58" s="146"/>
      <c r="K58" s="92"/>
      <c r="L58" s="219"/>
      <c r="M58" s="219"/>
    </row>
    <row r="59" spans="1:13" s="84" customFormat="1" ht="32.1" hidden="1" customHeight="1">
      <c r="A59" s="286"/>
      <c r="B59" s="217"/>
      <c r="C59" s="83" t="s">
        <v>296</v>
      </c>
      <c r="D59" s="83"/>
      <c r="E59" s="217"/>
      <c r="F59" s="87">
        <v>250</v>
      </c>
      <c r="G59" s="88"/>
      <c r="H59" s="89">
        <f t="shared" si="1"/>
        <v>0</v>
      </c>
      <c r="I59" s="203"/>
      <c r="J59" s="146"/>
      <c r="K59" s="92"/>
      <c r="L59" s="219"/>
      <c r="M59" s="219"/>
    </row>
    <row r="60" spans="1:13" s="84" customFormat="1" ht="80.099999999999994" hidden="1" customHeight="1">
      <c r="A60" s="286"/>
      <c r="B60" s="217"/>
      <c r="C60" s="83" t="s">
        <v>295</v>
      </c>
      <c r="D60" s="83"/>
      <c r="E60" s="217"/>
      <c r="F60" s="87">
        <v>251</v>
      </c>
      <c r="G60" s="88"/>
      <c r="H60" s="89">
        <f t="shared" si="1"/>
        <v>0</v>
      </c>
      <c r="I60" s="203"/>
      <c r="J60" s="146"/>
      <c r="K60" s="92"/>
      <c r="L60" s="219"/>
      <c r="M60" s="219"/>
    </row>
    <row r="61" spans="1:13" s="84" customFormat="1" ht="111.95" hidden="1" customHeight="1">
      <c r="A61" s="286"/>
      <c r="B61" s="217"/>
      <c r="C61" s="83" t="s">
        <v>294</v>
      </c>
      <c r="D61" s="83"/>
      <c r="E61" s="217"/>
      <c r="F61" s="87">
        <v>252</v>
      </c>
      <c r="G61" s="88"/>
      <c r="H61" s="89">
        <f t="shared" si="1"/>
        <v>0</v>
      </c>
      <c r="I61" s="203"/>
      <c r="J61" s="146"/>
      <c r="K61" s="92"/>
      <c r="L61" s="219"/>
      <c r="M61" s="219"/>
    </row>
    <row r="62" spans="1:13" s="84" customFormat="1" ht="60">
      <c r="A62" s="286"/>
      <c r="B62" s="217" t="s">
        <v>293</v>
      </c>
      <c r="C62" s="83" t="s">
        <v>292</v>
      </c>
      <c r="D62" s="83" t="s">
        <v>291</v>
      </c>
      <c r="E62" s="217" t="s">
        <v>285</v>
      </c>
      <c r="F62" s="87">
        <v>253</v>
      </c>
      <c r="G62" s="88" t="s">
        <v>405</v>
      </c>
      <c r="H62" s="89">
        <f t="shared" si="1"/>
        <v>0</v>
      </c>
      <c r="I62" s="203"/>
      <c r="J62" s="146" t="s">
        <v>1129</v>
      </c>
      <c r="K62" s="91"/>
      <c r="L62" s="219"/>
      <c r="M62" s="219"/>
    </row>
    <row r="63" spans="1:13" s="84" customFormat="1" ht="90">
      <c r="A63" s="286"/>
      <c r="B63" s="217"/>
      <c r="C63" s="83" t="s">
        <v>290</v>
      </c>
      <c r="D63" s="83"/>
      <c r="E63" s="217"/>
      <c r="F63" s="87">
        <v>254</v>
      </c>
      <c r="G63" s="88" t="s">
        <v>405</v>
      </c>
      <c r="H63" s="89"/>
      <c r="I63" s="203"/>
      <c r="J63" s="146"/>
      <c r="K63" s="91"/>
      <c r="L63" s="219"/>
      <c r="M63" s="219"/>
    </row>
    <row r="64" spans="1:13" s="84" customFormat="1" ht="32.1" hidden="1" customHeight="1">
      <c r="A64" s="286"/>
      <c r="B64" s="217"/>
      <c r="C64" s="83" t="s">
        <v>289</v>
      </c>
      <c r="D64" s="83" t="s">
        <v>288</v>
      </c>
      <c r="E64" s="217"/>
      <c r="F64" s="87">
        <v>255</v>
      </c>
      <c r="G64" s="88"/>
      <c r="H64" s="89">
        <f t="shared" si="1"/>
        <v>0</v>
      </c>
      <c r="I64" s="203"/>
      <c r="J64" s="146"/>
      <c r="K64" s="92"/>
      <c r="L64" s="219"/>
      <c r="M64" s="219"/>
    </row>
    <row r="65" spans="1:13" s="84" customFormat="1" ht="32.1" hidden="1" customHeight="1">
      <c r="A65" s="286"/>
      <c r="B65" s="83" t="s">
        <v>287</v>
      </c>
      <c r="C65" s="83" t="s">
        <v>286</v>
      </c>
      <c r="D65" s="83"/>
      <c r="E65" s="83" t="s">
        <v>285</v>
      </c>
      <c r="F65" s="87">
        <v>256</v>
      </c>
      <c r="G65" s="88" t="s">
        <v>405</v>
      </c>
      <c r="H65" s="89">
        <f t="shared" si="1"/>
        <v>0</v>
      </c>
      <c r="I65" s="204"/>
      <c r="J65" s="146"/>
      <c r="K65" s="91"/>
      <c r="L65" s="219"/>
      <c r="M65" s="219"/>
    </row>
    <row r="66" spans="1:13" s="84" customFormat="1" ht="48" hidden="1" customHeight="1">
      <c r="A66" s="286" t="s">
        <v>284</v>
      </c>
      <c r="B66" s="217" t="s">
        <v>283</v>
      </c>
      <c r="C66" s="83" t="s">
        <v>282</v>
      </c>
      <c r="D66" s="83" t="s">
        <v>281</v>
      </c>
      <c r="E66" s="217" t="s">
        <v>280</v>
      </c>
      <c r="F66" s="87">
        <v>262</v>
      </c>
      <c r="G66" s="88"/>
      <c r="H66" s="89">
        <f t="shared" si="1"/>
        <v>0</v>
      </c>
      <c r="I66" s="20"/>
      <c r="J66" s="146"/>
      <c r="K66" s="92"/>
      <c r="L66" s="219"/>
      <c r="M66" s="219"/>
    </row>
    <row r="67" spans="1:13" s="84" customFormat="1" ht="15.95" hidden="1" customHeight="1">
      <c r="A67" s="286"/>
      <c r="B67" s="217"/>
      <c r="C67" s="83" t="s">
        <v>279</v>
      </c>
      <c r="D67" s="83"/>
      <c r="E67" s="217"/>
      <c r="F67" s="87">
        <v>263</v>
      </c>
      <c r="G67" s="88"/>
      <c r="H67" s="89">
        <f t="shared" si="1"/>
        <v>0</v>
      </c>
      <c r="I67" s="20"/>
      <c r="J67" s="146"/>
      <c r="K67" s="92"/>
      <c r="L67" s="219"/>
      <c r="M67" s="219"/>
    </row>
    <row r="68" spans="1:13" s="84" customFormat="1" ht="32.1" hidden="1" customHeight="1">
      <c r="A68" s="286"/>
      <c r="B68" s="217"/>
      <c r="C68" s="83" t="s">
        <v>278</v>
      </c>
      <c r="D68" s="83"/>
      <c r="E68" s="217"/>
      <c r="F68" s="87">
        <v>264</v>
      </c>
      <c r="G68" s="88"/>
      <c r="H68" s="89">
        <f t="shared" si="1"/>
        <v>0</v>
      </c>
      <c r="I68" s="20"/>
      <c r="J68" s="146"/>
      <c r="K68" s="92"/>
      <c r="L68" s="219"/>
      <c r="M68" s="219"/>
    </row>
    <row r="69" spans="1:13" s="84" customFormat="1" ht="48" hidden="1" customHeight="1">
      <c r="A69" s="286"/>
      <c r="B69" s="217"/>
      <c r="C69" s="83" t="s">
        <v>277</v>
      </c>
      <c r="D69" s="83" t="s">
        <v>271</v>
      </c>
      <c r="E69" s="217"/>
      <c r="F69" s="87">
        <v>265</v>
      </c>
      <c r="G69" s="88"/>
      <c r="H69" s="89">
        <f t="shared" si="1"/>
        <v>0</v>
      </c>
      <c r="I69" s="20"/>
      <c r="J69" s="146"/>
      <c r="K69" s="92"/>
      <c r="L69" s="219"/>
      <c r="M69" s="219"/>
    </row>
    <row r="70" spans="1:13" s="84" customFormat="1" ht="96" hidden="1" customHeight="1">
      <c r="A70" s="286"/>
      <c r="B70" s="217"/>
      <c r="C70" s="83" t="s">
        <v>276</v>
      </c>
      <c r="D70" s="83" t="s">
        <v>275</v>
      </c>
      <c r="E70" s="217"/>
      <c r="F70" s="87">
        <v>266</v>
      </c>
      <c r="G70" s="88"/>
      <c r="H70" s="89">
        <f t="shared" si="1"/>
        <v>0</v>
      </c>
      <c r="I70" s="20"/>
      <c r="J70" s="146"/>
      <c r="K70" s="92"/>
      <c r="L70" s="219"/>
      <c r="M70" s="219"/>
    </row>
    <row r="71" spans="1:13" s="84" customFormat="1" ht="48" hidden="1" customHeight="1">
      <c r="A71" s="286"/>
      <c r="B71" s="217"/>
      <c r="C71" s="83" t="s">
        <v>274</v>
      </c>
      <c r="D71" s="83" t="s">
        <v>273</v>
      </c>
      <c r="E71" s="217"/>
      <c r="F71" s="87">
        <v>267</v>
      </c>
      <c r="G71" s="88"/>
      <c r="H71" s="89">
        <f t="shared" si="1"/>
        <v>0</v>
      </c>
      <c r="I71" s="20"/>
      <c r="J71" s="146"/>
      <c r="K71" s="92"/>
      <c r="L71" s="219"/>
      <c r="M71" s="219"/>
    </row>
    <row r="72" spans="1:13" s="84" customFormat="1" ht="48" hidden="1" customHeight="1">
      <c r="A72" s="286"/>
      <c r="B72" s="217"/>
      <c r="C72" s="83" t="s">
        <v>272</v>
      </c>
      <c r="D72" s="83" t="s">
        <v>271</v>
      </c>
      <c r="E72" s="217"/>
      <c r="F72" s="87">
        <v>268</v>
      </c>
      <c r="G72" s="88"/>
      <c r="H72" s="89">
        <f t="shared" si="1"/>
        <v>0</v>
      </c>
      <c r="I72" s="20"/>
      <c r="J72" s="146"/>
      <c r="K72" s="92"/>
      <c r="L72" s="219"/>
      <c r="M72" s="219"/>
    </row>
    <row r="73" spans="1:13" s="84" customFormat="1" ht="128.1" hidden="1" customHeight="1">
      <c r="A73" s="286"/>
      <c r="B73" s="217"/>
      <c r="C73" s="83" t="s">
        <v>270</v>
      </c>
      <c r="D73" s="83" t="s">
        <v>269</v>
      </c>
      <c r="E73" s="217"/>
      <c r="F73" s="87">
        <v>269</v>
      </c>
      <c r="G73" s="88"/>
      <c r="H73" s="89">
        <f t="shared" si="1"/>
        <v>0</v>
      </c>
      <c r="I73" s="20"/>
      <c r="J73" s="146"/>
      <c r="K73" s="92"/>
      <c r="L73" s="219"/>
      <c r="M73" s="219"/>
    </row>
    <row r="74" spans="1:13" s="84" customFormat="1" ht="128.1" hidden="1" customHeight="1">
      <c r="A74" s="286"/>
      <c r="B74" s="217" t="s">
        <v>268</v>
      </c>
      <c r="C74" s="83" t="s">
        <v>267</v>
      </c>
      <c r="D74" s="83" t="s">
        <v>266</v>
      </c>
      <c r="E74" s="217" t="s">
        <v>265</v>
      </c>
      <c r="F74" s="87">
        <v>453</v>
      </c>
      <c r="G74" s="88"/>
      <c r="H74" s="89">
        <f t="shared" ref="H74:H90" si="2">IF(G74="SI",1,IF(G74="PARCIAL",0.5,IF(G74="NO APLICA","",0)))</f>
        <v>0</v>
      </c>
      <c r="I74" s="20"/>
      <c r="J74" s="149"/>
      <c r="K74" s="92"/>
      <c r="L74" s="219"/>
      <c r="M74" s="219"/>
    </row>
    <row r="75" spans="1:13" s="84" customFormat="1" ht="15.95" hidden="1" customHeight="1">
      <c r="A75" s="286"/>
      <c r="B75" s="217"/>
      <c r="C75" s="83" t="s">
        <v>264</v>
      </c>
      <c r="D75" s="95"/>
      <c r="E75" s="217"/>
      <c r="F75" s="87">
        <v>270</v>
      </c>
      <c r="G75" s="88"/>
      <c r="H75" s="89">
        <f t="shared" si="2"/>
        <v>0</v>
      </c>
      <c r="I75" s="20"/>
      <c r="J75" s="290"/>
      <c r="K75" s="92"/>
      <c r="L75" s="219"/>
      <c r="M75" s="219"/>
    </row>
    <row r="76" spans="1:13" s="84" customFormat="1" ht="15.95" hidden="1" customHeight="1">
      <c r="A76" s="286"/>
      <c r="B76" s="217"/>
      <c r="C76" s="83" t="s">
        <v>263</v>
      </c>
      <c r="D76" s="83"/>
      <c r="E76" s="217"/>
      <c r="F76" s="87">
        <v>272</v>
      </c>
      <c r="G76" s="88"/>
      <c r="H76" s="89">
        <f t="shared" si="2"/>
        <v>0</v>
      </c>
      <c r="I76" s="20"/>
      <c r="J76" s="290"/>
      <c r="K76" s="92"/>
      <c r="L76" s="219"/>
      <c r="M76" s="219"/>
    </row>
    <row r="77" spans="1:13" s="84" customFormat="1" ht="15.95" hidden="1" customHeight="1">
      <c r="A77" s="286"/>
      <c r="B77" s="217"/>
      <c r="C77" s="83" t="s">
        <v>262</v>
      </c>
      <c r="D77" s="83"/>
      <c r="E77" s="217"/>
      <c r="F77" s="87">
        <v>273</v>
      </c>
      <c r="G77" s="88"/>
      <c r="H77" s="89">
        <f t="shared" si="2"/>
        <v>0</v>
      </c>
      <c r="I77" s="20"/>
      <c r="J77" s="290"/>
      <c r="K77" s="92"/>
      <c r="L77" s="219"/>
      <c r="M77" s="219"/>
    </row>
    <row r="78" spans="1:13" s="84" customFormat="1" ht="15.95" hidden="1" customHeight="1">
      <c r="A78" s="286"/>
      <c r="B78" s="217"/>
      <c r="C78" s="83" t="s">
        <v>261</v>
      </c>
      <c r="D78" s="83"/>
      <c r="E78" s="217"/>
      <c r="F78" s="87">
        <v>274</v>
      </c>
      <c r="G78" s="88"/>
      <c r="H78" s="89">
        <f t="shared" si="2"/>
        <v>0</v>
      </c>
      <c r="I78" s="20"/>
      <c r="J78" s="290"/>
      <c r="K78" s="92"/>
      <c r="L78" s="219"/>
      <c r="M78" s="219"/>
    </row>
    <row r="79" spans="1:13" s="84" customFormat="1" ht="15.95" hidden="1" customHeight="1">
      <c r="A79" s="286"/>
      <c r="B79" s="217"/>
      <c r="C79" s="83" t="s">
        <v>260</v>
      </c>
      <c r="D79" s="83"/>
      <c r="E79" s="217"/>
      <c r="F79" s="87">
        <v>275</v>
      </c>
      <c r="G79" s="88"/>
      <c r="H79" s="89">
        <f t="shared" si="2"/>
        <v>0</v>
      </c>
      <c r="I79" s="20"/>
      <c r="J79" s="290"/>
      <c r="K79" s="92"/>
      <c r="L79" s="219"/>
      <c r="M79" s="219"/>
    </row>
    <row r="80" spans="1:13" s="84" customFormat="1" ht="15.95" hidden="1" customHeight="1">
      <c r="A80" s="286"/>
      <c r="B80" s="217"/>
      <c r="C80" s="83" t="s">
        <v>259</v>
      </c>
      <c r="D80" s="83"/>
      <c r="E80" s="217"/>
      <c r="F80" s="87">
        <v>276</v>
      </c>
      <c r="G80" s="88"/>
      <c r="H80" s="89">
        <f t="shared" si="2"/>
        <v>0</v>
      </c>
      <c r="I80" s="20"/>
      <c r="J80" s="290"/>
      <c r="K80" s="92"/>
      <c r="L80" s="219"/>
      <c r="M80" s="219"/>
    </row>
    <row r="81" spans="1:13" s="84" customFormat="1" ht="63.95" hidden="1" customHeight="1">
      <c r="A81" s="286"/>
      <c r="B81" s="217"/>
      <c r="C81" s="83" t="s">
        <v>258</v>
      </c>
      <c r="D81" s="83" t="s">
        <v>257</v>
      </c>
      <c r="E81" s="217"/>
      <c r="F81" s="87">
        <v>746</v>
      </c>
      <c r="G81" s="88"/>
      <c r="H81" s="89">
        <f t="shared" si="2"/>
        <v>0</v>
      </c>
      <c r="I81" s="28"/>
      <c r="J81" s="290"/>
      <c r="K81" s="92"/>
      <c r="L81" s="219"/>
      <c r="M81" s="219"/>
    </row>
    <row r="82" spans="1:13" s="84" customFormat="1" ht="80.099999999999994" hidden="1" customHeight="1">
      <c r="A82" s="286"/>
      <c r="B82" s="217"/>
      <c r="C82" s="83" t="s">
        <v>256</v>
      </c>
      <c r="D82" s="83" t="s">
        <v>255</v>
      </c>
      <c r="E82" s="217"/>
      <c r="F82" s="87">
        <v>747</v>
      </c>
      <c r="G82" s="88"/>
      <c r="H82" s="89">
        <f t="shared" si="2"/>
        <v>0</v>
      </c>
      <c r="I82" s="20"/>
      <c r="J82" s="290"/>
      <c r="K82" s="92"/>
      <c r="L82" s="219"/>
      <c r="M82" s="219"/>
    </row>
    <row r="83" spans="1:13" s="84" customFormat="1" ht="153.94999999999999" customHeight="1">
      <c r="A83" s="286"/>
      <c r="B83" s="83" t="s">
        <v>254</v>
      </c>
      <c r="C83" s="83" t="s">
        <v>253</v>
      </c>
      <c r="D83" s="83" t="s">
        <v>252</v>
      </c>
      <c r="E83" s="83" t="s">
        <v>251</v>
      </c>
      <c r="F83" s="87">
        <v>277</v>
      </c>
      <c r="G83" s="88" t="s">
        <v>429</v>
      </c>
      <c r="H83" s="89">
        <f t="shared" si="2"/>
        <v>1</v>
      </c>
      <c r="I83" s="28">
        <f>AVERAGE(H83)</f>
        <v>1</v>
      </c>
      <c r="J83" s="146" t="s">
        <v>1130</v>
      </c>
      <c r="K83" s="91" t="s">
        <v>689</v>
      </c>
      <c r="L83" s="220"/>
      <c r="M83" s="220"/>
    </row>
    <row r="84" spans="1:13" s="84" customFormat="1" ht="63.95" hidden="1" customHeight="1">
      <c r="A84" s="286"/>
      <c r="B84" s="83" t="s">
        <v>250</v>
      </c>
      <c r="C84" s="83" t="s">
        <v>249</v>
      </c>
      <c r="D84" s="83" t="s">
        <v>248</v>
      </c>
      <c r="E84" s="83" t="s">
        <v>247</v>
      </c>
      <c r="F84" s="87">
        <v>279</v>
      </c>
      <c r="G84" s="88"/>
      <c r="H84" s="89">
        <f t="shared" si="2"/>
        <v>0</v>
      </c>
      <c r="I84" s="20"/>
      <c r="J84" s="146"/>
      <c r="K84" s="92"/>
      <c r="L84" s="85"/>
      <c r="M84" s="85"/>
    </row>
    <row r="85" spans="1:13" s="84" customFormat="1" ht="80.099999999999994" hidden="1" customHeight="1">
      <c r="A85" s="286"/>
      <c r="B85" s="217" t="s">
        <v>246</v>
      </c>
      <c r="C85" s="83" t="s">
        <v>245</v>
      </c>
      <c r="D85" s="83"/>
      <c r="E85" s="217" t="s">
        <v>244</v>
      </c>
      <c r="F85" s="87">
        <v>457</v>
      </c>
      <c r="G85" s="88"/>
      <c r="H85" s="89">
        <f t="shared" si="2"/>
        <v>0</v>
      </c>
      <c r="I85" s="20"/>
      <c r="J85" s="149"/>
      <c r="K85" s="92"/>
      <c r="L85" s="85"/>
      <c r="M85" s="85"/>
    </row>
    <row r="86" spans="1:13" s="84" customFormat="1" ht="15.95" hidden="1" customHeight="1">
      <c r="A86" s="286"/>
      <c r="B86" s="217"/>
      <c r="C86" s="83" t="s">
        <v>243</v>
      </c>
      <c r="D86" s="83" t="s">
        <v>242</v>
      </c>
      <c r="E86" s="217"/>
      <c r="F86" s="87">
        <v>280</v>
      </c>
      <c r="G86" s="88"/>
      <c r="H86" s="89">
        <f t="shared" si="2"/>
        <v>0</v>
      </c>
      <c r="I86" s="20"/>
      <c r="J86" s="146"/>
      <c r="K86" s="92"/>
      <c r="L86" s="85"/>
      <c r="M86" s="85"/>
    </row>
    <row r="87" spans="1:13" s="84" customFormat="1" ht="15.95" hidden="1" customHeight="1">
      <c r="A87" s="286"/>
      <c r="B87" s="217"/>
      <c r="C87" s="83" t="s">
        <v>241</v>
      </c>
      <c r="D87" s="83"/>
      <c r="E87" s="217"/>
      <c r="F87" s="87">
        <v>281</v>
      </c>
      <c r="G87" s="88"/>
      <c r="H87" s="89">
        <f t="shared" si="2"/>
        <v>0</v>
      </c>
      <c r="I87" s="20"/>
      <c r="J87" s="146"/>
      <c r="K87" s="92"/>
      <c r="L87" s="85"/>
      <c r="M87" s="85"/>
    </row>
    <row r="88" spans="1:13" s="84" customFormat="1" ht="32.1" hidden="1" customHeight="1">
      <c r="A88" s="286"/>
      <c r="B88" s="217"/>
      <c r="C88" s="83" t="s">
        <v>240</v>
      </c>
      <c r="D88" s="83"/>
      <c r="E88" s="217"/>
      <c r="F88" s="87">
        <v>282</v>
      </c>
      <c r="G88" s="88"/>
      <c r="H88" s="89">
        <f t="shared" si="2"/>
        <v>0</v>
      </c>
      <c r="I88" s="20"/>
      <c r="J88" s="146"/>
      <c r="K88" s="92"/>
      <c r="L88" s="85"/>
      <c r="M88" s="85"/>
    </row>
    <row r="89" spans="1:13" s="84" customFormat="1" ht="111.95" hidden="1" customHeight="1">
      <c r="A89" s="286"/>
      <c r="B89" s="83" t="s">
        <v>239</v>
      </c>
      <c r="C89" s="83" t="s">
        <v>238</v>
      </c>
      <c r="D89" s="83" t="s">
        <v>237</v>
      </c>
      <c r="E89" s="83" t="s">
        <v>236</v>
      </c>
      <c r="F89" s="87">
        <v>283</v>
      </c>
      <c r="G89" s="88"/>
      <c r="H89" s="89">
        <f t="shared" si="2"/>
        <v>0</v>
      </c>
      <c r="I89" s="20"/>
      <c r="J89" s="146"/>
      <c r="K89" s="92"/>
      <c r="L89" s="85"/>
      <c r="M89" s="85"/>
    </row>
    <row r="90" spans="1:13" s="84" customFormat="1" ht="206.1" customHeight="1">
      <c r="A90" s="286" t="s">
        <v>235</v>
      </c>
      <c r="B90" s="217" t="s">
        <v>234</v>
      </c>
      <c r="C90" s="83" t="s">
        <v>233</v>
      </c>
      <c r="D90" s="83" t="s">
        <v>232</v>
      </c>
      <c r="E90" s="217" t="s">
        <v>231</v>
      </c>
      <c r="F90" s="87">
        <v>454</v>
      </c>
      <c r="G90" s="227" t="s">
        <v>430</v>
      </c>
      <c r="H90" s="229">
        <f t="shared" si="2"/>
        <v>0.5</v>
      </c>
      <c r="I90" s="195">
        <f>AVERAGE(H90,H93,H94,H95,H96,H97,H101)</f>
        <v>0.2</v>
      </c>
      <c r="J90" s="287" t="s">
        <v>993</v>
      </c>
      <c r="K90" s="171" t="s">
        <v>688</v>
      </c>
      <c r="L90" s="218"/>
      <c r="M90" s="218"/>
    </row>
    <row r="91" spans="1:13" s="84" customFormat="1" ht="18.95" customHeight="1">
      <c r="A91" s="286"/>
      <c r="B91" s="217"/>
      <c r="C91" s="83" t="s">
        <v>230</v>
      </c>
      <c r="D91" s="83" t="s">
        <v>229</v>
      </c>
      <c r="E91" s="217"/>
      <c r="F91" s="87">
        <v>284</v>
      </c>
      <c r="G91" s="234"/>
      <c r="H91" s="235"/>
      <c r="I91" s="196"/>
      <c r="J91" s="293"/>
      <c r="K91" s="172"/>
      <c r="L91" s="219"/>
      <c r="M91" s="219"/>
    </row>
    <row r="92" spans="1:13" s="84" customFormat="1" ht="63.95" customHeight="1">
      <c r="A92" s="286"/>
      <c r="B92" s="217"/>
      <c r="C92" s="83" t="s">
        <v>228</v>
      </c>
      <c r="D92" s="83" t="s">
        <v>227</v>
      </c>
      <c r="E92" s="217"/>
      <c r="F92" s="87">
        <v>285</v>
      </c>
      <c r="G92" s="228"/>
      <c r="H92" s="230"/>
      <c r="I92" s="196"/>
      <c r="J92" s="264"/>
      <c r="K92" s="173"/>
      <c r="L92" s="219"/>
      <c r="M92" s="219"/>
    </row>
    <row r="93" spans="1:13" s="84" customFormat="1" ht="105">
      <c r="A93" s="286"/>
      <c r="B93" s="217"/>
      <c r="C93" s="83" t="s">
        <v>226</v>
      </c>
      <c r="D93" s="83" t="s">
        <v>225</v>
      </c>
      <c r="E93" s="217"/>
      <c r="F93" s="87">
        <v>286</v>
      </c>
      <c r="G93" s="88" t="s">
        <v>430</v>
      </c>
      <c r="H93" s="89">
        <f t="shared" ref="H93:H111" si="3">IF(G93="SI",1,IF(G93="PARCIAL",0.5,IF(G93="NO APLICA","",0)))</f>
        <v>0.5</v>
      </c>
      <c r="I93" s="196"/>
      <c r="J93" s="146" t="s">
        <v>1131</v>
      </c>
      <c r="K93" s="91" t="s">
        <v>687</v>
      </c>
      <c r="L93" s="219"/>
      <c r="M93" s="219"/>
    </row>
    <row r="94" spans="1:13" s="84" customFormat="1" ht="45">
      <c r="A94" s="286"/>
      <c r="B94" s="217"/>
      <c r="C94" s="83" t="s">
        <v>224</v>
      </c>
      <c r="D94" s="83"/>
      <c r="E94" s="217"/>
      <c r="F94" s="87">
        <v>287</v>
      </c>
      <c r="G94" s="88" t="s">
        <v>405</v>
      </c>
      <c r="H94" s="89">
        <f t="shared" si="3"/>
        <v>0</v>
      </c>
      <c r="I94" s="196"/>
      <c r="J94" s="146" t="s">
        <v>686</v>
      </c>
      <c r="K94" s="92"/>
      <c r="L94" s="219"/>
      <c r="M94" s="219"/>
    </row>
    <row r="95" spans="1:13" s="84" customFormat="1" ht="60.95" customHeight="1">
      <c r="A95" s="286"/>
      <c r="B95" s="83" t="s">
        <v>223</v>
      </c>
      <c r="C95" s="83" t="s">
        <v>222</v>
      </c>
      <c r="D95" s="83" t="s">
        <v>221</v>
      </c>
      <c r="E95" s="83" t="s">
        <v>220</v>
      </c>
      <c r="F95" s="87">
        <v>288</v>
      </c>
      <c r="G95" s="88" t="s">
        <v>431</v>
      </c>
      <c r="H95" s="89" t="str">
        <f t="shared" si="3"/>
        <v/>
      </c>
      <c r="I95" s="196"/>
      <c r="J95" s="146"/>
      <c r="K95" s="91"/>
      <c r="L95" s="219"/>
      <c r="M95" s="219"/>
    </row>
    <row r="96" spans="1:13" s="84" customFormat="1" ht="75">
      <c r="A96" s="286"/>
      <c r="B96" s="217" t="s">
        <v>219</v>
      </c>
      <c r="C96" s="83" t="s">
        <v>218</v>
      </c>
      <c r="D96" s="83" t="s">
        <v>217</v>
      </c>
      <c r="E96" s="217"/>
      <c r="F96" s="87">
        <v>289</v>
      </c>
      <c r="G96" s="88" t="s">
        <v>405</v>
      </c>
      <c r="H96" s="89">
        <f t="shared" si="3"/>
        <v>0</v>
      </c>
      <c r="I96" s="196"/>
      <c r="J96" s="146"/>
      <c r="K96" s="91"/>
      <c r="L96" s="219"/>
      <c r="M96" s="219"/>
    </row>
    <row r="97" spans="1:13" s="84" customFormat="1" ht="60">
      <c r="A97" s="286"/>
      <c r="B97" s="217"/>
      <c r="C97" s="83" t="s">
        <v>216</v>
      </c>
      <c r="D97" s="83"/>
      <c r="E97" s="217"/>
      <c r="F97" s="87">
        <v>290</v>
      </c>
      <c r="G97" s="88" t="s">
        <v>405</v>
      </c>
      <c r="H97" s="89">
        <f t="shared" si="3"/>
        <v>0</v>
      </c>
      <c r="I97" s="196"/>
      <c r="J97" s="146"/>
      <c r="K97" s="92"/>
      <c r="L97" s="219"/>
      <c r="M97" s="219"/>
    </row>
    <row r="98" spans="1:13" s="84" customFormat="1" ht="32.1" hidden="1" customHeight="1">
      <c r="A98" s="286"/>
      <c r="B98" s="217" t="s">
        <v>215</v>
      </c>
      <c r="C98" s="83" t="s">
        <v>214</v>
      </c>
      <c r="D98" s="83"/>
      <c r="E98" s="217" t="s">
        <v>213</v>
      </c>
      <c r="F98" s="87">
        <v>291</v>
      </c>
      <c r="G98" s="88"/>
      <c r="H98" s="89">
        <f t="shared" si="3"/>
        <v>0</v>
      </c>
      <c r="I98" s="196"/>
      <c r="J98" s="146"/>
      <c r="K98" s="92"/>
      <c r="L98" s="219"/>
      <c r="M98" s="219"/>
    </row>
    <row r="99" spans="1:13" s="84" customFormat="1" ht="48" hidden="1" customHeight="1">
      <c r="A99" s="286"/>
      <c r="B99" s="217"/>
      <c r="C99" s="83" t="s">
        <v>212</v>
      </c>
      <c r="D99" s="83"/>
      <c r="E99" s="217"/>
      <c r="F99" s="87">
        <v>292</v>
      </c>
      <c r="G99" s="88"/>
      <c r="H99" s="89">
        <f t="shared" si="3"/>
        <v>0</v>
      </c>
      <c r="I99" s="196"/>
      <c r="J99" s="146"/>
      <c r="K99" s="92"/>
      <c r="L99" s="219"/>
      <c r="M99" s="219"/>
    </row>
    <row r="100" spans="1:13" s="84" customFormat="1" ht="48" hidden="1" customHeight="1">
      <c r="A100" s="286"/>
      <c r="B100" s="217"/>
      <c r="C100" s="83" t="s">
        <v>211</v>
      </c>
      <c r="D100" s="83"/>
      <c r="E100" s="217"/>
      <c r="F100" s="87">
        <v>293</v>
      </c>
      <c r="G100" s="88"/>
      <c r="H100" s="89">
        <f t="shared" si="3"/>
        <v>0</v>
      </c>
      <c r="I100" s="196"/>
      <c r="J100" s="146"/>
      <c r="K100" s="92"/>
      <c r="L100" s="219"/>
      <c r="M100" s="219"/>
    </row>
    <row r="101" spans="1:13" s="84" customFormat="1" ht="45.95" customHeight="1">
      <c r="A101" s="286"/>
      <c r="B101" s="83" t="s">
        <v>210</v>
      </c>
      <c r="C101" s="83" t="s">
        <v>209</v>
      </c>
      <c r="D101" s="83" t="s">
        <v>208</v>
      </c>
      <c r="E101" s="83" t="s">
        <v>207</v>
      </c>
      <c r="F101" s="87">
        <v>455</v>
      </c>
      <c r="G101" s="88" t="s">
        <v>431</v>
      </c>
      <c r="H101" s="89" t="str">
        <f t="shared" si="3"/>
        <v/>
      </c>
      <c r="I101" s="197"/>
      <c r="J101" s="146"/>
      <c r="K101" s="92"/>
      <c r="L101" s="220"/>
      <c r="M101" s="220"/>
    </row>
    <row r="102" spans="1:13" s="84" customFormat="1" ht="96" hidden="1" customHeight="1">
      <c r="A102" s="286"/>
      <c r="B102" s="217" t="s">
        <v>206</v>
      </c>
      <c r="C102" s="83" t="s">
        <v>205</v>
      </c>
      <c r="D102" s="83" t="s">
        <v>204</v>
      </c>
      <c r="E102" s="217"/>
      <c r="F102" s="87">
        <v>456</v>
      </c>
      <c r="G102" s="88"/>
      <c r="H102" s="89">
        <f t="shared" si="3"/>
        <v>0</v>
      </c>
      <c r="I102" s="20"/>
      <c r="J102" s="149"/>
      <c r="K102" s="92"/>
      <c r="L102" s="85"/>
      <c r="M102" s="85"/>
    </row>
    <row r="103" spans="1:13" s="84" customFormat="1" ht="15.95" hidden="1" customHeight="1">
      <c r="A103" s="286"/>
      <c r="B103" s="217"/>
      <c r="C103" s="83" t="s">
        <v>203</v>
      </c>
      <c r="D103" s="83"/>
      <c r="E103" s="217"/>
      <c r="F103" s="87">
        <v>295</v>
      </c>
      <c r="G103" s="88"/>
      <c r="H103" s="89">
        <f t="shared" si="3"/>
        <v>0</v>
      </c>
      <c r="I103" s="20"/>
      <c r="J103" s="146"/>
      <c r="K103" s="92"/>
      <c r="L103" s="85"/>
      <c r="M103" s="85"/>
    </row>
    <row r="104" spans="1:13" s="84" customFormat="1" ht="15.95" hidden="1" customHeight="1">
      <c r="A104" s="286"/>
      <c r="B104" s="217"/>
      <c r="C104" s="83" t="s">
        <v>202</v>
      </c>
      <c r="D104" s="83"/>
      <c r="E104" s="217"/>
      <c r="F104" s="87">
        <v>296</v>
      </c>
      <c r="G104" s="88"/>
      <c r="H104" s="89">
        <f t="shared" si="3"/>
        <v>0</v>
      </c>
      <c r="I104" s="20"/>
      <c r="J104" s="146"/>
      <c r="K104" s="92"/>
      <c r="L104" s="85"/>
      <c r="M104" s="85"/>
    </row>
    <row r="105" spans="1:13" s="84" customFormat="1" ht="15.95" hidden="1" customHeight="1">
      <c r="A105" s="286"/>
      <c r="B105" s="217"/>
      <c r="C105" s="83" t="s">
        <v>201</v>
      </c>
      <c r="D105" s="83"/>
      <c r="E105" s="217"/>
      <c r="F105" s="87">
        <v>297</v>
      </c>
      <c r="G105" s="88"/>
      <c r="H105" s="89">
        <f t="shared" si="3"/>
        <v>0</v>
      </c>
      <c r="I105" s="20"/>
      <c r="J105" s="146"/>
      <c r="K105" s="92"/>
      <c r="L105" s="85"/>
      <c r="M105" s="85"/>
    </row>
    <row r="106" spans="1:13" s="84" customFormat="1" ht="15.95" hidden="1" customHeight="1">
      <c r="A106" s="286"/>
      <c r="B106" s="217"/>
      <c r="C106" s="83" t="s">
        <v>200</v>
      </c>
      <c r="D106" s="83"/>
      <c r="E106" s="217"/>
      <c r="F106" s="87">
        <v>298</v>
      </c>
      <c r="G106" s="88"/>
      <c r="H106" s="89">
        <f t="shared" si="3"/>
        <v>0</v>
      </c>
      <c r="I106" s="20"/>
      <c r="J106" s="146"/>
      <c r="K106" s="92"/>
      <c r="L106" s="85"/>
      <c r="M106" s="85"/>
    </row>
    <row r="107" spans="1:13" s="84" customFormat="1" ht="96" customHeight="1">
      <c r="A107" s="286" t="s">
        <v>199</v>
      </c>
      <c r="B107" s="83" t="s">
        <v>198</v>
      </c>
      <c r="C107" s="83" t="s">
        <v>197</v>
      </c>
      <c r="D107" s="83" t="s">
        <v>196</v>
      </c>
      <c r="E107" s="83" t="s">
        <v>195</v>
      </c>
      <c r="F107" s="87">
        <v>300</v>
      </c>
      <c r="G107" s="88" t="s">
        <v>429</v>
      </c>
      <c r="H107" s="89">
        <f t="shared" si="3"/>
        <v>1</v>
      </c>
      <c r="I107" s="184">
        <f>AVERAGE(H107,H108,H110)</f>
        <v>0.83333333333333337</v>
      </c>
      <c r="J107" s="146"/>
      <c r="K107" s="91" t="s">
        <v>685</v>
      </c>
      <c r="L107" s="218"/>
      <c r="M107" s="218"/>
    </row>
    <row r="108" spans="1:13" s="84" customFormat="1" ht="90">
      <c r="A108" s="286"/>
      <c r="B108" s="83" t="s">
        <v>194</v>
      </c>
      <c r="C108" s="83" t="s">
        <v>193</v>
      </c>
      <c r="D108" s="83"/>
      <c r="E108" s="83" t="s">
        <v>192</v>
      </c>
      <c r="F108" s="87">
        <v>301</v>
      </c>
      <c r="G108" s="88" t="s">
        <v>429</v>
      </c>
      <c r="H108" s="89">
        <f t="shared" si="3"/>
        <v>1</v>
      </c>
      <c r="I108" s="184"/>
      <c r="J108" s="146"/>
      <c r="K108" s="91" t="s">
        <v>684</v>
      </c>
      <c r="L108" s="219"/>
      <c r="M108" s="219"/>
    </row>
    <row r="109" spans="1:13" s="84" customFormat="1" ht="150" hidden="1" customHeight="1">
      <c r="A109" s="286"/>
      <c r="B109" s="83" t="s">
        <v>191</v>
      </c>
      <c r="C109" s="83" t="s">
        <v>190</v>
      </c>
      <c r="D109" s="83" t="s">
        <v>189</v>
      </c>
      <c r="E109" s="83" t="s">
        <v>188</v>
      </c>
      <c r="F109" s="87">
        <v>302</v>
      </c>
      <c r="G109" s="88"/>
      <c r="H109" s="89">
        <f t="shared" si="3"/>
        <v>0</v>
      </c>
      <c r="I109" s="184"/>
      <c r="J109" s="146"/>
      <c r="K109" s="92"/>
      <c r="L109" s="219"/>
      <c r="M109" s="219"/>
    </row>
    <row r="110" spans="1:13" s="84" customFormat="1" ht="409.5">
      <c r="A110" s="286"/>
      <c r="B110" s="83" t="s">
        <v>187</v>
      </c>
      <c r="C110" s="83" t="s">
        <v>186</v>
      </c>
      <c r="D110" s="83" t="s">
        <v>185</v>
      </c>
      <c r="E110" s="83" t="s">
        <v>184</v>
      </c>
      <c r="F110" s="87">
        <v>303</v>
      </c>
      <c r="G110" s="88" t="s">
        <v>430</v>
      </c>
      <c r="H110" s="89">
        <f t="shared" si="3"/>
        <v>0.5</v>
      </c>
      <c r="I110" s="184"/>
      <c r="J110" s="150" t="s">
        <v>1132</v>
      </c>
      <c r="K110" s="91" t="s">
        <v>683</v>
      </c>
      <c r="L110" s="220"/>
      <c r="M110" s="220"/>
    </row>
    <row r="111" spans="1:13" s="84" customFormat="1" ht="192" customHeight="1">
      <c r="A111" s="286" t="s">
        <v>183</v>
      </c>
      <c r="B111" s="217" t="s">
        <v>182</v>
      </c>
      <c r="C111" s="83" t="s">
        <v>181</v>
      </c>
      <c r="D111" s="83" t="s">
        <v>176</v>
      </c>
      <c r="E111" s="217" t="s">
        <v>180</v>
      </c>
      <c r="F111" s="87">
        <v>452</v>
      </c>
      <c r="G111" s="227" t="s">
        <v>405</v>
      </c>
      <c r="H111" s="229">
        <f t="shared" si="3"/>
        <v>0</v>
      </c>
      <c r="I111" s="184">
        <v>0</v>
      </c>
      <c r="J111" s="287" t="s">
        <v>1133</v>
      </c>
      <c r="K111" s="242"/>
      <c r="L111" s="218"/>
      <c r="M111" s="218"/>
    </row>
    <row r="112" spans="1:13" s="84" customFormat="1" ht="168.95" customHeight="1">
      <c r="A112" s="286"/>
      <c r="B112" s="217"/>
      <c r="C112" s="83" t="s">
        <v>179</v>
      </c>
      <c r="D112" s="83" t="s">
        <v>178</v>
      </c>
      <c r="E112" s="217"/>
      <c r="F112" s="87">
        <v>305</v>
      </c>
      <c r="G112" s="228"/>
      <c r="H112" s="230"/>
      <c r="I112" s="184"/>
      <c r="J112" s="264"/>
      <c r="K112" s="243"/>
      <c r="L112" s="219"/>
      <c r="M112" s="219"/>
    </row>
    <row r="113" spans="1:13" s="84" customFormat="1" ht="171" customHeight="1">
      <c r="A113" s="286"/>
      <c r="B113" s="217"/>
      <c r="C113" s="83" t="s">
        <v>177</v>
      </c>
      <c r="D113" s="83" t="s">
        <v>176</v>
      </c>
      <c r="E113" s="217"/>
      <c r="F113" s="87">
        <v>306</v>
      </c>
      <c r="G113" s="88" t="s">
        <v>431</v>
      </c>
      <c r="H113" s="89" t="str">
        <f>IF(G113="SI",1,IF(G113="PARCIAL",0.5,IF(G113="NO APLICA","",0)))</f>
        <v/>
      </c>
      <c r="I113" s="184"/>
      <c r="J113" s="146"/>
      <c r="K113" s="243"/>
      <c r="L113" s="219"/>
      <c r="M113" s="219"/>
    </row>
    <row r="114" spans="1:13" s="84" customFormat="1">
      <c r="A114" s="286"/>
      <c r="B114" s="217"/>
      <c r="C114" s="83" t="s">
        <v>175</v>
      </c>
      <c r="D114" s="83"/>
      <c r="E114" s="217"/>
      <c r="F114" s="87">
        <v>307</v>
      </c>
      <c r="G114" s="88" t="s">
        <v>431</v>
      </c>
      <c r="H114" s="89" t="str">
        <f>IF(G114="SI",1,IF(G114="PARCIAL",0.5,IF(G114="NO APLICA","",0)))</f>
        <v/>
      </c>
      <c r="I114" s="184"/>
      <c r="J114" s="146"/>
      <c r="K114" s="243"/>
      <c r="L114" s="219"/>
      <c r="M114" s="219"/>
    </row>
    <row r="115" spans="1:13" s="84" customFormat="1" ht="60">
      <c r="A115" s="286"/>
      <c r="B115" s="217"/>
      <c r="C115" s="83" t="s">
        <v>174</v>
      </c>
      <c r="D115" s="83"/>
      <c r="E115" s="217"/>
      <c r="F115" s="87">
        <v>308</v>
      </c>
      <c r="G115" s="88" t="s">
        <v>431</v>
      </c>
      <c r="H115" s="89" t="str">
        <f>IF(G115="SI",1,IF(G115="PARCIAL",0.5,IF(G115="NO APLICA","",0)))</f>
        <v/>
      </c>
      <c r="I115" s="184"/>
      <c r="J115" s="146"/>
      <c r="K115" s="244"/>
      <c r="L115" s="220"/>
      <c r="M115" s="220"/>
    </row>
    <row r="116" spans="1:13" s="84" customFormat="1" ht="138.94999999999999" hidden="1" customHeight="1">
      <c r="A116" s="286" t="s">
        <v>173</v>
      </c>
      <c r="B116" s="83" t="s">
        <v>172</v>
      </c>
      <c r="C116" s="83" t="s">
        <v>171</v>
      </c>
      <c r="D116" s="83"/>
      <c r="E116" s="83"/>
      <c r="F116" s="87">
        <v>748</v>
      </c>
      <c r="G116" s="88"/>
      <c r="H116" s="89">
        <f>IF(G116="SI",1,IF(G116="PARCIAL",0.5,IF(G116="NO APLICA","",0)))</f>
        <v>0</v>
      </c>
      <c r="I116" s="184">
        <f>AVERAGE(H117,H119,H120,H121,H122,H123,H124,H125,H126,H127,H129,H130,H131,H132,H133,H134,H135,H136,H137,H138,H139,H140,H141,H142,H143,H145,H146,H147,H148,H149,H150,H151,H152,H153,H154,)</f>
        <v>0.19444444444444445</v>
      </c>
      <c r="J116" s="149"/>
      <c r="K116" s="92"/>
      <c r="L116" s="85"/>
      <c r="M116" s="85"/>
    </row>
    <row r="117" spans="1:13" s="84" customFormat="1" ht="80.099999999999994" customHeight="1">
      <c r="A117" s="286"/>
      <c r="B117" s="217" t="s">
        <v>170</v>
      </c>
      <c r="C117" s="83" t="s">
        <v>169</v>
      </c>
      <c r="D117" s="83" t="s">
        <v>168</v>
      </c>
      <c r="E117" s="217" t="s">
        <v>167</v>
      </c>
      <c r="F117" s="87">
        <v>439</v>
      </c>
      <c r="G117" s="227" t="s">
        <v>405</v>
      </c>
      <c r="H117" s="229">
        <f>IF(G117="SI",1,IF(G117="PARCIAL",0.5,IF(G117="NO APLICA","",0)))</f>
        <v>0</v>
      </c>
      <c r="I117" s="184"/>
      <c r="J117" s="288"/>
      <c r="K117" s="239"/>
      <c r="L117" s="218"/>
      <c r="M117" s="218"/>
    </row>
    <row r="118" spans="1:13" s="84" customFormat="1" ht="30">
      <c r="A118" s="286"/>
      <c r="B118" s="217"/>
      <c r="C118" s="83" t="s">
        <v>158</v>
      </c>
      <c r="D118" s="83"/>
      <c r="E118" s="217"/>
      <c r="F118" s="87">
        <v>310</v>
      </c>
      <c r="G118" s="228"/>
      <c r="H118" s="230"/>
      <c r="I118" s="184"/>
      <c r="J118" s="289"/>
      <c r="K118" s="240"/>
      <c r="L118" s="219"/>
      <c r="M118" s="219"/>
    </row>
    <row r="119" spans="1:13" s="84" customFormat="1" ht="30">
      <c r="A119" s="286"/>
      <c r="B119" s="217"/>
      <c r="C119" s="83" t="s">
        <v>157</v>
      </c>
      <c r="D119" s="83"/>
      <c r="E119" s="217"/>
      <c r="F119" s="87">
        <v>440</v>
      </c>
      <c r="G119" s="88" t="s">
        <v>405</v>
      </c>
      <c r="H119" s="89">
        <f t="shared" ref="H119:H127" si="4">IF(G119="SI",1,IF(G119="PARCIAL",0.5,IF(G119="NO APLICA","",0)))</f>
        <v>0</v>
      </c>
      <c r="I119" s="184"/>
      <c r="J119" s="146"/>
      <c r="K119" s="240"/>
      <c r="L119" s="219"/>
      <c r="M119" s="219"/>
    </row>
    <row r="120" spans="1:13" s="84" customFormat="1" ht="17.100000000000001" customHeight="1">
      <c r="A120" s="286"/>
      <c r="B120" s="217"/>
      <c r="C120" s="83" t="s">
        <v>156</v>
      </c>
      <c r="D120" s="83"/>
      <c r="E120" s="217"/>
      <c r="F120" s="87">
        <v>311</v>
      </c>
      <c r="G120" s="88" t="s">
        <v>405</v>
      </c>
      <c r="H120" s="89">
        <f t="shared" si="4"/>
        <v>0</v>
      </c>
      <c r="I120" s="184"/>
      <c r="J120" s="146"/>
      <c r="K120" s="240"/>
      <c r="L120" s="219"/>
      <c r="M120" s="219"/>
    </row>
    <row r="121" spans="1:13" s="84" customFormat="1" ht="30">
      <c r="A121" s="286"/>
      <c r="B121" s="217"/>
      <c r="C121" s="83" t="s">
        <v>166</v>
      </c>
      <c r="D121" s="83"/>
      <c r="E121" s="217"/>
      <c r="F121" s="87">
        <v>312</v>
      </c>
      <c r="G121" s="88" t="s">
        <v>405</v>
      </c>
      <c r="H121" s="89">
        <f t="shared" si="4"/>
        <v>0</v>
      </c>
      <c r="I121" s="184"/>
      <c r="J121" s="146"/>
      <c r="K121" s="240"/>
      <c r="L121" s="219"/>
      <c r="M121" s="219"/>
    </row>
    <row r="122" spans="1:13" s="84" customFormat="1">
      <c r="A122" s="286"/>
      <c r="B122" s="217"/>
      <c r="C122" s="83" t="s">
        <v>154</v>
      </c>
      <c r="D122" s="83"/>
      <c r="E122" s="217"/>
      <c r="F122" s="87">
        <v>313</v>
      </c>
      <c r="G122" s="88" t="s">
        <v>405</v>
      </c>
      <c r="H122" s="89">
        <f t="shared" si="4"/>
        <v>0</v>
      </c>
      <c r="I122" s="184"/>
      <c r="J122" s="146"/>
      <c r="K122" s="240"/>
      <c r="L122" s="219"/>
      <c r="M122" s="219"/>
    </row>
    <row r="123" spans="1:13" s="84" customFormat="1" ht="30">
      <c r="A123" s="286"/>
      <c r="B123" s="217"/>
      <c r="C123" s="83" t="s">
        <v>153</v>
      </c>
      <c r="D123" s="83"/>
      <c r="E123" s="217"/>
      <c r="F123" s="87">
        <v>314</v>
      </c>
      <c r="G123" s="88" t="s">
        <v>405</v>
      </c>
      <c r="H123" s="89">
        <f t="shared" si="4"/>
        <v>0</v>
      </c>
      <c r="I123" s="184"/>
      <c r="J123" s="146"/>
      <c r="K123" s="240"/>
      <c r="L123" s="219"/>
      <c r="M123" s="219"/>
    </row>
    <row r="124" spans="1:13" s="84" customFormat="1" ht="30">
      <c r="A124" s="286"/>
      <c r="B124" s="217"/>
      <c r="C124" s="83" t="s">
        <v>165</v>
      </c>
      <c r="D124" s="83"/>
      <c r="E124" s="217"/>
      <c r="F124" s="87">
        <v>315</v>
      </c>
      <c r="G124" s="88" t="s">
        <v>405</v>
      </c>
      <c r="H124" s="89">
        <f t="shared" si="4"/>
        <v>0</v>
      </c>
      <c r="I124" s="184"/>
      <c r="J124" s="146"/>
      <c r="K124" s="240"/>
      <c r="L124" s="219"/>
      <c r="M124" s="219"/>
    </row>
    <row r="125" spans="1:13" s="84" customFormat="1">
      <c r="A125" s="286"/>
      <c r="B125" s="217"/>
      <c r="C125" s="83" t="s">
        <v>164</v>
      </c>
      <c r="D125" s="83"/>
      <c r="E125" s="217"/>
      <c r="F125" s="87">
        <v>316</v>
      </c>
      <c r="G125" s="88" t="s">
        <v>405</v>
      </c>
      <c r="H125" s="89">
        <f t="shared" si="4"/>
        <v>0</v>
      </c>
      <c r="I125" s="184"/>
      <c r="J125" s="146"/>
      <c r="K125" s="240"/>
      <c r="L125" s="219"/>
      <c r="M125" s="219"/>
    </row>
    <row r="126" spans="1:13" s="84" customFormat="1" ht="83.1" customHeight="1">
      <c r="A126" s="286"/>
      <c r="B126" s="217"/>
      <c r="C126" s="83" t="s">
        <v>163</v>
      </c>
      <c r="D126" s="83"/>
      <c r="E126" s="217"/>
      <c r="F126" s="87">
        <v>441</v>
      </c>
      <c r="G126" s="88" t="s">
        <v>405</v>
      </c>
      <c r="H126" s="89">
        <f t="shared" si="4"/>
        <v>0</v>
      </c>
      <c r="I126" s="184"/>
      <c r="J126" s="146" t="s">
        <v>935</v>
      </c>
      <c r="K126" s="241"/>
      <c r="L126" s="220"/>
      <c r="M126" s="220"/>
    </row>
    <row r="127" spans="1:13" s="84" customFormat="1" ht="34.5" customHeight="1">
      <c r="A127" s="286"/>
      <c r="B127" s="217" t="s">
        <v>162</v>
      </c>
      <c r="C127" s="83" t="s">
        <v>161</v>
      </c>
      <c r="D127" s="83" t="s">
        <v>160</v>
      </c>
      <c r="E127" s="217" t="s">
        <v>159</v>
      </c>
      <c r="F127" s="87">
        <v>459</v>
      </c>
      <c r="G127" s="227" t="s">
        <v>405</v>
      </c>
      <c r="H127" s="229">
        <f t="shared" si="4"/>
        <v>0</v>
      </c>
      <c r="I127" s="184"/>
      <c r="J127" s="287" t="s">
        <v>1134</v>
      </c>
      <c r="K127" s="239"/>
      <c r="L127" s="218"/>
      <c r="M127" s="218"/>
    </row>
    <row r="128" spans="1:13" s="84" customFormat="1" ht="34.5" customHeight="1">
      <c r="A128" s="286"/>
      <c r="B128" s="217"/>
      <c r="C128" s="83" t="s">
        <v>158</v>
      </c>
      <c r="D128" s="83"/>
      <c r="E128" s="217"/>
      <c r="F128" s="87">
        <v>460</v>
      </c>
      <c r="G128" s="228"/>
      <c r="H128" s="230"/>
      <c r="I128" s="184"/>
      <c r="J128" s="264"/>
      <c r="K128" s="240"/>
      <c r="L128" s="219"/>
      <c r="M128" s="219"/>
    </row>
    <row r="129" spans="1:13" s="84" customFormat="1" ht="34.5" customHeight="1">
      <c r="A129" s="286"/>
      <c r="B129" s="217"/>
      <c r="C129" s="83" t="s">
        <v>157</v>
      </c>
      <c r="D129" s="83"/>
      <c r="E129" s="217"/>
      <c r="F129" s="87">
        <v>461</v>
      </c>
      <c r="G129" s="88" t="s">
        <v>405</v>
      </c>
      <c r="H129" s="89">
        <f t="shared" ref="H129:H143" si="5">IF(G129="SI",1,IF(G129="PARCIAL",0.5,IF(G129="NO APLICA","",0)))</f>
        <v>0</v>
      </c>
      <c r="I129" s="184"/>
      <c r="J129" s="146"/>
      <c r="K129" s="240"/>
      <c r="L129" s="219"/>
      <c r="M129" s="219"/>
    </row>
    <row r="130" spans="1:13" s="84" customFormat="1" ht="34.5" customHeight="1">
      <c r="A130" s="286"/>
      <c r="B130" s="217"/>
      <c r="C130" s="83" t="s">
        <v>156</v>
      </c>
      <c r="D130" s="83"/>
      <c r="E130" s="217"/>
      <c r="F130" s="87">
        <v>462</v>
      </c>
      <c r="G130" s="88" t="s">
        <v>405</v>
      </c>
      <c r="H130" s="89">
        <f t="shared" si="5"/>
        <v>0</v>
      </c>
      <c r="I130" s="184"/>
      <c r="J130" s="146"/>
      <c r="K130" s="240"/>
      <c r="L130" s="219"/>
      <c r="M130" s="219"/>
    </row>
    <row r="131" spans="1:13" s="84" customFormat="1" ht="34.5" customHeight="1">
      <c r="A131" s="286"/>
      <c r="B131" s="217"/>
      <c r="C131" s="83" t="s">
        <v>155</v>
      </c>
      <c r="D131" s="83"/>
      <c r="E131" s="217"/>
      <c r="F131" s="87">
        <v>463</v>
      </c>
      <c r="G131" s="88" t="s">
        <v>405</v>
      </c>
      <c r="H131" s="89">
        <f t="shared" si="5"/>
        <v>0</v>
      </c>
      <c r="I131" s="184"/>
      <c r="J131" s="146"/>
      <c r="K131" s="240"/>
      <c r="L131" s="219"/>
      <c r="M131" s="219"/>
    </row>
    <row r="132" spans="1:13" s="84" customFormat="1" ht="34.5" customHeight="1">
      <c r="A132" s="286"/>
      <c r="B132" s="217"/>
      <c r="C132" s="83" t="s">
        <v>154</v>
      </c>
      <c r="D132" s="83"/>
      <c r="E132" s="217"/>
      <c r="F132" s="87">
        <v>464</v>
      </c>
      <c r="G132" s="88" t="s">
        <v>405</v>
      </c>
      <c r="H132" s="89">
        <f t="shared" si="5"/>
        <v>0</v>
      </c>
      <c r="I132" s="184"/>
      <c r="J132" s="146"/>
      <c r="K132" s="240"/>
      <c r="L132" s="219"/>
      <c r="M132" s="219"/>
    </row>
    <row r="133" spans="1:13" s="84" customFormat="1" ht="34.5" customHeight="1">
      <c r="A133" s="286"/>
      <c r="B133" s="217"/>
      <c r="C133" s="83" t="s">
        <v>153</v>
      </c>
      <c r="D133" s="83"/>
      <c r="E133" s="217"/>
      <c r="F133" s="87">
        <v>465</v>
      </c>
      <c r="G133" s="88" t="s">
        <v>405</v>
      </c>
      <c r="H133" s="89">
        <f t="shared" si="5"/>
        <v>0</v>
      </c>
      <c r="I133" s="184"/>
      <c r="J133" s="146"/>
      <c r="K133" s="240"/>
      <c r="L133" s="219"/>
      <c r="M133" s="219"/>
    </row>
    <row r="134" spans="1:13" s="84" customFormat="1" ht="34.5" customHeight="1">
      <c r="A134" s="286"/>
      <c r="B134" s="217"/>
      <c r="C134" s="83" t="s">
        <v>152</v>
      </c>
      <c r="D134" s="83"/>
      <c r="E134" s="217"/>
      <c r="F134" s="87">
        <v>466</v>
      </c>
      <c r="G134" s="88" t="s">
        <v>405</v>
      </c>
      <c r="H134" s="89">
        <f t="shared" si="5"/>
        <v>0</v>
      </c>
      <c r="I134" s="184"/>
      <c r="J134" s="146"/>
      <c r="K134" s="240"/>
      <c r="L134" s="219"/>
      <c r="M134" s="219"/>
    </row>
    <row r="135" spans="1:13" s="84" customFormat="1" ht="34.5" customHeight="1">
      <c r="A135" s="286"/>
      <c r="B135" s="217"/>
      <c r="C135" s="83" t="s">
        <v>151</v>
      </c>
      <c r="D135" s="83"/>
      <c r="E135" s="217"/>
      <c r="F135" s="87">
        <v>467</v>
      </c>
      <c r="G135" s="88" t="s">
        <v>405</v>
      </c>
      <c r="H135" s="89">
        <f t="shared" si="5"/>
        <v>0</v>
      </c>
      <c r="I135" s="184"/>
      <c r="J135" s="146"/>
      <c r="K135" s="240"/>
      <c r="L135" s="219"/>
      <c r="M135" s="219"/>
    </row>
    <row r="136" spans="1:13" s="84" customFormat="1">
      <c r="A136" s="286"/>
      <c r="B136" s="217"/>
      <c r="C136" s="83" t="s">
        <v>150</v>
      </c>
      <c r="D136" s="83"/>
      <c r="E136" s="217"/>
      <c r="F136" s="87">
        <v>468</v>
      </c>
      <c r="G136" s="88" t="s">
        <v>405</v>
      </c>
      <c r="H136" s="89">
        <f t="shared" si="5"/>
        <v>0</v>
      </c>
      <c r="I136" s="184"/>
      <c r="J136" s="146"/>
      <c r="K136" s="240"/>
      <c r="L136" s="219"/>
      <c r="M136" s="219"/>
    </row>
    <row r="137" spans="1:13" s="84" customFormat="1">
      <c r="A137" s="286"/>
      <c r="B137" s="217"/>
      <c r="C137" s="83" t="s">
        <v>149</v>
      </c>
      <c r="D137" s="83"/>
      <c r="E137" s="217"/>
      <c r="F137" s="87">
        <v>470</v>
      </c>
      <c r="G137" s="88" t="s">
        <v>405</v>
      </c>
      <c r="H137" s="89">
        <f t="shared" si="5"/>
        <v>0</v>
      </c>
      <c r="I137" s="184"/>
      <c r="J137" s="146"/>
      <c r="K137" s="240"/>
      <c r="L137" s="219"/>
      <c r="M137" s="219"/>
    </row>
    <row r="138" spans="1:13" s="84" customFormat="1">
      <c r="A138" s="286"/>
      <c r="B138" s="217"/>
      <c r="C138" s="83" t="s">
        <v>148</v>
      </c>
      <c r="D138" s="83"/>
      <c r="E138" s="217"/>
      <c r="F138" s="87">
        <v>471</v>
      </c>
      <c r="G138" s="88" t="s">
        <v>405</v>
      </c>
      <c r="H138" s="89">
        <f t="shared" si="5"/>
        <v>0</v>
      </c>
      <c r="I138" s="184"/>
      <c r="J138" s="146"/>
      <c r="K138" s="240"/>
      <c r="L138" s="219"/>
      <c r="M138" s="219"/>
    </row>
    <row r="139" spans="1:13" s="84" customFormat="1">
      <c r="A139" s="286"/>
      <c r="B139" s="217"/>
      <c r="C139" s="83" t="s">
        <v>147</v>
      </c>
      <c r="D139" s="83"/>
      <c r="E139" s="217"/>
      <c r="F139" s="87">
        <v>472</v>
      </c>
      <c r="G139" s="88" t="s">
        <v>405</v>
      </c>
      <c r="H139" s="89">
        <f t="shared" si="5"/>
        <v>0</v>
      </c>
      <c r="I139" s="184"/>
      <c r="J139" s="146"/>
      <c r="K139" s="240"/>
      <c r="L139" s="219"/>
      <c r="M139" s="219"/>
    </row>
    <row r="140" spans="1:13" s="84" customFormat="1">
      <c r="A140" s="286"/>
      <c r="B140" s="217"/>
      <c r="C140" s="83" t="s">
        <v>146</v>
      </c>
      <c r="D140" s="83"/>
      <c r="E140" s="217"/>
      <c r="F140" s="87">
        <v>473</v>
      </c>
      <c r="G140" s="88" t="s">
        <v>405</v>
      </c>
      <c r="H140" s="89">
        <f t="shared" si="5"/>
        <v>0</v>
      </c>
      <c r="I140" s="184"/>
      <c r="J140" s="146"/>
      <c r="K140" s="240"/>
      <c r="L140" s="219"/>
      <c r="M140" s="219"/>
    </row>
    <row r="141" spans="1:13" s="84" customFormat="1">
      <c r="A141" s="286"/>
      <c r="B141" s="217"/>
      <c r="C141" s="83" t="s">
        <v>145</v>
      </c>
      <c r="D141" s="83"/>
      <c r="E141" s="217"/>
      <c r="F141" s="87">
        <v>474</v>
      </c>
      <c r="G141" s="88" t="s">
        <v>405</v>
      </c>
      <c r="H141" s="89">
        <f t="shared" si="5"/>
        <v>0</v>
      </c>
      <c r="I141" s="184"/>
      <c r="J141" s="146"/>
      <c r="K141" s="240"/>
      <c r="L141" s="219"/>
      <c r="M141" s="219"/>
    </row>
    <row r="142" spans="1:13" s="84" customFormat="1" ht="77.099999999999994" customHeight="1">
      <c r="A142" s="286"/>
      <c r="B142" s="217"/>
      <c r="C142" s="83" t="s">
        <v>144</v>
      </c>
      <c r="D142" s="83"/>
      <c r="E142" s="217"/>
      <c r="F142" s="87">
        <v>475</v>
      </c>
      <c r="G142" s="88" t="s">
        <v>405</v>
      </c>
      <c r="H142" s="89">
        <f t="shared" si="5"/>
        <v>0</v>
      </c>
      <c r="I142" s="184"/>
      <c r="J142" s="146" t="s">
        <v>935</v>
      </c>
      <c r="K142" s="241"/>
      <c r="L142" s="220"/>
      <c r="M142" s="220"/>
    </row>
    <row r="143" spans="1:13" s="84" customFormat="1" ht="81" customHeight="1">
      <c r="A143" s="286"/>
      <c r="B143" s="217" t="s">
        <v>143</v>
      </c>
      <c r="C143" s="83" t="s">
        <v>142</v>
      </c>
      <c r="D143" s="83" t="s">
        <v>135</v>
      </c>
      <c r="E143" s="217" t="s">
        <v>141</v>
      </c>
      <c r="F143" s="87">
        <v>446</v>
      </c>
      <c r="G143" s="227" t="s">
        <v>429</v>
      </c>
      <c r="H143" s="229">
        <f t="shared" si="5"/>
        <v>1</v>
      </c>
      <c r="I143" s="184"/>
      <c r="J143" s="288"/>
      <c r="K143" s="91" t="s">
        <v>682</v>
      </c>
      <c r="L143" s="218"/>
      <c r="M143" s="218"/>
    </row>
    <row r="144" spans="1:13" s="84" customFormat="1" ht="78" customHeight="1">
      <c r="A144" s="286"/>
      <c r="B144" s="217"/>
      <c r="C144" s="83" t="s">
        <v>140</v>
      </c>
      <c r="D144" s="83" t="s">
        <v>135</v>
      </c>
      <c r="E144" s="217"/>
      <c r="F144" s="87">
        <v>330</v>
      </c>
      <c r="G144" s="228"/>
      <c r="H144" s="230"/>
      <c r="I144" s="184"/>
      <c r="J144" s="289"/>
      <c r="K144" s="91" t="s">
        <v>682</v>
      </c>
      <c r="L144" s="219"/>
      <c r="M144" s="219"/>
    </row>
    <row r="145" spans="1:13" s="84" customFormat="1" ht="60">
      <c r="A145" s="286"/>
      <c r="B145" s="217"/>
      <c r="C145" s="83" t="s">
        <v>139</v>
      </c>
      <c r="D145" s="83"/>
      <c r="E145" s="217"/>
      <c r="F145" s="87">
        <v>331</v>
      </c>
      <c r="G145" s="88" t="s">
        <v>429</v>
      </c>
      <c r="H145" s="89">
        <f t="shared" ref="H145:H176" si="6">IF(G145="SI",1,IF(G145="PARCIAL",0.5,IF(G145="NO APLICA","",0)))</f>
        <v>1</v>
      </c>
      <c r="I145" s="184"/>
      <c r="J145" s="146"/>
      <c r="K145" s="91" t="s">
        <v>682</v>
      </c>
      <c r="L145" s="219"/>
      <c r="M145" s="219"/>
    </row>
    <row r="146" spans="1:13" s="84" customFormat="1" ht="60">
      <c r="A146" s="286"/>
      <c r="B146" s="217"/>
      <c r="C146" s="83" t="s">
        <v>138</v>
      </c>
      <c r="D146" s="83"/>
      <c r="E146" s="217"/>
      <c r="F146" s="87">
        <v>332</v>
      </c>
      <c r="G146" s="88" t="s">
        <v>429</v>
      </c>
      <c r="H146" s="89">
        <f t="shared" si="6"/>
        <v>1</v>
      </c>
      <c r="I146" s="184"/>
      <c r="J146" s="146"/>
      <c r="K146" s="91" t="s">
        <v>682</v>
      </c>
      <c r="L146" s="219"/>
      <c r="M146" s="219"/>
    </row>
    <row r="147" spans="1:13" s="84" customFormat="1" ht="60">
      <c r="A147" s="286"/>
      <c r="B147" s="217"/>
      <c r="C147" s="83" t="s">
        <v>137</v>
      </c>
      <c r="D147" s="83"/>
      <c r="E147" s="217"/>
      <c r="F147" s="87">
        <v>333</v>
      </c>
      <c r="G147" s="88" t="s">
        <v>429</v>
      </c>
      <c r="H147" s="89">
        <f t="shared" si="6"/>
        <v>1</v>
      </c>
      <c r="I147" s="184"/>
      <c r="J147" s="146"/>
      <c r="K147" s="91" t="s">
        <v>682</v>
      </c>
      <c r="L147" s="219"/>
      <c r="M147" s="219"/>
    </row>
    <row r="148" spans="1:13" s="84" customFormat="1" ht="78" customHeight="1">
      <c r="A148" s="286"/>
      <c r="B148" s="217"/>
      <c r="C148" s="83" t="s">
        <v>136</v>
      </c>
      <c r="D148" s="83" t="s">
        <v>135</v>
      </c>
      <c r="E148" s="217"/>
      <c r="F148" s="87">
        <v>334</v>
      </c>
      <c r="G148" s="88" t="s">
        <v>429</v>
      </c>
      <c r="H148" s="89">
        <f t="shared" si="6"/>
        <v>1</v>
      </c>
      <c r="I148" s="184"/>
      <c r="J148" s="146"/>
      <c r="K148" s="91" t="s">
        <v>682</v>
      </c>
      <c r="L148" s="219"/>
      <c r="M148" s="219"/>
    </row>
    <row r="149" spans="1:13" s="84" customFormat="1" ht="60">
      <c r="A149" s="286"/>
      <c r="B149" s="217"/>
      <c r="C149" s="83" t="s">
        <v>134</v>
      </c>
      <c r="D149" s="83"/>
      <c r="E149" s="217"/>
      <c r="F149" s="87">
        <v>335</v>
      </c>
      <c r="G149" s="88" t="s">
        <v>429</v>
      </c>
      <c r="H149" s="89">
        <f t="shared" si="6"/>
        <v>1</v>
      </c>
      <c r="I149" s="184"/>
      <c r="J149" s="146"/>
      <c r="K149" s="91" t="s">
        <v>682</v>
      </c>
      <c r="L149" s="219"/>
      <c r="M149" s="219"/>
    </row>
    <row r="150" spans="1:13" s="84" customFormat="1" ht="60">
      <c r="A150" s="286"/>
      <c r="B150" s="217"/>
      <c r="C150" s="83" t="s">
        <v>133</v>
      </c>
      <c r="D150" s="83"/>
      <c r="E150" s="217"/>
      <c r="F150" s="87">
        <v>336</v>
      </c>
      <c r="G150" s="88" t="s">
        <v>429</v>
      </c>
      <c r="H150" s="89">
        <f t="shared" si="6"/>
        <v>1</v>
      </c>
      <c r="I150" s="184"/>
      <c r="J150" s="146"/>
      <c r="K150" s="91" t="s">
        <v>682</v>
      </c>
      <c r="L150" s="219"/>
      <c r="M150" s="219"/>
    </row>
    <row r="151" spans="1:13" s="84" customFormat="1" ht="60">
      <c r="A151" s="286"/>
      <c r="B151" s="217"/>
      <c r="C151" s="83" t="s">
        <v>132</v>
      </c>
      <c r="D151" s="83"/>
      <c r="E151" s="217"/>
      <c r="F151" s="87">
        <v>337</v>
      </c>
      <c r="G151" s="88" t="s">
        <v>405</v>
      </c>
      <c r="H151" s="89">
        <f t="shared" si="6"/>
        <v>0</v>
      </c>
      <c r="I151" s="184"/>
      <c r="J151" s="146"/>
      <c r="K151" s="91" t="s">
        <v>682</v>
      </c>
      <c r="L151" s="219"/>
      <c r="M151" s="219"/>
    </row>
    <row r="152" spans="1:13" s="84" customFormat="1" ht="60">
      <c r="A152" s="286"/>
      <c r="B152" s="217"/>
      <c r="C152" s="83" t="s">
        <v>131</v>
      </c>
      <c r="D152" s="83"/>
      <c r="E152" s="217"/>
      <c r="F152" s="87">
        <v>338</v>
      </c>
      <c r="G152" s="88" t="s">
        <v>405</v>
      </c>
      <c r="H152" s="89">
        <f t="shared" si="6"/>
        <v>0</v>
      </c>
      <c r="I152" s="184"/>
      <c r="J152" s="146"/>
      <c r="K152" s="91" t="s">
        <v>682</v>
      </c>
      <c r="L152" s="219"/>
      <c r="M152" s="219"/>
    </row>
    <row r="153" spans="1:13" s="84" customFormat="1" ht="138" customHeight="1">
      <c r="A153" s="286"/>
      <c r="B153" s="217"/>
      <c r="C153" s="83" t="s">
        <v>130</v>
      </c>
      <c r="D153" s="83"/>
      <c r="E153" s="217"/>
      <c r="F153" s="87">
        <v>339</v>
      </c>
      <c r="G153" s="88" t="s">
        <v>405</v>
      </c>
      <c r="H153" s="89">
        <f t="shared" si="6"/>
        <v>0</v>
      </c>
      <c r="I153" s="184"/>
      <c r="J153" s="146" t="s">
        <v>994</v>
      </c>
      <c r="K153" s="92"/>
      <c r="L153" s="219"/>
      <c r="M153" s="219"/>
    </row>
    <row r="154" spans="1:13" s="84" customFormat="1" ht="77.099999999999994" customHeight="1">
      <c r="A154" s="286"/>
      <c r="B154" s="217"/>
      <c r="C154" s="83" t="s">
        <v>129</v>
      </c>
      <c r="D154" s="83"/>
      <c r="E154" s="217"/>
      <c r="F154" s="87">
        <v>340</v>
      </c>
      <c r="G154" s="88" t="s">
        <v>405</v>
      </c>
      <c r="H154" s="89">
        <f t="shared" si="6"/>
        <v>0</v>
      </c>
      <c r="I154" s="184"/>
      <c r="J154" s="146" t="s">
        <v>937</v>
      </c>
      <c r="K154" s="92"/>
      <c r="L154" s="220"/>
      <c r="M154" s="220"/>
    </row>
    <row r="155" spans="1:13" s="84" customFormat="1" ht="180" hidden="1">
      <c r="A155" s="286"/>
      <c r="B155" s="217" t="s">
        <v>128</v>
      </c>
      <c r="C155" s="83" t="s">
        <v>127</v>
      </c>
      <c r="D155" s="83" t="s">
        <v>126</v>
      </c>
      <c r="E155" s="217" t="s">
        <v>125</v>
      </c>
      <c r="F155" s="87">
        <v>341</v>
      </c>
      <c r="G155" s="88"/>
      <c r="H155" s="89">
        <f t="shared" si="6"/>
        <v>0</v>
      </c>
      <c r="I155" s="20"/>
      <c r="J155" s="146"/>
      <c r="K155" s="92"/>
      <c r="L155" s="85"/>
      <c r="M155" s="85"/>
    </row>
    <row r="156" spans="1:13" s="84" customFormat="1" ht="90" hidden="1">
      <c r="A156" s="286"/>
      <c r="B156" s="217"/>
      <c r="C156" s="83" t="s">
        <v>124</v>
      </c>
      <c r="D156" s="83"/>
      <c r="E156" s="217"/>
      <c r="F156" s="87">
        <v>448</v>
      </c>
      <c r="G156" s="88"/>
      <c r="H156" s="89">
        <f t="shared" si="6"/>
        <v>0</v>
      </c>
      <c r="I156" s="20"/>
      <c r="J156" s="146"/>
      <c r="K156" s="92"/>
      <c r="L156" s="85"/>
      <c r="M156" s="85"/>
    </row>
    <row r="157" spans="1:13" s="84" customFormat="1" ht="90" hidden="1">
      <c r="A157" s="286"/>
      <c r="B157" s="217" t="s">
        <v>123</v>
      </c>
      <c r="C157" s="83" t="s">
        <v>122</v>
      </c>
      <c r="D157" s="83" t="s">
        <v>121</v>
      </c>
      <c r="E157" s="217" t="s">
        <v>120</v>
      </c>
      <c r="F157" s="87">
        <v>342</v>
      </c>
      <c r="G157" s="88"/>
      <c r="H157" s="89">
        <f t="shared" si="6"/>
        <v>0</v>
      </c>
      <c r="I157" s="20"/>
      <c r="J157" s="146"/>
      <c r="K157" s="92"/>
      <c r="L157" s="85"/>
      <c r="M157" s="85"/>
    </row>
    <row r="158" spans="1:13" s="84" customFormat="1" ht="90" hidden="1">
      <c r="A158" s="286"/>
      <c r="B158" s="217"/>
      <c r="C158" s="83" t="s">
        <v>119</v>
      </c>
      <c r="D158" s="83"/>
      <c r="E158" s="217"/>
      <c r="F158" s="87">
        <v>450</v>
      </c>
      <c r="G158" s="88"/>
      <c r="H158" s="89">
        <f t="shared" si="6"/>
        <v>0</v>
      </c>
      <c r="I158" s="20"/>
      <c r="J158" s="146"/>
      <c r="K158" s="92"/>
      <c r="L158" s="85"/>
      <c r="M158" s="85"/>
    </row>
    <row r="159" spans="1:13" s="84" customFormat="1" ht="90" hidden="1">
      <c r="A159" s="286"/>
      <c r="B159" s="217" t="s">
        <v>118</v>
      </c>
      <c r="C159" s="83" t="s">
        <v>117</v>
      </c>
      <c r="D159" s="83" t="s">
        <v>116</v>
      </c>
      <c r="E159" s="217" t="s">
        <v>115</v>
      </c>
      <c r="F159" s="87">
        <v>343</v>
      </c>
      <c r="G159" s="88"/>
      <c r="H159" s="89">
        <f t="shared" si="6"/>
        <v>0</v>
      </c>
      <c r="I159" s="20"/>
      <c r="J159" s="146"/>
      <c r="K159" s="92"/>
      <c r="L159" s="85"/>
      <c r="M159" s="85"/>
    </row>
    <row r="160" spans="1:13" s="84" customFormat="1" hidden="1">
      <c r="A160" s="286"/>
      <c r="B160" s="217"/>
      <c r="C160" s="83" t="s">
        <v>114</v>
      </c>
      <c r="D160" s="83"/>
      <c r="E160" s="217"/>
      <c r="F160" s="87">
        <v>344</v>
      </c>
      <c r="G160" s="88"/>
      <c r="H160" s="89">
        <f t="shared" si="6"/>
        <v>0</v>
      </c>
      <c r="I160" s="20"/>
      <c r="J160" s="146"/>
      <c r="K160" s="92"/>
      <c r="L160" s="85"/>
      <c r="M160" s="85"/>
    </row>
    <row r="161" spans="1:13" s="84" customFormat="1" ht="30" hidden="1">
      <c r="A161" s="286"/>
      <c r="B161" s="217" t="s">
        <v>113</v>
      </c>
      <c r="C161" s="83" t="s">
        <v>112</v>
      </c>
      <c r="D161" s="83"/>
      <c r="E161" s="217" t="s">
        <v>111</v>
      </c>
      <c r="F161" s="87">
        <v>345</v>
      </c>
      <c r="G161" s="88"/>
      <c r="H161" s="89">
        <f t="shared" si="6"/>
        <v>0</v>
      </c>
      <c r="I161" s="20"/>
      <c r="J161" s="146"/>
      <c r="K161" s="92"/>
      <c r="L161" s="85"/>
      <c r="M161" s="85"/>
    </row>
    <row r="162" spans="1:13" s="84" customFormat="1" ht="90" hidden="1">
      <c r="A162" s="286"/>
      <c r="B162" s="217"/>
      <c r="C162" s="83" t="s">
        <v>110</v>
      </c>
      <c r="D162" s="83" t="s">
        <v>109</v>
      </c>
      <c r="E162" s="217"/>
      <c r="F162" s="87">
        <v>346</v>
      </c>
      <c r="G162" s="88"/>
      <c r="H162" s="89">
        <f t="shared" si="6"/>
        <v>0</v>
      </c>
      <c r="I162" s="20"/>
      <c r="J162" s="146"/>
      <c r="K162" s="92"/>
      <c r="L162" s="85"/>
      <c r="M162" s="85"/>
    </row>
    <row r="163" spans="1:13" s="84" customFormat="1" ht="105" hidden="1">
      <c r="A163" s="286"/>
      <c r="B163" s="83" t="s">
        <v>108</v>
      </c>
      <c r="C163" s="83" t="s">
        <v>107</v>
      </c>
      <c r="D163" s="83" t="s">
        <v>106</v>
      </c>
      <c r="E163" s="83" t="s">
        <v>105</v>
      </c>
      <c r="F163" s="87">
        <v>347</v>
      </c>
      <c r="G163" s="88"/>
      <c r="H163" s="89">
        <f t="shared" si="6"/>
        <v>0</v>
      </c>
      <c r="I163" s="20"/>
      <c r="J163" s="146"/>
      <c r="K163" s="92"/>
      <c r="L163" s="85"/>
      <c r="M163" s="85"/>
    </row>
    <row r="164" spans="1:13" s="84" customFormat="1" ht="75" hidden="1">
      <c r="A164" s="286"/>
      <c r="B164" s="217" t="s">
        <v>104</v>
      </c>
      <c r="C164" s="83" t="s">
        <v>103</v>
      </c>
      <c r="D164" s="83" t="s">
        <v>102</v>
      </c>
      <c r="E164" s="217" t="s">
        <v>101</v>
      </c>
      <c r="F164" s="87">
        <v>348</v>
      </c>
      <c r="G164" s="88"/>
      <c r="H164" s="89">
        <f t="shared" si="6"/>
        <v>0</v>
      </c>
      <c r="I164" s="20"/>
      <c r="J164" s="146"/>
      <c r="K164" s="92"/>
      <c r="L164" s="85"/>
      <c r="M164" s="85"/>
    </row>
    <row r="165" spans="1:13" s="84" customFormat="1" ht="75" hidden="1">
      <c r="A165" s="286"/>
      <c r="B165" s="217"/>
      <c r="C165" s="83" t="s">
        <v>100</v>
      </c>
      <c r="D165" s="83" t="s">
        <v>99</v>
      </c>
      <c r="E165" s="217"/>
      <c r="F165" s="87">
        <v>451</v>
      </c>
      <c r="G165" s="112"/>
      <c r="H165" s="89">
        <f t="shared" si="6"/>
        <v>0</v>
      </c>
      <c r="I165" s="20"/>
      <c r="J165" s="149"/>
      <c r="K165" s="92"/>
      <c r="L165" s="85"/>
      <c r="M165" s="85"/>
    </row>
    <row r="166" spans="1:13" s="84" customFormat="1" hidden="1">
      <c r="A166" s="286"/>
      <c r="B166" s="217"/>
      <c r="C166" s="83" t="s">
        <v>98</v>
      </c>
      <c r="D166" s="83"/>
      <c r="E166" s="217"/>
      <c r="F166" s="87">
        <v>349</v>
      </c>
      <c r="G166" s="88"/>
      <c r="H166" s="89">
        <f t="shared" si="6"/>
        <v>0</v>
      </c>
      <c r="I166" s="20"/>
      <c r="J166" s="146"/>
      <c r="K166" s="92"/>
      <c r="L166" s="85"/>
      <c r="M166" s="85"/>
    </row>
    <row r="167" spans="1:13" s="84" customFormat="1" ht="30" hidden="1">
      <c r="A167" s="286"/>
      <c r="B167" s="217"/>
      <c r="C167" s="83" t="s">
        <v>97</v>
      </c>
      <c r="D167" s="83"/>
      <c r="E167" s="217"/>
      <c r="F167" s="87">
        <v>350</v>
      </c>
      <c r="G167" s="88"/>
      <c r="H167" s="89">
        <f t="shared" si="6"/>
        <v>0</v>
      </c>
      <c r="I167" s="20"/>
      <c r="J167" s="146"/>
      <c r="K167" s="92"/>
      <c r="L167" s="85"/>
      <c r="M167" s="85"/>
    </row>
    <row r="168" spans="1:13" s="84" customFormat="1" hidden="1">
      <c r="A168" s="286"/>
      <c r="B168" s="217"/>
      <c r="C168" s="83" t="s">
        <v>96</v>
      </c>
      <c r="D168" s="83"/>
      <c r="E168" s="217"/>
      <c r="F168" s="87">
        <v>351</v>
      </c>
      <c r="G168" s="88"/>
      <c r="H168" s="89">
        <f t="shared" si="6"/>
        <v>0</v>
      </c>
      <c r="I168" s="20"/>
      <c r="J168" s="146"/>
      <c r="K168" s="92"/>
      <c r="L168" s="85"/>
      <c r="M168" s="85"/>
    </row>
    <row r="169" spans="1:13" s="84" customFormat="1" ht="30" hidden="1">
      <c r="A169" s="286"/>
      <c r="B169" s="217"/>
      <c r="C169" s="83" t="s">
        <v>95</v>
      </c>
      <c r="D169" s="83"/>
      <c r="E169" s="217"/>
      <c r="F169" s="87">
        <v>352</v>
      </c>
      <c r="G169" s="88"/>
      <c r="H169" s="89">
        <f t="shared" si="6"/>
        <v>0</v>
      </c>
      <c r="I169" s="20"/>
      <c r="J169" s="146"/>
      <c r="K169" s="92"/>
      <c r="L169" s="85"/>
      <c r="M169" s="85"/>
    </row>
    <row r="170" spans="1:13" ht="105" hidden="1">
      <c r="A170" s="181" t="s">
        <v>94</v>
      </c>
      <c r="B170" s="19" t="s">
        <v>93</v>
      </c>
      <c r="C170" s="19" t="s">
        <v>92</v>
      </c>
      <c r="D170" s="19" t="s">
        <v>91</v>
      </c>
      <c r="E170" s="19" t="s">
        <v>91</v>
      </c>
      <c r="F170" s="16">
        <v>400</v>
      </c>
      <c r="G170" s="88"/>
      <c r="H170" s="18">
        <f t="shared" si="6"/>
        <v>0</v>
      </c>
      <c r="I170" s="20"/>
      <c r="J170" s="151"/>
      <c r="K170" s="92"/>
      <c r="L170" s="75"/>
      <c r="M170" s="75"/>
    </row>
    <row r="171" spans="1:13" hidden="1">
      <c r="A171" s="181"/>
      <c r="B171" s="180" t="s">
        <v>90</v>
      </c>
      <c r="C171" s="19" t="s">
        <v>89</v>
      </c>
      <c r="D171" s="19"/>
      <c r="E171" s="179" t="s">
        <v>78</v>
      </c>
      <c r="F171" s="16">
        <v>401</v>
      </c>
      <c r="G171" s="112"/>
      <c r="H171" s="18">
        <f t="shared" si="6"/>
        <v>0</v>
      </c>
      <c r="I171" s="20"/>
      <c r="J171" s="152"/>
      <c r="K171" s="92"/>
      <c r="L171" s="75"/>
      <c r="M171" s="75"/>
    </row>
    <row r="172" spans="1:13" ht="60" hidden="1">
      <c r="A172" s="181"/>
      <c r="B172" s="180"/>
      <c r="C172" s="19" t="s">
        <v>88</v>
      </c>
      <c r="D172" s="19" t="s">
        <v>87</v>
      </c>
      <c r="E172" s="179"/>
      <c r="F172" s="16"/>
      <c r="G172" s="112"/>
      <c r="H172" s="18">
        <f t="shared" si="6"/>
        <v>0</v>
      </c>
      <c r="I172" s="20"/>
      <c r="J172" s="152"/>
      <c r="K172" s="92"/>
      <c r="L172" s="75"/>
      <c r="M172" s="75"/>
    </row>
    <row r="173" spans="1:13" ht="75" hidden="1">
      <c r="A173" s="181"/>
      <c r="B173" s="180"/>
      <c r="C173" s="19" t="s">
        <v>86</v>
      </c>
      <c r="D173" s="19" t="s">
        <v>85</v>
      </c>
      <c r="E173" s="179"/>
      <c r="F173" s="16"/>
      <c r="G173" s="112"/>
      <c r="H173" s="18">
        <f t="shared" si="6"/>
        <v>0</v>
      </c>
      <c r="I173" s="20"/>
      <c r="J173" s="152"/>
      <c r="K173" s="92"/>
      <c r="L173" s="75"/>
      <c r="M173" s="75"/>
    </row>
    <row r="174" spans="1:13" ht="90" hidden="1">
      <c r="A174" s="181"/>
      <c r="B174" s="180"/>
      <c r="C174" s="19" t="s">
        <v>84</v>
      </c>
      <c r="D174" s="19" t="s">
        <v>83</v>
      </c>
      <c r="E174" s="179"/>
      <c r="F174" s="16"/>
      <c r="G174" s="112"/>
      <c r="H174" s="18">
        <f t="shared" si="6"/>
        <v>0</v>
      </c>
      <c r="I174" s="20"/>
      <c r="J174" s="152"/>
      <c r="K174" s="92"/>
      <c r="L174" s="75"/>
      <c r="M174" s="75"/>
    </row>
    <row r="175" spans="1:13" ht="135" hidden="1">
      <c r="A175" s="181"/>
      <c r="B175" s="180"/>
      <c r="C175" s="19" t="s">
        <v>82</v>
      </c>
      <c r="D175" s="19" t="s">
        <v>81</v>
      </c>
      <c r="E175" s="34" t="s">
        <v>80</v>
      </c>
      <c r="F175" s="16">
        <v>415</v>
      </c>
      <c r="G175" s="88"/>
      <c r="H175" s="18">
        <f t="shared" si="6"/>
        <v>0</v>
      </c>
      <c r="I175" s="20"/>
      <c r="J175" s="151"/>
      <c r="K175" s="92"/>
      <c r="L175" s="75"/>
      <c r="M175" s="75"/>
    </row>
    <row r="176" spans="1:13" hidden="1">
      <c r="A176" s="181"/>
      <c r="B176" s="180"/>
      <c r="C176" s="19" t="s">
        <v>79</v>
      </c>
      <c r="D176" s="19"/>
      <c r="E176" s="182" t="s">
        <v>78</v>
      </c>
      <c r="F176" s="16">
        <v>416</v>
      </c>
      <c r="G176" s="112"/>
      <c r="H176" s="18">
        <f t="shared" si="6"/>
        <v>0</v>
      </c>
      <c r="I176" s="20"/>
      <c r="J176" s="152"/>
      <c r="K176" s="92"/>
      <c r="L176" s="75"/>
      <c r="M176" s="75"/>
    </row>
    <row r="177" spans="1:13" ht="240" hidden="1">
      <c r="A177" s="181"/>
      <c r="B177" s="180"/>
      <c r="C177" s="19" t="s">
        <v>77</v>
      </c>
      <c r="D177" s="19" t="s">
        <v>76</v>
      </c>
      <c r="E177" s="182"/>
      <c r="F177" s="16">
        <v>417</v>
      </c>
      <c r="G177" s="88"/>
      <c r="H177" s="18">
        <f t="shared" ref="H177:H204" si="7">IF(G177="SI",1,IF(G177="PARCIAL",0.5,IF(G177="NO APLICA","",0)))</f>
        <v>0</v>
      </c>
      <c r="I177" s="20"/>
      <c r="J177" s="151"/>
      <c r="K177" s="92"/>
      <c r="L177" s="75"/>
      <c r="M177" s="75"/>
    </row>
    <row r="178" spans="1:13" ht="45" hidden="1">
      <c r="A178" s="181"/>
      <c r="B178" s="180"/>
      <c r="C178" s="19" t="s">
        <v>75</v>
      </c>
      <c r="D178" s="19" t="s">
        <v>74</v>
      </c>
      <c r="E178" s="182"/>
      <c r="F178" s="16">
        <v>418</v>
      </c>
      <c r="G178" s="88"/>
      <c r="H178" s="18">
        <f t="shared" si="7"/>
        <v>0</v>
      </c>
      <c r="I178" s="20"/>
      <c r="J178" s="151"/>
      <c r="K178" s="92"/>
      <c r="L178" s="75"/>
      <c r="M178" s="75"/>
    </row>
    <row r="179" spans="1:13" ht="120" hidden="1">
      <c r="A179" s="181"/>
      <c r="B179" s="180"/>
      <c r="C179" s="19" t="s">
        <v>73</v>
      </c>
      <c r="D179" s="19" t="s">
        <v>72</v>
      </c>
      <c r="E179" s="182"/>
      <c r="F179" s="16">
        <v>419</v>
      </c>
      <c r="G179" s="88"/>
      <c r="H179" s="18">
        <f t="shared" si="7"/>
        <v>0</v>
      </c>
      <c r="I179" s="20"/>
      <c r="J179" s="151"/>
      <c r="K179" s="92"/>
      <c r="L179" s="75"/>
      <c r="M179" s="75"/>
    </row>
    <row r="180" spans="1:13" hidden="1">
      <c r="A180" s="181"/>
      <c r="B180" s="180"/>
      <c r="C180" s="19" t="s">
        <v>71</v>
      </c>
      <c r="D180" s="19"/>
      <c r="E180" s="182"/>
      <c r="F180" s="16">
        <v>420</v>
      </c>
      <c r="G180" s="88"/>
      <c r="H180" s="18">
        <f t="shared" si="7"/>
        <v>0</v>
      </c>
      <c r="I180" s="20"/>
      <c r="J180" s="151"/>
      <c r="K180" s="92"/>
      <c r="L180" s="75"/>
      <c r="M180" s="75"/>
    </row>
    <row r="181" spans="1:13" hidden="1">
      <c r="A181" s="181"/>
      <c r="B181" s="180"/>
      <c r="C181" s="19" t="s">
        <v>70</v>
      </c>
      <c r="D181" s="19"/>
      <c r="E181" s="182"/>
      <c r="F181" s="16">
        <v>421</v>
      </c>
      <c r="G181" s="88"/>
      <c r="H181" s="18">
        <f t="shared" si="7"/>
        <v>0</v>
      </c>
      <c r="I181" s="20"/>
      <c r="J181" s="151"/>
      <c r="K181" s="92"/>
      <c r="L181" s="75"/>
      <c r="M181" s="75"/>
    </row>
    <row r="182" spans="1:13" hidden="1">
      <c r="A182" s="181"/>
      <c r="B182" s="180"/>
      <c r="C182" s="19" t="s">
        <v>69</v>
      </c>
      <c r="D182" s="19"/>
      <c r="E182" s="182"/>
      <c r="F182" s="16">
        <v>422</v>
      </c>
      <c r="G182" s="88"/>
      <c r="H182" s="18">
        <f t="shared" si="7"/>
        <v>0</v>
      </c>
      <c r="I182" s="20"/>
      <c r="J182" s="151"/>
      <c r="K182" s="92"/>
      <c r="L182" s="75"/>
      <c r="M182" s="75"/>
    </row>
    <row r="183" spans="1:13" ht="45" hidden="1">
      <c r="A183" s="181"/>
      <c r="B183" s="180"/>
      <c r="C183" s="19" t="s">
        <v>68</v>
      </c>
      <c r="D183" s="19" t="s">
        <v>67</v>
      </c>
      <c r="E183" s="182"/>
      <c r="F183" s="16">
        <v>423</v>
      </c>
      <c r="G183" s="88"/>
      <c r="H183" s="18">
        <f t="shared" si="7"/>
        <v>0</v>
      </c>
      <c r="I183" s="20"/>
      <c r="J183" s="151"/>
      <c r="K183" s="92"/>
      <c r="L183" s="75"/>
      <c r="M183" s="75"/>
    </row>
    <row r="184" spans="1:13" ht="45" hidden="1">
      <c r="A184" s="181"/>
      <c r="B184" s="180"/>
      <c r="C184" s="19" t="s">
        <v>66</v>
      </c>
      <c r="D184" s="19" t="s">
        <v>65</v>
      </c>
      <c r="E184" s="182"/>
      <c r="F184" s="16">
        <v>424</v>
      </c>
      <c r="G184" s="88"/>
      <c r="H184" s="18">
        <f t="shared" si="7"/>
        <v>0</v>
      </c>
      <c r="I184" s="20"/>
      <c r="J184" s="151"/>
      <c r="K184" s="92"/>
      <c r="L184" s="75"/>
      <c r="M184" s="75"/>
    </row>
    <row r="185" spans="1:13" ht="60" hidden="1">
      <c r="A185" s="181"/>
      <c r="B185" s="180"/>
      <c r="C185" s="19" t="s">
        <v>64</v>
      </c>
      <c r="D185" s="19" t="s">
        <v>63</v>
      </c>
      <c r="E185" s="182"/>
      <c r="F185" s="16">
        <v>425</v>
      </c>
      <c r="G185" s="88"/>
      <c r="H185" s="18">
        <f t="shared" si="7"/>
        <v>0</v>
      </c>
      <c r="I185" s="20"/>
      <c r="J185" s="151"/>
      <c r="K185" s="92"/>
      <c r="L185" s="75"/>
      <c r="M185" s="75"/>
    </row>
    <row r="186" spans="1:13" ht="75" hidden="1">
      <c r="A186" s="181"/>
      <c r="B186" s="180"/>
      <c r="C186" s="19" t="s">
        <v>62</v>
      </c>
      <c r="D186" s="19" t="s">
        <v>61</v>
      </c>
      <c r="E186" s="182"/>
      <c r="F186" s="16">
        <v>426</v>
      </c>
      <c r="G186" s="88"/>
      <c r="H186" s="18">
        <f t="shared" si="7"/>
        <v>0</v>
      </c>
      <c r="I186" s="20"/>
      <c r="J186" s="151"/>
      <c r="K186" s="92"/>
      <c r="L186" s="75"/>
      <c r="M186" s="75"/>
    </row>
    <row r="187" spans="1:13" ht="120" hidden="1">
      <c r="A187" s="181"/>
      <c r="B187" s="180"/>
      <c r="C187" s="19" t="s">
        <v>60</v>
      </c>
      <c r="D187" s="19" t="s">
        <v>59</v>
      </c>
      <c r="E187" s="182"/>
      <c r="F187" s="16">
        <v>427</v>
      </c>
      <c r="G187" s="88"/>
      <c r="H187" s="18">
        <f t="shared" si="7"/>
        <v>0</v>
      </c>
      <c r="I187" s="20"/>
      <c r="J187" s="151"/>
      <c r="K187" s="92"/>
      <c r="L187" s="75"/>
      <c r="M187" s="75"/>
    </row>
    <row r="188" spans="1:13" ht="180" hidden="1">
      <c r="A188" s="181"/>
      <c r="B188" s="180"/>
      <c r="C188" s="19" t="s">
        <v>58</v>
      </c>
      <c r="D188" s="19" t="s">
        <v>57</v>
      </c>
      <c r="E188" s="182"/>
      <c r="F188" s="16">
        <v>428</v>
      </c>
      <c r="G188" s="88"/>
      <c r="H188" s="18">
        <f t="shared" si="7"/>
        <v>0</v>
      </c>
      <c r="I188" s="20"/>
      <c r="J188" s="151"/>
      <c r="K188" s="92"/>
      <c r="L188" s="75"/>
      <c r="M188" s="75"/>
    </row>
    <row r="189" spans="1:13" ht="180" hidden="1">
      <c r="A189" s="181"/>
      <c r="B189" s="180"/>
      <c r="C189" s="19" t="s">
        <v>56</v>
      </c>
      <c r="D189" s="19" t="s">
        <v>55</v>
      </c>
      <c r="E189" s="182"/>
      <c r="F189" s="16">
        <v>430</v>
      </c>
      <c r="G189" s="88"/>
      <c r="H189" s="18">
        <f t="shared" si="7"/>
        <v>0</v>
      </c>
      <c r="I189" s="20"/>
      <c r="J189" s="151"/>
      <c r="K189" s="92"/>
      <c r="L189" s="75"/>
      <c r="M189" s="75"/>
    </row>
    <row r="190" spans="1:13" ht="105" hidden="1">
      <c r="A190" s="181"/>
      <c r="B190" s="180"/>
      <c r="C190" s="19" t="s">
        <v>54</v>
      </c>
      <c r="D190" s="19" t="s">
        <v>53</v>
      </c>
      <c r="E190" s="182"/>
      <c r="F190" s="16">
        <v>431</v>
      </c>
      <c r="G190" s="88"/>
      <c r="H190" s="18">
        <f t="shared" si="7"/>
        <v>0</v>
      </c>
      <c r="I190" s="20"/>
      <c r="J190" s="151"/>
      <c r="K190" s="92"/>
      <c r="L190" s="75"/>
      <c r="M190" s="75"/>
    </row>
    <row r="191" spans="1:13" ht="150" hidden="1">
      <c r="A191" s="181"/>
      <c r="B191" s="180"/>
      <c r="C191" s="19" t="s">
        <v>52</v>
      </c>
      <c r="D191" s="19" t="s">
        <v>51</v>
      </c>
      <c r="E191" s="182"/>
      <c r="F191" s="16">
        <v>432</v>
      </c>
      <c r="G191" s="88"/>
      <c r="H191" s="18">
        <f t="shared" si="7"/>
        <v>0</v>
      </c>
      <c r="I191" s="20"/>
      <c r="J191" s="151"/>
      <c r="K191" s="92"/>
      <c r="L191" s="75"/>
      <c r="M191" s="75"/>
    </row>
    <row r="192" spans="1:13" ht="60" hidden="1">
      <c r="A192" s="181"/>
      <c r="B192" s="180"/>
      <c r="C192" s="19" t="s">
        <v>50</v>
      </c>
      <c r="D192" s="19" t="s">
        <v>49</v>
      </c>
      <c r="E192" s="182"/>
      <c r="F192" s="16">
        <v>433</v>
      </c>
      <c r="G192" s="88"/>
      <c r="H192" s="18">
        <f t="shared" si="7"/>
        <v>0</v>
      </c>
      <c r="I192" s="20"/>
      <c r="J192" s="151"/>
      <c r="K192" s="92"/>
      <c r="L192" s="75"/>
      <c r="M192" s="75"/>
    </row>
    <row r="193" spans="1:13" ht="60" hidden="1">
      <c r="A193" s="181"/>
      <c r="B193" s="180"/>
      <c r="C193" s="19" t="s">
        <v>48</v>
      </c>
      <c r="D193" s="19" t="s">
        <v>47</v>
      </c>
      <c r="E193" s="182"/>
      <c r="F193" s="16">
        <v>434</v>
      </c>
      <c r="G193" s="88"/>
      <c r="H193" s="18">
        <f t="shared" si="7"/>
        <v>0</v>
      </c>
      <c r="I193" s="20"/>
      <c r="J193" s="151"/>
      <c r="K193" s="92"/>
      <c r="L193" s="75"/>
      <c r="M193" s="75"/>
    </row>
    <row r="194" spans="1:13" ht="90" hidden="1">
      <c r="A194" s="181"/>
      <c r="B194" s="180"/>
      <c r="C194" s="19" t="s">
        <v>46</v>
      </c>
      <c r="D194" s="19" t="s">
        <v>45</v>
      </c>
      <c r="E194" s="182"/>
      <c r="F194" s="16">
        <v>435</v>
      </c>
      <c r="G194" s="88"/>
      <c r="H194" s="18">
        <f t="shared" si="7"/>
        <v>0</v>
      </c>
      <c r="I194" s="20"/>
      <c r="J194" s="151"/>
      <c r="K194" s="92"/>
      <c r="L194" s="75"/>
      <c r="M194" s="75"/>
    </row>
    <row r="195" spans="1:13" ht="90" hidden="1">
      <c r="A195" s="181"/>
      <c r="B195" s="180"/>
      <c r="C195" s="19" t="s">
        <v>44</v>
      </c>
      <c r="D195" s="19" t="s">
        <v>43</v>
      </c>
      <c r="E195" s="182"/>
      <c r="F195" s="16">
        <v>436</v>
      </c>
      <c r="G195" s="88"/>
      <c r="H195" s="18">
        <f t="shared" si="7"/>
        <v>0</v>
      </c>
      <c r="I195" s="20"/>
      <c r="J195" s="151"/>
      <c r="K195" s="92"/>
      <c r="L195" s="75"/>
      <c r="M195" s="75"/>
    </row>
    <row r="196" spans="1:13" ht="75" hidden="1">
      <c r="A196" s="181"/>
      <c r="B196" s="180"/>
      <c r="C196" s="19" t="s">
        <v>42</v>
      </c>
      <c r="D196" s="19" t="s">
        <v>41</v>
      </c>
      <c r="E196" s="182"/>
      <c r="F196" s="16">
        <v>437</v>
      </c>
      <c r="G196" s="88"/>
      <c r="H196" s="18">
        <f t="shared" si="7"/>
        <v>0</v>
      </c>
      <c r="I196" s="20"/>
      <c r="J196" s="151"/>
      <c r="K196" s="92"/>
      <c r="L196" s="75"/>
      <c r="M196" s="75"/>
    </row>
    <row r="197" spans="1:13" ht="105" hidden="1">
      <c r="A197" s="181"/>
      <c r="B197" s="180"/>
      <c r="C197" s="19" t="s">
        <v>40</v>
      </c>
      <c r="D197" s="19" t="s">
        <v>39</v>
      </c>
      <c r="E197" s="182"/>
      <c r="F197" s="16">
        <v>438</v>
      </c>
      <c r="G197" s="88"/>
      <c r="H197" s="18">
        <f t="shared" si="7"/>
        <v>0</v>
      </c>
      <c r="I197" s="20"/>
      <c r="J197" s="151"/>
      <c r="K197" s="92"/>
      <c r="L197" s="75"/>
      <c r="M197" s="75"/>
    </row>
    <row r="198" spans="1:13" s="77" customFormat="1" ht="126" hidden="1">
      <c r="A198" s="177" t="s">
        <v>38</v>
      </c>
      <c r="B198" s="36" t="s">
        <v>37</v>
      </c>
      <c r="C198" s="36" t="s">
        <v>36</v>
      </c>
      <c r="D198" s="37" t="s">
        <v>35</v>
      </c>
      <c r="E198" s="38" t="s">
        <v>34</v>
      </c>
      <c r="F198" s="39"/>
      <c r="G198" s="118"/>
      <c r="H198" s="18">
        <f t="shared" si="7"/>
        <v>0</v>
      </c>
      <c r="I198" s="20"/>
      <c r="J198" s="153"/>
      <c r="K198" s="116"/>
      <c r="L198" s="76"/>
      <c r="M198" s="76"/>
    </row>
    <row r="199" spans="1:13" s="77" customFormat="1" ht="173.25" hidden="1">
      <c r="A199" s="177"/>
      <c r="B199" s="36" t="s">
        <v>33</v>
      </c>
      <c r="C199" s="41" t="s">
        <v>32</v>
      </c>
      <c r="D199" s="41" t="s">
        <v>31</v>
      </c>
      <c r="E199" s="38" t="s">
        <v>30</v>
      </c>
      <c r="F199" s="39">
        <v>749</v>
      </c>
      <c r="G199" s="118"/>
      <c r="H199" s="18">
        <f t="shared" si="7"/>
        <v>0</v>
      </c>
      <c r="I199" s="20"/>
      <c r="J199" s="153"/>
      <c r="K199" s="116"/>
      <c r="L199" s="76"/>
      <c r="M199" s="76"/>
    </row>
    <row r="200" spans="1:13" ht="409.5" hidden="1">
      <c r="A200" s="178" t="s">
        <v>29</v>
      </c>
      <c r="B200" s="179" t="s">
        <v>28</v>
      </c>
      <c r="C200" s="19" t="s">
        <v>27</v>
      </c>
      <c r="D200" s="19" t="s">
        <v>26</v>
      </c>
      <c r="E200" s="19" t="s">
        <v>25</v>
      </c>
      <c r="F200" s="16">
        <v>749</v>
      </c>
      <c r="G200" s="88"/>
      <c r="H200" s="18">
        <f t="shared" si="7"/>
        <v>0</v>
      </c>
      <c r="I200" s="20"/>
      <c r="J200" s="151"/>
      <c r="K200" s="92"/>
      <c r="L200" s="75"/>
      <c r="M200" s="75"/>
    </row>
    <row r="201" spans="1:13" ht="180" hidden="1">
      <c r="A201" s="178"/>
      <c r="B201" s="179"/>
      <c r="C201" s="19" t="s">
        <v>24</v>
      </c>
      <c r="D201" s="19" t="s">
        <v>23</v>
      </c>
      <c r="E201" s="19" t="s">
        <v>22</v>
      </c>
      <c r="F201" s="26"/>
      <c r="G201" s="112"/>
      <c r="H201" s="18">
        <f t="shared" si="7"/>
        <v>0</v>
      </c>
      <c r="I201" s="20"/>
      <c r="J201" s="152"/>
      <c r="K201" s="92"/>
      <c r="L201" s="75"/>
      <c r="M201" s="75"/>
    </row>
    <row r="202" spans="1:13" ht="195" hidden="1">
      <c r="A202" s="178"/>
      <c r="B202" s="179"/>
      <c r="C202" s="19" t="s">
        <v>21</v>
      </c>
      <c r="D202" s="19" t="s">
        <v>20</v>
      </c>
      <c r="E202" s="19" t="s">
        <v>19</v>
      </c>
      <c r="F202" s="26"/>
      <c r="G202" s="112"/>
      <c r="H202" s="18">
        <f t="shared" si="7"/>
        <v>0</v>
      </c>
      <c r="I202" s="20"/>
      <c r="J202" s="152"/>
      <c r="K202" s="92"/>
      <c r="L202" s="75"/>
      <c r="M202" s="75"/>
    </row>
    <row r="203" spans="1:13" ht="225" hidden="1">
      <c r="A203" s="178"/>
      <c r="B203" s="179"/>
      <c r="C203" s="19" t="s">
        <v>18</v>
      </c>
      <c r="D203" s="19" t="s">
        <v>17</v>
      </c>
      <c r="E203" s="19" t="s">
        <v>16</v>
      </c>
      <c r="F203" s="26"/>
      <c r="G203" s="112"/>
      <c r="H203" s="18">
        <f t="shared" si="7"/>
        <v>0</v>
      </c>
      <c r="I203" s="20"/>
      <c r="J203" s="152"/>
      <c r="K203" s="92"/>
      <c r="L203" s="75"/>
      <c r="M203" s="75"/>
    </row>
    <row r="204" spans="1:13" ht="135" hidden="1">
      <c r="A204" s="178"/>
      <c r="B204" s="179"/>
      <c r="C204" s="19" t="s">
        <v>15</v>
      </c>
      <c r="D204" s="19" t="s">
        <v>14</v>
      </c>
      <c r="E204" s="19" t="s">
        <v>13</v>
      </c>
      <c r="F204" s="26"/>
      <c r="G204" s="112"/>
      <c r="H204" s="18">
        <f t="shared" si="7"/>
        <v>0</v>
      </c>
      <c r="I204" s="20"/>
      <c r="J204" s="152"/>
      <c r="K204" s="92"/>
      <c r="L204" s="75"/>
      <c r="M204" s="75"/>
    </row>
    <row r="206" spans="1:13" hidden="1">
      <c r="A206" s="42" t="str">
        <f>B2</f>
        <v>SECRETARÍA DE ASUNTOS INTERNACIONALES</v>
      </c>
    </row>
    <row r="207" spans="1:13" ht="31.5" hidden="1">
      <c r="A207" s="49" t="s">
        <v>12</v>
      </c>
      <c r="B207" s="50" t="s">
        <v>11</v>
      </c>
      <c r="C207" s="51" t="s">
        <v>10</v>
      </c>
    </row>
    <row r="208" spans="1:13" ht="105" hidden="1">
      <c r="A208" s="52" t="s">
        <v>9</v>
      </c>
      <c r="B208" s="53">
        <f>I8</f>
        <v>0.6</v>
      </c>
      <c r="C208" s="54" t="str">
        <f>CONCATENATE(J8," 2- ",J9," 3- ",J10," 4- ",J11," 5- ",J13," 6- ",J14," 7- ",J15," 8- ",J16)</f>
        <v xml:space="preserve"> 2- En la publicación no aparece contacto telefónico 3-  4-  5-  6- No se observan los datos completos relacionados con la dirección para ubicar con exactitud a quien consulta sin que tenga que buscar información adicional. 7-  8- </v>
      </c>
    </row>
    <row r="209" spans="1:8" ht="90" hidden="1">
      <c r="A209" s="52" t="s">
        <v>8</v>
      </c>
      <c r="B209" s="53">
        <f>I22</f>
        <v>0.45</v>
      </c>
      <c r="C209" s="54" t="str">
        <f>CONCATENATE(J22," 2- ",J23," 3- ",J24," 4- ",J25," 5- ",J26," 6- ",J27," 7- ",J28," 8- ",J29," 9- ",J30," 10- ",J31)</f>
        <v xml:space="preserve"> 2-  3- Se encuentra el link pero no esta actualizado 4-  5-  6-  7-  8- en la publicación no aparece calendario de actividades  9- No se observo publicación dirigido a niños niñas y adolescentes. 10- </v>
      </c>
      <c r="E209" s="55" t="s">
        <v>429</v>
      </c>
      <c r="F209" s="55"/>
      <c r="G209" s="56">
        <f>COUNTIF($G$8:$G$154,"SI")</f>
        <v>26</v>
      </c>
      <c r="H209" s="57">
        <f>(G209*100%)/$G$213</f>
        <v>0.2988505747126437</v>
      </c>
    </row>
    <row r="210" spans="1:8" ht="30" hidden="1">
      <c r="A210" s="52" t="s">
        <v>7</v>
      </c>
      <c r="B210" s="53">
        <f>I32</f>
        <v>0.5</v>
      </c>
      <c r="C210" s="54" t="e">
        <f>CONCATENATE(J32," 2- ",J33," 3- ",J34," 4- ",J35," 5- ",J36," 6- ",J37," 7- ",#REF!," 8- ",J40," 9- ",J41," 10- ",J39," 11- ",J43," 12- ",J44," 13- ",J45," 14- ",J46," 15- ",J47," 16- ",J48," 17- ",J49," 18- ",J50," 19- ",J51," 20- ",J52)</f>
        <v>#REF!</v>
      </c>
      <c r="E210" s="55" t="s">
        <v>405</v>
      </c>
      <c r="F210" s="55"/>
      <c r="G210" s="56">
        <f>COUNTIF($G$8:$G$154,"NO")</f>
        <v>50</v>
      </c>
      <c r="H210" s="57">
        <f t="shared" ref="H210:H212" si="8">(G210*100%)/$G$213</f>
        <v>0.57471264367816088</v>
      </c>
    </row>
    <row r="211" spans="1:8" ht="30" hidden="1">
      <c r="A211" s="52" t="s">
        <v>6</v>
      </c>
      <c r="B211" s="53">
        <f>I54</f>
        <v>0</v>
      </c>
      <c r="C211" s="54" t="str">
        <f>CONCATENATE(J54," 2- ",J62," 3- ",J63," 4- ",J65)</f>
        <v xml:space="preserve"> 2- No se observo publicación de normatividad 3-  4- </v>
      </c>
      <c r="E211" s="55" t="s">
        <v>430</v>
      </c>
      <c r="F211" s="55"/>
      <c r="G211" s="56">
        <f>COUNTIF($G$8:$G$154,"PARCIAL")</f>
        <v>5</v>
      </c>
      <c r="H211" s="57">
        <f t="shared" si="8"/>
        <v>5.7471264367816091E-2</v>
      </c>
    </row>
    <row r="212" spans="1:8" ht="30" hidden="1">
      <c r="A212" s="52" t="s">
        <v>5</v>
      </c>
      <c r="B212" s="53">
        <f>I83</f>
        <v>1</v>
      </c>
      <c r="C212" s="54" t="str">
        <f>CONCATENATE(" 1- ",J83)</f>
        <v xml:space="preserve"> 1- No se bservo la  publicación de  los del año 2021</v>
      </c>
      <c r="E212" s="55" t="s">
        <v>431</v>
      </c>
      <c r="F212" s="55"/>
      <c r="G212" s="56">
        <f>COUNTIF($G$8:$G$154,"NO APLICA")</f>
        <v>6</v>
      </c>
      <c r="H212" s="57">
        <f t="shared" si="8"/>
        <v>6.8965517241379309E-2</v>
      </c>
    </row>
    <row r="213" spans="1:8" ht="165" hidden="1">
      <c r="A213" s="52" t="s">
        <v>4</v>
      </c>
      <c r="B213" s="53">
        <f>I90</f>
        <v>0.2</v>
      </c>
      <c r="C213" s="54" t="str">
        <f>CONCATENATE(J90," 2- ",J92," 3- ",J93," 4- ",J94," 5- ",J95," 6- ",J96," 7- ",J97," 8- ",J101)</f>
        <v xml:space="preserve">Se encuentra publicado el informe de gestión, pero no se observo ningún informe a los organismos de control  según sea el caso. 2-  3- Se encuentra el link, pero al momento de la verificación nos lleva a la pagina de la Gobernación 4- No se observo contacto con paginas o informes adelantados por organismos de control a la secretaria 5-  6-  7-  8- </v>
      </c>
      <c r="E213" s="58">
        <v>87</v>
      </c>
      <c r="F213" s="26"/>
      <c r="G213" s="59">
        <f>SUM(G209:G212)</f>
        <v>87</v>
      </c>
      <c r="H213" s="60"/>
    </row>
    <row r="214" spans="1:8" ht="90" hidden="1">
      <c r="A214" s="52" t="s">
        <v>3</v>
      </c>
      <c r="B214" s="53">
        <f>I107</f>
        <v>0.83333333333333337</v>
      </c>
      <c r="C214" s="54" t="str">
        <f>CONCATENATE(J107," 2- ",J108," 3- ",J110)</f>
        <v xml:space="preserve"> 2-  3- Se encuentra publicado el Plan anual de Adquisiciones pero no se pudo determinar a que periodo corresponde ya que esta desactualizado, ademas este debe direccionar al publicado en SECOP</v>
      </c>
      <c r="E214" s="61"/>
      <c r="F214" s="61"/>
      <c r="G214" s="59">
        <f>E213-G213</f>
        <v>0</v>
      </c>
      <c r="H214" s="60"/>
    </row>
    <row r="215" spans="1:8" ht="60" hidden="1">
      <c r="A215" s="52" t="s">
        <v>2</v>
      </c>
      <c r="B215" s="53"/>
      <c r="C215" s="54" t="str">
        <f>CONCATENATE(J111," 2- ",J112," 3- ",J113," 4- ",J114," 5- ",J115)</f>
        <v xml:space="preserve">No se observo un link de tramites y servicios específicos que oferte la secretaria ni la norma que los regule. 2-  3-  4-  5- </v>
      </c>
      <c r="E215" s="62">
        <v>1</v>
      </c>
      <c r="G215" s="63"/>
    </row>
    <row r="216" spans="1:8" ht="270" hidden="1">
      <c r="A216" s="52" t="s">
        <v>1</v>
      </c>
      <c r="B216" s="53">
        <f>I116</f>
        <v>0.19444444444444445</v>
      </c>
      <c r="C216" s="54" t="str">
        <f>CONCATENATE(J117," 2- ",J120," 3- ",J121," - ",J122," 4- ",J123," - ",J124," 5- ",J125," 6- ",J126," 10- ",J127," 7- ",J130," 3- ",J131," 8- ",J132," 9- ",J133," 10- ",J134," 11- ",J135," 12- ",J136," 13- ",J137," 14- ",J139," 15- ",J140," 16- ",J141," 17- ",J142," 18- ",J143," 19- ",J146," 20- ",J147," 21- ",J148," 22- ",J149," 23- ",J150," 24- ",J151," 25- ",J152," 26- ",J153," 27- ",J154)</f>
        <v xml:space="preserve"> 2-  3-  -  4-  -  5-  6- No registra documento de adopción, modificación y actualización 10- En el momento de la verificación no se observo el indicador de la información clasificada y reservada. 7-  3-  8-  9-  10-  11-  12-  13-  14-  15-  16-  17- No registra documento de adopción, modificación y actualización 18-  19-  20-  21-  22-  23-  24-  25-  26- Excepto de la publicación PQRSDs, no se determina una vinculación de participación en la adopción o actualización de la publicación 27- No se evidencia acto o documento que permita determinar su adopción o actualización.</v>
      </c>
      <c r="E216" s="62">
        <f>B217</f>
        <v>0.47222222222222227</v>
      </c>
      <c r="F216" s="64"/>
      <c r="G216" s="65">
        <f>E215-E216</f>
        <v>0.52777777777777768</v>
      </c>
    </row>
    <row r="217" spans="1:8" ht="15.75" hidden="1">
      <c r="A217" s="66" t="s">
        <v>0</v>
      </c>
      <c r="B217" s="67">
        <f>AVERAGE(B208:B216)</f>
        <v>0.47222222222222227</v>
      </c>
      <c r="C217" s="67"/>
    </row>
  </sheetData>
  <sheetProtection algorithmName="SHA-512" hashValue="tawMdob040QJzpm2cLCdIykC6pID/EZ8xrdUsv/cDORVA4OCGbafjDgoggCOlvFkn4LWs3psnSx142czcjYnng==" saltValue="bLQYhQ853L0LFxEj7kclFA==" spinCount="100000" sheet="1" objects="1" scenarios="1"/>
  <autoFilter ref="A6:M204"/>
  <mergeCells count="117">
    <mergeCell ref="J39:J50"/>
    <mergeCell ref="L32:L83"/>
    <mergeCell ref="M32:M83"/>
    <mergeCell ref="K90:K92"/>
    <mergeCell ref="L143:L154"/>
    <mergeCell ref="M143:M154"/>
    <mergeCell ref="K127:K142"/>
    <mergeCell ref="L127:L142"/>
    <mergeCell ref="M127:M142"/>
    <mergeCell ref="K117:K126"/>
    <mergeCell ref="L117:L126"/>
    <mergeCell ref="M117:M126"/>
    <mergeCell ref="K111:K115"/>
    <mergeCell ref="L111:L115"/>
    <mergeCell ref="M111:M115"/>
    <mergeCell ref="L107:L110"/>
    <mergeCell ref="M107:M110"/>
    <mergeCell ref="L90:L101"/>
    <mergeCell ref="M90:M101"/>
    <mergeCell ref="J90:J92"/>
    <mergeCell ref="A1:J1"/>
    <mergeCell ref="A5:C5"/>
    <mergeCell ref="G5:I5"/>
    <mergeCell ref="J5:J6"/>
    <mergeCell ref="A7:A21"/>
    <mergeCell ref="B8:B12"/>
    <mergeCell ref="E8:E12"/>
    <mergeCell ref="I8:I16"/>
    <mergeCell ref="M22:M31"/>
    <mergeCell ref="L8:L16"/>
    <mergeCell ref="M8:M16"/>
    <mergeCell ref="B13:B16"/>
    <mergeCell ref="E13:E16"/>
    <mergeCell ref="B17:B20"/>
    <mergeCell ref="E17:E20"/>
    <mergeCell ref="L22:L31"/>
    <mergeCell ref="A32:A53"/>
    <mergeCell ref="I32:I52"/>
    <mergeCell ref="B35:B37"/>
    <mergeCell ref="E35:E37"/>
    <mergeCell ref="B39:B50"/>
    <mergeCell ref="A22:A31"/>
    <mergeCell ref="B22:B23"/>
    <mergeCell ref="E22:E23"/>
    <mergeCell ref="I22:I31"/>
    <mergeCell ref="E39:E50"/>
    <mergeCell ref="G40:G41"/>
    <mergeCell ref="H40:H41"/>
    <mergeCell ref="A66:A89"/>
    <mergeCell ref="B66:B73"/>
    <mergeCell ref="E66:E73"/>
    <mergeCell ref="B74:B82"/>
    <mergeCell ref="E74:E82"/>
    <mergeCell ref="J75:J82"/>
    <mergeCell ref="B85:B88"/>
    <mergeCell ref="E85:E88"/>
    <mergeCell ref="A54:A65"/>
    <mergeCell ref="B54:B61"/>
    <mergeCell ref="E54:E61"/>
    <mergeCell ref="I54:I65"/>
    <mergeCell ref="B62:B64"/>
    <mergeCell ref="E62:E64"/>
    <mergeCell ref="B96:B97"/>
    <mergeCell ref="E96:E97"/>
    <mergeCell ref="B98:B100"/>
    <mergeCell ref="E98:E100"/>
    <mergeCell ref="G90:G92"/>
    <mergeCell ref="H90:H92"/>
    <mergeCell ref="I90:I101"/>
    <mergeCell ref="A107:A110"/>
    <mergeCell ref="I107:I110"/>
    <mergeCell ref="B102:B106"/>
    <mergeCell ref="E102:E106"/>
    <mergeCell ref="A90:A106"/>
    <mergeCell ref="B90:B94"/>
    <mergeCell ref="E90:E94"/>
    <mergeCell ref="A111:A115"/>
    <mergeCell ref="B111:B115"/>
    <mergeCell ref="E111:E115"/>
    <mergeCell ref="G111:G112"/>
    <mergeCell ref="H111:H112"/>
    <mergeCell ref="I111:I115"/>
    <mergeCell ref="J111:J112"/>
    <mergeCell ref="A116:A169"/>
    <mergeCell ref="I116:I154"/>
    <mergeCell ref="B117:B126"/>
    <mergeCell ref="E117:E126"/>
    <mergeCell ref="G117:G118"/>
    <mergeCell ref="H117:H118"/>
    <mergeCell ref="J117:J118"/>
    <mergeCell ref="B127:B142"/>
    <mergeCell ref="E127:E142"/>
    <mergeCell ref="G127:G128"/>
    <mergeCell ref="H127:H128"/>
    <mergeCell ref="J127:J128"/>
    <mergeCell ref="B143:B154"/>
    <mergeCell ref="E143:E154"/>
    <mergeCell ref="G143:G144"/>
    <mergeCell ref="H143:H144"/>
    <mergeCell ref="J143:J144"/>
    <mergeCell ref="B155:B156"/>
    <mergeCell ref="E155:E156"/>
    <mergeCell ref="B157:B158"/>
    <mergeCell ref="E157:E158"/>
    <mergeCell ref="B159:B160"/>
    <mergeCell ref="E159:E160"/>
    <mergeCell ref="E176:E197"/>
    <mergeCell ref="A198:A199"/>
    <mergeCell ref="A200:A204"/>
    <mergeCell ref="B200:B204"/>
    <mergeCell ref="B161:B162"/>
    <mergeCell ref="E161:E162"/>
    <mergeCell ref="B164:B169"/>
    <mergeCell ref="E164:E169"/>
    <mergeCell ref="A170:A197"/>
    <mergeCell ref="B171:B197"/>
    <mergeCell ref="E171:E174"/>
  </mergeCells>
  <hyperlinks>
    <hyperlink ref="K32" r:id="rId1"/>
    <hyperlink ref="K9" r:id="rId2"/>
    <hyperlink ref="K10" r:id="rId3"/>
    <hyperlink ref="K13" r:id="rId4"/>
    <hyperlink ref="K35" r:id="rId5"/>
    <hyperlink ref="K27" r:id="rId6"/>
    <hyperlink ref="K28" r:id="rId7"/>
    <hyperlink ref="K31" r:id="rId8"/>
    <hyperlink ref="K24" r:id="rId9"/>
    <hyperlink ref="K38" r:id="rId10"/>
    <hyperlink ref="K52" r:id="rId11"/>
    <hyperlink ref="K39" r:id="rId12"/>
    <hyperlink ref="K41" r:id="rId13"/>
    <hyperlink ref="K33" r:id="rId14"/>
    <hyperlink ref="K107" r:id="rId15"/>
    <hyperlink ref="K108" r:id="rId16"/>
    <hyperlink ref="K143" r:id="rId17"/>
    <hyperlink ref="K144" r:id="rId18"/>
    <hyperlink ref="K145" r:id="rId19"/>
    <hyperlink ref="K146" r:id="rId20"/>
    <hyperlink ref="K147" r:id="rId21"/>
    <hyperlink ref="K148" r:id="rId22"/>
    <hyperlink ref="K149" r:id="rId23"/>
    <hyperlink ref="K150" r:id="rId24"/>
    <hyperlink ref="K151" r:id="rId25"/>
    <hyperlink ref="K152" r:id="rId26"/>
  </hyperlinks>
  <pageMargins left="0.7" right="0.7" top="0.75" bottom="0.75" header="0.3" footer="0.3"/>
  <tableParts count="1">
    <tablePart r:id="rId27"/>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Lista!$A$1:$A$4</xm:f>
          </x14:formula1>
          <xm:sqref>G8:G154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zoomScaleNormal="100" workbookViewId="0">
      <pane xSplit="2" ySplit="7" topLeftCell="C8" activePane="bottomRight" state="frozen"/>
      <selection pane="topRight" activeCell="C1" sqref="C1"/>
      <selection pane="bottomLeft" activeCell="A8" sqref="A8"/>
      <selection pane="bottomRight" activeCell="L8" sqref="L8:L16"/>
    </sheetView>
  </sheetViews>
  <sheetFormatPr baseColWidth="10" defaultColWidth="9.140625" defaultRowHeight="15"/>
  <cols>
    <col min="1" max="1" width="31.7109375" style="42" customWidth="1"/>
    <col min="2" max="2" width="19.7109375" style="43" customWidth="1"/>
    <col min="3" max="3" width="38.7109375" style="43" customWidth="1"/>
    <col min="4" max="4" width="41" style="43" customWidth="1"/>
    <col min="5" max="5" width="13.7109375" style="43" customWidth="1"/>
    <col min="6" max="6" width="11.42578125" style="43" hidden="1" customWidth="1"/>
    <col min="7" max="7" width="12.85546875" style="44" customWidth="1"/>
    <col min="8" max="8" width="13" style="45" customWidth="1"/>
    <col min="9" max="9" width="12.7109375" style="46" customWidth="1"/>
    <col min="10" max="10" width="46.28515625" style="43" customWidth="1"/>
    <col min="11" max="11" width="36.28515625" style="43" customWidth="1"/>
    <col min="12" max="12" width="31" style="9" customWidth="1"/>
    <col min="13" max="13" width="54.140625" style="9" customWidth="1"/>
    <col min="14" max="16384" width="9.140625" style="9"/>
  </cols>
  <sheetData>
    <row r="1" spans="1:13">
      <c r="A1" s="205" t="s">
        <v>428</v>
      </c>
      <c r="B1" s="205"/>
      <c r="C1" s="205"/>
      <c r="D1" s="205"/>
      <c r="E1" s="205"/>
      <c r="F1" s="205"/>
      <c r="G1" s="205"/>
      <c r="H1" s="205"/>
      <c r="I1" s="205"/>
      <c r="J1" s="205"/>
    </row>
    <row r="2" spans="1:13">
      <c r="A2" s="78" t="s">
        <v>427</v>
      </c>
      <c r="B2" s="79" t="s">
        <v>588</v>
      </c>
    </row>
    <row r="3" spans="1:13" ht="15.75" hidden="1" customHeight="1">
      <c r="A3" s="78" t="s">
        <v>426</v>
      </c>
      <c r="B3" s="80"/>
      <c r="C3" s="80"/>
      <c r="D3" s="80"/>
    </row>
    <row r="4" spans="1:13">
      <c r="A4" s="42" t="s">
        <v>425</v>
      </c>
      <c r="B4" s="81">
        <v>44348</v>
      </c>
    </row>
    <row r="5" spans="1:13" ht="15.95" customHeight="1">
      <c r="A5" s="206" t="s">
        <v>424</v>
      </c>
      <c r="B5" s="206"/>
      <c r="C5" s="206"/>
      <c r="D5" s="11" t="s">
        <v>423</v>
      </c>
      <c r="E5" s="11" t="s">
        <v>422</v>
      </c>
      <c r="F5" s="11" t="s">
        <v>421</v>
      </c>
      <c r="G5" s="207" t="s">
        <v>420</v>
      </c>
      <c r="H5" s="207"/>
      <c r="I5" s="207"/>
      <c r="J5" s="208" t="s">
        <v>419</v>
      </c>
      <c r="K5" s="125" t="s">
        <v>418</v>
      </c>
      <c r="L5" s="73" t="s">
        <v>417</v>
      </c>
      <c r="M5" s="73" t="s">
        <v>416</v>
      </c>
    </row>
    <row r="6" spans="1:13" ht="15.95" customHeight="1">
      <c r="A6" s="11" t="s">
        <v>12</v>
      </c>
      <c r="B6" s="11" t="s">
        <v>415</v>
      </c>
      <c r="C6" s="11" t="s">
        <v>414</v>
      </c>
      <c r="D6" s="11"/>
      <c r="E6" s="11"/>
      <c r="F6" s="11"/>
      <c r="G6" s="13" t="s">
        <v>413</v>
      </c>
      <c r="H6" s="14" t="s">
        <v>412</v>
      </c>
      <c r="I6" s="12" t="s">
        <v>411</v>
      </c>
      <c r="J6" s="209"/>
      <c r="K6" s="86"/>
      <c r="L6" s="74"/>
      <c r="M6" s="74"/>
    </row>
    <row r="7" spans="1:13" ht="30" hidden="1">
      <c r="A7" s="183" t="s">
        <v>410</v>
      </c>
      <c r="B7" s="19" t="s">
        <v>409</v>
      </c>
      <c r="C7" s="19" t="s">
        <v>408</v>
      </c>
      <c r="D7" s="19" t="s">
        <v>407</v>
      </c>
      <c r="E7" s="19" t="s">
        <v>406</v>
      </c>
      <c r="F7" s="16">
        <v>353</v>
      </c>
      <c r="G7" s="17" t="s">
        <v>405</v>
      </c>
      <c r="H7" s="18">
        <f t="shared" ref="H7:H37" si="0">IF(G7="SI",1,IF(G7="PARCIAL",0.5,IF(G7="NO APLICA","",0)))</f>
        <v>0</v>
      </c>
      <c r="I7" s="20"/>
      <c r="J7" s="19"/>
      <c r="K7" s="26"/>
      <c r="L7" s="75"/>
      <c r="M7" s="75"/>
    </row>
    <row r="8" spans="1:13" ht="30">
      <c r="A8" s="183"/>
      <c r="B8" s="180" t="s">
        <v>404</v>
      </c>
      <c r="C8" s="19" t="s">
        <v>403</v>
      </c>
      <c r="D8" s="19" t="s">
        <v>402</v>
      </c>
      <c r="E8" s="180" t="s">
        <v>337</v>
      </c>
      <c r="F8" s="16">
        <v>200</v>
      </c>
      <c r="G8" s="17" t="s">
        <v>405</v>
      </c>
      <c r="H8" s="18">
        <f t="shared" si="0"/>
        <v>0</v>
      </c>
      <c r="I8" s="184">
        <f>AVERAGE(H8,H9,H10,H13,H15,H16)</f>
        <v>0</v>
      </c>
      <c r="J8" s="210" t="s">
        <v>1135</v>
      </c>
      <c r="K8" s="294"/>
      <c r="L8" s="168"/>
      <c r="M8" s="168"/>
    </row>
    <row r="9" spans="1:13" ht="60">
      <c r="A9" s="183"/>
      <c r="B9" s="180"/>
      <c r="C9" s="19" t="s">
        <v>401</v>
      </c>
      <c r="D9" s="19" t="s">
        <v>400</v>
      </c>
      <c r="E9" s="180"/>
      <c r="F9" s="16">
        <v>201</v>
      </c>
      <c r="G9" s="17" t="s">
        <v>405</v>
      </c>
      <c r="H9" s="18">
        <f t="shared" si="0"/>
        <v>0</v>
      </c>
      <c r="I9" s="184"/>
      <c r="J9" s="251"/>
      <c r="K9" s="295"/>
      <c r="L9" s="169"/>
      <c r="M9" s="169"/>
    </row>
    <row r="10" spans="1:13">
      <c r="A10" s="183"/>
      <c r="B10" s="180"/>
      <c r="C10" s="19" t="s">
        <v>399</v>
      </c>
      <c r="D10" s="19"/>
      <c r="E10" s="180"/>
      <c r="F10" s="16">
        <v>202</v>
      </c>
      <c r="G10" s="17" t="s">
        <v>405</v>
      </c>
      <c r="H10" s="18">
        <f t="shared" si="0"/>
        <v>0</v>
      </c>
      <c r="I10" s="184"/>
      <c r="J10" s="251"/>
      <c r="K10" s="295"/>
      <c r="L10" s="169"/>
      <c r="M10" s="169"/>
    </row>
    <row r="11" spans="1:13" ht="15.95" hidden="1" customHeight="1">
      <c r="A11" s="183"/>
      <c r="B11" s="180"/>
      <c r="C11" s="19" t="s">
        <v>398</v>
      </c>
      <c r="D11" s="19" t="s">
        <v>397</v>
      </c>
      <c r="E11" s="180"/>
      <c r="F11" s="16">
        <v>203</v>
      </c>
      <c r="G11" s="17"/>
      <c r="H11" s="18">
        <f t="shared" si="0"/>
        <v>0</v>
      </c>
      <c r="I11" s="184"/>
      <c r="J11" s="251"/>
      <c r="K11" s="295"/>
      <c r="L11" s="169"/>
      <c r="M11" s="169"/>
    </row>
    <row r="12" spans="1:13" ht="90" hidden="1" customHeight="1">
      <c r="A12" s="183"/>
      <c r="B12" s="180"/>
      <c r="C12" s="19" t="s">
        <v>396</v>
      </c>
      <c r="D12" s="19" t="s">
        <v>395</v>
      </c>
      <c r="E12" s="180"/>
      <c r="F12" s="16">
        <v>204</v>
      </c>
      <c r="G12" s="17"/>
      <c r="H12" s="18">
        <f t="shared" si="0"/>
        <v>0</v>
      </c>
      <c r="I12" s="184"/>
      <c r="J12" s="251"/>
      <c r="K12" s="295"/>
      <c r="L12" s="169"/>
      <c r="M12" s="169"/>
    </row>
    <row r="13" spans="1:13">
      <c r="A13" s="183"/>
      <c r="B13" s="180" t="s">
        <v>394</v>
      </c>
      <c r="C13" s="19" t="s">
        <v>393</v>
      </c>
      <c r="D13" s="19" t="s">
        <v>392</v>
      </c>
      <c r="E13" s="180" t="s">
        <v>391</v>
      </c>
      <c r="F13" s="16">
        <v>205</v>
      </c>
      <c r="G13" s="17" t="s">
        <v>405</v>
      </c>
      <c r="H13" s="18">
        <f t="shared" si="0"/>
        <v>0</v>
      </c>
      <c r="I13" s="184"/>
      <c r="J13" s="251"/>
      <c r="K13" s="295"/>
      <c r="L13" s="169"/>
      <c r="M13" s="169"/>
    </row>
    <row r="14" spans="1:13" ht="48" hidden="1" customHeight="1">
      <c r="A14" s="183"/>
      <c r="B14" s="180"/>
      <c r="C14" s="19" t="s">
        <v>390</v>
      </c>
      <c r="D14" s="19" t="s">
        <v>389</v>
      </c>
      <c r="E14" s="180"/>
      <c r="F14" s="16">
        <v>206</v>
      </c>
      <c r="G14" s="17"/>
      <c r="H14" s="18">
        <f t="shared" si="0"/>
        <v>0</v>
      </c>
      <c r="I14" s="184"/>
      <c r="J14" s="251"/>
      <c r="K14" s="295"/>
      <c r="L14" s="169"/>
      <c r="M14" s="169"/>
    </row>
    <row r="15" spans="1:13">
      <c r="A15" s="183"/>
      <c r="B15" s="180"/>
      <c r="C15" s="19" t="s">
        <v>388</v>
      </c>
      <c r="D15" s="19"/>
      <c r="E15" s="180"/>
      <c r="F15" s="16">
        <v>207</v>
      </c>
      <c r="G15" s="17" t="s">
        <v>405</v>
      </c>
      <c r="H15" s="18">
        <f t="shared" si="0"/>
        <v>0</v>
      </c>
      <c r="I15" s="184"/>
      <c r="J15" s="251"/>
      <c r="K15" s="295"/>
      <c r="L15" s="169"/>
      <c r="M15" s="169"/>
    </row>
    <row r="16" spans="1:13" ht="45">
      <c r="A16" s="183"/>
      <c r="B16" s="180"/>
      <c r="C16" s="19" t="s">
        <v>387</v>
      </c>
      <c r="D16" s="19" t="s">
        <v>386</v>
      </c>
      <c r="E16" s="180"/>
      <c r="F16" s="16">
        <v>208</v>
      </c>
      <c r="G16" s="17" t="s">
        <v>431</v>
      </c>
      <c r="H16" s="18" t="str">
        <f t="shared" si="0"/>
        <v/>
      </c>
      <c r="I16" s="184"/>
      <c r="J16" s="211"/>
      <c r="K16" s="296"/>
      <c r="L16" s="170"/>
      <c r="M16" s="170"/>
    </row>
    <row r="17" spans="1:13" ht="30" hidden="1">
      <c r="A17" s="183"/>
      <c r="B17" s="180" t="s">
        <v>385</v>
      </c>
      <c r="C17" s="19" t="s">
        <v>384</v>
      </c>
      <c r="D17" s="19"/>
      <c r="E17" s="180" t="s">
        <v>383</v>
      </c>
      <c r="F17" s="16">
        <v>209</v>
      </c>
      <c r="G17" s="17"/>
      <c r="H17" s="18">
        <f t="shared" si="0"/>
        <v>0</v>
      </c>
      <c r="I17" s="20"/>
      <c r="J17" s="19"/>
      <c r="K17" s="26"/>
      <c r="L17" s="75"/>
      <c r="M17" s="75"/>
    </row>
    <row r="18" spans="1:13" ht="30" hidden="1">
      <c r="A18" s="183"/>
      <c r="B18" s="180"/>
      <c r="C18" s="19" t="s">
        <v>382</v>
      </c>
      <c r="D18" s="19"/>
      <c r="E18" s="180"/>
      <c r="F18" s="16">
        <v>210</v>
      </c>
      <c r="G18" s="17"/>
      <c r="H18" s="18">
        <f t="shared" si="0"/>
        <v>0</v>
      </c>
      <c r="I18" s="20"/>
      <c r="J18" s="19"/>
      <c r="K18" s="26"/>
      <c r="L18" s="75"/>
      <c r="M18" s="75"/>
    </row>
    <row r="19" spans="1:13" ht="30" hidden="1">
      <c r="A19" s="183"/>
      <c r="B19" s="180"/>
      <c r="C19" s="19" t="s">
        <v>381</v>
      </c>
      <c r="D19" s="19"/>
      <c r="E19" s="180"/>
      <c r="F19" s="16">
        <v>211</v>
      </c>
      <c r="G19" s="17"/>
      <c r="H19" s="18">
        <f t="shared" si="0"/>
        <v>0</v>
      </c>
      <c r="I19" s="20"/>
      <c r="J19" s="19"/>
      <c r="K19" s="26"/>
      <c r="L19" s="75"/>
      <c r="M19" s="75"/>
    </row>
    <row r="20" spans="1:13" ht="30" hidden="1">
      <c r="A20" s="183"/>
      <c r="B20" s="180"/>
      <c r="C20" s="19" t="s">
        <v>380</v>
      </c>
      <c r="D20" s="19"/>
      <c r="E20" s="180"/>
      <c r="F20" s="16">
        <v>212</v>
      </c>
      <c r="G20" s="17"/>
      <c r="H20" s="18">
        <f t="shared" si="0"/>
        <v>0</v>
      </c>
      <c r="I20" s="20"/>
      <c r="J20" s="19"/>
      <c r="K20" s="26"/>
      <c r="L20" s="75"/>
      <c r="M20" s="75"/>
    </row>
    <row r="21" spans="1:13" ht="105" hidden="1">
      <c r="A21" s="183"/>
      <c r="B21" s="19" t="s">
        <v>379</v>
      </c>
      <c r="C21" s="19" t="s">
        <v>378</v>
      </c>
      <c r="D21" s="19" t="s">
        <v>377</v>
      </c>
      <c r="E21" s="19" t="s">
        <v>376</v>
      </c>
      <c r="F21" s="16">
        <v>213</v>
      </c>
      <c r="G21" s="17"/>
      <c r="H21" s="18">
        <f t="shared" si="0"/>
        <v>0</v>
      </c>
      <c r="I21" s="20"/>
      <c r="J21" s="19"/>
      <c r="K21" s="26"/>
      <c r="L21" s="75"/>
      <c r="M21" s="75"/>
    </row>
    <row r="22" spans="1:13" ht="135">
      <c r="A22" s="183" t="s">
        <v>375</v>
      </c>
      <c r="B22" s="180" t="s">
        <v>374</v>
      </c>
      <c r="C22" s="19" t="s">
        <v>373</v>
      </c>
      <c r="D22" s="19" t="s">
        <v>372</v>
      </c>
      <c r="E22" s="180" t="s">
        <v>371</v>
      </c>
      <c r="F22" s="16">
        <v>214</v>
      </c>
      <c r="G22" s="17" t="s">
        <v>405</v>
      </c>
      <c r="H22" s="18">
        <f t="shared" si="0"/>
        <v>0</v>
      </c>
      <c r="I22" s="184">
        <f>AVERAGE(H22,H23,H24,H25,H26,H27,H28,H29,H30,H31)</f>
        <v>0.45</v>
      </c>
      <c r="J22" s="210" t="s">
        <v>1136</v>
      </c>
      <c r="K22" s="294"/>
      <c r="L22" s="168"/>
      <c r="M22" s="168"/>
    </row>
    <row r="23" spans="1:13" ht="90">
      <c r="A23" s="183"/>
      <c r="B23" s="180"/>
      <c r="C23" s="19" t="s">
        <v>370</v>
      </c>
      <c r="D23" s="19" t="s">
        <v>369</v>
      </c>
      <c r="E23" s="180"/>
      <c r="F23" s="16">
        <v>215</v>
      </c>
      <c r="G23" s="17" t="s">
        <v>405</v>
      </c>
      <c r="H23" s="18">
        <f t="shared" si="0"/>
        <v>0</v>
      </c>
      <c r="I23" s="184"/>
      <c r="J23" s="211"/>
      <c r="K23" s="296"/>
      <c r="L23" s="169"/>
      <c r="M23" s="169"/>
    </row>
    <row r="24" spans="1:13" ht="75">
      <c r="A24" s="183"/>
      <c r="B24" s="19" t="s">
        <v>368</v>
      </c>
      <c r="C24" s="19" t="s">
        <v>367</v>
      </c>
      <c r="D24" s="19" t="s">
        <v>366</v>
      </c>
      <c r="E24" s="19"/>
      <c r="F24" s="16">
        <v>216</v>
      </c>
      <c r="G24" s="17" t="s">
        <v>405</v>
      </c>
      <c r="H24" s="18">
        <f t="shared" si="0"/>
        <v>0</v>
      </c>
      <c r="I24" s="184"/>
      <c r="J24" s="19"/>
      <c r="K24" s="26"/>
      <c r="L24" s="169"/>
      <c r="M24" s="169"/>
    </row>
    <row r="25" spans="1:13" ht="90">
      <c r="A25" s="183"/>
      <c r="B25" s="19" t="s">
        <v>365</v>
      </c>
      <c r="C25" s="19" t="s">
        <v>364</v>
      </c>
      <c r="D25" s="19"/>
      <c r="E25" s="19"/>
      <c r="F25" s="16">
        <v>217</v>
      </c>
      <c r="G25" s="17" t="s">
        <v>430</v>
      </c>
      <c r="H25" s="18">
        <f t="shared" si="0"/>
        <v>0.5</v>
      </c>
      <c r="I25" s="184"/>
      <c r="J25" s="19" t="s">
        <v>1137</v>
      </c>
      <c r="K25" s="102" t="s">
        <v>592</v>
      </c>
      <c r="L25" s="169"/>
      <c r="M25" s="169"/>
    </row>
    <row r="26" spans="1:13" ht="75">
      <c r="A26" s="183"/>
      <c r="B26" s="19" t="s">
        <v>363</v>
      </c>
      <c r="C26" s="19" t="s">
        <v>362</v>
      </c>
      <c r="D26" s="19" t="s">
        <v>361</v>
      </c>
      <c r="E26" s="19"/>
      <c r="F26" s="16">
        <v>218</v>
      </c>
      <c r="G26" s="17" t="s">
        <v>429</v>
      </c>
      <c r="H26" s="18">
        <f t="shared" si="0"/>
        <v>1</v>
      </c>
      <c r="I26" s="184"/>
      <c r="J26" s="19"/>
      <c r="K26" s="102" t="s">
        <v>589</v>
      </c>
      <c r="L26" s="169"/>
      <c r="M26" s="169"/>
    </row>
    <row r="27" spans="1:13" ht="75">
      <c r="A27" s="183"/>
      <c r="B27" s="19" t="s">
        <v>360</v>
      </c>
      <c r="C27" s="19" t="s">
        <v>359</v>
      </c>
      <c r="D27" s="19"/>
      <c r="E27" s="19"/>
      <c r="F27" s="16">
        <v>219</v>
      </c>
      <c r="G27" s="17" t="s">
        <v>429</v>
      </c>
      <c r="H27" s="18">
        <f t="shared" si="0"/>
        <v>1</v>
      </c>
      <c r="I27" s="184"/>
      <c r="J27" s="19" t="s">
        <v>591</v>
      </c>
      <c r="K27" s="102" t="s">
        <v>590</v>
      </c>
      <c r="L27" s="169"/>
      <c r="M27" s="169"/>
    </row>
    <row r="28" spans="1:13" ht="90">
      <c r="A28" s="183"/>
      <c r="B28" s="19" t="s">
        <v>358</v>
      </c>
      <c r="C28" s="19" t="s">
        <v>357</v>
      </c>
      <c r="D28" s="19"/>
      <c r="E28" s="19"/>
      <c r="F28" s="16">
        <v>220</v>
      </c>
      <c r="G28" s="17" t="s">
        <v>429</v>
      </c>
      <c r="H28" s="18">
        <f t="shared" si="0"/>
        <v>1</v>
      </c>
      <c r="I28" s="184"/>
      <c r="J28" s="19"/>
      <c r="K28" s="102" t="s">
        <v>593</v>
      </c>
      <c r="L28" s="169"/>
      <c r="M28" s="169"/>
    </row>
    <row r="29" spans="1:13" ht="75">
      <c r="A29" s="183"/>
      <c r="B29" s="19" t="s">
        <v>356</v>
      </c>
      <c r="C29" s="19" t="s">
        <v>355</v>
      </c>
      <c r="D29" s="19"/>
      <c r="E29" s="19"/>
      <c r="F29" s="16">
        <v>221</v>
      </c>
      <c r="G29" s="17" t="s">
        <v>430</v>
      </c>
      <c r="H29" s="18">
        <f t="shared" si="0"/>
        <v>0.5</v>
      </c>
      <c r="I29" s="184"/>
      <c r="J29" s="19" t="s">
        <v>1138</v>
      </c>
      <c r="K29" s="82" t="s">
        <v>594</v>
      </c>
      <c r="L29" s="169"/>
      <c r="M29" s="169"/>
    </row>
    <row r="30" spans="1:13" ht="75">
      <c r="A30" s="183"/>
      <c r="B30" s="19" t="s">
        <v>354</v>
      </c>
      <c r="C30" s="19" t="s">
        <v>353</v>
      </c>
      <c r="D30" s="19"/>
      <c r="E30" s="19" t="s">
        <v>352</v>
      </c>
      <c r="F30" s="16">
        <v>222</v>
      </c>
      <c r="G30" s="17" t="s">
        <v>405</v>
      </c>
      <c r="H30" s="18">
        <f t="shared" si="0"/>
        <v>0</v>
      </c>
      <c r="I30" s="184"/>
      <c r="J30" s="19" t="s">
        <v>1152</v>
      </c>
      <c r="K30" s="26"/>
      <c r="L30" s="169"/>
      <c r="M30" s="169"/>
    </row>
    <row r="31" spans="1:13" ht="360" customHeight="1">
      <c r="A31" s="183"/>
      <c r="B31" s="19" t="s">
        <v>351</v>
      </c>
      <c r="C31" s="19" t="s">
        <v>350</v>
      </c>
      <c r="D31" s="19" t="s">
        <v>349</v>
      </c>
      <c r="E31" s="19" t="s">
        <v>345</v>
      </c>
      <c r="F31" s="16">
        <v>223</v>
      </c>
      <c r="G31" s="17" t="s">
        <v>430</v>
      </c>
      <c r="H31" s="18">
        <f t="shared" si="0"/>
        <v>0.5</v>
      </c>
      <c r="I31" s="184"/>
      <c r="J31" s="19" t="s">
        <v>1139</v>
      </c>
      <c r="K31" s="102" t="s">
        <v>598</v>
      </c>
      <c r="L31" s="170"/>
      <c r="M31" s="170"/>
    </row>
    <row r="32" spans="1:13" ht="75">
      <c r="A32" s="183" t="s">
        <v>348</v>
      </c>
      <c r="B32" s="19" t="s">
        <v>347</v>
      </c>
      <c r="C32" s="19" t="s">
        <v>346</v>
      </c>
      <c r="D32" s="19"/>
      <c r="E32" s="19" t="s">
        <v>345</v>
      </c>
      <c r="F32" s="16">
        <v>224</v>
      </c>
      <c r="G32" s="17" t="s">
        <v>429</v>
      </c>
      <c r="H32" s="18">
        <f t="shared" si="0"/>
        <v>1</v>
      </c>
      <c r="I32" s="184">
        <f>AVERAGE(H32,H33,H34,H35,H38,H39,H40,H42,H43,H44,H45,H46,H47,H48,H49,H50,H52)</f>
        <v>0.53125</v>
      </c>
      <c r="J32" s="19"/>
      <c r="K32" s="82" t="s">
        <v>595</v>
      </c>
      <c r="L32" s="168"/>
      <c r="M32" s="168"/>
    </row>
    <row r="33" spans="1:13" ht="75">
      <c r="A33" s="183"/>
      <c r="B33" s="19" t="s">
        <v>344</v>
      </c>
      <c r="C33" s="19" t="s">
        <v>343</v>
      </c>
      <c r="D33" s="19"/>
      <c r="E33" s="19" t="s">
        <v>337</v>
      </c>
      <c r="F33" s="16">
        <v>225</v>
      </c>
      <c r="G33" s="17" t="s">
        <v>430</v>
      </c>
      <c r="H33" s="18">
        <f t="shared" si="0"/>
        <v>0.5</v>
      </c>
      <c r="I33" s="184"/>
      <c r="J33" s="19" t="s">
        <v>1140</v>
      </c>
      <c r="K33" s="82" t="s">
        <v>596</v>
      </c>
      <c r="L33" s="169"/>
      <c r="M33" s="169"/>
    </row>
    <row r="34" spans="1:13" ht="45">
      <c r="A34" s="183"/>
      <c r="B34" s="19" t="s">
        <v>342</v>
      </c>
      <c r="C34" s="83" t="s">
        <v>341</v>
      </c>
      <c r="D34" s="19"/>
      <c r="E34" s="19" t="s">
        <v>340</v>
      </c>
      <c r="F34" s="16">
        <v>226</v>
      </c>
      <c r="G34" s="17" t="s">
        <v>405</v>
      </c>
      <c r="H34" s="18">
        <f t="shared" si="0"/>
        <v>0</v>
      </c>
      <c r="I34" s="184"/>
      <c r="J34" s="19" t="s">
        <v>1141</v>
      </c>
      <c r="K34" s="26"/>
      <c r="L34" s="169"/>
      <c r="M34" s="169"/>
    </row>
    <row r="35" spans="1:13" ht="90">
      <c r="A35" s="183"/>
      <c r="B35" s="199" t="s">
        <v>339</v>
      </c>
      <c r="C35" s="83" t="s">
        <v>338</v>
      </c>
      <c r="D35" s="19"/>
      <c r="E35" s="180" t="s">
        <v>337</v>
      </c>
      <c r="F35" s="16">
        <v>227</v>
      </c>
      <c r="G35" s="17" t="s">
        <v>429</v>
      </c>
      <c r="H35" s="18">
        <f t="shared" si="0"/>
        <v>1</v>
      </c>
      <c r="I35" s="184"/>
      <c r="J35" s="19"/>
      <c r="K35" s="102" t="s">
        <v>597</v>
      </c>
      <c r="L35" s="169"/>
      <c r="M35" s="169"/>
    </row>
    <row r="36" spans="1:13" ht="32.1" hidden="1" customHeight="1">
      <c r="A36" s="183"/>
      <c r="B36" s="200"/>
      <c r="C36" s="83" t="s">
        <v>336</v>
      </c>
      <c r="D36" s="19"/>
      <c r="E36" s="180"/>
      <c r="F36" s="16">
        <v>228</v>
      </c>
      <c r="G36" s="17"/>
      <c r="H36" s="18">
        <f t="shared" si="0"/>
        <v>0</v>
      </c>
      <c r="I36" s="184"/>
      <c r="J36" s="19"/>
      <c r="K36" s="22"/>
      <c r="L36" s="169"/>
      <c r="M36" s="169"/>
    </row>
    <row r="37" spans="1:13" ht="48" hidden="1" customHeight="1">
      <c r="A37" s="183"/>
      <c r="B37" s="201"/>
      <c r="C37" s="83" t="s">
        <v>335</v>
      </c>
      <c r="D37" s="19"/>
      <c r="E37" s="180"/>
      <c r="F37" s="16">
        <v>229</v>
      </c>
      <c r="G37" s="17"/>
      <c r="H37" s="18">
        <f t="shared" si="0"/>
        <v>0</v>
      </c>
      <c r="I37" s="184"/>
      <c r="J37" s="19"/>
      <c r="K37" s="22"/>
      <c r="L37" s="169"/>
      <c r="M37" s="169"/>
    </row>
    <row r="38" spans="1:13" ht="90">
      <c r="A38" s="183"/>
      <c r="B38" s="19" t="s">
        <v>334</v>
      </c>
      <c r="C38" s="83" t="s">
        <v>333</v>
      </c>
      <c r="D38" s="19"/>
      <c r="E38" s="19"/>
      <c r="F38" s="16"/>
      <c r="G38" s="17" t="s">
        <v>429</v>
      </c>
      <c r="H38" s="24"/>
      <c r="I38" s="184"/>
      <c r="J38" s="19"/>
      <c r="K38" s="102" t="s">
        <v>597</v>
      </c>
      <c r="L38" s="169"/>
      <c r="M38" s="169"/>
    </row>
    <row r="39" spans="1:13" ht="271.5">
      <c r="A39" s="183"/>
      <c r="B39" s="180" t="s">
        <v>332</v>
      </c>
      <c r="C39" s="83" t="s">
        <v>331</v>
      </c>
      <c r="D39" s="19" t="s">
        <v>330</v>
      </c>
      <c r="E39" s="180" t="s">
        <v>329</v>
      </c>
      <c r="F39" s="16">
        <v>230</v>
      </c>
      <c r="G39" s="17" t="s">
        <v>429</v>
      </c>
      <c r="H39" s="18">
        <f>IF(G39="SI",1,IF(G39="PARCIAL",0.5,IF(G39="NO APLICA","",0)))</f>
        <v>1</v>
      </c>
      <c r="I39" s="184"/>
      <c r="J39" s="192" t="s">
        <v>1142</v>
      </c>
      <c r="K39" s="174" t="s">
        <v>597</v>
      </c>
      <c r="L39" s="169"/>
      <c r="M39" s="169"/>
    </row>
    <row r="40" spans="1:13" ht="32.1" customHeight="1">
      <c r="A40" s="183"/>
      <c r="B40" s="180"/>
      <c r="C40" s="83" t="s">
        <v>328</v>
      </c>
      <c r="D40" s="19"/>
      <c r="E40" s="180"/>
      <c r="F40" s="16">
        <v>429</v>
      </c>
      <c r="G40" s="185" t="s">
        <v>429</v>
      </c>
      <c r="H40" s="187">
        <f>IF(G40="SI",1,IF(G40="PARCIAL",0.5,IF(G40="NO APLICA","",0)))</f>
        <v>1</v>
      </c>
      <c r="I40" s="184"/>
      <c r="J40" s="175"/>
      <c r="K40" s="175"/>
      <c r="L40" s="169"/>
      <c r="M40" s="169"/>
    </row>
    <row r="41" spans="1:13" ht="165">
      <c r="A41" s="183"/>
      <c r="B41" s="180"/>
      <c r="C41" s="83" t="s">
        <v>327</v>
      </c>
      <c r="D41" s="19" t="s">
        <v>326</v>
      </c>
      <c r="E41" s="180"/>
      <c r="F41" s="16">
        <v>231</v>
      </c>
      <c r="G41" s="186"/>
      <c r="H41" s="188"/>
      <c r="I41" s="184"/>
      <c r="J41" s="175"/>
      <c r="K41" s="175"/>
      <c r="L41" s="169"/>
      <c r="M41" s="169"/>
    </row>
    <row r="42" spans="1:13" ht="165">
      <c r="A42" s="183"/>
      <c r="B42" s="180"/>
      <c r="C42" s="83" t="s">
        <v>325</v>
      </c>
      <c r="D42" s="19" t="s">
        <v>324</v>
      </c>
      <c r="E42" s="180"/>
      <c r="F42" s="16">
        <v>232</v>
      </c>
      <c r="G42" s="17" t="s">
        <v>405</v>
      </c>
      <c r="H42" s="18">
        <f t="shared" ref="H42:H90" si="1">IF(G42="SI",1,IF(G42="PARCIAL",0.5,IF(G42="NO APLICA","",0)))</f>
        <v>0</v>
      </c>
      <c r="I42" s="184"/>
      <c r="J42" s="175"/>
      <c r="K42" s="175"/>
      <c r="L42" s="169"/>
      <c r="M42" s="169"/>
    </row>
    <row r="43" spans="1:13" ht="165">
      <c r="A43" s="183"/>
      <c r="B43" s="180"/>
      <c r="C43" s="83" t="s">
        <v>323</v>
      </c>
      <c r="D43" s="19" t="s">
        <v>322</v>
      </c>
      <c r="E43" s="180"/>
      <c r="F43" s="16">
        <v>233</v>
      </c>
      <c r="G43" s="17" t="s">
        <v>405</v>
      </c>
      <c r="H43" s="18">
        <f t="shared" si="1"/>
        <v>0</v>
      </c>
      <c r="I43" s="184"/>
      <c r="J43" s="175"/>
      <c r="K43" s="175"/>
      <c r="L43" s="169"/>
      <c r="M43" s="169"/>
    </row>
    <row r="44" spans="1:13">
      <c r="A44" s="183"/>
      <c r="B44" s="180"/>
      <c r="C44" s="83" t="s">
        <v>321</v>
      </c>
      <c r="D44" s="19"/>
      <c r="E44" s="180"/>
      <c r="F44" s="16">
        <v>234</v>
      </c>
      <c r="G44" s="17" t="s">
        <v>405</v>
      </c>
      <c r="H44" s="18">
        <f t="shared" si="1"/>
        <v>0</v>
      </c>
      <c r="I44" s="184"/>
      <c r="J44" s="175"/>
      <c r="K44" s="175"/>
      <c r="L44" s="169"/>
      <c r="M44" s="169"/>
    </row>
    <row r="45" spans="1:13" ht="60">
      <c r="A45" s="183"/>
      <c r="B45" s="180"/>
      <c r="C45" s="83" t="s">
        <v>320</v>
      </c>
      <c r="D45" s="19"/>
      <c r="E45" s="180"/>
      <c r="F45" s="16">
        <v>235</v>
      </c>
      <c r="G45" s="17" t="s">
        <v>429</v>
      </c>
      <c r="H45" s="18">
        <f t="shared" si="1"/>
        <v>1</v>
      </c>
      <c r="I45" s="184"/>
      <c r="J45" s="175"/>
      <c r="K45" s="175"/>
      <c r="L45" s="169"/>
      <c r="M45" s="169"/>
    </row>
    <row r="46" spans="1:13" ht="30">
      <c r="A46" s="183"/>
      <c r="B46" s="180"/>
      <c r="C46" s="83" t="s">
        <v>319</v>
      </c>
      <c r="D46" s="19"/>
      <c r="E46" s="180"/>
      <c r="F46" s="16">
        <v>236</v>
      </c>
      <c r="G46" s="17" t="s">
        <v>429</v>
      </c>
      <c r="H46" s="18">
        <f t="shared" si="1"/>
        <v>1</v>
      </c>
      <c r="I46" s="184"/>
      <c r="J46" s="175"/>
      <c r="K46" s="175"/>
      <c r="L46" s="169"/>
      <c r="M46" s="169"/>
    </row>
    <row r="47" spans="1:13" ht="30">
      <c r="A47" s="183"/>
      <c r="B47" s="180"/>
      <c r="C47" s="83" t="s">
        <v>318</v>
      </c>
      <c r="D47" s="19"/>
      <c r="E47" s="180"/>
      <c r="F47" s="16">
        <v>237</v>
      </c>
      <c r="G47" s="17" t="s">
        <v>429</v>
      </c>
      <c r="H47" s="18">
        <f t="shared" si="1"/>
        <v>1</v>
      </c>
      <c r="I47" s="184"/>
      <c r="J47" s="175"/>
      <c r="K47" s="175"/>
      <c r="L47" s="169"/>
      <c r="M47" s="169"/>
    </row>
    <row r="48" spans="1:13">
      <c r="A48" s="183"/>
      <c r="B48" s="180"/>
      <c r="C48" s="83" t="s">
        <v>317</v>
      </c>
      <c r="D48" s="19"/>
      <c r="E48" s="180"/>
      <c r="F48" s="16">
        <v>238</v>
      </c>
      <c r="G48" s="17" t="s">
        <v>429</v>
      </c>
      <c r="H48" s="18">
        <f t="shared" si="1"/>
        <v>1</v>
      </c>
      <c r="I48" s="184"/>
      <c r="J48" s="175"/>
      <c r="K48" s="175"/>
      <c r="L48" s="169"/>
      <c r="M48" s="169"/>
    </row>
    <row r="49" spans="1:13" ht="45">
      <c r="A49" s="183"/>
      <c r="B49" s="180"/>
      <c r="C49" s="83" t="s">
        <v>316</v>
      </c>
      <c r="D49" s="19"/>
      <c r="E49" s="180"/>
      <c r="F49" s="16">
        <v>239</v>
      </c>
      <c r="G49" s="17" t="s">
        <v>405</v>
      </c>
      <c r="H49" s="18">
        <f t="shared" si="1"/>
        <v>0</v>
      </c>
      <c r="I49" s="184"/>
      <c r="J49" s="175"/>
      <c r="K49" s="175"/>
      <c r="L49" s="169"/>
      <c r="M49" s="169"/>
    </row>
    <row r="50" spans="1:13" ht="60">
      <c r="A50" s="183"/>
      <c r="B50" s="180"/>
      <c r="C50" s="83" t="s">
        <v>315</v>
      </c>
      <c r="D50" s="19"/>
      <c r="E50" s="180"/>
      <c r="F50" s="16">
        <v>240</v>
      </c>
      <c r="G50" s="17" t="s">
        <v>405</v>
      </c>
      <c r="H50" s="18">
        <f t="shared" si="1"/>
        <v>0</v>
      </c>
      <c r="I50" s="184"/>
      <c r="J50" s="176"/>
      <c r="K50" s="176"/>
      <c r="L50" s="169"/>
      <c r="M50" s="169"/>
    </row>
    <row r="51" spans="1:13" ht="48" hidden="1" customHeight="1">
      <c r="A51" s="183"/>
      <c r="B51" s="19" t="s">
        <v>314</v>
      </c>
      <c r="C51" s="83" t="s">
        <v>313</v>
      </c>
      <c r="D51" s="19"/>
      <c r="E51" s="19"/>
      <c r="F51" s="16">
        <v>241</v>
      </c>
      <c r="G51" s="17"/>
      <c r="H51" s="18">
        <f t="shared" si="1"/>
        <v>0</v>
      </c>
      <c r="I51" s="184"/>
      <c r="J51" s="19"/>
      <c r="K51" s="26"/>
      <c r="L51" s="169"/>
      <c r="M51" s="169"/>
    </row>
    <row r="52" spans="1:13" ht="105">
      <c r="A52" s="183"/>
      <c r="B52" s="19" t="s">
        <v>312</v>
      </c>
      <c r="C52" s="83" t="s">
        <v>311</v>
      </c>
      <c r="D52" s="19" t="s">
        <v>310</v>
      </c>
      <c r="E52" s="19"/>
      <c r="F52" s="16">
        <v>243</v>
      </c>
      <c r="G52" s="17" t="s">
        <v>405</v>
      </c>
      <c r="H52" s="18">
        <f t="shared" si="1"/>
        <v>0</v>
      </c>
      <c r="I52" s="184"/>
      <c r="J52" s="19" t="s">
        <v>1143</v>
      </c>
      <c r="K52" s="154"/>
      <c r="L52" s="170"/>
      <c r="M52" s="170"/>
    </row>
    <row r="53" spans="1:13" ht="90" hidden="1">
      <c r="A53" s="183"/>
      <c r="B53" s="19" t="s">
        <v>309</v>
      </c>
      <c r="C53" s="19" t="s">
        <v>308</v>
      </c>
      <c r="D53" s="19" t="s">
        <v>307</v>
      </c>
      <c r="E53" s="19"/>
      <c r="F53" s="16">
        <v>244</v>
      </c>
      <c r="G53" s="17"/>
      <c r="H53" s="18">
        <f t="shared" si="1"/>
        <v>0</v>
      </c>
      <c r="I53" s="20"/>
      <c r="J53" s="19"/>
      <c r="K53" s="26"/>
      <c r="L53" s="75"/>
      <c r="M53" s="75"/>
    </row>
    <row r="54" spans="1:13" ht="219" hidden="1" customHeight="1">
      <c r="A54" s="183" t="s">
        <v>306</v>
      </c>
      <c r="B54" s="180" t="s">
        <v>305</v>
      </c>
      <c r="C54" s="19" t="s">
        <v>304</v>
      </c>
      <c r="D54" s="19" t="s">
        <v>303</v>
      </c>
      <c r="E54" s="180" t="s">
        <v>285</v>
      </c>
      <c r="F54" s="16">
        <v>245</v>
      </c>
      <c r="G54" s="17" t="s">
        <v>405</v>
      </c>
      <c r="H54" s="18">
        <f t="shared" si="1"/>
        <v>0</v>
      </c>
      <c r="I54" s="202">
        <f>AVERAGE(H62,H63)</f>
        <v>0</v>
      </c>
      <c r="J54" s="210" t="s">
        <v>1144</v>
      </c>
      <c r="K54" s="214"/>
      <c r="L54" s="168"/>
      <c r="M54" s="168"/>
    </row>
    <row r="55" spans="1:13" ht="48" hidden="1" customHeight="1">
      <c r="A55" s="183"/>
      <c r="B55" s="180"/>
      <c r="C55" s="19" t="s">
        <v>302</v>
      </c>
      <c r="D55" s="19"/>
      <c r="E55" s="180"/>
      <c r="F55" s="16">
        <v>246</v>
      </c>
      <c r="G55" s="17"/>
      <c r="H55" s="18">
        <f t="shared" si="1"/>
        <v>0</v>
      </c>
      <c r="I55" s="203"/>
      <c r="J55" s="251"/>
      <c r="K55" s="215"/>
      <c r="L55" s="169"/>
      <c r="M55" s="169"/>
    </row>
    <row r="56" spans="1:13" ht="110.1" hidden="1" customHeight="1">
      <c r="A56" s="183"/>
      <c r="B56" s="180"/>
      <c r="C56" s="19" t="s">
        <v>301</v>
      </c>
      <c r="D56" s="19" t="s">
        <v>300</v>
      </c>
      <c r="E56" s="180"/>
      <c r="F56" s="16">
        <v>247</v>
      </c>
      <c r="G56" s="17"/>
      <c r="H56" s="18">
        <f t="shared" si="1"/>
        <v>0</v>
      </c>
      <c r="I56" s="203"/>
      <c r="J56" s="251"/>
      <c r="K56" s="215"/>
      <c r="L56" s="169"/>
      <c r="M56" s="169"/>
    </row>
    <row r="57" spans="1:13" ht="108" hidden="1" customHeight="1">
      <c r="A57" s="183"/>
      <c r="B57" s="180"/>
      <c r="C57" s="19" t="s">
        <v>299</v>
      </c>
      <c r="D57" s="19" t="s">
        <v>298</v>
      </c>
      <c r="E57" s="180"/>
      <c r="F57" s="16">
        <v>248</v>
      </c>
      <c r="G57" s="17"/>
      <c r="H57" s="18">
        <f t="shared" si="1"/>
        <v>0</v>
      </c>
      <c r="I57" s="203"/>
      <c r="J57" s="251"/>
      <c r="K57" s="215"/>
      <c r="L57" s="169"/>
      <c r="M57" s="169"/>
    </row>
    <row r="58" spans="1:13" ht="63.95" hidden="1" customHeight="1">
      <c r="A58" s="183"/>
      <c r="B58" s="180"/>
      <c r="C58" s="19" t="s">
        <v>297</v>
      </c>
      <c r="D58" s="19"/>
      <c r="E58" s="180"/>
      <c r="F58" s="16">
        <v>249</v>
      </c>
      <c r="G58" s="17"/>
      <c r="H58" s="18">
        <f t="shared" si="1"/>
        <v>0</v>
      </c>
      <c r="I58" s="203"/>
      <c r="J58" s="251"/>
      <c r="K58" s="215"/>
      <c r="L58" s="169"/>
      <c r="M58" s="169"/>
    </row>
    <row r="59" spans="1:13" ht="32.1" hidden="1" customHeight="1">
      <c r="A59" s="183"/>
      <c r="B59" s="180"/>
      <c r="C59" s="19" t="s">
        <v>296</v>
      </c>
      <c r="D59" s="19"/>
      <c r="E59" s="180"/>
      <c r="F59" s="16">
        <v>250</v>
      </c>
      <c r="G59" s="17"/>
      <c r="H59" s="18">
        <f t="shared" si="1"/>
        <v>0</v>
      </c>
      <c r="I59" s="203"/>
      <c r="J59" s="251"/>
      <c r="K59" s="215"/>
      <c r="L59" s="169"/>
      <c r="M59" s="169"/>
    </row>
    <row r="60" spans="1:13" ht="80.099999999999994" hidden="1" customHeight="1">
      <c r="A60" s="183"/>
      <c r="B60" s="180"/>
      <c r="C60" s="19" t="s">
        <v>295</v>
      </c>
      <c r="D60" s="19"/>
      <c r="E60" s="180"/>
      <c r="F60" s="16">
        <v>251</v>
      </c>
      <c r="G60" s="17"/>
      <c r="H60" s="18">
        <f t="shared" si="1"/>
        <v>0</v>
      </c>
      <c r="I60" s="203"/>
      <c r="J60" s="251"/>
      <c r="K60" s="215"/>
      <c r="L60" s="169"/>
      <c r="M60" s="169"/>
    </row>
    <row r="61" spans="1:13" ht="111.95" hidden="1" customHeight="1">
      <c r="A61" s="183"/>
      <c r="B61" s="180"/>
      <c r="C61" s="19" t="s">
        <v>294</v>
      </c>
      <c r="D61" s="19"/>
      <c r="E61" s="180"/>
      <c r="F61" s="16">
        <v>252</v>
      </c>
      <c r="G61" s="17"/>
      <c r="H61" s="18">
        <f t="shared" si="1"/>
        <v>0</v>
      </c>
      <c r="I61" s="203"/>
      <c r="J61" s="251"/>
      <c r="K61" s="215"/>
      <c r="L61" s="169"/>
      <c r="M61" s="169"/>
    </row>
    <row r="62" spans="1:13" ht="60">
      <c r="A62" s="183"/>
      <c r="B62" s="180" t="s">
        <v>293</v>
      </c>
      <c r="C62" s="19" t="s">
        <v>292</v>
      </c>
      <c r="D62" s="19" t="s">
        <v>291</v>
      </c>
      <c r="E62" s="180" t="s">
        <v>285</v>
      </c>
      <c r="F62" s="16">
        <v>253</v>
      </c>
      <c r="G62" s="17" t="s">
        <v>405</v>
      </c>
      <c r="H62" s="18">
        <f t="shared" si="1"/>
        <v>0</v>
      </c>
      <c r="I62" s="203"/>
      <c r="J62" s="251"/>
      <c r="K62" s="215"/>
      <c r="L62" s="169"/>
      <c r="M62" s="169"/>
    </row>
    <row r="63" spans="1:13" ht="90">
      <c r="A63" s="183"/>
      <c r="B63" s="180"/>
      <c r="C63" s="19" t="s">
        <v>290</v>
      </c>
      <c r="D63" s="19"/>
      <c r="E63" s="180"/>
      <c r="F63" s="16">
        <v>254</v>
      </c>
      <c r="G63" s="17" t="s">
        <v>405</v>
      </c>
      <c r="H63" s="18">
        <f t="shared" si="1"/>
        <v>0</v>
      </c>
      <c r="I63" s="203"/>
      <c r="J63" s="251"/>
      <c r="K63" s="215"/>
      <c r="L63" s="169"/>
      <c r="M63" s="169"/>
    </row>
    <row r="64" spans="1:13" ht="32.1" hidden="1" customHeight="1">
      <c r="A64" s="183"/>
      <c r="B64" s="180"/>
      <c r="C64" s="19" t="s">
        <v>289</v>
      </c>
      <c r="D64" s="19" t="s">
        <v>288</v>
      </c>
      <c r="E64" s="180"/>
      <c r="F64" s="16">
        <v>255</v>
      </c>
      <c r="G64" s="17"/>
      <c r="H64" s="18">
        <f t="shared" si="1"/>
        <v>0</v>
      </c>
      <c r="I64" s="203"/>
      <c r="J64" s="251"/>
      <c r="K64" s="215"/>
      <c r="L64" s="169"/>
      <c r="M64" s="169"/>
    </row>
    <row r="65" spans="1:13" ht="45" hidden="1">
      <c r="A65" s="183"/>
      <c r="B65" s="19" t="s">
        <v>287</v>
      </c>
      <c r="C65" s="19" t="s">
        <v>286</v>
      </c>
      <c r="D65" s="19"/>
      <c r="E65" s="19" t="s">
        <v>285</v>
      </c>
      <c r="F65" s="16">
        <v>256</v>
      </c>
      <c r="G65" s="17" t="s">
        <v>405</v>
      </c>
      <c r="H65" s="18">
        <f t="shared" si="1"/>
        <v>0</v>
      </c>
      <c r="I65" s="204"/>
      <c r="J65" s="211"/>
      <c r="K65" s="216"/>
      <c r="L65" s="170"/>
      <c r="M65" s="170"/>
    </row>
    <row r="66" spans="1:13" ht="60" hidden="1">
      <c r="A66" s="183" t="s">
        <v>284</v>
      </c>
      <c r="B66" s="180" t="s">
        <v>283</v>
      </c>
      <c r="C66" s="19" t="s">
        <v>282</v>
      </c>
      <c r="D66" s="19" t="s">
        <v>281</v>
      </c>
      <c r="E66" s="180" t="s">
        <v>280</v>
      </c>
      <c r="F66" s="16">
        <v>262</v>
      </c>
      <c r="G66" s="17"/>
      <c r="H66" s="18">
        <f t="shared" si="1"/>
        <v>0</v>
      </c>
      <c r="I66" s="20"/>
      <c r="J66" s="19"/>
      <c r="K66" s="26"/>
      <c r="L66" s="75"/>
      <c r="M66" s="75"/>
    </row>
    <row r="67" spans="1:13" hidden="1">
      <c r="A67" s="183"/>
      <c r="B67" s="180"/>
      <c r="C67" s="19" t="s">
        <v>279</v>
      </c>
      <c r="D67" s="19"/>
      <c r="E67" s="180"/>
      <c r="F67" s="16">
        <v>263</v>
      </c>
      <c r="G67" s="17"/>
      <c r="H67" s="18">
        <f t="shared" si="1"/>
        <v>0</v>
      </c>
      <c r="I67" s="20"/>
      <c r="J67" s="19"/>
      <c r="K67" s="26"/>
      <c r="L67" s="75"/>
      <c r="M67" s="75"/>
    </row>
    <row r="68" spans="1:13" ht="30" hidden="1">
      <c r="A68" s="183"/>
      <c r="B68" s="180"/>
      <c r="C68" s="19" t="s">
        <v>278</v>
      </c>
      <c r="D68" s="19"/>
      <c r="E68" s="180"/>
      <c r="F68" s="16">
        <v>264</v>
      </c>
      <c r="G68" s="17"/>
      <c r="H68" s="18">
        <f t="shared" si="1"/>
        <v>0</v>
      </c>
      <c r="I68" s="20"/>
      <c r="J68" s="19"/>
      <c r="K68" s="26"/>
      <c r="L68" s="75"/>
      <c r="M68" s="75"/>
    </row>
    <row r="69" spans="1:13" ht="60" hidden="1">
      <c r="A69" s="183"/>
      <c r="B69" s="180"/>
      <c r="C69" s="19" t="s">
        <v>277</v>
      </c>
      <c r="D69" s="19" t="s">
        <v>271</v>
      </c>
      <c r="E69" s="180"/>
      <c r="F69" s="16">
        <v>265</v>
      </c>
      <c r="G69" s="17"/>
      <c r="H69" s="18">
        <f t="shared" si="1"/>
        <v>0</v>
      </c>
      <c r="I69" s="20"/>
      <c r="J69" s="19"/>
      <c r="K69" s="26"/>
      <c r="L69" s="75"/>
      <c r="M69" s="75"/>
    </row>
    <row r="70" spans="1:13" ht="105" hidden="1">
      <c r="A70" s="183"/>
      <c r="B70" s="180"/>
      <c r="C70" s="19" t="s">
        <v>276</v>
      </c>
      <c r="D70" s="19" t="s">
        <v>275</v>
      </c>
      <c r="E70" s="180"/>
      <c r="F70" s="16">
        <v>266</v>
      </c>
      <c r="G70" s="17"/>
      <c r="H70" s="18">
        <f t="shared" si="1"/>
        <v>0</v>
      </c>
      <c r="I70" s="20"/>
      <c r="J70" s="19"/>
      <c r="K70" s="26"/>
      <c r="L70" s="75"/>
      <c r="M70" s="75"/>
    </row>
    <row r="71" spans="1:13" ht="60" hidden="1">
      <c r="A71" s="183"/>
      <c r="B71" s="180"/>
      <c r="C71" s="19" t="s">
        <v>274</v>
      </c>
      <c r="D71" s="19" t="s">
        <v>273</v>
      </c>
      <c r="E71" s="180"/>
      <c r="F71" s="16">
        <v>267</v>
      </c>
      <c r="G71" s="17"/>
      <c r="H71" s="18">
        <f t="shared" si="1"/>
        <v>0</v>
      </c>
      <c r="I71" s="20"/>
      <c r="J71" s="19"/>
      <c r="K71" s="26"/>
      <c r="L71" s="75"/>
      <c r="M71" s="75"/>
    </row>
    <row r="72" spans="1:13" ht="60" hidden="1">
      <c r="A72" s="183"/>
      <c r="B72" s="180"/>
      <c r="C72" s="19" t="s">
        <v>272</v>
      </c>
      <c r="D72" s="19" t="s">
        <v>271</v>
      </c>
      <c r="E72" s="180"/>
      <c r="F72" s="16">
        <v>268</v>
      </c>
      <c r="G72" s="17"/>
      <c r="H72" s="18">
        <f t="shared" si="1"/>
        <v>0</v>
      </c>
      <c r="I72" s="20"/>
      <c r="J72" s="19"/>
      <c r="K72" s="26"/>
      <c r="L72" s="75"/>
      <c r="M72" s="75"/>
    </row>
    <row r="73" spans="1:13" ht="135" hidden="1">
      <c r="A73" s="183"/>
      <c r="B73" s="180"/>
      <c r="C73" s="19" t="s">
        <v>270</v>
      </c>
      <c r="D73" s="19" t="s">
        <v>269</v>
      </c>
      <c r="E73" s="180"/>
      <c r="F73" s="16">
        <v>269</v>
      </c>
      <c r="G73" s="17"/>
      <c r="H73" s="18">
        <f t="shared" si="1"/>
        <v>0</v>
      </c>
      <c r="I73" s="20"/>
      <c r="J73" s="19"/>
      <c r="K73" s="26"/>
      <c r="L73" s="75"/>
      <c r="M73" s="75"/>
    </row>
    <row r="74" spans="1:13" ht="135" hidden="1">
      <c r="A74" s="183"/>
      <c r="B74" s="180" t="s">
        <v>268</v>
      </c>
      <c r="C74" s="103" t="s">
        <v>267</v>
      </c>
      <c r="D74" s="19" t="s">
        <v>266</v>
      </c>
      <c r="E74" s="180" t="s">
        <v>265</v>
      </c>
      <c r="F74" s="16">
        <v>453</v>
      </c>
      <c r="G74" s="17"/>
      <c r="H74" s="18">
        <f t="shared" si="1"/>
        <v>0</v>
      </c>
      <c r="I74" s="20"/>
      <c r="J74" s="26"/>
      <c r="K74" s="26"/>
      <c r="L74" s="75"/>
      <c r="M74" s="75"/>
    </row>
    <row r="75" spans="1:13" hidden="1">
      <c r="A75" s="183"/>
      <c r="B75" s="180"/>
      <c r="C75" s="19" t="s">
        <v>264</v>
      </c>
      <c r="D75" s="26"/>
      <c r="E75" s="180"/>
      <c r="F75" s="16">
        <v>270</v>
      </c>
      <c r="G75" s="17"/>
      <c r="H75" s="18">
        <f t="shared" si="1"/>
        <v>0</v>
      </c>
      <c r="I75" s="20"/>
      <c r="J75" s="198"/>
      <c r="K75" s="26"/>
      <c r="L75" s="75"/>
      <c r="M75" s="75"/>
    </row>
    <row r="76" spans="1:13" hidden="1">
      <c r="A76" s="183"/>
      <c r="B76" s="180"/>
      <c r="C76" s="19" t="s">
        <v>263</v>
      </c>
      <c r="D76" s="19"/>
      <c r="E76" s="180"/>
      <c r="F76" s="16">
        <v>272</v>
      </c>
      <c r="G76" s="17"/>
      <c r="H76" s="18">
        <f t="shared" si="1"/>
        <v>0</v>
      </c>
      <c r="I76" s="20"/>
      <c r="J76" s="198"/>
      <c r="K76" s="26"/>
      <c r="L76" s="75"/>
      <c r="M76" s="75"/>
    </row>
    <row r="77" spans="1:13" hidden="1">
      <c r="A77" s="183"/>
      <c r="B77" s="180"/>
      <c r="C77" s="19" t="s">
        <v>262</v>
      </c>
      <c r="D77" s="19"/>
      <c r="E77" s="180"/>
      <c r="F77" s="16">
        <v>273</v>
      </c>
      <c r="G77" s="17"/>
      <c r="H77" s="18">
        <f t="shared" si="1"/>
        <v>0</v>
      </c>
      <c r="I77" s="20"/>
      <c r="J77" s="198"/>
      <c r="K77" s="26"/>
      <c r="L77" s="75"/>
      <c r="M77" s="75"/>
    </row>
    <row r="78" spans="1:13" hidden="1">
      <c r="A78" s="183"/>
      <c r="B78" s="180"/>
      <c r="C78" s="19" t="s">
        <v>261</v>
      </c>
      <c r="D78" s="19"/>
      <c r="E78" s="180"/>
      <c r="F78" s="16">
        <v>274</v>
      </c>
      <c r="G78" s="17"/>
      <c r="H78" s="18">
        <f t="shared" si="1"/>
        <v>0</v>
      </c>
      <c r="I78" s="20"/>
      <c r="J78" s="198"/>
      <c r="K78" s="26"/>
      <c r="L78" s="75"/>
      <c r="M78" s="75"/>
    </row>
    <row r="79" spans="1:13" hidden="1">
      <c r="A79" s="183"/>
      <c r="B79" s="180"/>
      <c r="C79" s="19" t="s">
        <v>260</v>
      </c>
      <c r="D79" s="19"/>
      <c r="E79" s="180"/>
      <c r="F79" s="16">
        <v>275</v>
      </c>
      <c r="G79" s="17"/>
      <c r="H79" s="18">
        <f t="shared" si="1"/>
        <v>0</v>
      </c>
      <c r="I79" s="20"/>
      <c r="J79" s="198"/>
      <c r="K79" s="26"/>
      <c r="L79" s="75"/>
      <c r="M79" s="75"/>
    </row>
    <row r="80" spans="1:13" hidden="1">
      <c r="A80" s="183"/>
      <c r="B80" s="180"/>
      <c r="C80" s="19" t="s">
        <v>259</v>
      </c>
      <c r="D80" s="19"/>
      <c r="E80" s="180"/>
      <c r="F80" s="16">
        <v>276</v>
      </c>
      <c r="G80" s="17"/>
      <c r="H80" s="18">
        <f t="shared" si="1"/>
        <v>0</v>
      </c>
      <c r="I80" s="20"/>
      <c r="J80" s="198"/>
      <c r="K80" s="26"/>
      <c r="L80" s="75"/>
      <c r="M80" s="75"/>
    </row>
    <row r="81" spans="1:13" ht="75" hidden="1">
      <c r="A81" s="183"/>
      <c r="B81" s="180"/>
      <c r="C81" s="19" t="s">
        <v>258</v>
      </c>
      <c r="D81" s="19" t="s">
        <v>257</v>
      </c>
      <c r="E81" s="180"/>
      <c r="F81" s="16">
        <v>746</v>
      </c>
      <c r="G81" s="17"/>
      <c r="H81" s="18">
        <f t="shared" si="1"/>
        <v>0</v>
      </c>
      <c r="I81" s="28"/>
      <c r="J81" s="198"/>
      <c r="K81" s="26"/>
      <c r="L81" s="75"/>
      <c r="M81" s="75"/>
    </row>
    <row r="82" spans="1:13" ht="90" hidden="1">
      <c r="A82" s="183"/>
      <c r="B82" s="180"/>
      <c r="C82" s="19" t="s">
        <v>256</v>
      </c>
      <c r="D82" s="19" t="s">
        <v>255</v>
      </c>
      <c r="E82" s="180"/>
      <c r="F82" s="16">
        <v>747</v>
      </c>
      <c r="G82" s="17"/>
      <c r="H82" s="18">
        <f t="shared" si="1"/>
        <v>0</v>
      </c>
      <c r="I82" s="20"/>
      <c r="J82" s="198"/>
      <c r="K82" s="26"/>
      <c r="L82" s="75"/>
      <c r="M82" s="75"/>
    </row>
    <row r="83" spans="1:13" ht="260.10000000000002" customHeight="1">
      <c r="A83" s="183"/>
      <c r="B83" s="19" t="s">
        <v>254</v>
      </c>
      <c r="C83" s="19" t="s">
        <v>253</v>
      </c>
      <c r="D83" s="19" t="s">
        <v>252</v>
      </c>
      <c r="E83" s="19" t="s">
        <v>251</v>
      </c>
      <c r="F83" s="16">
        <v>277</v>
      </c>
      <c r="G83" s="17" t="s">
        <v>430</v>
      </c>
      <c r="H83" s="18">
        <f t="shared" si="1"/>
        <v>0.5</v>
      </c>
      <c r="I83" s="28">
        <f>AVERAGE(H83)</f>
        <v>0.5</v>
      </c>
      <c r="J83" s="19" t="s">
        <v>995</v>
      </c>
      <c r="K83" s="82" t="s">
        <v>600</v>
      </c>
      <c r="L83" s="75"/>
      <c r="M83" s="75"/>
    </row>
    <row r="84" spans="1:13" ht="60" hidden="1">
      <c r="A84" s="183"/>
      <c r="B84" s="19" t="s">
        <v>250</v>
      </c>
      <c r="C84" s="19" t="s">
        <v>249</v>
      </c>
      <c r="D84" s="19" t="s">
        <v>248</v>
      </c>
      <c r="E84" s="19" t="s">
        <v>247</v>
      </c>
      <c r="F84" s="16">
        <v>279</v>
      </c>
      <c r="G84" s="17"/>
      <c r="H84" s="18">
        <f t="shared" si="1"/>
        <v>0</v>
      </c>
      <c r="I84" s="20"/>
      <c r="J84" s="19"/>
      <c r="K84" s="26"/>
      <c r="L84" s="75"/>
      <c r="M84" s="75"/>
    </row>
    <row r="85" spans="1:13" ht="90" hidden="1">
      <c r="A85" s="183"/>
      <c r="B85" s="180" t="s">
        <v>246</v>
      </c>
      <c r="C85" s="19" t="s">
        <v>245</v>
      </c>
      <c r="D85" s="19"/>
      <c r="E85" s="180" t="s">
        <v>244</v>
      </c>
      <c r="F85" s="16">
        <v>457</v>
      </c>
      <c r="G85" s="17"/>
      <c r="H85" s="18">
        <f t="shared" si="1"/>
        <v>0</v>
      </c>
      <c r="I85" s="20"/>
      <c r="J85" s="26"/>
      <c r="K85" s="26"/>
      <c r="L85" s="75"/>
      <c r="M85" s="75"/>
    </row>
    <row r="86" spans="1:13" hidden="1">
      <c r="A86" s="183"/>
      <c r="B86" s="180"/>
      <c r="C86" s="19" t="s">
        <v>243</v>
      </c>
      <c r="D86" s="19" t="s">
        <v>242</v>
      </c>
      <c r="E86" s="180"/>
      <c r="F86" s="16">
        <v>280</v>
      </c>
      <c r="G86" s="17"/>
      <c r="H86" s="18">
        <f t="shared" si="1"/>
        <v>0</v>
      </c>
      <c r="I86" s="20"/>
      <c r="J86" s="19"/>
      <c r="K86" s="26"/>
      <c r="L86" s="75"/>
      <c r="M86" s="75"/>
    </row>
    <row r="87" spans="1:13" hidden="1">
      <c r="A87" s="183"/>
      <c r="B87" s="180"/>
      <c r="C87" s="19" t="s">
        <v>241</v>
      </c>
      <c r="D87" s="19"/>
      <c r="E87" s="180"/>
      <c r="F87" s="16">
        <v>281</v>
      </c>
      <c r="G87" s="17"/>
      <c r="H87" s="18">
        <f t="shared" si="1"/>
        <v>0</v>
      </c>
      <c r="I87" s="20"/>
      <c r="J87" s="19"/>
      <c r="K87" s="26"/>
      <c r="L87" s="75"/>
      <c r="M87" s="75"/>
    </row>
    <row r="88" spans="1:13" ht="30" hidden="1">
      <c r="A88" s="183"/>
      <c r="B88" s="180"/>
      <c r="C88" s="19" t="s">
        <v>240</v>
      </c>
      <c r="D88" s="19"/>
      <c r="E88" s="180"/>
      <c r="F88" s="16">
        <v>282</v>
      </c>
      <c r="G88" s="17"/>
      <c r="H88" s="18">
        <f t="shared" si="1"/>
        <v>0</v>
      </c>
      <c r="I88" s="20"/>
      <c r="J88" s="19"/>
      <c r="K88" s="26"/>
      <c r="L88" s="75"/>
      <c r="M88" s="75"/>
    </row>
    <row r="89" spans="1:13" ht="105" hidden="1">
      <c r="A89" s="183"/>
      <c r="B89" s="19" t="s">
        <v>239</v>
      </c>
      <c r="C89" s="19" t="s">
        <v>238</v>
      </c>
      <c r="D89" s="19" t="s">
        <v>237</v>
      </c>
      <c r="E89" s="19" t="s">
        <v>236</v>
      </c>
      <c r="F89" s="16">
        <v>283</v>
      </c>
      <c r="G89" s="17"/>
      <c r="H89" s="18">
        <f t="shared" si="1"/>
        <v>0</v>
      </c>
      <c r="I89" s="20"/>
      <c r="J89" s="19"/>
      <c r="K89" s="26"/>
      <c r="L89" s="75"/>
      <c r="M89" s="75"/>
    </row>
    <row r="90" spans="1:13" ht="45">
      <c r="A90" s="183" t="s">
        <v>235</v>
      </c>
      <c r="B90" s="180" t="s">
        <v>234</v>
      </c>
      <c r="C90" s="19" t="s">
        <v>233</v>
      </c>
      <c r="D90" s="19" t="s">
        <v>232</v>
      </c>
      <c r="E90" s="180" t="s">
        <v>231</v>
      </c>
      <c r="F90" s="16">
        <v>454</v>
      </c>
      <c r="G90" s="185" t="s">
        <v>429</v>
      </c>
      <c r="H90" s="187">
        <f t="shared" si="1"/>
        <v>1</v>
      </c>
      <c r="I90" s="195">
        <f>AVERAGE(H90,H93,H94,H95,H96,H97,H101)</f>
        <v>0.33333333333333331</v>
      </c>
      <c r="J90" s="214"/>
      <c r="K90" s="249" t="s">
        <v>601</v>
      </c>
      <c r="L90" s="168"/>
      <c r="M90" s="168"/>
    </row>
    <row r="91" spans="1:13" ht="18.95" hidden="1" customHeight="1">
      <c r="A91" s="183"/>
      <c r="B91" s="180"/>
      <c r="C91" s="19" t="s">
        <v>230</v>
      </c>
      <c r="D91" s="19" t="s">
        <v>229</v>
      </c>
      <c r="E91" s="180"/>
      <c r="F91" s="16">
        <v>284</v>
      </c>
      <c r="G91" s="193"/>
      <c r="H91" s="194"/>
      <c r="I91" s="196"/>
      <c r="J91" s="215"/>
      <c r="K91" s="191"/>
      <c r="L91" s="169"/>
      <c r="M91" s="169"/>
    </row>
    <row r="92" spans="1:13" ht="60">
      <c r="A92" s="183"/>
      <c r="B92" s="180"/>
      <c r="C92" s="19" t="s">
        <v>228</v>
      </c>
      <c r="D92" s="19" t="s">
        <v>227</v>
      </c>
      <c r="E92" s="180"/>
      <c r="F92" s="16">
        <v>285</v>
      </c>
      <c r="G92" s="186"/>
      <c r="H92" s="188"/>
      <c r="I92" s="196"/>
      <c r="J92" s="216"/>
      <c r="K92" s="190"/>
      <c r="L92" s="169"/>
      <c r="M92" s="169"/>
    </row>
    <row r="93" spans="1:13" ht="60">
      <c r="A93" s="183"/>
      <c r="B93" s="180"/>
      <c r="C93" s="19" t="s">
        <v>226</v>
      </c>
      <c r="D93" s="19" t="s">
        <v>225</v>
      </c>
      <c r="E93" s="180"/>
      <c r="F93" s="16">
        <v>286</v>
      </c>
      <c r="G93" s="17" t="s">
        <v>405</v>
      </c>
      <c r="H93" s="18">
        <f t="shared" ref="H93:H111" si="2">IF(G93="SI",1,IF(G93="PARCIAL",0.5,IF(G93="NO APLICA","",0)))</f>
        <v>0</v>
      </c>
      <c r="I93" s="196"/>
      <c r="J93" s="19" t="s">
        <v>1145</v>
      </c>
      <c r="K93" s="26"/>
      <c r="L93" s="169"/>
      <c r="M93" s="169"/>
    </row>
    <row r="94" spans="1:13" ht="30">
      <c r="A94" s="183"/>
      <c r="B94" s="180"/>
      <c r="C94" s="19" t="s">
        <v>224</v>
      </c>
      <c r="D94" s="19"/>
      <c r="E94" s="180"/>
      <c r="F94" s="16">
        <v>287</v>
      </c>
      <c r="G94" s="17" t="s">
        <v>405</v>
      </c>
      <c r="H94" s="18">
        <f t="shared" si="2"/>
        <v>0</v>
      </c>
      <c r="I94" s="196"/>
      <c r="J94" s="19" t="s">
        <v>1146</v>
      </c>
      <c r="K94" s="26"/>
      <c r="L94" s="169"/>
      <c r="M94" s="169"/>
    </row>
    <row r="95" spans="1:13" ht="60.95" customHeight="1">
      <c r="A95" s="183"/>
      <c r="B95" s="19" t="s">
        <v>223</v>
      </c>
      <c r="C95" s="19" t="s">
        <v>222</v>
      </c>
      <c r="D95" s="19" t="s">
        <v>221</v>
      </c>
      <c r="E95" s="19" t="s">
        <v>220</v>
      </c>
      <c r="F95" s="16">
        <v>288</v>
      </c>
      <c r="G95" s="17" t="s">
        <v>431</v>
      </c>
      <c r="H95" s="18" t="str">
        <f t="shared" si="2"/>
        <v/>
      </c>
      <c r="I95" s="196"/>
      <c r="J95" s="19"/>
      <c r="K95" s="26"/>
      <c r="L95" s="169"/>
      <c r="M95" s="169"/>
    </row>
    <row r="96" spans="1:13" ht="255.95" customHeight="1">
      <c r="A96" s="183"/>
      <c r="B96" s="180" t="s">
        <v>219</v>
      </c>
      <c r="C96" s="19" t="s">
        <v>218</v>
      </c>
      <c r="D96" s="19" t="s">
        <v>217</v>
      </c>
      <c r="E96" s="180"/>
      <c r="F96" s="16">
        <v>289</v>
      </c>
      <c r="G96" s="17" t="s">
        <v>430</v>
      </c>
      <c r="H96" s="18">
        <f t="shared" si="2"/>
        <v>0.5</v>
      </c>
      <c r="I96" s="196"/>
      <c r="J96" s="210" t="s">
        <v>1147</v>
      </c>
      <c r="K96" s="174" t="s">
        <v>601</v>
      </c>
      <c r="L96" s="169"/>
      <c r="M96" s="169"/>
    </row>
    <row r="97" spans="1:13" ht="60">
      <c r="A97" s="183"/>
      <c r="B97" s="180"/>
      <c r="C97" s="19" t="s">
        <v>216</v>
      </c>
      <c r="D97" s="19"/>
      <c r="E97" s="180"/>
      <c r="F97" s="16">
        <v>290</v>
      </c>
      <c r="G97" s="17" t="s">
        <v>405</v>
      </c>
      <c r="H97" s="18">
        <f t="shared" si="2"/>
        <v>0</v>
      </c>
      <c r="I97" s="196"/>
      <c r="J97" s="211"/>
      <c r="K97" s="212"/>
      <c r="L97" s="169"/>
      <c r="M97" s="169"/>
    </row>
    <row r="98" spans="1:13" ht="32.1" hidden="1" customHeight="1">
      <c r="A98" s="183"/>
      <c r="B98" s="180" t="s">
        <v>215</v>
      </c>
      <c r="C98" s="19" t="s">
        <v>214</v>
      </c>
      <c r="D98" s="19"/>
      <c r="E98" s="180" t="s">
        <v>213</v>
      </c>
      <c r="F98" s="16">
        <v>291</v>
      </c>
      <c r="G98" s="17"/>
      <c r="H98" s="18">
        <f t="shared" si="2"/>
        <v>0</v>
      </c>
      <c r="I98" s="196"/>
      <c r="J98" s="19"/>
      <c r="K98" s="26"/>
      <c r="L98" s="169"/>
      <c r="M98" s="169"/>
    </row>
    <row r="99" spans="1:13" ht="48" hidden="1" customHeight="1">
      <c r="A99" s="183"/>
      <c r="B99" s="180"/>
      <c r="C99" s="19" t="s">
        <v>212</v>
      </c>
      <c r="D99" s="19"/>
      <c r="E99" s="180"/>
      <c r="F99" s="16">
        <v>292</v>
      </c>
      <c r="G99" s="17"/>
      <c r="H99" s="18">
        <f t="shared" si="2"/>
        <v>0</v>
      </c>
      <c r="I99" s="196"/>
      <c r="J99" s="19"/>
      <c r="K99" s="26"/>
      <c r="L99" s="169"/>
      <c r="M99" s="169"/>
    </row>
    <row r="100" spans="1:13" ht="48" hidden="1" customHeight="1">
      <c r="A100" s="183"/>
      <c r="B100" s="180"/>
      <c r="C100" s="19" t="s">
        <v>211</v>
      </c>
      <c r="D100" s="19"/>
      <c r="E100" s="180"/>
      <c r="F100" s="16">
        <v>293</v>
      </c>
      <c r="G100" s="17"/>
      <c r="H100" s="18">
        <f t="shared" si="2"/>
        <v>0</v>
      </c>
      <c r="I100" s="196"/>
      <c r="J100" s="19"/>
      <c r="K100" s="26"/>
      <c r="L100" s="169"/>
      <c r="M100" s="169"/>
    </row>
    <row r="101" spans="1:13" ht="60" customHeight="1">
      <c r="A101" s="183"/>
      <c r="B101" s="19" t="s">
        <v>210</v>
      </c>
      <c r="C101" s="19" t="s">
        <v>209</v>
      </c>
      <c r="D101" s="19" t="s">
        <v>208</v>
      </c>
      <c r="E101" s="19" t="s">
        <v>207</v>
      </c>
      <c r="F101" s="16">
        <v>455</v>
      </c>
      <c r="G101" s="17" t="s">
        <v>430</v>
      </c>
      <c r="H101" s="18">
        <f t="shared" si="2"/>
        <v>0.5</v>
      </c>
      <c r="I101" s="197"/>
      <c r="J101" s="19" t="s">
        <v>602</v>
      </c>
      <c r="K101" s="82" t="s">
        <v>599</v>
      </c>
      <c r="L101" s="170"/>
      <c r="M101" s="170"/>
    </row>
    <row r="102" spans="1:13" ht="105" hidden="1">
      <c r="A102" s="183"/>
      <c r="B102" s="180" t="s">
        <v>206</v>
      </c>
      <c r="C102" s="19" t="s">
        <v>205</v>
      </c>
      <c r="D102" s="19" t="s">
        <v>204</v>
      </c>
      <c r="E102" s="180"/>
      <c r="F102" s="16">
        <v>456</v>
      </c>
      <c r="G102" s="17"/>
      <c r="H102" s="18">
        <f t="shared" si="2"/>
        <v>0</v>
      </c>
      <c r="I102" s="20"/>
      <c r="J102" s="26"/>
      <c r="K102" s="26"/>
      <c r="L102" s="75"/>
      <c r="M102" s="75"/>
    </row>
    <row r="103" spans="1:13" hidden="1">
      <c r="A103" s="183"/>
      <c r="B103" s="180"/>
      <c r="C103" s="19" t="s">
        <v>203</v>
      </c>
      <c r="D103" s="19"/>
      <c r="E103" s="180"/>
      <c r="F103" s="16">
        <v>295</v>
      </c>
      <c r="G103" s="17"/>
      <c r="H103" s="18">
        <f t="shared" si="2"/>
        <v>0</v>
      </c>
      <c r="I103" s="20"/>
      <c r="J103" s="19"/>
      <c r="K103" s="26"/>
      <c r="L103" s="75"/>
      <c r="M103" s="75"/>
    </row>
    <row r="104" spans="1:13" hidden="1">
      <c r="A104" s="183"/>
      <c r="B104" s="180"/>
      <c r="C104" s="19" t="s">
        <v>202</v>
      </c>
      <c r="D104" s="19"/>
      <c r="E104" s="180"/>
      <c r="F104" s="16">
        <v>296</v>
      </c>
      <c r="G104" s="17"/>
      <c r="H104" s="18">
        <f t="shared" si="2"/>
        <v>0</v>
      </c>
      <c r="I104" s="20"/>
      <c r="J104" s="19"/>
      <c r="K104" s="26"/>
      <c r="L104" s="75"/>
      <c r="M104" s="75"/>
    </row>
    <row r="105" spans="1:13" hidden="1">
      <c r="A105" s="183"/>
      <c r="B105" s="180"/>
      <c r="C105" s="19" t="s">
        <v>201</v>
      </c>
      <c r="D105" s="19"/>
      <c r="E105" s="180"/>
      <c r="F105" s="16">
        <v>297</v>
      </c>
      <c r="G105" s="17"/>
      <c r="H105" s="18">
        <f t="shared" si="2"/>
        <v>0</v>
      </c>
      <c r="I105" s="20"/>
      <c r="J105" s="19"/>
      <c r="K105" s="26"/>
      <c r="L105" s="75"/>
      <c r="M105" s="75"/>
    </row>
    <row r="106" spans="1:13" hidden="1">
      <c r="A106" s="183"/>
      <c r="B106" s="180"/>
      <c r="C106" s="19" t="s">
        <v>200</v>
      </c>
      <c r="D106" s="19"/>
      <c r="E106" s="180"/>
      <c r="F106" s="16">
        <v>298</v>
      </c>
      <c r="G106" s="17"/>
      <c r="H106" s="18">
        <f t="shared" si="2"/>
        <v>0</v>
      </c>
      <c r="I106" s="20"/>
      <c r="J106" s="19"/>
      <c r="K106" s="26"/>
      <c r="L106" s="75"/>
      <c r="M106" s="75"/>
    </row>
    <row r="107" spans="1:13" ht="96" customHeight="1">
      <c r="A107" s="183" t="s">
        <v>199</v>
      </c>
      <c r="B107" s="19" t="s">
        <v>198</v>
      </c>
      <c r="C107" s="19" t="s">
        <v>197</v>
      </c>
      <c r="D107" s="19" t="s">
        <v>196</v>
      </c>
      <c r="E107" s="19" t="s">
        <v>195</v>
      </c>
      <c r="F107" s="16">
        <v>300</v>
      </c>
      <c r="G107" s="17" t="s">
        <v>429</v>
      </c>
      <c r="H107" s="18">
        <f t="shared" si="2"/>
        <v>1</v>
      </c>
      <c r="I107" s="184">
        <f>AVERAGE(H107,H108,H110)</f>
        <v>0.83333333333333337</v>
      </c>
      <c r="J107" s="210" t="s">
        <v>1148</v>
      </c>
      <c r="K107" s="297" t="s">
        <v>603</v>
      </c>
      <c r="L107" s="168"/>
      <c r="M107" s="168"/>
    </row>
    <row r="108" spans="1:13" ht="75">
      <c r="A108" s="183"/>
      <c r="B108" s="19" t="s">
        <v>194</v>
      </c>
      <c r="C108" s="19" t="s">
        <v>193</v>
      </c>
      <c r="D108" s="19"/>
      <c r="E108" s="19" t="s">
        <v>192</v>
      </c>
      <c r="F108" s="16">
        <v>301</v>
      </c>
      <c r="G108" s="17" t="s">
        <v>429</v>
      </c>
      <c r="H108" s="18">
        <f t="shared" si="2"/>
        <v>1</v>
      </c>
      <c r="I108" s="184"/>
      <c r="J108" s="211"/>
      <c r="K108" s="298"/>
      <c r="L108" s="169"/>
      <c r="M108" s="169"/>
    </row>
    <row r="109" spans="1:13" ht="150" hidden="1" customHeight="1">
      <c r="A109" s="183"/>
      <c r="B109" s="19" t="s">
        <v>191</v>
      </c>
      <c r="C109" s="19" t="s">
        <v>190</v>
      </c>
      <c r="D109" s="19" t="s">
        <v>189</v>
      </c>
      <c r="E109" s="19" t="s">
        <v>188</v>
      </c>
      <c r="F109" s="16">
        <v>302</v>
      </c>
      <c r="G109" s="17"/>
      <c r="H109" s="18">
        <f t="shared" si="2"/>
        <v>0</v>
      </c>
      <c r="I109" s="184"/>
      <c r="J109" s="19"/>
      <c r="K109" s="26"/>
      <c r="L109" s="169"/>
      <c r="M109" s="169"/>
    </row>
    <row r="110" spans="1:13" ht="135">
      <c r="A110" s="183"/>
      <c r="B110" s="19" t="s">
        <v>187</v>
      </c>
      <c r="C110" s="19" t="s">
        <v>186</v>
      </c>
      <c r="D110" s="19" t="s">
        <v>185</v>
      </c>
      <c r="E110" s="19" t="s">
        <v>184</v>
      </c>
      <c r="F110" s="16">
        <v>303</v>
      </c>
      <c r="G110" s="17" t="s">
        <v>430</v>
      </c>
      <c r="H110" s="18">
        <f t="shared" si="2"/>
        <v>0.5</v>
      </c>
      <c r="I110" s="184"/>
      <c r="J110" s="32" t="s">
        <v>1149</v>
      </c>
      <c r="K110" s="82" t="s">
        <v>604</v>
      </c>
      <c r="L110" s="170"/>
      <c r="M110" s="170"/>
    </row>
    <row r="111" spans="1:13" ht="164.1" customHeight="1">
      <c r="A111" s="183" t="s">
        <v>183</v>
      </c>
      <c r="B111" s="180" t="s">
        <v>182</v>
      </c>
      <c r="C111" s="19" t="s">
        <v>181</v>
      </c>
      <c r="D111" s="19" t="s">
        <v>176</v>
      </c>
      <c r="E111" s="180" t="s">
        <v>180</v>
      </c>
      <c r="F111" s="16">
        <v>452</v>
      </c>
      <c r="G111" s="185" t="s">
        <v>429</v>
      </c>
      <c r="H111" s="187">
        <f t="shared" si="2"/>
        <v>1</v>
      </c>
      <c r="I111" s="184">
        <f>AVERAGE(H111,H113,H114,H115)</f>
        <v>1</v>
      </c>
      <c r="J111" s="192"/>
      <c r="K111" s="174" t="s">
        <v>605</v>
      </c>
      <c r="L111" s="168"/>
      <c r="M111" s="168"/>
    </row>
    <row r="112" spans="1:13" ht="168.95" customHeight="1">
      <c r="A112" s="183"/>
      <c r="B112" s="180"/>
      <c r="C112" s="19" t="s">
        <v>179</v>
      </c>
      <c r="D112" s="19" t="s">
        <v>178</v>
      </c>
      <c r="E112" s="180"/>
      <c r="F112" s="16">
        <v>305</v>
      </c>
      <c r="G112" s="186"/>
      <c r="H112" s="188"/>
      <c r="I112" s="184"/>
      <c r="J112" s="175"/>
      <c r="K112" s="175"/>
      <c r="L112" s="169"/>
      <c r="M112" s="169"/>
    </row>
    <row r="113" spans="1:13" ht="171" customHeight="1">
      <c r="A113" s="183"/>
      <c r="B113" s="180"/>
      <c r="C113" s="19" t="s">
        <v>177</v>
      </c>
      <c r="D113" s="19" t="s">
        <v>176</v>
      </c>
      <c r="E113" s="180"/>
      <c r="F113" s="16">
        <v>306</v>
      </c>
      <c r="G113" s="17" t="s">
        <v>431</v>
      </c>
      <c r="H113" s="18" t="str">
        <f>IF(G113="SI",1,IF(G113="PARCIAL",0.5,IF(G113="NO APLICA","",0)))</f>
        <v/>
      </c>
      <c r="I113" s="184"/>
      <c r="J113" s="175"/>
      <c r="K113" s="175"/>
      <c r="L113" s="169"/>
      <c r="M113" s="169"/>
    </row>
    <row r="114" spans="1:13">
      <c r="A114" s="183"/>
      <c r="B114" s="180"/>
      <c r="C114" s="19" t="s">
        <v>175</v>
      </c>
      <c r="D114" s="19"/>
      <c r="E114" s="180"/>
      <c r="F114" s="16">
        <v>307</v>
      </c>
      <c r="G114" s="17" t="s">
        <v>431</v>
      </c>
      <c r="H114" s="18" t="str">
        <f>IF(G114="SI",1,IF(G114="PARCIAL",0.5,IF(G114="NO APLICA","",0)))</f>
        <v/>
      </c>
      <c r="I114" s="184"/>
      <c r="J114" s="175"/>
      <c r="K114" s="175"/>
      <c r="L114" s="169"/>
      <c r="M114" s="169"/>
    </row>
    <row r="115" spans="1:13" ht="60">
      <c r="A115" s="183"/>
      <c r="B115" s="180"/>
      <c r="C115" s="19" t="s">
        <v>174</v>
      </c>
      <c r="D115" s="19"/>
      <c r="E115" s="180"/>
      <c r="F115" s="16">
        <v>308</v>
      </c>
      <c r="G115" s="17" t="s">
        <v>431</v>
      </c>
      <c r="H115" s="18" t="str">
        <f>IF(G115="SI",1,IF(G115="PARCIAL",0.5,IF(G115="NO APLICA","",0)))</f>
        <v/>
      </c>
      <c r="I115" s="184"/>
      <c r="J115" s="176"/>
      <c r="K115" s="176"/>
      <c r="L115" s="170"/>
      <c r="M115" s="170"/>
    </row>
    <row r="116" spans="1:13" ht="138.94999999999999" hidden="1" customHeight="1">
      <c r="A116" s="183" t="s">
        <v>173</v>
      </c>
      <c r="B116" s="19" t="s">
        <v>172</v>
      </c>
      <c r="C116" s="19" t="s">
        <v>171</v>
      </c>
      <c r="D116" s="19"/>
      <c r="E116" s="19"/>
      <c r="F116" s="16">
        <v>748</v>
      </c>
      <c r="G116" s="17"/>
      <c r="H116" s="18">
        <f>IF(G116="SI",1,IF(G116="PARCIAL",0.5,IF(G116="NO APLICA","",0)))</f>
        <v>0</v>
      </c>
      <c r="I116" s="184">
        <f>AVERAGE(H117,H119,H120,H121,H122,H123,H124,H125,H126,H127,H129,H130,H131,H132,H133,H134,H135,H136,H137,H138,H139,H140,H141,H142,H143,H145,H146,H147,H148,H149,H150,H151,H152,H153,H154,)</f>
        <v>0</v>
      </c>
      <c r="J116" s="26"/>
      <c r="K116" s="26"/>
      <c r="L116" s="75"/>
      <c r="M116" s="75"/>
    </row>
    <row r="117" spans="1:13" ht="80.099999999999994" customHeight="1">
      <c r="A117" s="183"/>
      <c r="B117" s="180" t="s">
        <v>170</v>
      </c>
      <c r="C117" s="19" t="s">
        <v>169</v>
      </c>
      <c r="D117" s="19" t="s">
        <v>168</v>
      </c>
      <c r="E117" s="180" t="s">
        <v>167</v>
      </c>
      <c r="F117" s="16">
        <v>439</v>
      </c>
      <c r="G117" s="185" t="s">
        <v>405</v>
      </c>
      <c r="H117" s="187">
        <f>IF(G117="SI",1,IF(G117="PARCIAL",0.5,IF(G117="NO APLICA","",0)))</f>
        <v>0</v>
      </c>
      <c r="I117" s="184"/>
      <c r="J117" s="192" t="s">
        <v>1150</v>
      </c>
      <c r="K117" s="214"/>
      <c r="L117" s="168"/>
      <c r="M117" s="168"/>
    </row>
    <row r="118" spans="1:13" ht="30">
      <c r="A118" s="183"/>
      <c r="B118" s="180"/>
      <c r="C118" s="19" t="s">
        <v>158</v>
      </c>
      <c r="D118" s="19"/>
      <c r="E118" s="180"/>
      <c r="F118" s="16">
        <v>310</v>
      </c>
      <c r="G118" s="186"/>
      <c r="H118" s="188"/>
      <c r="I118" s="184"/>
      <c r="J118" s="175"/>
      <c r="K118" s="215"/>
      <c r="L118" s="169"/>
      <c r="M118" s="169"/>
    </row>
    <row r="119" spans="1:13" ht="30">
      <c r="A119" s="183"/>
      <c r="B119" s="180"/>
      <c r="C119" s="19" t="s">
        <v>157</v>
      </c>
      <c r="D119" s="19"/>
      <c r="E119" s="180"/>
      <c r="F119" s="16">
        <v>440</v>
      </c>
      <c r="G119" s="17" t="s">
        <v>405</v>
      </c>
      <c r="H119" s="18">
        <f t="shared" ref="H119:H127" si="3">IF(G119="SI",1,IF(G119="PARCIAL",0.5,IF(G119="NO APLICA","",0)))</f>
        <v>0</v>
      </c>
      <c r="I119" s="184"/>
      <c r="J119" s="175"/>
      <c r="K119" s="215"/>
      <c r="L119" s="169"/>
      <c r="M119" s="169"/>
    </row>
    <row r="120" spans="1:13" ht="17.100000000000001" customHeight="1">
      <c r="A120" s="183"/>
      <c r="B120" s="180"/>
      <c r="C120" s="19" t="s">
        <v>156</v>
      </c>
      <c r="D120" s="19"/>
      <c r="E120" s="180"/>
      <c r="F120" s="16">
        <v>311</v>
      </c>
      <c r="G120" s="17" t="s">
        <v>405</v>
      </c>
      <c r="H120" s="18">
        <f t="shared" si="3"/>
        <v>0</v>
      </c>
      <c r="I120" s="184"/>
      <c r="J120" s="175"/>
      <c r="K120" s="215"/>
      <c r="L120" s="169"/>
      <c r="M120" s="169"/>
    </row>
    <row r="121" spans="1:13" ht="30">
      <c r="A121" s="183"/>
      <c r="B121" s="180"/>
      <c r="C121" s="19" t="s">
        <v>166</v>
      </c>
      <c r="D121" s="19"/>
      <c r="E121" s="180"/>
      <c r="F121" s="16">
        <v>312</v>
      </c>
      <c r="G121" s="17" t="s">
        <v>405</v>
      </c>
      <c r="H121" s="18">
        <f t="shared" si="3"/>
        <v>0</v>
      </c>
      <c r="I121" s="184"/>
      <c r="J121" s="175"/>
      <c r="K121" s="215"/>
      <c r="L121" s="169"/>
      <c r="M121" s="169"/>
    </row>
    <row r="122" spans="1:13">
      <c r="A122" s="183"/>
      <c r="B122" s="180"/>
      <c r="C122" s="19" t="s">
        <v>154</v>
      </c>
      <c r="D122" s="19"/>
      <c r="E122" s="180"/>
      <c r="F122" s="16">
        <v>313</v>
      </c>
      <c r="G122" s="17" t="s">
        <v>405</v>
      </c>
      <c r="H122" s="18">
        <f t="shared" si="3"/>
        <v>0</v>
      </c>
      <c r="I122" s="184"/>
      <c r="J122" s="175"/>
      <c r="K122" s="215"/>
      <c r="L122" s="169"/>
      <c r="M122" s="169"/>
    </row>
    <row r="123" spans="1:13" ht="30">
      <c r="A123" s="183"/>
      <c r="B123" s="180"/>
      <c r="C123" s="19" t="s">
        <v>153</v>
      </c>
      <c r="D123" s="19"/>
      <c r="E123" s="180"/>
      <c r="F123" s="16">
        <v>314</v>
      </c>
      <c r="G123" s="17" t="s">
        <v>405</v>
      </c>
      <c r="H123" s="18">
        <f t="shared" si="3"/>
        <v>0</v>
      </c>
      <c r="I123" s="184"/>
      <c r="J123" s="175"/>
      <c r="K123" s="215"/>
      <c r="L123" s="169"/>
      <c r="M123" s="169"/>
    </row>
    <row r="124" spans="1:13" ht="30">
      <c r="A124" s="183"/>
      <c r="B124" s="180"/>
      <c r="C124" s="19" t="s">
        <v>165</v>
      </c>
      <c r="D124" s="19"/>
      <c r="E124" s="180"/>
      <c r="F124" s="16">
        <v>315</v>
      </c>
      <c r="G124" s="17" t="s">
        <v>405</v>
      </c>
      <c r="H124" s="18">
        <f t="shared" si="3"/>
        <v>0</v>
      </c>
      <c r="I124" s="184"/>
      <c r="J124" s="175"/>
      <c r="K124" s="215"/>
      <c r="L124" s="169"/>
      <c r="M124" s="169"/>
    </row>
    <row r="125" spans="1:13">
      <c r="A125" s="183"/>
      <c r="B125" s="180"/>
      <c r="C125" s="19" t="s">
        <v>164</v>
      </c>
      <c r="D125" s="19"/>
      <c r="E125" s="180"/>
      <c r="F125" s="16">
        <v>316</v>
      </c>
      <c r="G125" s="17" t="s">
        <v>405</v>
      </c>
      <c r="H125" s="18">
        <f t="shared" si="3"/>
        <v>0</v>
      </c>
      <c r="I125" s="184"/>
      <c r="J125" s="175"/>
      <c r="K125" s="215"/>
      <c r="L125" s="169"/>
      <c r="M125" s="169"/>
    </row>
    <row r="126" spans="1:13" ht="83.1" customHeight="1">
      <c r="A126" s="183"/>
      <c r="B126" s="180"/>
      <c r="C126" s="19" t="s">
        <v>163</v>
      </c>
      <c r="D126" s="19"/>
      <c r="E126" s="180"/>
      <c r="F126" s="16">
        <v>441</v>
      </c>
      <c r="G126" s="17" t="s">
        <v>405</v>
      </c>
      <c r="H126" s="18">
        <f t="shared" si="3"/>
        <v>0</v>
      </c>
      <c r="I126" s="184"/>
      <c r="J126" s="176"/>
      <c r="K126" s="216"/>
      <c r="L126" s="170"/>
      <c r="M126" s="170"/>
    </row>
    <row r="127" spans="1:13" ht="153.94999999999999" customHeight="1">
      <c r="A127" s="183"/>
      <c r="B127" s="180" t="s">
        <v>162</v>
      </c>
      <c r="C127" s="19" t="s">
        <v>161</v>
      </c>
      <c r="D127" s="19" t="s">
        <v>160</v>
      </c>
      <c r="E127" s="180" t="s">
        <v>159</v>
      </c>
      <c r="F127" s="16">
        <v>459</v>
      </c>
      <c r="G127" s="185" t="s">
        <v>405</v>
      </c>
      <c r="H127" s="187">
        <f t="shared" si="3"/>
        <v>0</v>
      </c>
      <c r="I127" s="184"/>
      <c r="J127" s="192" t="s">
        <v>1150</v>
      </c>
      <c r="K127" s="214"/>
      <c r="L127" s="168"/>
      <c r="M127" s="168"/>
    </row>
    <row r="128" spans="1:13" ht="30">
      <c r="A128" s="183"/>
      <c r="B128" s="180"/>
      <c r="C128" s="19" t="s">
        <v>158</v>
      </c>
      <c r="D128" s="19"/>
      <c r="E128" s="180"/>
      <c r="F128" s="16">
        <v>460</v>
      </c>
      <c r="G128" s="186"/>
      <c r="H128" s="188"/>
      <c r="I128" s="184"/>
      <c r="J128" s="175"/>
      <c r="K128" s="215"/>
      <c r="L128" s="169"/>
      <c r="M128" s="169"/>
    </row>
    <row r="129" spans="1:13" ht="30">
      <c r="A129" s="183"/>
      <c r="B129" s="180"/>
      <c r="C129" s="19" t="s">
        <v>157</v>
      </c>
      <c r="D129" s="19"/>
      <c r="E129" s="180"/>
      <c r="F129" s="16">
        <v>461</v>
      </c>
      <c r="G129" s="17" t="s">
        <v>405</v>
      </c>
      <c r="H129" s="18">
        <f t="shared" ref="H129:H143" si="4">IF(G129="SI",1,IF(G129="PARCIAL",0.5,IF(G129="NO APLICA","",0)))</f>
        <v>0</v>
      </c>
      <c r="I129" s="184"/>
      <c r="J129" s="175"/>
      <c r="K129" s="215"/>
      <c r="L129" s="169"/>
      <c r="M129" s="169"/>
    </row>
    <row r="130" spans="1:13" ht="30">
      <c r="A130" s="183"/>
      <c r="B130" s="180"/>
      <c r="C130" s="19" t="s">
        <v>156</v>
      </c>
      <c r="D130" s="19"/>
      <c r="E130" s="180"/>
      <c r="F130" s="16">
        <v>462</v>
      </c>
      <c r="G130" s="17" t="s">
        <v>405</v>
      </c>
      <c r="H130" s="18">
        <f t="shared" si="4"/>
        <v>0</v>
      </c>
      <c r="I130" s="184"/>
      <c r="J130" s="175"/>
      <c r="K130" s="215"/>
      <c r="L130" s="169"/>
      <c r="M130" s="169"/>
    </row>
    <row r="131" spans="1:13">
      <c r="A131" s="183"/>
      <c r="B131" s="180"/>
      <c r="C131" s="19" t="s">
        <v>155</v>
      </c>
      <c r="D131" s="19"/>
      <c r="E131" s="180"/>
      <c r="F131" s="16">
        <v>463</v>
      </c>
      <c r="G131" s="17" t="s">
        <v>405</v>
      </c>
      <c r="H131" s="18">
        <f t="shared" si="4"/>
        <v>0</v>
      </c>
      <c r="I131" s="184"/>
      <c r="J131" s="175"/>
      <c r="K131" s="215"/>
      <c r="L131" s="169"/>
      <c r="M131" s="169"/>
    </row>
    <row r="132" spans="1:13">
      <c r="A132" s="183"/>
      <c r="B132" s="180"/>
      <c r="C132" s="19" t="s">
        <v>154</v>
      </c>
      <c r="D132" s="19"/>
      <c r="E132" s="180"/>
      <c r="F132" s="16">
        <v>464</v>
      </c>
      <c r="G132" s="17" t="s">
        <v>405</v>
      </c>
      <c r="H132" s="18">
        <f t="shared" si="4"/>
        <v>0</v>
      </c>
      <c r="I132" s="184"/>
      <c r="J132" s="175"/>
      <c r="K132" s="215"/>
      <c r="L132" s="169"/>
      <c r="M132" s="169"/>
    </row>
    <row r="133" spans="1:13" ht="30">
      <c r="A133" s="183"/>
      <c r="B133" s="180"/>
      <c r="C133" s="19" t="s">
        <v>153</v>
      </c>
      <c r="D133" s="19"/>
      <c r="E133" s="180"/>
      <c r="F133" s="16">
        <v>465</v>
      </c>
      <c r="G133" s="17" t="s">
        <v>405</v>
      </c>
      <c r="H133" s="18">
        <f t="shared" si="4"/>
        <v>0</v>
      </c>
      <c r="I133" s="184"/>
      <c r="J133" s="175"/>
      <c r="K133" s="215"/>
      <c r="L133" s="169"/>
      <c r="M133" s="169"/>
    </row>
    <row r="134" spans="1:13">
      <c r="A134" s="183"/>
      <c r="B134" s="180"/>
      <c r="C134" s="19" t="s">
        <v>152</v>
      </c>
      <c r="D134" s="19"/>
      <c r="E134" s="180"/>
      <c r="F134" s="16">
        <v>466</v>
      </c>
      <c r="G134" s="17" t="s">
        <v>405</v>
      </c>
      <c r="H134" s="18">
        <f t="shared" si="4"/>
        <v>0</v>
      </c>
      <c r="I134" s="184"/>
      <c r="J134" s="175"/>
      <c r="K134" s="215"/>
      <c r="L134" s="169"/>
      <c r="M134" s="169"/>
    </row>
    <row r="135" spans="1:13" ht="30">
      <c r="A135" s="183"/>
      <c r="B135" s="180"/>
      <c r="C135" s="19" t="s">
        <v>151</v>
      </c>
      <c r="D135" s="19"/>
      <c r="E135" s="180"/>
      <c r="F135" s="16">
        <v>467</v>
      </c>
      <c r="G135" s="17" t="s">
        <v>405</v>
      </c>
      <c r="H135" s="18">
        <f t="shared" si="4"/>
        <v>0</v>
      </c>
      <c r="I135" s="184"/>
      <c r="J135" s="175"/>
      <c r="K135" s="215"/>
      <c r="L135" s="169"/>
      <c r="M135" s="169"/>
    </row>
    <row r="136" spans="1:13">
      <c r="A136" s="183"/>
      <c r="B136" s="180"/>
      <c r="C136" s="19" t="s">
        <v>150</v>
      </c>
      <c r="D136" s="19"/>
      <c r="E136" s="180"/>
      <c r="F136" s="16">
        <v>468</v>
      </c>
      <c r="G136" s="17" t="s">
        <v>405</v>
      </c>
      <c r="H136" s="18">
        <f t="shared" si="4"/>
        <v>0</v>
      </c>
      <c r="I136" s="184"/>
      <c r="J136" s="175"/>
      <c r="K136" s="215"/>
      <c r="L136" s="169"/>
      <c r="M136" s="169"/>
    </row>
    <row r="137" spans="1:13">
      <c r="A137" s="183"/>
      <c r="B137" s="180"/>
      <c r="C137" s="19" t="s">
        <v>149</v>
      </c>
      <c r="D137" s="19"/>
      <c r="E137" s="180"/>
      <c r="F137" s="16">
        <v>470</v>
      </c>
      <c r="G137" s="17" t="s">
        <v>405</v>
      </c>
      <c r="H137" s="18">
        <f t="shared" si="4"/>
        <v>0</v>
      </c>
      <c r="I137" s="184"/>
      <c r="J137" s="175"/>
      <c r="K137" s="215"/>
      <c r="L137" s="169"/>
      <c r="M137" s="169"/>
    </row>
    <row r="138" spans="1:13">
      <c r="A138" s="183"/>
      <c r="B138" s="180"/>
      <c r="C138" s="19" t="s">
        <v>148</v>
      </c>
      <c r="D138" s="19"/>
      <c r="E138" s="180"/>
      <c r="F138" s="16">
        <v>471</v>
      </c>
      <c r="G138" s="17" t="s">
        <v>405</v>
      </c>
      <c r="H138" s="18">
        <f t="shared" si="4"/>
        <v>0</v>
      </c>
      <c r="I138" s="184"/>
      <c r="J138" s="175"/>
      <c r="K138" s="215"/>
      <c r="L138" s="169"/>
      <c r="M138" s="169"/>
    </row>
    <row r="139" spans="1:13">
      <c r="A139" s="183"/>
      <c r="B139" s="180"/>
      <c r="C139" s="19" t="s">
        <v>147</v>
      </c>
      <c r="D139" s="19"/>
      <c r="E139" s="180"/>
      <c r="F139" s="16">
        <v>472</v>
      </c>
      <c r="G139" s="17" t="s">
        <v>405</v>
      </c>
      <c r="H139" s="18">
        <f t="shared" si="4"/>
        <v>0</v>
      </c>
      <c r="I139" s="184"/>
      <c r="J139" s="175"/>
      <c r="K139" s="215"/>
      <c r="L139" s="169"/>
      <c r="M139" s="169"/>
    </row>
    <row r="140" spans="1:13">
      <c r="A140" s="183"/>
      <c r="B140" s="180"/>
      <c r="C140" s="19" t="s">
        <v>146</v>
      </c>
      <c r="D140" s="19"/>
      <c r="E140" s="180"/>
      <c r="F140" s="16">
        <v>473</v>
      </c>
      <c r="G140" s="17" t="s">
        <v>405</v>
      </c>
      <c r="H140" s="18">
        <f t="shared" si="4"/>
        <v>0</v>
      </c>
      <c r="I140" s="184"/>
      <c r="J140" s="175"/>
      <c r="K140" s="215"/>
      <c r="L140" s="169"/>
      <c r="M140" s="169"/>
    </row>
    <row r="141" spans="1:13">
      <c r="A141" s="183"/>
      <c r="B141" s="180"/>
      <c r="C141" s="19" t="s">
        <v>145</v>
      </c>
      <c r="D141" s="19"/>
      <c r="E141" s="180"/>
      <c r="F141" s="16">
        <v>474</v>
      </c>
      <c r="G141" s="17" t="s">
        <v>405</v>
      </c>
      <c r="H141" s="18">
        <f t="shared" si="4"/>
        <v>0</v>
      </c>
      <c r="I141" s="184"/>
      <c r="J141" s="175"/>
      <c r="K141" s="215"/>
      <c r="L141" s="169"/>
      <c r="M141" s="169"/>
    </row>
    <row r="142" spans="1:13" ht="77.099999999999994" customHeight="1">
      <c r="A142" s="183"/>
      <c r="B142" s="180"/>
      <c r="C142" s="19" t="s">
        <v>144</v>
      </c>
      <c r="D142" s="19"/>
      <c r="E142" s="180"/>
      <c r="F142" s="16">
        <v>475</v>
      </c>
      <c r="G142" s="17" t="s">
        <v>405</v>
      </c>
      <c r="H142" s="18">
        <f t="shared" si="4"/>
        <v>0</v>
      </c>
      <c r="I142" s="184"/>
      <c r="J142" s="176"/>
      <c r="K142" s="216"/>
      <c r="L142" s="170"/>
      <c r="M142" s="170"/>
    </row>
    <row r="143" spans="1:13" ht="81" customHeight="1">
      <c r="A143" s="183"/>
      <c r="B143" s="180" t="s">
        <v>143</v>
      </c>
      <c r="C143" s="19" t="s">
        <v>142</v>
      </c>
      <c r="D143" s="19" t="s">
        <v>135</v>
      </c>
      <c r="E143" s="180" t="s">
        <v>141</v>
      </c>
      <c r="F143" s="16">
        <v>446</v>
      </c>
      <c r="G143" s="185" t="s">
        <v>405</v>
      </c>
      <c r="H143" s="187">
        <f t="shared" si="4"/>
        <v>0</v>
      </c>
      <c r="I143" s="184"/>
      <c r="J143" s="192" t="s">
        <v>1151</v>
      </c>
      <c r="K143" s="214"/>
      <c r="L143" s="168"/>
      <c r="M143" s="168"/>
    </row>
    <row r="144" spans="1:13" ht="78" customHeight="1">
      <c r="A144" s="183"/>
      <c r="B144" s="180"/>
      <c r="C144" s="19" t="s">
        <v>140</v>
      </c>
      <c r="D144" s="19" t="s">
        <v>135</v>
      </c>
      <c r="E144" s="180"/>
      <c r="F144" s="16">
        <v>330</v>
      </c>
      <c r="G144" s="186"/>
      <c r="H144" s="188"/>
      <c r="I144" s="184"/>
      <c r="J144" s="175"/>
      <c r="K144" s="215"/>
      <c r="L144" s="169"/>
      <c r="M144" s="169"/>
    </row>
    <row r="145" spans="1:13">
      <c r="A145" s="183"/>
      <c r="B145" s="180"/>
      <c r="C145" s="19" t="s">
        <v>139</v>
      </c>
      <c r="D145" s="19"/>
      <c r="E145" s="180"/>
      <c r="F145" s="16">
        <v>331</v>
      </c>
      <c r="G145" s="17" t="s">
        <v>405</v>
      </c>
      <c r="H145" s="18">
        <f t="shared" ref="H145:H204" si="5">IF(G145="SI",1,IF(G145="PARCIAL",0.5,IF(G145="NO APLICA","",0)))</f>
        <v>0</v>
      </c>
      <c r="I145" s="184"/>
      <c r="J145" s="175"/>
      <c r="K145" s="215"/>
      <c r="L145" s="169"/>
      <c r="M145" s="169"/>
    </row>
    <row r="146" spans="1:13" ht="30">
      <c r="A146" s="183"/>
      <c r="B146" s="180"/>
      <c r="C146" s="19" t="s">
        <v>138</v>
      </c>
      <c r="D146" s="19"/>
      <c r="E146" s="180"/>
      <c r="F146" s="16">
        <v>332</v>
      </c>
      <c r="G146" s="17" t="s">
        <v>405</v>
      </c>
      <c r="H146" s="18">
        <f t="shared" si="5"/>
        <v>0</v>
      </c>
      <c r="I146" s="184"/>
      <c r="J146" s="175"/>
      <c r="K146" s="215"/>
      <c r="L146" s="169"/>
      <c r="M146" s="169"/>
    </row>
    <row r="147" spans="1:13" ht="30">
      <c r="A147" s="183"/>
      <c r="B147" s="180"/>
      <c r="C147" s="19" t="s">
        <v>137</v>
      </c>
      <c r="D147" s="19"/>
      <c r="E147" s="180"/>
      <c r="F147" s="16">
        <v>333</v>
      </c>
      <c r="G147" s="17" t="s">
        <v>405</v>
      </c>
      <c r="H147" s="18">
        <f t="shared" si="5"/>
        <v>0</v>
      </c>
      <c r="I147" s="184"/>
      <c r="J147" s="175"/>
      <c r="K147" s="215"/>
      <c r="L147" s="169"/>
      <c r="M147" s="169"/>
    </row>
    <row r="148" spans="1:13" ht="78" customHeight="1">
      <c r="A148" s="183"/>
      <c r="B148" s="180"/>
      <c r="C148" s="19" t="s">
        <v>136</v>
      </c>
      <c r="D148" s="19" t="s">
        <v>135</v>
      </c>
      <c r="E148" s="180"/>
      <c r="F148" s="16">
        <v>334</v>
      </c>
      <c r="G148" s="17" t="s">
        <v>405</v>
      </c>
      <c r="H148" s="18">
        <f t="shared" si="5"/>
        <v>0</v>
      </c>
      <c r="I148" s="184"/>
      <c r="J148" s="175"/>
      <c r="K148" s="215"/>
      <c r="L148" s="169"/>
      <c r="M148" s="169"/>
    </row>
    <row r="149" spans="1:13">
      <c r="A149" s="183"/>
      <c r="B149" s="180"/>
      <c r="C149" s="19" t="s">
        <v>134</v>
      </c>
      <c r="D149" s="19"/>
      <c r="E149" s="180"/>
      <c r="F149" s="16">
        <v>335</v>
      </c>
      <c r="G149" s="17" t="s">
        <v>405</v>
      </c>
      <c r="H149" s="18">
        <f t="shared" si="5"/>
        <v>0</v>
      </c>
      <c r="I149" s="184"/>
      <c r="J149" s="175"/>
      <c r="K149" s="215"/>
      <c r="L149" s="169"/>
      <c r="M149" s="169"/>
    </row>
    <row r="150" spans="1:13">
      <c r="A150" s="183"/>
      <c r="B150" s="180"/>
      <c r="C150" s="19" t="s">
        <v>133</v>
      </c>
      <c r="D150" s="19"/>
      <c r="E150" s="180"/>
      <c r="F150" s="16">
        <v>336</v>
      </c>
      <c r="G150" s="17" t="s">
        <v>405</v>
      </c>
      <c r="H150" s="18">
        <f t="shared" si="5"/>
        <v>0</v>
      </c>
      <c r="I150" s="184"/>
      <c r="J150" s="175"/>
      <c r="K150" s="215"/>
      <c r="L150" s="169"/>
      <c r="M150" s="169"/>
    </row>
    <row r="151" spans="1:13" ht="30">
      <c r="A151" s="183"/>
      <c r="B151" s="180"/>
      <c r="C151" s="19" t="s">
        <v>132</v>
      </c>
      <c r="D151" s="19"/>
      <c r="E151" s="180"/>
      <c r="F151" s="16">
        <v>337</v>
      </c>
      <c r="G151" s="17" t="s">
        <v>405</v>
      </c>
      <c r="H151" s="18">
        <f t="shared" si="5"/>
        <v>0</v>
      </c>
      <c r="I151" s="184"/>
      <c r="J151" s="175"/>
      <c r="K151" s="215"/>
      <c r="L151" s="169"/>
      <c r="M151" s="169"/>
    </row>
    <row r="152" spans="1:13" ht="30">
      <c r="A152" s="183"/>
      <c r="B152" s="180"/>
      <c r="C152" s="19" t="s">
        <v>131</v>
      </c>
      <c r="D152" s="19"/>
      <c r="E152" s="180"/>
      <c r="F152" s="16">
        <v>338</v>
      </c>
      <c r="G152" s="17" t="s">
        <v>405</v>
      </c>
      <c r="H152" s="18">
        <f t="shared" si="5"/>
        <v>0</v>
      </c>
      <c r="I152" s="184"/>
      <c r="J152" s="175"/>
      <c r="K152" s="215"/>
      <c r="L152" s="169"/>
      <c r="M152" s="169"/>
    </row>
    <row r="153" spans="1:13" ht="138" customHeight="1">
      <c r="A153" s="183"/>
      <c r="B153" s="180"/>
      <c r="C153" s="19" t="s">
        <v>130</v>
      </c>
      <c r="D153" s="19"/>
      <c r="E153" s="180"/>
      <c r="F153" s="16">
        <v>339</v>
      </c>
      <c r="G153" s="17" t="s">
        <v>405</v>
      </c>
      <c r="H153" s="18">
        <f t="shared" si="5"/>
        <v>0</v>
      </c>
      <c r="I153" s="184"/>
      <c r="J153" s="175"/>
      <c r="K153" s="215"/>
      <c r="L153" s="169"/>
      <c r="M153" s="169"/>
    </row>
    <row r="154" spans="1:13" ht="77.099999999999994" customHeight="1">
      <c r="A154" s="183"/>
      <c r="B154" s="180"/>
      <c r="C154" s="19" t="s">
        <v>129</v>
      </c>
      <c r="D154" s="19"/>
      <c r="E154" s="180"/>
      <c r="F154" s="16">
        <v>340</v>
      </c>
      <c r="G154" s="17" t="s">
        <v>405</v>
      </c>
      <c r="H154" s="18">
        <f t="shared" si="5"/>
        <v>0</v>
      </c>
      <c r="I154" s="184"/>
      <c r="J154" s="176"/>
      <c r="K154" s="216"/>
      <c r="L154" s="170"/>
      <c r="M154" s="170"/>
    </row>
    <row r="155" spans="1:13" ht="180" hidden="1">
      <c r="A155" s="183"/>
      <c r="B155" s="180" t="s">
        <v>128</v>
      </c>
      <c r="C155" s="19" t="s">
        <v>127</v>
      </c>
      <c r="D155" s="19" t="s">
        <v>126</v>
      </c>
      <c r="E155" s="180" t="s">
        <v>125</v>
      </c>
      <c r="F155" s="16">
        <v>341</v>
      </c>
      <c r="G155" s="17"/>
      <c r="H155" s="18">
        <f t="shared" si="5"/>
        <v>0</v>
      </c>
      <c r="I155" s="20"/>
      <c r="J155" s="19"/>
      <c r="K155" s="26"/>
      <c r="L155" s="75"/>
      <c r="M155" s="75"/>
    </row>
    <row r="156" spans="1:13" ht="90" hidden="1">
      <c r="A156" s="183"/>
      <c r="B156" s="180"/>
      <c r="C156" s="19" t="s">
        <v>124</v>
      </c>
      <c r="D156" s="19"/>
      <c r="E156" s="180"/>
      <c r="F156" s="16">
        <v>448</v>
      </c>
      <c r="G156" s="17"/>
      <c r="H156" s="18">
        <f t="shared" si="5"/>
        <v>0</v>
      </c>
      <c r="I156" s="20"/>
      <c r="J156" s="19"/>
      <c r="K156" s="26"/>
      <c r="L156" s="75"/>
      <c r="M156" s="75"/>
    </row>
    <row r="157" spans="1:13" ht="90" hidden="1">
      <c r="A157" s="183"/>
      <c r="B157" s="180" t="s">
        <v>123</v>
      </c>
      <c r="C157" s="19" t="s">
        <v>122</v>
      </c>
      <c r="D157" s="19" t="s">
        <v>121</v>
      </c>
      <c r="E157" s="180" t="s">
        <v>120</v>
      </c>
      <c r="F157" s="16">
        <v>342</v>
      </c>
      <c r="G157" s="17"/>
      <c r="H157" s="18">
        <f t="shared" si="5"/>
        <v>0</v>
      </c>
      <c r="I157" s="20"/>
      <c r="J157" s="19"/>
      <c r="K157" s="26"/>
      <c r="L157" s="75"/>
      <c r="M157" s="75"/>
    </row>
    <row r="158" spans="1:13" ht="90" hidden="1">
      <c r="A158" s="183"/>
      <c r="B158" s="180"/>
      <c r="C158" s="19" t="s">
        <v>119</v>
      </c>
      <c r="D158" s="19"/>
      <c r="E158" s="180"/>
      <c r="F158" s="16">
        <v>450</v>
      </c>
      <c r="G158" s="17"/>
      <c r="H158" s="18">
        <f t="shared" si="5"/>
        <v>0</v>
      </c>
      <c r="I158" s="20"/>
      <c r="J158" s="19"/>
      <c r="K158" s="26"/>
      <c r="L158" s="75"/>
      <c r="M158" s="75"/>
    </row>
    <row r="159" spans="1:13" ht="90" hidden="1">
      <c r="A159" s="183"/>
      <c r="B159" s="180" t="s">
        <v>118</v>
      </c>
      <c r="C159" s="19" t="s">
        <v>117</v>
      </c>
      <c r="D159" s="19" t="s">
        <v>116</v>
      </c>
      <c r="E159" s="180" t="s">
        <v>115</v>
      </c>
      <c r="F159" s="16">
        <v>343</v>
      </c>
      <c r="G159" s="17"/>
      <c r="H159" s="18">
        <f t="shared" si="5"/>
        <v>0</v>
      </c>
      <c r="I159" s="20"/>
      <c r="J159" s="19"/>
      <c r="K159" s="26"/>
      <c r="L159" s="75"/>
      <c r="M159" s="75"/>
    </row>
    <row r="160" spans="1:13" hidden="1">
      <c r="A160" s="183"/>
      <c r="B160" s="180"/>
      <c r="C160" s="19" t="s">
        <v>114</v>
      </c>
      <c r="D160" s="19"/>
      <c r="E160" s="180"/>
      <c r="F160" s="16">
        <v>344</v>
      </c>
      <c r="G160" s="17"/>
      <c r="H160" s="18">
        <f t="shared" si="5"/>
        <v>0</v>
      </c>
      <c r="I160" s="20"/>
      <c r="J160" s="19"/>
      <c r="K160" s="26"/>
      <c r="L160" s="75"/>
      <c r="M160" s="75"/>
    </row>
    <row r="161" spans="1:13" ht="30" hidden="1">
      <c r="A161" s="183"/>
      <c r="B161" s="180" t="s">
        <v>113</v>
      </c>
      <c r="C161" s="19" t="s">
        <v>112</v>
      </c>
      <c r="D161" s="19"/>
      <c r="E161" s="180" t="s">
        <v>111</v>
      </c>
      <c r="F161" s="16">
        <v>345</v>
      </c>
      <c r="G161" s="17"/>
      <c r="H161" s="18">
        <f t="shared" si="5"/>
        <v>0</v>
      </c>
      <c r="I161" s="20"/>
      <c r="J161" s="19"/>
      <c r="K161" s="26"/>
      <c r="L161" s="75"/>
      <c r="M161" s="75"/>
    </row>
    <row r="162" spans="1:13" ht="90" hidden="1">
      <c r="A162" s="183"/>
      <c r="B162" s="180"/>
      <c r="C162" s="19" t="s">
        <v>110</v>
      </c>
      <c r="D162" s="19" t="s">
        <v>109</v>
      </c>
      <c r="E162" s="180"/>
      <c r="F162" s="16">
        <v>346</v>
      </c>
      <c r="G162" s="17"/>
      <c r="H162" s="18">
        <f t="shared" si="5"/>
        <v>0</v>
      </c>
      <c r="I162" s="20"/>
      <c r="J162" s="19"/>
      <c r="K162" s="26"/>
      <c r="L162" s="75"/>
      <c r="M162" s="75"/>
    </row>
    <row r="163" spans="1:13" ht="105" hidden="1">
      <c r="A163" s="183"/>
      <c r="B163" s="19" t="s">
        <v>108</v>
      </c>
      <c r="C163" s="19" t="s">
        <v>107</v>
      </c>
      <c r="D163" s="19" t="s">
        <v>106</v>
      </c>
      <c r="E163" s="19" t="s">
        <v>105</v>
      </c>
      <c r="F163" s="16">
        <v>347</v>
      </c>
      <c r="G163" s="17"/>
      <c r="H163" s="18">
        <f t="shared" si="5"/>
        <v>0</v>
      </c>
      <c r="I163" s="20"/>
      <c r="J163" s="19"/>
      <c r="K163" s="26"/>
      <c r="L163" s="75"/>
      <c r="M163" s="75"/>
    </row>
    <row r="164" spans="1:13" ht="75" hidden="1">
      <c r="A164" s="183"/>
      <c r="B164" s="180" t="s">
        <v>104</v>
      </c>
      <c r="C164" s="19" t="s">
        <v>103</v>
      </c>
      <c r="D164" s="19" t="s">
        <v>102</v>
      </c>
      <c r="E164" s="180" t="s">
        <v>101</v>
      </c>
      <c r="F164" s="16">
        <v>348</v>
      </c>
      <c r="G164" s="17"/>
      <c r="H164" s="18">
        <f t="shared" si="5"/>
        <v>0</v>
      </c>
      <c r="I164" s="20"/>
      <c r="J164" s="19"/>
      <c r="K164" s="26"/>
      <c r="L164" s="75"/>
      <c r="M164" s="75"/>
    </row>
    <row r="165" spans="1:13" ht="75" hidden="1">
      <c r="A165" s="183"/>
      <c r="B165" s="180"/>
      <c r="C165" s="19" t="s">
        <v>100</v>
      </c>
      <c r="D165" s="19" t="s">
        <v>99</v>
      </c>
      <c r="E165" s="180"/>
      <c r="F165" s="16">
        <v>451</v>
      </c>
      <c r="G165" s="31"/>
      <c r="H165" s="18">
        <f t="shared" si="5"/>
        <v>0</v>
      </c>
      <c r="I165" s="20"/>
      <c r="J165" s="26"/>
      <c r="K165" s="26"/>
      <c r="L165" s="75"/>
      <c r="M165" s="75"/>
    </row>
    <row r="166" spans="1:13" hidden="1">
      <c r="A166" s="183"/>
      <c r="B166" s="180"/>
      <c r="C166" s="19" t="s">
        <v>98</v>
      </c>
      <c r="D166" s="19"/>
      <c r="E166" s="180"/>
      <c r="F166" s="16">
        <v>349</v>
      </c>
      <c r="G166" s="17"/>
      <c r="H166" s="18">
        <f t="shared" si="5"/>
        <v>0</v>
      </c>
      <c r="I166" s="20"/>
      <c r="J166" s="19"/>
      <c r="K166" s="26"/>
      <c r="L166" s="75"/>
      <c r="M166" s="75"/>
    </row>
    <row r="167" spans="1:13" ht="30" hidden="1">
      <c r="A167" s="183"/>
      <c r="B167" s="180"/>
      <c r="C167" s="19" t="s">
        <v>97</v>
      </c>
      <c r="D167" s="19"/>
      <c r="E167" s="180"/>
      <c r="F167" s="16">
        <v>350</v>
      </c>
      <c r="G167" s="17"/>
      <c r="H167" s="18">
        <f t="shared" si="5"/>
        <v>0</v>
      </c>
      <c r="I167" s="20"/>
      <c r="J167" s="19"/>
      <c r="K167" s="26"/>
      <c r="L167" s="75"/>
      <c r="M167" s="75"/>
    </row>
    <row r="168" spans="1:13" hidden="1">
      <c r="A168" s="183"/>
      <c r="B168" s="180"/>
      <c r="C168" s="19" t="s">
        <v>96</v>
      </c>
      <c r="D168" s="19"/>
      <c r="E168" s="180"/>
      <c r="F168" s="16">
        <v>351</v>
      </c>
      <c r="G168" s="17"/>
      <c r="H168" s="18">
        <f t="shared" si="5"/>
        <v>0</v>
      </c>
      <c r="I168" s="20"/>
      <c r="J168" s="19"/>
      <c r="K168" s="26"/>
      <c r="L168" s="75"/>
      <c r="M168" s="75"/>
    </row>
    <row r="169" spans="1:13" ht="30" hidden="1">
      <c r="A169" s="183"/>
      <c r="B169" s="180"/>
      <c r="C169" s="19" t="s">
        <v>95</v>
      </c>
      <c r="D169" s="19"/>
      <c r="E169" s="180"/>
      <c r="F169" s="16">
        <v>352</v>
      </c>
      <c r="G169" s="17"/>
      <c r="H169" s="18">
        <f t="shared" si="5"/>
        <v>0</v>
      </c>
      <c r="I169" s="20"/>
      <c r="J169" s="19"/>
      <c r="K169" s="26"/>
      <c r="L169" s="75"/>
      <c r="M169" s="75"/>
    </row>
    <row r="170" spans="1:13" ht="105" hidden="1">
      <c r="A170" s="181" t="s">
        <v>94</v>
      </c>
      <c r="B170" s="19" t="s">
        <v>93</v>
      </c>
      <c r="C170" s="19" t="s">
        <v>92</v>
      </c>
      <c r="D170" s="19" t="s">
        <v>91</v>
      </c>
      <c r="E170" s="19" t="s">
        <v>91</v>
      </c>
      <c r="F170" s="16">
        <v>400</v>
      </c>
      <c r="G170" s="17"/>
      <c r="H170" s="18">
        <f t="shared" si="5"/>
        <v>0</v>
      </c>
      <c r="I170" s="20"/>
      <c r="J170" s="19"/>
      <c r="K170" s="26"/>
      <c r="L170" s="75"/>
      <c r="M170" s="75"/>
    </row>
    <row r="171" spans="1:13" hidden="1">
      <c r="A171" s="181"/>
      <c r="B171" s="180" t="s">
        <v>90</v>
      </c>
      <c r="C171" s="19" t="s">
        <v>89</v>
      </c>
      <c r="D171" s="19"/>
      <c r="E171" s="179" t="s">
        <v>78</v>
      </c>
      <c r="F171" s="16">
        <v>401</v>
      </c>
      <c r="G171" s="33"/>
      <c r="H171" s="18">
        <f t="shared" si="5"/>
        <v>0</v>
      </c>
      <c r="I171" s="20"/>
      <c r="J171" s="26"/>
      <c r="K171" s="26"/>
      <c r="L171" s="75"/>
      <c r="M171" s="75"/>
    </row>
    <row r="172" spans="1:13" ht="60" hidden="1">
      <c r="A172" s="181"/>
      <c r="B172" s="180"/>
      <c r="C172" s="19" t="s">
        <v>88</v>
      </c>
      <c r="D172" s="19" t="s">
        <v>87</v>
      </c>
      <c r="E172" s="179"/>
      <c r="F172" s="16"/>
      <c r="G172" s="33"/>
      <c r="H172" s="18">
        <f t="shared" si="5"/>
        <v>0</v>
      </c>
      <c r="I172" s="20"/>
      <c r="J172" s="26"/>
      <c r="K172" s="26"/>
      <c r="L172" s="75"/>
      <c r="M172" s="75"/>
    </row>
    <row r="173" spans="1:13" ht="75" hidden="1">
      <c r="A173" s="181"/>
      <c r="B173" s="180"/>
      <c r="C173" s="19" t="s">
        <v>86</v>
      </c>
      <c r="D173" s="19" t="s">
        <v>85</v>
      </c>
      <c r="E173" s="179"/>
      <c r="F173" s="16"/>
      <c r="G173" s="33"/>
      <c r="H173" s="18">
        <f t="shared" si="5"/>
        <v>0</v>
      </c>
      <c r="I173" s="20"/>
      <c r="J173" s="26"/>
      <c r="K173" s="26"/>
      <c r="L173" s="75"/>
      <c r="M173" s="75"/>
    </row>
    <row r="174" spans="1:13" ht="90" hidden="1">
      <c r="A174" s="181"/>
      <c r="B174" s="180"/>
      <c r="C174" s="19" t="s">
        <v>84</v>
      </c>
      <c r="D174" s="19" t="s">
        <v>83</v>
      </c>
      <c r="E174" s="179"/>
      <c r="F174" s="16"/>
      <c r="G174" s="33"/>
      <c r="H174" s="18">
        <f t="shared" si="5"/>
        <v>0</v>
      </c>
      <c r="I174" s="20"/>
      <c r="J174" s="26"/>
      <c r="K174" s="26"/>
      <c r="L174" s="75"/>
      <c r="M174" s="75"/>
    </row>
    <row r="175" spans="1:13" ht="135" hidden="1">
      <c r="A175" s="181"/>
      <c r="B175" s="180"/>
      <c r="C175" s="19" t="s">
        <v>82</v>
      </c>
      <c r="D175" s="19" t="s">
        <v>81</v>
      </c>
      <c r="E175" s="34" t="s">
        <v>80</v>
      </c>
      <c r="F175" s="16">
        <v>415</v>
      </c>
      <c r="G175" s="17"/>
      <c r="H175" s="18">
        <f t="shared" si="5"/>
        <v>0</v>
      </c>
      <c r="I175" s="20"/>
      <c r="J175" s="19"/>
      <c r="K175" s="26"/>
      <c r="L175" s="75"/>
      <c r="M175" s="75"/>
    </row>
    <row r="176" spans="1:13" hidden="1">
      <c r="A176" s="181"/>
      <c r="B176" s="180"/>
      <c r="C176" s="19" t="s">
        <v>79</v>
      </c>
      <c r="D176" s="19"/>
      <c r="E176" s="182" t="s">
        <v>78</v>
      </c>
      <c r="F176" s="16">
        <v>416</v>
      </c>
      <c r="G176" s="33"/>
      <c r="H176" s="18">
        <f t="shared" si="5"/>
        <v>0</v>
      </c>
      <c r="I176" s="20"/>
      <c r="J176" s="26"/>
      <c r="K176" s="26"/>
      <c r="L176" s="75"/>
      <c r="M176" s="75"/>
    </row>
    <row r="177" spans="1:13" ht="240" hidden="1">
      <c r="A177" s="181"/>
      <c r="B177" s="180"/>
      <c r="C177" s="19" t="s">
        <v>77</v>
      </c>
      <c r="D177" s="19" t="s">
        <v>76</v>
      </c>
      <c r="E177" s="182"/>
      <c r="F177" s="16">
        <v>417</v>
      </c>
      <c r="G177" s="17"/>
      <c r="H177" s="18">
        <f t="shared" si="5"/>
        <v>0</v>
      </c>
      <c r="I177" s="20"/>
      <c r="J177" s="19"/>
      <c r="K177" s="26"/>
      <c r="L177" s="75"/>
      <c r="M177" s="75"/>
    </row>
    <row r="178" spans="1:13" ht="45" hidden="1">
      <c r="A178" s="181"/>
      <c r="B178" s="180"/>
      <c r="C178" s="19" t="s">
        <v>75</v>
      </c>
      <c r="D178" s="19" t="s">
        <v>74</v>
      </c>
      <c r="E178" s="182"/>
      <c r="F178" s="16">
        <v>418</v>
      </c>
      <c r="G178" s="17"/>
      <c r="H178" s="18">
        <f t="shared" si="5"/>
        <v>0</v>
      </c>
      <c r="I178" s="20"/>
      <c r="J178" s="19"/>
      <c r="K178" s="26"/>
      <c r="L178" s="75"/>
      <c r="M178" s="75"/>
    </row>
    <row r="179" spans="1:13" ht="120" hidden="1">
      <c r="A179" s="181"/>
      <c r="B179" s="180"/>
      <c r="C179" s="19" t="s">
        <v>73</v>
      </c>
      <c r="D179" s="19" t="s">
        <v>72</v>
      </c>
      <c r="E179" s="182"/>
      <c r="F179" s="16">
        <v>419</v>
      </c>
      <c r="G179" s="17"/>
      <c r="H179" s="18">
        <f t="shared" si="5"/>
        <v>0</v>
      </c>
      <c r="I179" s="20"/>
      <c r="J179" s="19"/>
      <c r="K179" s="26"/>
      <c r="L179" s="75"/>
      <c r="M179" s="75"/>
    </row>
    <row r="180" spans="1:13" hidden="1">
      <c r="A180" s="181"/>
      <c r="B180" s="180"/>
      <c r="C180" s="19" t="s">
        <v>71</v>
      </c>
      <c r="D180" s="19"/>
      <c r="E180" s="182"/>
      <c r="F180" s="16">
        <v>420</v>
      </c>
      <c r="G180" s="17"/>
      <c r="H180" s="18">
        <f t="shared" si="5"/>
        <v>0</v>
      </c>
      <c r="I180" s="20"/>
      <c r="J180" s="19"/>
      <c r="K180" s="26"/>
      <c r="L180" s="75"/>
      <c r="M180" s="75"/>
    </row>
    <row r="181" spans="1:13" hidden="1">
      <c r="A181" s="181"/>
      <c r="B181" s="180"/>
      <c r="C181" s="19" t="s">
        <v>70</v>
      </c>
      <c r="D181" s="19"/>
      <c r="E181" s="182"/>
      <c r="F181" s="16">
        <v>421</v>
      </c>
      <c r="G181" s="17"/>
      <c r="H181" s="18">
        <f t="shared" si="5"/>
        <v>0</v>
      </c>
      <c r="I181" s="20"/>
      <c r="J181" s="19"/>
      <c r="K181" s="26"/>
      <c r="L181" s="75"/>
      <c r="M181" s="75"/>
    </row>
    <row r="182" spans="1:13" hidden="1">
      <c r="A182" s="181"/>
      <c r="B182" s="180"/>
      <c r="C182" s="19" t="s">
        <v>69</v>
      </c>
      <c r="D182" s="19"/>
      <c r="E182" s="182"/>
      <c r="F182" s="16">
        <v>422</v>
      </c>
      <c r="G182" s="17"/>
      <c r="H182" s="18">
        <f t="shared" si="5"/>
        <v>0</v>
      </c>
      <c r="I182" s="20"/>
      <c r="J182" s="19"/>
      <c r="K182" s="26"/>
      <c r="L182" s="75"/>
      <c r="M182" s="75"/>
    </row>
    <row r="183" spans="1:13" ht="45" hidden="1">
      <c r="A183" s="181"/>
      <c r="B183" s="180"/>
      <c r="C183" s="19" t="s">
        <v>68</v>
      </c>
      <c r="D183" s="19" t="s">
        <v>67</v>
      </c>
      <c r="E183" s="182"/>
      <c r="F183" s="16">
        <v>423</v>
      </c>
      <c r="G183" s="17"/>
      <c r="H183" s="18">
        <f t="shared" si="5"/>
        <v>0</v>
      </c>
      <c r="I183" s="20"/>
      <c r="J183" s="19"/>
      <c r="K183" s="26"/>
      <c r="L183" s="75"/>
      <c r="M183" s="75"/>
    </row>
    <row r="184" spans="1:13" ht="45" hidden="1">
      <c r="A184" s="181"/>
      <c r="B184" s="180"/>
      <c r="C184" s="19" t="s">
        <v>66</v>
      </c>
      <c r="D184" s="19" t="s">
        <v>65</v>
      </c>
      <c r="E184" s="182"/>
      <c r="F184" s="16">
        <v>424</v>
      </c>
      <c r="G184" s="17"/>
      <c r="H184" s="18">
        <f t="shared" si="5"/>
        <v>0</v>
      </c>
      <c r="I184" s="20"/>
      <c r="J184" s="19"/>
      <c r="K184" s="26"/>
      <c r="L184" s="75"/>
      <c r="M184" s="75"/>
    </row>
    <row r="185" spans="1:13" ht="60" hidden="1">
      <c r="A185" s="181"/>
      <c r="B185" s="180"/>
      <c r="C185" s="19" t="s">
        <v>64</v>
      </c>
      <c r="D185" s="19" t="s">
        <v>63</v>
      </c>
      <c r="E185" s="182"/>
      <c r="F185" s="16">
        <v>425</v>
      </c>
      <c r="G185" s="17"/>
      <c r="H185" s="18">
        <f t="shared" si="5"/>
        <v>0</v>
      </c>
      <c r="I185" s="20"/>
      <c r="J185" s="19"/>
      <c r="K185" s="26"/>
      <c r="L185" s="75"/>
      <c r="M185" s="75"/>
    </row>
    <row r="186" spans="1:13" ht="75" hidden="1">
      <c r="A186" s="181"/>
      <c r="B186" s="180"/>
      <c r="C186" s="19" t="s">
        <v>62</v>
      </c>
      <c r="D186" s="19" t="s">
        <v>61</v>
      </c>
      <c r="E186" s="182"/>
      <c r="F186" s="16">
        <v>426</v>
      </c>
      <c r="G186" s="17"/>
      <c r="H186" s="18">
        <f t="shared" si="5"/>
        <v>0</v>
      </c>
      <c r="I186" s="20"/>
      <c r="J186" s="19"/>
      <c r="K186" s="26"/>
      <c r="L186" s="75"/>
      <c r="M186" s="75"/>
    </row>
    <row r="187" spans="1:13" ht="120" hidden="1">
      <c r="A187" s="181"/>
      <c r="B187" s="180"/>
      <c r="C187" s="19" t="s">
        <v>60</v>
      </c>
      <c r="D187" s="19" t="s">
        <v>59</v>
      </c>
      <c r="E187" s="182"/>
      <c r="F187" s="16">
        <v>427</v>
      </c>
      <c r="G187" s="17"/>
      <c r="H187" s="18">
        <f t="shared" si="5"/>
        <v>0</v>
      </c>
      <c r="I187" s="20"/>
      <c r="J187" s="19"/>
      <c r="K187" s="26"/>
      <c r="L187" s="75"/>
      <c r="M187" s="75"/>
    </row>
    <row r="188" spans="1:13" ht="180" hidden="1">
      <c r="A188" s="181"/>
      <c r="B188" s="180"/>
      <c r="C188" s="19" t="s">
        <v>58</v>
      </c>
      <c r="D188" s="19" t="s">
        <v>57</v>
      </c>
      <c r="E188" s="182"/>
      <c r="F188" s="16">
        <v>428</v>
      </c>
      <c r="G188" s="17"/>
      <c r="H188" s="18">
        <f t="shared" si="5"/>
        <v>0</v>
      </c>
      <c r="I188" s="20"/>
      <c r="J188" s="19"/>
      <c r="K188" s="26"/>
      <c r="L188" s="75"/>
      <c r="M188" s="75"/>
    </row>
    <row r="189" spans="1:13" ht="180" hidden="1">
      <c r="A189" s="181"/>
      <c r="B189" s="180"/>
      <c r="C189" s="19" t="s">
        <v>56</v>
      </c>
      <c r="D189" s="19" t="s">
        <v>55</v>
      </c>
      <c r="E189" s="182"/>
      <c r="F189" s="16">
        <v>430</v>
      </c>
      <c r="G189" s="17"/>
      <c r="H189" s="18">
        <f t="shared" si="5"/>
        <v>0</v>
      </c>
      <c r="I189" s="20"/>
      <c r="J189" s="19"/>
      <c r="K189" s="26"/>
      <c r="L189" s="75"/>
      <c r="M189" s="75"/>
    </row>
    <row r="190" spans="1:13" ht="105" hidden="1">
      <c r="A190" s="181"/>
      <c r="B190" s="180"/>
      <c r="C190" s="19" t="s">
        <v>54</v>
      </c>
      <c r="D190" s="19" t="s">
        <v>53</v>
      </c>
      <c r="E190" s="182"/>
      <c r="F190" s="16">
        <v>431</v>
      </c>
      <c r="G190" s="17"/>
      <c r="H190" s="18">
        <f t="shared" si="5"/>
        <v>0</v>
      </c>
      <c r="I190" s="20"/>
      <c r="J190" s="19"/>
      <c r="K190" s="26"/>
      <c r="L190" s="75"/>
      <c r="M190" s="75"/>
    </row>
    <row r="191" spans="1:13" ht="150" hidden="1">
      <c r="A191" s="181"/>
      <c r="B191" s="180"/>
      <c r="C191" s="19" t="s">
        <v>52</v>
      </c>
      <c r="D191" s="19" t="s">
        <v>51</v>
      </c>
      <c r="E191" s="182"/>
      <c r="F191" s="16">
        <v>432</v>
      </c>
      <c r="G191" s="17"/>
      <c r="H191" s="18">
        <f t="shared" si="5"/>
        <v>0</v>
      </c>
      <c r="I191" s="20"/>
      <c r="J191" s="19"/>
      <c r="K191" s="26"/>
      <c r="L191" s="75"/>
      <c r="M191" s="75"/>
    </row>
    <row r="192" spans="1:13" ht="60" hidden="1">
      <c r="A192" s="181"/>
      <c r="B192" s="180"/>
      <c r="C192" s="19" t="s">
        <v>50</v>
      </c>
      <c r="D192" s="19" t="s">
        <v>49</v>
      </c>
      <c r="E192" s="182"/>
      <c r="F192" s="16">
        <v>433</v>
      </c>
      <c r="G192" s="17"/>
      <c r="H192" s="18">
        <f t="shared" si="5"/>
        <v>0</v>
      </c>
      <c r="I192" s="20"/>
      <c r="J192" s="19"/>
      <c r="K192" s="26"/>
      <c r="L192" s="75"/>
      <c r="M192" s="75"/>
    </row>
    <row r="193" spans="1:13" ht="60" hidden="1">
      <c r="A193" s="181"/>
      <c r="B193" s="180"/>
      <c r="C193" s="19" t="s">
        <v>48</v>
      </c>
      <c r="D193" s="19" t="s">
        <v>47</v>
      </c>
      <c r="E193" s="182"/>
      <c r="F193" s="16">
        <v>434</v>
      </c>
      <c r="G193" s="17"/>
      <c r="H193" s="18">
        <f t="shared" si="5"/>
        <v>0</v>
      </c>
      <c r="I193" s="20"/>
      <c r="J193" s="19"/>
      <c r="K193" s="26"/>
      <c r="L193" s="75"/>
      <c r="M193" s="75"/>
    </row>
    <row r="194" spans="1:13" ht="90" hidden="1">
      <c r="A194" s="181"/>
      <c r="B194" s="180"/>
      <c r="C194" s="19" t="s">
        <v>46</v>
      </c>
      <c r="D194" s="19" t="s">
        <v>45</v>
      </c>
      <c r="E194" s="182"/>
      <c r="F194" s="16">
        <v>435</v>
      </c>
      <c r="G194" s="17"/>
      <c r="H194" s="18">
        <f t="shared" si="5"/>
        <v>0</v>
      </c>
      <c r="I194" s="20"/>
      <c r="J194" s="19"/>
      <c r="K194" s="26"/>
      <c r="L194" s="75"/>
      <c r="M194" s="75"/>
    </row>
    <row r="195" spans="1:13" ht="90" hidden="1">
      <c r="A195" s="181"/>
      <c r="B195" s="180"/>
      <c r="C195" s="19" t="s">
        <v>44</v>
      </c>
      <c r="D195" s="19" t="s">
        <v>43</v>
      </c>
      <c r="E195" s="182"/>
      <c r="F195" s="16">
        <v>436</v>
      </c>
      <c r="G195" s="17"/>
      <c r="H195" s="18">
        <f t="shared" si="5"/>
        <v>0</v>
      </c>
      <c r="I195" s="20"/>
      <c r="J195" s="19"/>
      <c r="K195" s="26"/>
      <c r="L195" s="75"/>
      <c r="M195" s="75"/>
    </row>
    <row r="196" spans="1:13" ht="75" hidden="1">
      <c r="A196" s="181"/>
      <c r="B196" s="180"/>
      <c r="C196" s="19" t="s">
        <v>42</v>
      </c>
      <c r="D196" s="19" t="s">
        <v>41</v>
      </c>
      <c r="E196" s="182"/>
      <c r="F196" s="16">
        <v>437</v>
      </c>
      <c r="G196" s="17"/>
      <c r="H196" s="18">
        <f t="shared" si="5"/>
        <v>0</v>
      </c>
      <c r="I196" s="20"/>
      <c r="J196" s="19"/>
      <c r="K196" s="26"/>
      <c r="L196" s="75"/>
      <c r="M196" s="75"/>
    </row>
    <row r="197" spans="1:13" ht="105" hidden="1">
      <c r="A197" s="181"/>
      <c r="B197" s="180"/>
      <c r="C197" s="19" t="s">
        <v>40</v>
      </c>
      <c r="D197" s="19" t="s">
        <v>39</v>
      </c>
      <c r="E197" s="182"/>
      <c r="F197" s="16">
        <v>438</v>
      </c>
      <c r="G197" s="17"/>
      <c r="H197" s="18">
        <f t="shared" si="5"/>
        <v>0</v>
      </c>
      <c r="I197" s="20"/>
      <c r="J197" s="19"/>
      <c r="K197" s="26"/>
      <c r="L197" s="75"/>
      <c r="M197" s="75"/>
    </row>
    <row r="198" spans="1:13" s="77" customFormat="1" ht="126" hidden="1">
      <c r="A198" s="177" t="s">
        <v>38</v>
      </c>
      <c r="B198" s="36" t="s">
        <v>37</v>
      </c>
      <c r="C198" s="36" t="s">
        <v>36</v>
      </c>
      <c r="D198" s="37" t="s">
        <v>35</v>
      </c>
      <c r="E198" s="38" t="s">
        <v>34</v>
      </c>
      <c r="F198" s="39"/>
      <c r="G198" s="40"/>
      <c r="H198" s="18">
        <f t="shared" si="5"/>
        <v>0</v>
      </c>
      <c r="I198" s="20"/>
      <c r="J198" s="41"/>
      <c r="K198" s="128"/>
      <c r="L198" s="76"/>
      <c r="M198" s="76"/>
    </row>
    <row r="199" spans="1:13" s="77" customFormat="1" ht="173.25" hidden="1">
      <c r="A199" s="177"/>
      <c r="B199" s="36" t="s">
        <v>33</v>
      </c>
      <c r="C199" s="41" t="s">
        <v>32</v>
      </c>
      <c r="D199" s="41" t="s">
        <v>31</v>
      </c>
      <c r="E199" s="38" t="s">
        <v>30</v>
      </c>
      <c r="F199" s="39">
        <v>749</v>
      </c>
      <c r="G199" s="40"/>
      <c r="H199" s="18">
        <f t="shared" si="5"/>
        <v>0</v>
      </c>
      <c r="I199" s="20"/>
      <c r="J199" s="41"/>
      <c r="K199" s="128"/>
      <c r="L199" s="76"/>
      <c r="M199" s="76"/>
    </row>
    <row r="200" spans="1:13" ht="409.5" hidden="1">
      <c r="A200" s="178" t="s">
        <v>29</v>
      </c>
      <c r="B200" s="179" t="s">
        <v>28</v>
      </c>
      <c r="C200" s="19" t="s">
        <v>27</v>
      </c>
      <c r="D200" s="19" t="s">
        <v>26</v>
      </c>
      <c r="E200" s="19" t="s">
        <v>25</v>
      </c>
      <c r="F200" s="16">
        <v>749</v>
      </c>
      <c r="G200" s="17"/>
      <c r="H200" s="18">
        <f t="shared" si="5"/>
        <v>0</v>
      </c>
      <c r="I200" s="20"/>
      <c r="J200" s="19"/>
      <c r="K200" s="26"/>
      <c r="L200" s="75"/>
      <c r="M200" s="75"/>
    </row>
    <row r="201" spans="1:13" ht="180" hidden="1">
      <c r="A201" s="178"/>
      <c r="B201" s="179"/>
      <c r="C201" s="19" t="s">
        <v>24</v>
      </c>
      <c r="D201" s="19" t="s">
        <v>23</v>
      </c>
      <c r="E201" s="19" t="s">
        <v>22</v>
      </c>
      <c r="F201" s="26"/>
      <c r="G201" s="33"/>
      <c r="H201" s="18">
        <f t="shared" si="5"/>
        <v>0</v>
      </c>
      <c r="I201" s="20"/>
      <c r="J201" s="26"/>
      <c r="K201" s="26"/>
      <c r="L201" s="75"/>
      <c r="M201" s="75"/>
    </row>
    <row r="202" spans="1:13" ht="195" hidden="1">
      <c r="A202" s="178"/>
      <c r="B202" s="179"/>
      <c r="C202" s="19" t="s">
        <v>21</v>
      </c>
      <c r="D202" s="19" t="s">
        <v>20</v>
      </c>
      <c r="E202" s="19" t="s">
        <v>19</v>
      </c>
      <c r="F202" s="26"/>
      <c r="G202" s="33"/>
      <c r="H202" s="18">
        <f t="shared" si="5"/>
        <v>0</v>
      </c>
      <c r="I202" s="20"/>
      <c r="J202" s="26"/>
      <c r="K202" s="26"/>
      <c r="L202" s="75"/>
      <c r="M202" s="75"/>
    </row>
    <row r="203" spans="1:13" ht="225" hidden="1">
      <c r="A203" s="178"/>
      <c r="B203" s="179"/>
      <c r="C203" s="19" t="s">
        <v>18</v>
      </c>
      <c r="D203" s="19" t="s">
        <v>17</v>
      </c>
      <c r="E203" s="19" t="s">
        <v>16</v>
      </c>
      <c r="F203" s="26"/>
      <c r="G203" s="33"/>
      <c r="H203" s="18">
        <f t="shared" si="5"/>
        <v>0</v>
      </c>
      <c r="I203" s="20"/>
      <c r="J203" s="26"/>
      <c r="K203" s="26"/>
      <c r="L203" s="75"/>
      <c r="M203" s="75"/>
    </row>
    <row r="204" spans="1:13" ht="135" hidden="1">
      <c r="A204" s="178"/>
      <c r="B204" s="179"/>
      <c r="C204" s="19" t="s">
        <v>15</v>
      </c>
      <c r="D204" s="19" t="s">
        <v>14</v>
      </c>
      <c r="E204" s="19" t="s">
        <v>13</v>
      </c>
      <c r="F204" s="26"/>
      <c r="G204" s="33"/>
      <c r="H204" s="18">
        <f t="shared" si="5"/>
        <v>0</v>
      </c>
      <c r="I204" s="20"/>
      <c r="J204" s="26"/>
      <c r="K204" s="26"/>
      <c r="L204" s="75"/>
      <c r="M204" s="75"/>
    </row>
    <row r="206" spans="1:13" hidden="1">
      <c r="A206" s="42" t="str">
        <f>B2</f>
        <v>SECRETARÍA DE COMPETITIVIDAD Y DESARROLLO ECONÓMICO</v>
      </c>
    </row>
    <row r="207" spans="1:13" ht="31.5" hidden="1">
      <c r="A207" s="49" t="s">
        <v>12</v>
      </c>
      <c r="B207" s="50" t="s">
        <v>11</v>
      </c>
      <c r="C207" s="51" t="s">
        <v>10</v>
      </c>
    </row>
    <row r="208" spans="1:13" ht="39" hidden="1" customHeight="1">
      <c r="A208" s="52" t="s">
        <v>9</v>
      </c>
      <c r="B208" s="53">
        <f>I8</f>
        <v>0</v>
      </c>
      <c r="C208" s="54" t="str">
        <f>CONCATENATE(J8," 2- ",J9," 3- ",J10," 4- ",J11," 5- ",J13," 6- ",J14," 7- ",J15," 8- ",J16)</f>
        <v xml:space="preserve">No se observo la publicación de la información relacionada con la ubicación, horarios de atención,  teléfonos y toda la información o mecanismos de contacto que tenga la entidad 2-  3-  4-  5-  6-  7-  8- </v>
      </c>
    </row>
    <row r="209" spans="1:8" ht="39" hidden="1" customHeight="1">
      <c r="A209" s="52" t="s">
        <v>8</v>
      </c>
      <c r="B209" s="53">
        <f>I22</f>
        <v>0.45</v>
      </c>
      <c r="C209" s="54" t="str">
        <f>CONCATENATE(J22," 2- ",J23," 3- ",J24," 4- ",J25," 5- ",J26," 6- ",J27," 7- ",J28," 8- ",J29," 9- ",J30," 10- ",J31)</f>
        <v>Realizar la publicación de los datos abiertos en formatos accesibles y reutilizables, en cuanto al portal de datos abiertos es importante realizar la publicación de los datos abiertos en el portal www.datos.gov.co 2-  3-  4- Al momento de la revisión se evidenciaron paginas de convocatorias de los años 2017,2018,2019 y 2020, no se evidencia  la publicación de las convocatorias vigentes. 5-  6- Es importante mantener actualizado el glosario 7-  8- Se observa el calendario de 2019, no se evidencia la publicación de las actividades vigentes 9- No se observa la publicación de información dirigida para los niños, niñas y adolescentes sobre la entidad, sus servicios o sus actividades, de manera didáctica. 10- Se evidencia la publicación de información de interés actualizada, ya que en los enlaces relacionados la información esta desactualizada</v>
      </c>
      <c r="E209" s="55" t="s">
        <v>429</v>
      </c>
      <c r="F209" s="55"/>
      <c r="G209" s="56">
        <f>COUNTIF($G$8:$G$154,"SI")</f>
        <v>16</v>
      </c>
      <c r="H209" s="57">
        <f>(G209*100%)/$G$213</f>
        <v>0.18390804597701149</v>
      </c>
    </row>
    <row r="210" spans="1:8" ht="39" hidden="1" customHeight="1">
      <c r="A210" s="52" t="s">
        <v>7</v>
      </c>
      <c r="B210" s="53">
        <f>I32</f>
        <v>0.53125</v>
      </c>
      <c r="C210" s="54" t="str">
        <f>CONCATENATE(J32," 2- ",J33," 3- ",J34," 4- ",J35," 5- ",J36," 6- ",J37," 7- ",J39," 8- ",J40," 9- ",J41," 10- ",J42," 11- ",J43," 12- ",J44," 13- ",J45," 14- ",J46," 15- ",J47," 16- ",J48," 17- ",J49," 18- ",J50," 19- ",J51," 20- ",J52)</f>
        <v xml:space="preserve"> 2- Las funciones de la Secretaría de acuerdo al Decreto 437 del 25 de septiembre de 2020 estan desactualizadas 3- No se observa la  publicación del mapa de procesos y procedimientos de la entidad que esta en el Sistema Integral de Gestión y Control 4-  5-  6-  7- No se observa el enlace con el Sistema de Información de Empleo Público – SIGEP, para cumplir con este ítem es importante que el SIGEP este actualizado 8-  9-  10-  11-  12-  13-  14-  15-  16-  17-  18-  19-  20- No se evidencia la publicación del directorio de  agremiaciones o asociaciones relacionadas con la actividad propia de la entidad</v>
      </c>
      <c r="E210" s="55" t="s">
        <v>405</v>
      </c>
      <c r="F210" s="55"/>
      <c r="G210" s="56">
        <f>COUNTIF($G$8:$G$154,"NO")</f>
        <v>58</v>
      </c>
      <c r="H210" s="57">
        <f t="shared" ref="H210:H212" si="6">(G210*100%)/$G$213</f>
        <v>0.66666666666666663</v>
      </c>
    </row>
    <row r="211" spans="1:8" ht="39" hidden="1" customHeight="1">
      <c r="A211" s="52" t="s">
        <v>6</v>
      </c>
      <c r="B211" s="53">
        <f>I54</f>
        <v>0</v>
      </c>
      <c r="C211" s="54" t="str">
        <f>CONCATENATE(J54," 2- ",J62," 3- ",J63," 4- ",J65)</f>
        <v xml:space="preserve">No se observa la publicación de la normatividad emitida y la que esta vinculada al proceso del cual la entidad es líder, el listado de la normatividad debe tener  el Tipo de Norma, Fecha de expedición, Descripción corta y Enlace para su consulta, si están vigentes o no. 2-  3-  4- </v>
      </c>
      <c r="E211" s="55" t="s">
        <v>430</v>
      </c>
      <c r="F211" s="55"/>
      <c r="G211" s="56">
        <f>COUNTIF($G$8:$G$154,"PARCIAL")</f>
        <v>8</v>
      </c>
      <c r="H211" s="57">
        <f t="shared" si="6"/>
        <v>9.1954022988505746E-2</v>
      </c>
    </row>
    <row r="212" spans="1:8" ht="39" hidden="1" customHeight="1">
      <c r="A212" s="52" t="s">
        <v>5</v>
      </c>
      <c r="B212" s="53">
        <f>I83</f>
        <v>0.5</v>
      </c>
      <c r="C212" s="54" t="str">
        <f>CONCATENATE(" 1- ",J83)</f>
        <v xml:space="preserve"> 1- En los enlaces relacionados se observan 3 programas del plan de desarrollo "Unidos podemos más", es importante publicar los programas y proyectos que actualmente se están ejecutando.</v>
      </c>
      <c r="E212" s="55" t="s">
        <v>431</v>
      </c>
      <c r="F212" s="55"/>
      <c r="G212" s="56">
        <f>COUNTIF($G$8:$G$154,"NO APLICA")</f>
        <v>5</v>
      </c>
      <c r="H212" s="57">
        <f t="shared" si="6"/>
        <v>5.7471264367816091E-2</v>
      </c>
    </row>
    <row r="213" spans="1:8" ht="39" hidden="1" customHeight="1">
      <c r="A213" s="52" t="s">
        <v>4</v>
      </c>
      <c r="B213" s="53">
        <f>I90</f>
        <v>0.33333333333333331</v>
      </c>
      <c r="C213" s="54" t="str">
        <f>CONCATENATE(J90," 2- ",J92," 3- ",J93," 4- ",J94," 5- ",J95," 6- ",J96," 7- ",J97," 8- ",J101)</f>
        <v xml:space="preserve"> 2-  3- No se observa la publicación de los informes de rendición de cuentas 4- No se evidencia la publicación de los informes 5-  6- Se observa un plan de mejoramiento de vigencia anterior, es importante realizar la publicación de los planes vigentes y realizar el enlace al sitio web del organismo de control en donde se encuentren los informes que éste ha elaborado sobre la entidad. 7-  8- Se observa la publicación de un programa dirigido a las victimas de conflicto armado del plan de desarrollo "Unidos podemos más", es importante realizar la actualización de los programas con los actuales</v>
      </c>
      <c r="E213" s="58">
        <v>87</v>
      </c>
      <c r="F213" s="26"/>
      <c r="G213" s="59">
        <f>SUM(G209:G212)</f>
        <v>87</v>
      </c>
      <c r="H213" s="60"/>
    </row>
    <row r="214" spans="1:8" ht="39" hidden="1" customHeight="1">
      <c r="A214" s="52" t="s">
        <v>3</v>
      </c>
      <c r="B214" s="53">
        <f>I107</f>
        <v>0.83333333333333337</v>
      </c>
      <c r="C214" s="54" t="str">
        <f>CONCATENATE(J107," 2- ",J108," 3- ",J110)</f>
        <v xml:space="preserve">Se observan varias paginas de contratación de vigencias anteriores con el fin de no generar confusiones 2-  3- No se observa la publicación del plan de adquisiciones a través  el enlace que direccione al PAA en SECOP. </v>
      </c>
      <c r="E214" s="61"/>
      <c r="F214" s="61"/>
      <c r="G214" s="59">
        <f>E213-G213</f>
        <v>0</v>
      </c>
      <c r="H214" s="60"/>
    </row>
    <row r="215" spans="1:8" ht="39" hidden="1" customHeight="1">
      <c r="A215" s="52" t="s">
        <v>2</v>
      </c>
      <c r="B215" s="53">
        <f>I111</f>
        <v>1</v>
      </c>
      <c r="C215" s="54" t="str">
        <f>CONCATENATE(J111," 2- ",J112," 3- ",J113," 4- ",J114," 5- ",J115)</f>
        <v xml:space="preserve"> 2-  3-  4-  5- </v>
      </c>
      <c r="E215" s="62">
        <v>1</v>
      </c>
      <c r="G215" s="63"/>
    </row>
    <row r="216" spans="1:8" ht="39" hidden="1" customHeight="1">
      <c r="A216" s="52" t="s">
        <v>1</v>
      </c>
      <c r="B216" s="53">
        <f>I116</f>
        <v>0</v>
      </c>
      <c r="C216" s="54" t="str">
        <f>CONCATENATE(J117," 2- ",J120," 3- ",J121," - ",J122," 4- ",J123," - ",J124," 5- ",J125," 6- ",J126," 10- ",J127," 7- ",J130," 3- ",J131," 8- ",J132," 9- ",J133," 10- ",J134," 11- ",J135," 12- ",J136," 13- ",J137," 14- ",J139," 15- ",J140," 16- ",J141," 17- ",J142," 18- ",J143," 19- ",J146," 20- ",J147," 21- ",J148," 22- ",J149," 23- ",J150," 24- ",J151," 25- ",J152," 26- ",J153," 27- ",J154)</f>
        <v xml:space="preserve">El Índice de información Clasificada y Reservada es el inventario de la información pública generada, obtenida, adquirida o controlada por la entidad con las características 2-  3-  -  4-  -  5-  6-  10- El Índice de información Clasificada y Reservada es el inventario de la información pública generada, obtenida, adquirida o controlada por la entidad con las características 7-  3-  8-  9-  10-  11-  12-  13-  14-  15-  16-  17-  18- El Índice de información Clasificada y Reservada es el inventario de la información pública generada, obtenida, adquirida o controlada por la entidad con las características
 19-  20-  21-  22-  23-  24-  25-  26-  27- </v>
      </c>
      <c r="E216" s="62">
        <f>B217</f>
        <v>0.40532407407407406</v>
      </c>
      <c r="F216" s="64"/>
      <c r="G216" s="65">
        <f>E215-E216</f>
        <v>0.594675925925926</v>
      </c>
    </row>
    <row r="217" spans="1:8" ht="15.75" hidden="1">
      <c r="A217" s="66" t="s">
        <v>0</v>
      </c>
      <c r="B217" s="67">
        <f>AVERAGE(B208:B216)</f>
        <v>0.40532407407407406</v>
      </c>
      <c r="C217" s="67"/>
    </row>
  </sheetData>
  <sheetProtection algorithmName="SHA-512" hashValue="e2UqRJrKgUjnJf97T2SdDr4y1I1dWN7zXRBedi1z9zxnwWotRksqgJlDiiBQ4gElcXl1R563en6hW+54qV7aww==" saltValue="4QX2TvI7MDoF4nd5rf0rtg==" spinCount="100000" sheet="1" objects="1" scenarios="1"/>
  <autoFilter ref="A6:M169"/>
  <mergeCells count="131">
    <mergeCell ref="A1:J1"/>
    <mergeCell ref="A5:C5"/>
    <mergeCell ref="G5:I5"/>
    <mergeCell ref="J5:J6"/>
    <mergeCell ref="A7:A21"/>
    <mergeCell ref="B8:B12"/>
    <mergeCell ref="E8:E12"/>
    <mergeCell ref="I8:I16"/>
    <mergeCell ref="A22:A31"/>
    <mergeCell ref="B22:B23"/>
    <mergeCell ref="E22:E23"/>
    <mergeCell ref="I22:I31"/>
    <mergeCell ref="L22:L31"/>
    <mergeCell ref="M22:M31"/>
    <mergeCell ref="L8:L16"/>
    <mergeCell ref="M8:M16"/>
    <mergeCell ref="B13:B16"/>
    <mergeCell ref="E13:E16"/>
    <mergeCell ref="B17:B20"/>
    <mergeCell ref="E17:E20"/>
    <mergeCell ref="A32:A53"/>
    <mergeCell ref="I32:I52"/>
    <mergeCell ref="L32:L52"/>
    <mergeCell ref="M32:M52"/>
    <mergeCell ref="B35:B37"/>
    <mergeCell ref="E35:E37"/>
    <mergeCell ref="B39:B50"/>
    <mergeCell ref="E39:E50"/>
    <mergeCell ref="G40:G41"/>
    <mergeCell ref="H40:H41"/>
    <mergeCell ref="J75:J82"/>
    <mergeCell ref="B85:B88"/>
    <mergeCell ref="E85:E88"/>
    <mergeCell ref="A54:A65"/>
    <mergeCell ref="B54:B61"/>
    <mergeCell ref="E54:E61"/>
    <mergeCell ref="I54:I65"/>
    <mergeCell ref="L54:L65"/>
    <mergeCell ref="M54:M65"/>
    <mergeCell ref="B62:B64"/>
    <mergeCell ref="E62:E64"/>
    <mergeCell ref="K54:K65"/>
    <mergeCell ref="A90:A106"/>
    <mergeCell ref="B90:B94"/>
    <mergeCell ref="E90:E94"/>
    <mergeCell ref="G90:G92"/>
    <mergeCell ref="H90:H92"/>
    <mergeCell ref="I90:I101"/>
    <mergeCell ref="B102:B106"/>
    <mergeCell ref="E102:E106"/>
    <mergeCell ref="A66:A89"/>
    <mergeCell ref="B66:B73"/>
    <mergeCell ref="E66:E73"/>
    <mergeCell ref="B74:B82"/>
    <mergeCell ref="E74:E82"/>
    <mergeCell ref="L90:L101"/>
    <mergeCell ref="M90:M101"/>
    <mergeCell ref="B96:B97"/>
    <mergeCell ref="E96:E97"/>
    <mergeCell ref="B98:B100"/>
    <mergeCell ref="E98:E100"/>
    <mergeCell ref="K90:K92"/>
    <mergeCell ref="J96:J97"/>
    <mergeCell ref="K96:K97"/>
    <mergeCell ref="B159:B160"/>
    <mergeCell ref="E159:E160"/>
    <mergeCell ref="A107:A110"/>
    <mergeCell ref="I107:I110"/>
    <mergeCell ref="L107:L110"/>
    <mergeCell ref="M107:M110"/>
    <mergeCell ref="A111:A115"/>
    <mergeCell ref="B111:B115"/>
    <mergeCell ref="E111:E115"/>
    <mergeCell ref="G111:G112"/>
    <mergeCell ref="H111:H112"/>
    <mergeCell ref="I111:I115"/>
    <mergeCell ref="L111:L115"/>
    <mergeCell ref="M111:M115"/>
    <mergeCell ref="K107:K108"/>
    <mergeCell ref="J107:J108"/>
    <mergeCell ref="K111:K115"/>
    <mergeCell ref="J111:J115"/>
    <mergeCell ref="M117:M126"/>
    <mergeCell ref="B127:B142"/>
    <mergeCell ref="E127:E142"/>
    <mergeCell ref="G127:G128"/>
    <mergeCell ref="H127:H128"/>
    <mergeCell ref="J127:J142"/>
    <mergeCell ref="K127:K142"/>
    <mergeCell ref="L127:L142"/>
    <mergeCell ref="B157:B158"/>
    <mergeCell ref="E157:E158"/>
    <mergeCell ref="M127:M142"/>
    <mergeCell ref="B143:B154"/>
    <mergeCell ref="E143:E154"/>
    <mergeCell ref="G143:G144"/>
    <mergeCell ref="H143:H144"/>
    <mergeCell ref="J143:J154"/>
    <mergeCell ref="K143:K154"/>
    <mergeCell ref="L143:L154"/>
    <mergeCell ref="M143:M154"/>
    <mergeCell ref="I116:I154"/>
    <mergeCell ref="B117:B126"/>
    <mergeCell ref="E117:E126"/>
    <mergeCell ref="G117:G118"/>
    <mergeCell ref="H117:H118"/>
    <mergeCell ref="L117:L126"/>
    <mergeCell ref="A198:A199"/>
    <mergeCell ref="A200:A204"/>
    <mergeCell ref="B200:B204"/>
    <mergeCell ref="J8:J16"/>
    <mergeCell ref="K8:K16"/>
    <mergeCell ref="J22:J23"/>
    <mergeCell ref="K22:K23"/>
    <mergeCell ref="K39:K50"/>
    <mergeCell ref="J39:J50"/>
    <mergeCell ref="J54:J65"/>
    <mergeCell ref="B161:B162"/>
    <mergeCell ref="E161:E162"/>
    <mergeCell ref="B164:B169"/>
    <mergeCell ref="E164:E169"/>
    <mergeCell ref="A170:A197"/>
    <mergeCell ref="B171:B197"/>
    <mergeCell ref="E171:E174"/>
    <mergeCell ref="E176:E197"/>
    <mergeCell ref="B155:B156"/>
    <mergeCell ref="E155:E156"/>
    <mergeCell ref="A116:A169"/>
    <mergeCell ref="J117:J126"/>
    <mergeCell ref="K117:K126"/>
    <mergeCell ref="J90:J92"/>
  </mergeCells>
  <hyperlinks>
    <hyperlink ref="K26" r:id="rId1"/>
    <hyperlink ref="K27" r:id="rId2"/>
    <hyperlink ref="K25" r:id="rId3"/>
    <hyperlink ref="K28" r:id="rId4"/>
    <hyperlink ref="K29" r:id="rId5"/>
    <hyperlink ref="K32" r:id="rId6"/>
    <hyperlink ref="K33" r:id="rId7"/>
    <hyperlink ref="K35" r:id="rId8"/>
    <hyperlink ref="K38" r:id="rId9"/>
    <hyperlink ref="K39" r:id="rId10"/>
    <hyperlink ref="K31" r:id="rId11" display="http://www.cundinamarca.gov.co/Home/SecretariasEntidades.gc/SecCompyDesEconomico/SecCompyDesEcoDespliegue/asservalciu_seccompetiydesaeco/fed_x000a__x000a_"/>
    <hyperlink ref="K83" r:id="rId12" display="http://www.cundinamarca.gov.co/Home/SecretariasEntidades.gc/SecCompyDesEconomico/SecCompyDesEcoDespliegue/asprogramasyproyectos_seccompetiydesaeco/csecprogramas"/>
    <hyperlink ref="K90" r:id="rId13" display="http://www.cundinamarca.gov.co/Home/SecretariasEntidades.gc/SecCompyDesEconomico/SecCompyDesEcoDespliegue/asquienessomos_seccompetiydesaeco/csec_desarollo_econ_planeaciongestioncontrol/!ut/p/z1/lZFdT8MgFIZ_keHQuq1ettrRj3U1M4uVG0IYVpIW6uhM9Nd7unihMemUu_PynAM8EE4awq18M60cjbOyw_qJL0VJWUqza7qFtEwhXhdJFNIHWldL8ngG4MeKIdkFSQjA6oDw__d_n_S3_hmAz48vLh2ABoJjdVu1hA9yfLky9tmRRvrXk9FWe-9654XXSrl-0KN5P2gvtUJEYSim6ui6zgnMrBg6abVU6LbVflKM4Yj7-Ax-vkgYRWgNaAHr4g7iCO7pjt7kSRb8AtgEsDJb1SEDyBdfwNxXXJIx9Pt987HJwOTtJ5EqolY!/"/>
    <hyperlink ref="K96" r:id="rId14" display="http://www.cundinamarca.gov.co/Home/SecretariasEntidades.gc/SecCompyDesEconomico/SecCompyDesEcoDespliegue/asquienessomos_seccompetiydesaeco/csec_desarollo_econ_planeaciongestioncontrol/!ut/p/z1/lZFdT8MgFIZ_keHQuq1ettrRj3U1M4uVG0IYVpIW6uhM9Nd7unihMemUu_PynAM8EE4awq18M60cjbOyw_qJL0VJWUqza7qFtEwhXhdJFNIHWldL8ngG4MeKIdkFSQjA6oDw__d_n_S3_hmAz48vLh2ABoJjdVu1hA9yfLky9tmRRvrXk9FWe-9654XXSrl-0KN5P2gvtUJEYSim6ui6zgnMrBg6abVU6LbVflKM4Yj7-Ax-vkgYRWgNaAHr4g7iCO7pjt7kSRb8AtgEsDJb1SEDyBdfwNxXXJIx9Pt987HJwOTtJ5EqolY!/"/>
    <hyperlink ref="K101" r:id="rId15"/>
    <hyperlink ref="K107" r:id="rId16"/>
    <hyperlink ref="K110" r:id="rId17"/>
    <hyperlink ref="K111" r:id="rId18"/>
  </hyperlinks>
  <pageMargins left="0.7" right="0.7" top="0.75" bottom="0.75" header="0.51180555555555496" footer="0.51180555555555496"/>
  <pageSetup firstPageNumber="0" orientation="portrait" horizontalDpi="300" verticalDpi="300" r:id="rId19"/>
  <tableParts count="1">
    <tablePart r:id="rId20"/>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Lista!$A$1:$A$4</xm:f>
          </x14:formula1>
          <xm:sqref>G8:G154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zoomScaleNormal="100" workbookViewId="0">
      <pane xSplit="2" ySplit="7" topLeftCell="C8" activePane="bottomRight" state="frozen"/>
      <selection pane="topRight" activeCell="C1" sqref="C1"/>
      <selection pane="bottomLeft" activeCell="A8" sqref="A8"/>
      <selection pane="bottomRight" activeCell="L8" sqref="L8:L16"/>
    </sheetView>
  </sheetViews>
  <sheetFormatPr baseColWidth="10" defaultColWidth="9.140625" defaultRowHeight="15"/>
  <cols>
    <col min="1" max="1" width="31.7109375" style="42" customWidth="1"/>
    <col min="2" max="2" width="19.7109375" style="43" customWidth="1"/>
    <col min="3" max="3" width="38.7109375" style="43" customWidth="1"/>
    <col min="4" max="4" width="41" style="43" customWidth="1"/>
    <col min="5" max="5" width="13.7109375" style="43" customWidth="1"/>
    <col min="6" max="6" width="11.42578125" style="43" hidden="1" customWidth="1"/>
    <col min="7" max="7" width="12.85546875" style="44" customWidth="1"/>
    <col min="8" max="8" width="13" style="45" customWidth="1"/>
    <col min="9" max="9" width="12.7109375" style="46" customWidth="1"/>
    <col min="10" max="10" width="46.28515625" style="43" customWidth="1"/>
    <col min="11" max="11" width="31" style="43" customWidth="1"/>
    <col min="12" max="12" width="31" style="9" customWidth="1"/>
    <col min="13" max="13" width="54.140625" style="9" customWidth="1"/>
    <col min="14" max="16384" width="9.140625" style="9"/>
  </cols>
  <sheetData>
    <row r="1" spans="1:13">
      <c r="A1" s="205" t="s">
        <v>428</v>
      </c>
      <c r="B1" s="205"/>
      <c r="C1" s="205"/>
      <c r="D1" s="205"/>
      <c r="E1" s="205"/>
      <c r="F1" s="205"/>
      <c r="G1" s="205"/>
      <c r="H1" s="205"/>
      <c r="I1" s="205"/>
      <c r="J1" s="205"/>
    </row>
    <row r="2" spans="1:13">
      <c r="A2" s="78" t="s">
        <v>427</v>
      </c>
      <c r="B2" s="155" t="s">
        <v>568</v>
      </c>
    </row>
    <row r="3" spans="1:13" ht="15.75" hidden="1" customHeight="1">
      <c r="A3" s="78" t="s">
        <v>426</v>
      </c>
      <c r="B3" s="80"/>
      <c r="C3" s="80"/>
      <c r="D3" s="80"/>
    </row>
    <row r="4" spans="1:13">
      <c r="A4" s="42" t="s">
        <v>425</v>
      </c>
      <c r="B4" s="81">
        <v>44356</v>
      </c>
    </row>
    <row r="5" spans="1:13" ht="15.95" customHeight="1">
      <c r="A5" s="206" t="s">
        <v>424</v>
      </c>
      <c r="B5" s="206"/>
      <c r="C5" s="206"/>
      <c r="D5" s="11" t="s">
        <v>423</v>
      </c>
      <c r="E5" s="11" t="s">
        <v>422</v>
      </c>
      <c r="F5" s="11" t="s">
        <v>421</v>
      </c>
      <c r="G5" s="207" t="s">
        <v>420</v>
      </c>
      <c r="H5" s="207"/>
      <c r="I5" s="207"/>
      <c r="J5" s="208" t="s">
        <v>419</v>
      </c>
      <c r="K5" s="125" t="s">
        <v>418</v>
      </c>
      <c r="L5" s="73" t="s">
        <v>417</v>
      </c>
      <c r="M5" s="73" t="s">
        <v>416</v>
      </c>
    </row>
    <row r="6" spans="1:13" ht="15.95" customHeight="1">
      <c r="A6" s="11" t="s">
        <v>12</v>
      </c>
      <c r="B6" s="11" t="s">
        <v>415</v>
      </c>
      <c r="C6" s="11" t="s">
        <v>414</v>
      </c>
      <c r="D6" s="11"/>
      <c r="E6" s="11"/>
      <c r="F6" s="11"/>
      <c r="G6" s="13" t="s">
        <v>413</v>
      </c>
      <c r="H6" s="14" t="s">
        <v>412</v>
      </c>
      <c r="I6" s="12" t="s">
        <v>411</v>
      </c>
      <c r="J6" s="209"/>
      <c r="K6" s="86"/>
      <c r="L6" s="74"/>
      <c r="M6" s="74"/>
    </row>
    <row r="7" spans="1:13" ht="30" hidden="1">
      <c r="A7" s="183" t="s">
        <v>410</v>
      </c>
      <c r="B7" s="19" t="s">
        <v>409</v>
      </c>
      <c r="C7" s="19" t="s">
        <v>408</v>
      </c>
      <c r="D7" s="19" t="s">
        <v>407</v>
      </c>
      <c r="E7" s="19" t="s">
        <v>406</v>
      </c>
      <c r="F7" s="16">
        <v>353</v>
      </c>
      <c r="G7" s="17" t="s">
        <v>405</v>
      </c>
      <c r="H7" s="18">
        <f t="shared" ref="H7:H37" si="0">IF(G7="SI",1,IF(G7="PARCIAL",0.5,IF(G7="NO APLICA","",0)))</f>
        <v>0</v>
      </c>
      <c r="I7" s="20"/>
      <c r="J7" s="19"/>
      <c r="K7" s="26"/>
      <c r="L7" s="75"/>
      <c r="M7" s="75"/>
    </row>
    <row r="8" spans="1:13" ht="30">
      <c r="A8" s="183"/>
      <c r="B8" s="180" t="s">
        <v>404</v>
      </c>
      <c r="C8" s="19" t="s">
        <v>403</v>
      </c>
      <c r="D8" s="19" t="s">
        <v>402</v>
      </c>
      <c r="E8" s="180" t="s">
        <v>337</v>
      </c>
      <c r="F8" s="16">
        <v>200</v>
      </c>
      <c r="G8" s="17" t="s">
        <v>429</v>
      </c>
      <c r="H8" s="18">
        <f t="shared" si="0"/>
        <v>1</v>
      </c>
      <c r="I8" s="184">
        <f>AVERAGE(H8,H9,H10,H13,H15,H16)</f>
        <v>1</v>
      </c>
      <c r="J8" s="19"/>
      <c r="K8" s="174" t="s">
        <v>569</v>
      </c>
      <c r="L8" s="168"/>
      <c r="M8" s="168"/>
    </row>
    <row r="9" spans="1:13" ht="60">
      <c r="A9" s="183"/>
      <c r="B9" s="180"/>
      <c r="C9" s="19" t="s">
        <v>401</v>
      </c>
      <c r="D9" s="19" t="s">
        <v>400</v>
      </c>
      <c r="E9" s="180"/>
      <c r="F9" s="16">
        <v>201</v>
      </c>
      <c r="G9" s="17" t="s">
        <v>429</v>
      </c>
      <c r="H9" s="18">
        <f t="shared" si="0"/>
        <v>1</v>
      </c>
      <c r="I9" s="184"/>
      <c r="J9" s="19"/>
      <c r="K9" s="213"/>
      <c r="L9" s="169"/>
      <c r="M9" s="169"/>
    </row>
    <row r="10" spans="1:13">
      <c r="A10" s="183"/>
      <c r="B10" s="180"/>
      <c r="C10" s="19" t="s">
        <v>399</v>
      </c>
      <c r="D10" s="19"/>
      <c r="E10" s="180"/>
      <c r="F10" s="16">
        <v>202</v>
      </c>
      <c r="G10" s="17" t="s">
        <v>429</v>
      </c>
      <c r="H10" s="18">
        <f t="shared" si="0"/>
        <v>1</v>
      </c>
      <c r="I10" s="184"/>
      <c r="J10" s="19"/>
      <c r="K10" s="213"/>
      <c r="L10" s="169"/>
      <c r="M10" s="169"/>
    </row>
    <row r="11" spans="1:13" ht="15.95" hidden="1" customHeight="1">
      <c r="A11" s="183"/>
      <c r="B11" s="180"/>
      <c r="C11" s="19" t="s">
        <v>398</v>
      </c>
      <c r="D11" s="19" t="s">
        <v>397</v>
      </c>
      <c r="E11" s="180"/>
      <c r="F11" s="16">
        <v>203</v>
      </c>
      <c r="G11" s="17"/>
      <c r="H11" s="18">
        <f t="shared" si="0"/>
        <v>0</v>
      </c>
      <c r="I11" s="184"/>
      <c r="J11" s="19"/>
      <c r="K11" s="213"/>
      <c r="L11" s="169"/>
      <c r="M11" s="169"/>
    </row>
    <row r="12" spans="1:13" ht="90" hidden="1" customHeight="1">
      <c r="A12" s="183"/>
      <c r="B12" s="180"/>
      <c r="C12" s="19" t="s">
        <v>396</v>
      </c>
      <c r="D12" s="19" t="s">
        <v>395</v>
      </c>
      <c r="E12" s="180"/>
      <c r="F12" s="16">
        <v>204</v>
      </c>
      <c r="G12" s="17"/>
      <c r="H12" s="18">
        <f t="shared" si="0"/>
        <v>0</v>
      </c>
      <c r="I12" s="184"/>
      <c r="J12" s="19"/>
      <c r="K12" s="213"/>
      <c r="L12" s="169"/>
      <c r="M12" s="169"/>
    </row>
    <row r="13" spans="1:13">
      <c r="A13" s="183"/>
      <c r="B13" s="180" t="s">
        <v>394</v>
      </c>
      <c r="C13" s="19" t="s">
        <v>393</v>
      </c>
      <c r="D13" s="19" t="s">
        <v>392</v>
      </c>
      <c r="E13" s="180" t="s">
        <v>391</v>
      </c>
      <c r="F13" s="16">
        <v>205</v>
      </c>
      <c r="G13" s="17" t="s">
        <v>429</v>
      </c>
      <c r="H13" s="18">
        <f t="shared" si="0"/>
        <v>1</v>
      </c>
      <c r="I13" s="184"/>
      <c r="J13" s="19"/>
      <c r="K13" s="213"/>
      <c r="L13" s="169"/>
      <c r="M13" s="169"/>
    </row>
    <row r="14" spans="1:13" ht="48" hidden="1" customHeight="1">
      <c r="A14" s="183"/>
      <c r="B14" s="180"/>
      <c r="C14" s="19" t="s">
        <v>390</v>
      </c>
      <c r="D14" s="19" t="s">
        <v>389</v>
      </c>
      <c r="E14" s="180"/>
      <c r="F14" s="16">
        <v>206</v>
      </c>
      <c r="G14" s="17"/>
      <c r="H14" s="18">
        <f t="shared" si="0"/>
        <v>0</v>
      </c>
      <c r="I14" s="184"/>
      <c r="J14" s="19"/>
      <c r="K14" s="213"/>
      <c r="L14" s="169"/>
      <c r="M14" s="169"/>
    </row>
    <row r="15" spans="1:13">
      <c r="A15" s="183"/>
      <c r="B15" s="180"/>
      <c r="C15" s="19" t="s">
        <v>388</v>
      </c>
      <c r="D15" s="19"/>
      <c r="E15" s="180"/>
      <c r="F15" s="16">
        <v>207</v>
      </c>
      <c r="G15" s="17" t="s">
        <v>429</v>
      </c>
      <c r="H15" s="18">
        <f t="shared" si="0"/>
        <v>1</v>
      </c>
      <c r="I15" s="184"/>
      <c r="J15" s="19"/>
      <c r="K15" s="213"/>
      <c r="L15" s="169"/>
      <c r="M15" s="169"/>
    </row>
    <row r="16" spans="1:13" ht="45">
      <c r="A16" s="183"/>
      <c r="B16" s="180"/>
      <c r="C16" s="19" t="s">
        <v>387</v>
      </c>
      <c r="D16" s="19" t="s">
        <v>386</v>
      </c>
      <c r="E16" s="180"/>
      <c r="F16" s="16">
        <v>208</v>
      </c>
      <c r="G16" s="17" t="s">
        <v>431</v>
      </c>
      <c r="H16" s="18" t="str">
        <f t="shared" si="0"/>
        <v/>
      </c>
      <c r="I16" s="184"/>
      <c r="J16" s="19"/>
      <c r="K16" s="212"/>
      <c r="L16" s="170"/>
      <c r="M16" s="170"/>
    </row>
    <row r="17" spans="1:13" ht="30" hidden="1">
      <c r="A17" s="183"/>
      <c r="B17" s="180" t="s">
        <v>385</v>
      </c>
      <c r="C17" s="19" t="s">
        <v>384</v>
      </c>
      <c r="D17" s="19"/>
      <c r="E17" s="180" t="s">
        <v>383</v>
      </c>
      <c r="F17" s="16">
        <v>209</v>
      </c>
      <c r="G17" s="17"/>
      <c r="H17" s="18">
        <f t="shared" si="0"/>
        <v>0</v>
      </c>
      <c r="I17" s="20"/>
      <c r="J17" s="19"/>
      <c r="K17" s="26"/>
      <c r="L17" s="75"/>
      <c r="M17" s="75"/>
    </row>
    <row r="18" spans="1:13" ht="30" hidden="1">
      <c r="A18" s="183"/>
      <c r="B18" s="180"/>
      <c r="C18" s="19" t="s">
        <v>382</v>
      </c>
      <c r="D18" s="19"/>
      <c r="E18" s="180"/>
      <c r="F18" s="16">
        <v>210</v>
      </c>
      <c r="G18" s="17"/>
      <c r="H18" s="18">
        <f t="shared" si="0"/>
        <v>0</v>
      </c>
      <c r="I18" s="20"/>
      <c r="J18" s="19"/>
      <c r="K18" s="26"/>
      <c r="L18" s="75"/>
      <c r="M18" s="75"/>
    </row>
    <row r="19" spans="1:13" ht="30" hidden="1">
      <c r="A19" s="183"/>
      <c r="B19" s="180"/>
      <c r="C19" s="19" t="s">
        <v>381</v>
      </c>
      <c r="D19" s="19"/>
      <c r="E19" s="180"/>
      <c r="F19" s="16">
        <v>211</v>
      </c>
      <c r="G19" s="17"/>
      <c r="H19" s="18">
        <f t="shared" si="0"/>
        <v>0</v>
      </c>
      <c r="I19" s="20"/>
      <c r="J19" s="19"/>
      <c r="K19" s="26"/>
      <c r="L19" s="75"/>
      <c r="M19" s="75"/>
    </row>
    <row r="20" spans="1:13" ht="30" hidden="1">
      <c r="A20" s="183"/>
      <c r="B20" s="180"/>
      <c r="C20" s="19" t="s">
        <v>380</v>
      </c>
      <c r="D20" s="19"/>
      <c r="E20" s="180"/>
      <c r="F20" s="16">
        <v>212</v>
      </c>
      <c r="G20" s="17"/>
      <c r="H20" s="18">
        <f t="shared" si="0"/>
        <v>0</v>
      </c>
      <c r="I20" s="20"/>
      <c r="J20" s="19"/>
      <c r="K20" s="26"/>
      <c r="L20" s="75"/>
      <c r="M20" s="75"/>
    </row>
    <row r="21" spans="1:13" ht="105" hidden="1">
      <c r="A21" s="183"/>
      <c r="B21" s="19" t="s">
        <v>379</v>
      </c>
      <c r="C21" s="19" t="s">
        <v>378</v>
      </c>
      <c r="D21" s="19" t="s">
        <v>377</v>
      </c>
      <c r="E21" s="19" t="s">
        <v>376</v>
      </c>
      <c r="F21" s="16">
        <v>213</v>
      </c>
      <c r="G21" s="17"/>
      <c r="H21" s="18">
        <f t="shared" si="0"/>
        <v>0</v>
      </c>
      <c r="I21" s="20"/>
      <c r="J21" s="19"/>
      <c r="K21" s="26"/>
      <c r="L21" s="75"/>
      <c r="M21" s="75"/>
    </row>
    <row r="22" spans="1:13" ht="111.95" customHeight="1">
      <c r="A22" s="183" t="s">
        <v>375</v>
      </c>
      <c r="B22" s="180" t="s">
        <v>374</v>
      </c>
      <c r="C22" s="19" t="s">
        <v>373</v>
      </c>
      <c r="D22" s="19" t="s">
        <v>372</v>
      </c>
      <c r="E22" s="180" t="s">
        <v>371</v>
      </c>
      <c r="F22" s="16">
        <v>214</v>
      </c>
      <c r="G22" s="17" t="s">
        <v>430</v>
      </c>
      <c r="H22" s="18">
        <f t="shared" si="0"/>
        <v>0.5</v>
      </c>
      <c r="I22" s="184">
        <f>AVERAGE(H22,H23,H24,H25,H26,H27,H28,H29,H30,H31)</f>
        <v>0.55000000000000004</v>
      </c>
      <c r="J22" s="210" t="s">
        <v>1153</v>
      </c>
      <c r="K22" s="174" t="s">
        <v>583</v>
      </c>
      <c r="L22" s="168"/>
      <c r="M22" s="168"/>
    </row>
    <row r="23" spans="1:13" ht="90">
      <c r="A23" s="183"/>
      <c r="B23" s="180"/>
      <c r="C23" s="19" t="s">
        <v>370</v>
      </c>
      <c r="D23" s="19" t="s">
        <v>369</v>
      </c>
      <c r="E23" s="180"/>
      <c r="F23" s="16">
        <v>215</v>
      </c>
      <c r="G23" s="17" t="s">
        <v>405</v>
      </c>
      <c r="H23" s="18">
        <f t="shared" si="0"/>
        <v>0</v>
      </c>
      <c r="I23" s="184"/>
      <c r="J23" s="211"/>
      <c r="K23" s="212"/>
      <c r="L23" s="169"/>
      <c r="M23" s="169"/>
    </row>
    <row r="24" spans="1:13" ht="77.099999999999994" customHeight="1">
      <c r="A24" s="183"/>
      <c r="B24" s="19" t="s">
        <v>368</v>
      </c>
      <c r="C24" s="19" t="s">
        <v>367</v>
      </c>
      <c r="D24" s="19" t="s">
        <v>366</v>
      </c>
      <c r="E24" s="19"/>
      <c r="F24" s="16">
        <v>216</v>
      </c>
      <c r="G24" s="17" t="s">
        <v>430</v>
      </c>
      <c r="H24" s="18">
        <f t="shared" si="0"/>
        <v>0.5</v>
      </c>
      <c r="I24" s="184"/>
      <c r="J24" s="19" t="s">
        <v>1154</v>
      </c>
      <c r="K24" s="102" t="s">
        <v>570</v>
      </c>
      <c r="L24" s="169"/>
      <c r="M24" s="169"/>
    </row>
    <row r="25" spans="1:13" ht="161.1" customHeight="1">
      <c r="A25" s="183"/>
      <c r="B25" s="19" t="s">
        <v>365</v>
      </c>
      <c r="C25" s="19" t="s">
        <v>364</v>
      </c>
      <c r="D25" s="19"/>
      <c r="E25" s="19"/>
      <c r="F25" s="16">
        <v>217</v>
      </c>
      <c r="G25" s="17" t="s">
        <v>430</v>
      </c>
      <c r="H25" s="18">
        <f t="shared" si="0"/>
        <v>0.5</v>
      </c>
      <c r="I25" s="184"/>
      <c r="J25" s="19" t="s">
        <v>1155</v>
      </c>
      <c r="K25" s="102" t="s">
        <v>580</v>
      </c>
      <c r="L25" s="169"/>
      <c r="M25" s="169"/>
    </row>
    <row r="26" spans="1:13" ht="90">
      <c r="A26" s="183"/>
      <c r="B26" s="19" t="s">
        <v>363</v>
      </c>
      <c r="C26" s="19" t="s">
        <v>362</v>
      </c>
      <c r="D26" s="19" t="s">
        <v>361</v>
      </c>
      <c r="E26" s="19"/>
      <c r="F26" s="16">
        <v>218</v>
      </c>
      <c r="G26" s="17" t="s">
        <v>429</v>
      </c>
      <c r="H26" s="18">
        <f t="shared" si="0"/>
        <v>1</v>
      </c>
      <c r="I26" s="184"/>
      <c r="J26" s="19"/>
      <c r="K26" s="102" t="s">
        <v>573</v>
      </c>
      <c r="L26" s="169"/>
      <c r="M26" s="169"/>
    </row>
    <row r="27" spans="1:13" ht="75">
      <c r="A27" s="183"/>
      <c r="B27" s="19" t="s">
        <v>360</v>
      </c>
      <c r="C27" s="19" t="s">
        <v>359</v>
      </c>
      <c r="D27" s="19"/>
      <c r="E27" s="19"/>
      <c r="F27" s="16">
        <v>219</v>
      </c>
      <c r="G27" s="17" t="s">
        <v>429</v>
      </c>
      <c r="H27" s="18">
        <f t="shared" si="0"/>
        <v>1</v>
      </c>
      <c r="I27" s="184"/>
      <c r="J27" s="19"/>
      <c r="K27" s="102" t="s">
        <v>572</v>
      </c>
      <c r="L27" s="169"/>
      <c r="M27" s="169"/>
    </row>
    <row r="28" spans="1:13" ht="90">
      <c r="A28" s="183"/>
      <c r="B28" s="19" t="s">
        <v>358</v>
      </c>
      <c r="C28" s="19" t="s">
        <v>357</v>
      </c>
      <c r="D28" s="19"/>
      <c r="E28" s="19"/>
      <c r="F28" s="16">
        <v>220</v>
      </c>
      <c r="G28" s="17" t="s">
        <v>429</v>
      </c>
      <c r="H28" s="18">
        <f t="shared" si="0"/>
        <v>1</v>
      </c>
      <c r="I28" s="184"/>
      <c r="J28" s="19"/>
      <c r="K28" s="102" t="s">
        <v>571</v>
      </c>
      <c r="L28" s="169"/>
      <c r="M28" s="169"/>
    </row>
    <row r="29" spans="1:13" ht="45">
      <c r="A29" s="183"/>
      <c r="B29" s="19" t="s">
        <v>356</v>
      </c>
      <c r="C29" s="19" t="s">
        <v>355</v>
      </c>
      <c r="D29" s="19"/>
      <c r="E29" s="19"/>
      <c r="F29" s="16">
        <v>221</v>
      </c>
      <c r="G29" s="17" t="s">
        <v>405</v>
      </c>
      <c r="H29" s="18">
        <f t="shared" si="0"/>
        <v>0</v>
      </c>
      <c r="I29" s="184"/>
      <c r="J29" s="19" t="s">
        <v>539</v>
      </c>
      <c r="K29" s="26"/>
      <c r="L29" s="169"/>
      <c r="M29" s="169"/>
    </row>
    <row r="30" spans="1:13" ht="90">
      <c r="A30" s="183"/>
      <c r="B30" s="19" t="s">
        <v>354</v>
      </c>
      <c r="C30" s="19" t="s">
        <v>353</v>
      </c>
      <c r="D30" s="19"/>
      <c r="E30" s="19" t="s">
        <v>352</v>
      </c>
      <c r="F30" s="16">
        <v>222</v>
      </c>
      <c r="G30" s="17" t="s">
        <v>429</v>
      </c>
      <c r="H30" s="18">
        <f t="shared" si="0"/>
        <v>1</v>
      </c>
      <c r="I30" s="184"/>
      <c r="J30" s="19" t="s">
        <v>1156</v>
      </c>
      <c r="K30" s="102" t="s">
        <v>574</v>
      </c>
      <c r="L30" s="169"/>
      <c r="M30" s="169"/>
    </row>
    <row r="31" spans="1:13" ht="60">
      <c r="A31" s="183"/>
      <c r="B31" s="19" t="s">
        <v>351</v>
      </c>
      <c r="C31" s="19" t="s">
        <v>350</v>
      </c>
      <c r="D31" s="19" t="s">
        <v>349</v>
      </c>
      <c r="E31" s="19" t="s">
        <v>345</v>
      </c>
      <c r="F31" s="16">
        <v>223</v>
      </c>
      <c r="G31" s="17"/>
      <c r="H31" s="18">
        <f t="shared" si="0"/>
        <v>0</v>
      </c>
      <c r="I31" s="184"/>
      <c r="J31" s="19"/>
      <c r="K31" s="26"/>
      <c r="L31" s="170"/>
      <c r="M31" s="170"/>
    </row>
    <row r="32" spans="1:13" ht="90">
      <c r="A32" s="183" t="s">
        <v>348</v>
      </c>
      <c r="B32" s="19" t="s">
        <v>347</v>
      </c>
      <c r="C32" s="19" t="s">
        <v>346</v>
      </c>
      <c r="D32" s="19"/>
      <c r="E32" s="19" t="s">
        <v>345</v>
      </c>
      <c r="F32" s="16">
        <v>224</v>
      </c>
      <c r="G32" s="17" t="s">
        <v>429</v>
      </c>
      <c r="H32" s="18">
        <f t="shared" si="0"/>
        <v>1</v>
      </c>
      <c r="I32" s="184">
        <f>AVERAGE(H32,H33,H34,H35,H38,H39,H40,H42,H43,H44,H45,H46,H47,H48,H49,H50,H52)</f>
        <v>0.6875</v>
      </c>
      <c r="J32" s="19"/>
      <c r="K32" s="82" t="s">
        <v>569</v>
      </c>
      <c r="L32" s="168"/>
      <c r="M32" s="168"/>
    </row>
    <row r="33" spans="1:13" ht="75">
      <c r="A33" s="183"/>
      <c r="B33" s="19" t="s">
        <v>344</v>
      </c>
      <c r="C33" s="19" t="s">
        <v>343</v>
      </c>
      <c r="D33" s="19"/>
      <c r="E33" s="19" t="s">
        <v>337</v>
      </c>
      <c r="F33" s="16">
        <v>225</v>
      </c>
      <c r="G33" s="17" t="s">
        <v>429</v>
      </c>
      <c r="H33" s="18">
        <f t="shared" si="0"/>
        <v>1</v>
      </c>
      <c r="I33" s="184"/>
      <c r="J33" s="19"/>
      <c r="K33" s="102" t="s">
        <v>576</v>
      </c>
      <c r="L33" s="169"/>
      <c r="M33" s="169"/>
    </row>
    <row r="34" spans="1:13" ht="90">
      <c r="A34" s="183"/>
      <c r="B34" s="19" t="s">
        <v>342</v>
      </c>
      <c r="C34" s="19" t="s">
        <v>341</v>
      </c>
      <c r="D34" s="19"/>
      <c r="E34" s="19" t="s">
        <v>340</v>
      </c>
      <c r="F34" s="16">
        <v>226</v>
      </c>
      <c r="G34" s="17" t="s">
        <v>429</v>
      </c>
      <c r="H34" s="18">
        <f t="shared" si="0"/>
        <v>1</v>
      </c>
      <c r="I34" s="184"/>
      <c r="J34" s="19"/>
      <c r="K34" s="82" t="s">
        <v>577</v>
      </c>
      <c r="L34" s="169"/>
      <c r="M34" s="169"/>
    </row>
    <row r="35" spans="1:13" ht="90">
      <c r="A35" s="183"/>
      <c r="B35" s="199" t="s">
        <v>339</v>
      </c>
      <c r="C35" s="19" t="s">
        <v>338</v>
      </c>
      <c r="D35" s="19"/>
      <c r="E35" s="180" t="s">
        <v>337</v>
      </c>
      <c r="F35" s="16">
        <v>227</v>
      </c>
      <c r="G35" s="17" t="s">
        <v>429</v>
      </c>
      <c r="H35" s="18">
        <f t="shared" si="0"/>
        <v>1</v>
      </c>
      <c r="I35" s="184"/>
      <c r="J35" s="19"/>
      <c r="K35" s="82" t="s">
        <v>575</v>
      </c>
      <c r="L35" s="169"/>
      <c r="M35" s="169"/>
    </row>
    <row r="36" spans="1:13" ht="32.1" hidden="1" customHeight="1">
      <c r="A36" s="183"/>
      <c r="B36" s="200"/>
      <c r="C36" s="19" t="s">
        <v>336</v>
      </c>
      <c r="D36" s="19"/>
      <c r="E36" s="180"/>
      <c r="F36" s="16">
        <v>228</v>
      </c>
      <c r="G36" s="17"/>
      <c r="H36" s="18">
        <f t="shared" si="0"/>
        <v>0</v>
      </c>
      <c r="I36" s="184"/>
      <c r="J36" s="19"/>
      <c r="K36" s="26"/>
      <c r="L36" s="169"/>
      <c r="M36" s="169"/>
    </row>
    <row r="37" spans="1:13" ht="48" hidden="1" customHeight="1">
      <c r="A37" s="183"/>
      <c r="B37" s="201"/>
      <c r="C37" s="19" t="s">
        <v>335</v>
      </c>
      <c r="D37" s="19"/>
      <c r="E37" s="180"/>
      <c r="F37" s="16">
        <v>229</v>
      </c>
      <c r="G37" s="17"/>
      <c r="H37" s="18">
        <f t="shared" si="0"/>
        <v>0</v>
      </c>
      <c r="I37" s="184"/>
      <c r="J37" s="19"/>
      <c r="K37" s="26"/>
      <c r="L37" s="169"/>
      <c r="M37" s="169"/>
    </row>
    <row r="38" spans="1:13" ht="90">
      <c r="A38" s="183"/>
      <c r="B38" s="19" t="s">
        <v>334</v>
      </c>
      <c r="C38" s="83" t="s">
        <v>333</v>
      </c>
      <c r="D38" s="19"/>
      <c r="E38" s="19"/>
      <c r="F38" s="16"/>
      <c r="G38" s="17" t="s">
        <v>429</v>
      </c>
      <c r="H38" s="24"/>
      <c r="I38" s="184"/>
      <c r="J38" s="19"/>
      <c r="K38" s="82" t="s">
        <v>575</v>
      </c>
      <c r="L38" s="169"/>
      <c r="M38" s="169"/>
    </row>
    <row r="39" spans="1:13" ht="271.5">
      <c r="A39" s="183"/>
      <c r="B39" s="180" t="s">
        <v>332</v>
      </c>
      <c r="C39" s="83" t="s">
        <v>331</v>
      </c>
      <c r="D39" s="19" t="s">
        <v>330</v>
      </c>
      <c r="E39" s="180" t="s">
        <v>329</v>
      </c>
      <c r="F39" s="16">
        <v>230</v>
      </c>
      <c r="G39" s="17" t="s">
        <v>429</v>
      </c>
      <c r="H39" s="18">
        <f>IF(G39="SI",1,IF(G39="PARCIAL",0.5,IF(G39="NO APLICA","",0)))</f>
        <v>1</v>
      </c>
      <c r="I39" s="184"/>
      <c r="J39" s="26"/>
      <c r="K39" s="82" t="s">
        <v>575</v>
      </c>
      <c r="L39" s="169"/>
      <c r="M39" s="169"/>
    </row>
    <row r="40" spans="1:13" ht="32.1" customHeight="1">
      <c r="A40" s="183"/>
      <c r="B40" s="180"/>
      <c r="C40" s="83" t="s">
        <v>328</v>
      </c>
      <c r="D40" s="19"/>
      <c r="E40" s="180"/>
      <c r="F40" s="16">
        <v>429</v>
      </c>
      <c r="G40" s="185" t="s">
        <v>429</v>
      </c>
      <c r="H40" s="187">
        <f>IF(G40="SI",1,IF(G40="PARCIAL",0.5,IF(G40="NO APLICA","",0)))</f>
        <v>1</v>
      </c>
      <c r="I40" s="184"/>
      <c r="J40" s="192" t="s">
        <v>1157</v>
      </c>
      <c r="K40" s="174" t="s">
        <v>575</v>
      </c>
      <c r="L40" s="169"/>
      <c r="M40" s="169"/>
    </row>
    <row r="41" spans="1:13" ht="165">
      <c r="A41" s="183"/>
      <c r="B41" s="180"/>
      <c r="C41" s="83" t="s">
        <v>327</v>
      </c>
      <c r="D41" s="19" t="s">
        <v>326</v>
      </c>
      <c r="E41" s="180"/>
      <c r="F41" s="16">
        <v>231</v>
      </c>
      <c r="G41" s="186"/>
      <c r="H41" s="188"/>
      <c r="I41" s="184"/>
      <c r="J41" s="175"/>
      <c r="K41" s="175"/>
      <c r="L41" s="169"/>
      <c r="M41" s="169"/>
    </row>
    <row r="42" spans="1:13" ht="165">
      <c r="A42" s="183"/>
      <c r="B42" s="180"/>
      <c r="C42" s="83" t="s">
        <v>325</v>
      </c>
      <c r="D42" s="19" t="s">
        <v>324</v>
      </c>
      <c r="E42" s="180"/>
      <c r="F42" s="16">
        <v>232</v>
      </c>
      <c r="G42" s="17" t="s">
        <v>405</v>
      </c>
      <c r="H42" s="18">
        <f t="shared" ref="H42:H90" si="1">IF(G42="SI",1,IF(G42="PARCIAL",0.5,IF(G42="NO APLICA","",0)))</f>
        <v>0</v>
      </c>
      <c r="I42" s="184"/>
      <c r="J42" s="175"/>
      <c r="K42" s="175"/>
      <c r="L42" s="169"/>
      <c r="M42" s="169"/>
    </row>
    <row r="43" spans="1:13" ht="165">
      <c r="A43" s="183"/>
      <c r="B43" s="180"/>
      <c r="C43" s="83" t="s">
        <v>323</v>
      </c>
      <c r="D43" s="19" t="s">
        <v>322</v>
      </c>
      <c r="E43" s="180"/>
      <c r="F43" s="16">
        <v>233</v>
      </c>
      <c r="G43" s="17" t="s">
        <v>405</v>
      </c>
      <c r="H43" s="18">
        <f t="shared" si="1"/>
        <v>0</v>
      </c>
      <c r="I43" s="184"/>
      <c r="J43" s="175"/>
      <c r="K43" s="175"/>
      <c r="L43" s="169"/>
      <c r="M43" s="169"/>
    </row>
    <row r="44" spans="1:13">
      <c r="A44" s="183"/>
      <c r="B44" s="180"/>
      <c r="C44" s="83" t="s">
        <v>321</v>
      </c>
      <c r="D44" s="19"/>
      <c r="E44" s="180"/>
      <c r="F44" s="16">
        <v>234</v>
      </c>
      <c r="G44" s="17" t="s">
        <v>405</v>
      </c>
      <c r="H44" s="18">
        <f t="shared" si="1"/>
        <v>0</v>
      </c>
      <c r="I44" s="184"/>
      <c r="J44" s="175"/>
      <c r="K44" s="175"/>
      <c r="L44" s="169"/>
      <c r="M44" s="169"/>
    </row>
    <row r="45" spans="1:13" ht="60">
      <c r="A45" s="183"/>
      <c r="B45" s="180"/>
      <c r="C45" s="83" t="s">
        <v>320</v>
      </c>
      <c r="D45" s="19"/>
      <c r="E45" s="180"/>
      <c r="F45" s="16">
        <v>235</v>
      </c>
      <c r="G45" s="17" t="s">
        <v>429</v>
      </c>
      <c r="H45" s="18">
        <f t="shared" si="1"/>
        <v>1</v>
      </c>
      <c r="I45" s="184"/>
      <c r="J45" s="175"/>
      <c r="K45" s="175"/>
      <c r="L45" s="169"/>
      <c r="M45" s="169"/>
    </row>
    <row r="46" spans="1:13" ht="30">
      <c r="A46" s="183"/>
      <c r="B46" s="180"/>
      <c r="C46" s="83" t="s">
        <v>319</v>
      </c>
      <c r="D46" s="19"/>
      <c r="E46" s="180"/>
      <c r="F46" s="16">
        <v>236</v>
      </c>
      <c r="G46" s="17" t="s">
        <v>429</v>
      </c>
      <c r="H46" s="18">
        <f t="shared" si="1"/>
        <v>1</v>
      </c>
      <c r="I46" s="184"/>
      <c r="J46" s="175"/>
      <c r="K46" s="175"/>
      <c r="L46" s="169"/>
      <c r="M46" s="169"/>
    </row>
    <row r="47" spans="1:13" ht="30">
      <c r="A47" s="183"/>
      <c r="B47" s="180"/>
      <c r="C47" s="83" t="s">
        <v>318</v>
      </c>
      <c r="D47" s="19"/>
      <c r="E47" s="180"/>
      <c r="F47" s="16">
        <v>237</v>
      </c>
      <c r="G47" s="17" t="s">
        <v>429</v>
      </c>
      <c r="H47" s="18">
        <f t="shared" si="1"/>
        <v>1</v>
      </c>
      <c r="I47" s="184"/>
      <c r="J47" s="175"/>
      <c r="K47" s="175"/>
      <c r="L47" s="169"/>
      <c r="M47" s="169"/>
    </row>
    <row r="48" spans="1:13">
      <c r="A48" s="183"/>
      <c r="B48" s="180"/>
      <c r="C48" s="83" t="s">
        <v>317</v>
      </c>
      <c r="D48" s="19"/>
      <c r="E48" s="180"/>
      <c r="F48" s="16">
        <v>238</v>
      </c>
      <c r="G48" s="17" t="s">
        <v>429</v>
      </c>
      <c r="H48" s="18">
        <f t="shared" si="1"/>
        <v>1</v>
      </c>
      <c r="I48" s="184"/>
      <c r="J48" s="175"/>
      <c r="K48" s="175"/>
      <c r="L48" s="169"/>
      <c r="M48" s="169"/>
    </row>
    <row r="49" spans="1:13" ht="45">
      <c r="A49" s="183"/>
      <c r="B49" s="180"/>
      <c r="C49" s="83" t="s">
        <v>316</v>
      </c>
      <c r="D49" s="19"/>
      <c r="E49" s="180"/>
      <c r="F49" s="16">
        <v>239</v>
      </c>
      <c r="G49" s="17" t="s">
        <v>405</v>
      </c>
      <c r="H49" s="18">
        <f t="shared" si="1"/>
        <v>0</v>
      </c>
      <c r="I49" s="184"/>
      <c r="J49" s="175"/>
      <c r="K49" s="175"/>
      <c r="L49" s="169"/>
      <c r="M49" s="169"/>
    </row>
    <row r="50" spans="1:13" ht="60">
      <c r="A50" s="183"/>
      <c r="B50" s="180"/>
      <c r="C50" s="83" t="s">
        <v>315</v>
      </c>
      <c r="D50" s="19"/>
      <c r="E50" s="180"/>
      <c r="F50" s="16">
        <v>240</v>
      </c>
      <c r="G50" s="17" t="s">
        <v>405</v>
      </c>
      <c r="H50" s="18">
        <f t="shared" si="1"/>
        <v>0</v>
      </c>
      <c r="I50" s="184"/>
      <c r="J50" s="176"/>
      <c r="K50" s="176"/>
      <c r="L50" s="169"/>
      <c r="M50" s="169"/>
    </row>
    <row r="51" spans="1:13" ht="48" hidden="1" customHeight="1">
      <c r="A51" s="183"/>
      <c r="B51" s="19" t="s">
        <v>314</v>
      </c>
      <c r="C51" s="83" t="s">
        <v>313</v>
      </c>
      <c r="D51" s="19"/>
      <c r="E51" s="19"/>
      <c r="F51" s="16">
        <v>241</v>
      </c>
      <c r="G51" s="17"/>
      <c r="H51" s="18">
        <f t="shared" si="1"/>
        <v>0</v>
      </c>
      <c r="I51" s="184"/>
      <c r="J51" s="19"/>
      <c r="K51" s="26"/>
      <c r="L51" s="169"/>
      <c r="M51" s="169"/>
    </row>
    <row r="52" spans="1:13" ht="105">
      <c r="A52" s="183"/>
      <c r="B52" s="19" t="s">
        <v>312</v>
      </c>
      <c r="C52" s="83" t="s">
        <v>311</v>
      </c>
      <c r="D52" s="19" t="s">
        <v>310</v>
      </c>
      <c r="E52" s="19"/>
      <c r="F52" s="16">
        <v>243</v>
      </c>
      <c r="G52" s="17" t="s">
        <v>429</v>
      </c>
      <c r="H52" s="18">
        <f t="shared" si="1"/>
        <v>1</v>
      </c>
      <c r="I52" s="184"/>
      <c r="J52" s="19"/>
      <c r="K52" s="82" t="s">
        <v>578</v>
      </c>
      <c r="L52" s="170"/>
      <c r="M52" s="170"/>
    </row>
    <row r="53" spans="1:13" ht="90" hidden="1">
      <c r="A53" s="183"/>
      <c r="B53" s="19" t="s">
        <v>309</v>
      </c>
      <c r="C53" s="83" t="s">
        <v>308</v>
      </c>
      <c r="D53" s="19" t="s">
        <v>307</v>
      </c>
      <c r="E53" s="19"/>
      <c r="F53" s="16">
        <v>244</v>
      </c>
      <c r="G53" s="17"/>
      <c r="H53" s="18">
        <f t="shared" si="1"/>
        <v>0</v>
      </c>
      <c r="I53" s="20"/>
      <c r="J53" s="19"/>
      <c r="K53" s="26"/>
      <c r="L53" s="75"/>
      <c r="M53" s="75"/>
    </row>
    <row r="54" spans="1:13" ht="219" hidden="1" customHeight="1">
      <c r="A54" s="183" t="s">
        <v>306</v>
      </c>
      <c r="B54" s="180" t="s">
        <v>305</v>
      </c>
      <c r="C54" s="83" t="s">
        <v>304</v>
      </c>
      <c r="D54" s="19" t="s">
        <v>303</v>
      </c>
      <c r="E54" s="180" t="s">
        <v>285</v>
      </c>
      <c r="F54" s="16">
        <v>245</v>
      </c>
      <c r="G54" s="17" t="s">
        <v>430</v>
      </c>
      <c r="H54" s="18">
        <f t="shared" si="1"/>
        <v>0.5</v>
      </c>
      <c r="I54" s="202">
        <f>AVERAGE(H62,H63)</f>
        <v>0.5</v>
      </c>
      <c r="J54" s="210" t="s">
        <v>1158</v>
      </c>
      <c r="K54" s="174" t="s">
        <v>581</v>
      </c>
      <c r="L54" s="168"/>
      <c r="M54" s="168"/>
    </row>
    <row r="55" spans="1:13" ht="48" hidden="1" customHeight="1">
      <c r="A55" s="183"/>
      <c r="B55" s="180"/>
      <c r="C55" s="83" t="s">
        <v>302</v>
      </c>
      <c r="D55" s="19"/>
      <c r="E55" s="180"/>
      <c r="F55" s="16">
        <v>246</v>
      </c>
      <c r="G55" s="17"/>
      <c r="H55" s="18">
        <f t="shared" si="1"/>
        <v>0</v>
      </c>
      <c r="I55" s="203"/>
      <c r="J55" s="251"/>
      <c r="K55" s="213"/>
      <c r="L55" s="169"/>
      <c r="M55" s="169"/>
    </row>
    <row r="56" spans="1:13" ht="110.1" hidden="1" customHeight="1">
      <c r="A56" s="183"/>
      <c r="B56" s="180"/>
      <c r="C56" s="83" t="s">
        <v>301</v>
      </c>
      <c r="D56" s="19" t="s">
        <v>300</v>
      </c>
      <c r="E56" s="180"/>
      <c r="F56" s="16">
        <v>247</v>
      </c>
      <c r="G56" s="17"/>
      <c r="H56" s="18">
        <f t="shared" si="1"/>
        <v>0</v>
      </c>
      <c r="I56" s="203"/>
      <c r="J56" s="251"/>
      <c r="K56" s="213"/>
      <c r="L56" s="169"/>
      <c r="M56" s="169"/>
    </row>
    <row r="57" spans="1:13" ht="108" hidden="1" customHeight="1">
      <c r="A57" s="183"/>
      <c r="B57" s="180"/>
      <c r="C57" s="83" t="s">
        <v>299</v>
      </c>
      <c r="D57" s="19" t="s">
        <v>298</v>
      </c>
      <c r="E57" s="180"/>
      <c r="F57" s="16">
        <v>248</v>
      </c>
      <c r="G57" s="17"/>
      <c r="H57" s="18">
        <f t="shared" si="1"/>
        <v>0</v>
      </c>
      <c r="I57" s="203"/>
      <c r="J57" s="251"/>
      <c r="K57" s="213"/>
      <c r="L57" s="169"/>
      <c r="M57" s="169"/>
    </row>
    <row r="58" spans="1:13" ht="63.95" hidden="1" customHeight="1">
      <c r="A58" s="183"/>
      <c r="B58" s="180"/>
      <c r="C58" s="83" t="s">
        <v>297</v>
      </c>
      <c r="D58" s="19"/>
      <c r="E58" s="180"/>
      <c r="F58" s="16">
        <v>249</v>
      </c>
      <c r="G58" s="17"/>
      <c r="H58" s="18">
        <f t="shared" si="1"/>
        <v>0</v>
      </c>
      <c r="I58" s="203"/>
      <c r="J58" s="251"/>
      <c r="K58" s="213"/>
      <c r="L58" s="169"/>
      <c r="M58" s="169"/>
    </row>
    <row r="59" spans="1:13" ht="32.1" hidden="1" customHeight="1">
      <c r="A59" s="183"/>
      <c r="B59" s="180"/>
      <c r="C59" s="83" t="s">
        <v>296</v>
      </c>
      <c r="D59" s="19"/>
      <c r="E59" s="180"/>
      <c r="F59" s="16">
        <v>250</v>
      </c>
      <c r="G59" s="17"/>
      <c r="H59" s="18">
        <f t="shared" si="1"/>
        <v>0</v>
      </c>
      <c r="I59" s="203"/>
      <c r="J59" s="251"/>
      <c r="K59" s="213"/>
      <c r="L59" s="169"/>
      <c r="M59" s="169"/>
    </row>
    <row r="60" spans="1:13" ht="80.099999999999994" hidden="1" customHeight="1">
      <c r="A60" s="183"/>
      <c r="B60" s="180"/>
      <c r="C60" s="83" t="s">
        <v>295</v>
      </c>
      <c r="D60" s="19"/>
      <c r="E60" s="180"/>
      <c r="F60" s="16">
        <v>251</v>
      </c>
      <c r="G60" s="17"/>
      <c r="H60" s="18">
        <f t="shared" si="1"/>
        <v>0</v>
      </c>
      <c r="I60" s="203"/>
      <c r="J60" s="251"/>
      <c r="K60" s="213"/>
      <c r="L60" s="169"/>
      <c r="M60" s="169"/>
    </row>
    <row r="61" spans="1:13" ht="111.95" hidden="1" customHeight="1">
      <c r="A61" s="183"/>
      <c r="B61" s="180"/>
      <c r="C61" s="83" t="s">
        <v>294</v>
      </c>
      <c r="D61" s="19"/>
      <c r="E61" s="180"/>
      <c r="F61" s="16">
        <v>252</v>
      </c>
      <c r="G61" s="17"/>
      <c r="H61" s="18">
        <f t="shared" si="1"/>
        <v>0</v>
      </c>
      <c r="I61" s="203"/>
      <c r="J61" s="251"/>
      <c r="K61" s="213"/>
      <c r="L61" s="169"/>
      <c r="M61" s="169"/>
    </row>
    <row r="62" spans="1:13" ht="60">
      <c r="A62" s="183"/>
      <c r="B62" s="180" t="s">
        <v>293</v>
      </c>
      <c r="C62" s="83" t="s">
        <v>292</v>
      </c>
      <c r="D62" s="19" t="s">
        <v>291</v>
      </c>
      <c r="E62" s="180" t="s">
        <v>285</v>
      </c>
      <c r="F62" s="16">
        <v>253</v>
      </c>
      <c r="G62" s="17" t="s">
        <v>430</v>
      </c>
      <c r="H62" s="18">
        <f t="shared" si="1"/>
        <v>0.5</v>
      </c>
      <c r="I62" s="203"/>
      <c r="J62" s="251"/>
      <c r="K62" s="213"/>
      <c r="L62" s="169"/>
      <c r="M62" s="169"/>
    </row>
    <row r="63" spans="1:13" ht="90">
      <c r="A63" s="183"/>
      <c r="B63" s="180"/>
      <c r="C63" s="83" t="s">
        <v>290</v>
      </c>
      <c r="D63" s="19"/>
      <c r="E63" s="180"/>
      <c r="F63" s="16">
        <v>254</v>
      </c>
      <c r="G63" s="17" t="s">
        <v>430</v>
      </c>
      <c r="H63" s="18">
        <f t="shared" si="1"/>
        <v>0.5</v>
      </c>
      <c r="I63" s="203"/>
      <c r="J63" s="251"/>
      <c r="K63" s="213"/>
      <c r="L63" s="169"/>
      <c r="M63" s="169"/>
    </row>
    <row r="64" spans="1:13" ht="32.1" hidden="1" customHeight="1">
      <c r="A64" s="183"/>
      <c r="B64" s="180"/>
      <c r="C64" s="83" t="s">
        <v>289</v>
      </c>
      <c r="D64" s="19" t="s">
        <v>288</v>
      </c>
      <c r="E64" s="180"/>
      <c r="F64" s="16">
        <v>255</v>
      </c>
      <c r="G64" s="17"/>
      <c r="H64" s="18">
        <f t="shared" si="1"/>
        <v>0</v>
      </c>
      <c r="I64" s="203"/>
      <c r="J64" s="251"/>
      <c r="K64" s="213"/>
      <c r="L64" s="169"/>
      <c r="M64" s="169"/>
    </row>
    <row r="65" spans="1:13" ht="45" hidden="1">
      <c r="A65" s="183"/>
      <c r="B65" s="19" t="s">
        <v>287</v>
      </c>
      <c r="C65" s="83" t="s">
        <v>286</v>
      </c>
      <c r="D65" s="19"/>
      <c r="E65" s="19" t="s">
        <v>285</v>
      </c>
      <c r="F65" s="16">
        <v>256</v>
      </c>
      <c r="G65" s="17" t="s">
        <v>430</v>
      </c>
      <c r="H65" s="18">
        <f t="shared" si="1"/>
        <v>0.5</v>
      </c>
      <c r="I65" s="204"/>
      <c r="J65" s="211"/>
      <c r="K65" s="212"/>
      <c r="L65" s="170"/>
      <c r="M65" s="170"/>
    </row>
    <row r="66" spans="1:13" ht="60" hidden="1">
      <c r="A66" s="183" t="s">
        <v>284</v>
      </c>
      <c r="B66" s="180" t="s">
        <v>283</v>
      </c>
      <c r="C66" s="83" t="s">
        <v>282</v>
      </c>
      <c r="D66" s="19" t="s">
        <v>281</v>
      </c>
      <c r="E66" s="180" t="s">
        <v>280</v>
      </c>
      <c r="F66" s="16">
        <v>262</v>
      </c>
      <c r="G66" s="17"/>
      <c r="H66" s="18">
        <f t="shared" si="1"/>
        <v>0</v>
      </c>
      <c r="I66" s="20"/>
      <c r="J66" s="19"/>
      <c r="K66" s="26"/>
      <c r="L66" s="75"/>
      <c r="M66" s="75"/>
    </row>
    <row r="67" spans="1:13" hidden="1">
      <c r="A67" s="183"/>
      <c r="B67" s="180"/>
      <c r="C67" s="83" t="s">
        <v>279</v>
      </c>
      <c r="D67" s="19"/>
      <c r="E67" s="180"/>
      <c r="F67" s="16">
        <v>263</v>
      </c>
      <c r="G67" s="17"/>
      <c r="H67" s="18">
        <f t="shared" si="1"/>
        <v>0</v>
      </c>
      <c r="I67" s="20"/>
      <c r="J67" s="19"/>
      <c r="K67" s="26"/>
      <c r="L67" s="75"/>
      <c r="M67" s="75"/>
    </row>
    <row r="68" spans="1:13" ht="30" hidden="1">
      <c r="A68" s="183"/>
      <c r="B68" s="180"/>
      <c r="C68" s="83" t="s">
        <v>278</v>
      </c>
      <c r="D68" s="19"/>
      <c r="E68" s="180"/>
      <c r="F68" s="16">
        <v>264</v>
      </c>
      <c r="G68" s="17"/>
      <c r="H68" s="18">
        <f t="shared" si="1"/>
        <v>0</v>
      </c>
      <c r="I68" s="20"/>
      <c r="J68" s="19"/>
      <c r="K68" s="26"/>
      <c r="L68" s="75"/>
      <c r="M68" s="75"/>
    </row>
    <row r="69" spans="1:13" ht="60" hidden="1">
      <c r="A69" s="183"/>
      <c r="B69" s="180"/>
      <c r="C69" s="83" t="s">
        <v>277</v>
      </c>
      <c r="D69" s="19" t="s">
        <v>271</v>
      </c>
      <c r="E69" s="180"/>
      <c r="F69" s="16">
        <v>265</v>
      </c>
      <c r="G69" s="17"/>
      <c r="H69" s="18">
        <f t="shared" si="1"/>
        <v>0</v>
      </c>
      <c r="I69" s="20"/>
      <c r="J69" s="19"/>
      <c r="K69" s="26"/>
      <c r="L69" s="75"/>
      <c r="M69" s="75"/>
    </row>
    <row r="70" spans="1:13" ht="105" hidden="1">
      <c r="A70" s="183"/>
      <c r="B70" s="180"/>
      <c r="C70" s="83" t="s">
        <v>276</v>
      </c>
      <c r="D70" s="19" t="s">
        <v>275</v>
      </c>
      <c r="E70" s="180"/>
      <c r="F70" s="16">
        <v>266</v>
      </c>
      <c r="G70" s="17"/>
      <c r="H70" s="18">
        <f t="shared" si="1"/>
        <v>0</v>
      </c>
      <c r="I70" s="20"/>
      <c r="J70" s="19"/>
      <c r="K70" s="26"/>
      <c r="L70" s="75"/>
      <c r="M70" s="75"/>
    </row>
    <row r="71" spans="1:13" ht="60" hidden="1">
      <c r="A71" s="183"/>
      <c r="B71" s="180"/>
      <c r="C71" s="83" t="s">
        <v>274</v>
      </c>
      <c r="D71" s="19" t="s">
        <v>273</v>
      </c>
      <c r="E71" s="180"/>
      <c r="F71" s="16">
        <v>267</v>
      </c>
      <c r="G71" s="17"/>
      <c r="H71" s="18">
        <f t="shared" si="1"/>
        <v>0</v>
      </c>
      <c r="I71" s="20"/>
      <c r="J71" s="19"/>
      <c r="K71" s="26"/>
      <c r="L71" s="75"/>
      <c r="M71" s="75"/>
    </row>
    <row r="72" spans="1:13" ht="60" hidden="1">
      <c r="A72" s="183"/>
      <c r="B72" s="180"/>
      <c r="C72" s="83" t="s">
        <v>272</v>
      </c>
      <c r="D72" s="19" t="s">
        <v>271</v>
      </c>
      <c r="E72" s="180"/>
      <c r="F72" s="16">
        <v>268</v>
      </c>
      <c r="G72" s="17"/>
      <c r="H72" s="18">
        <f t="shared" si="1"/>
        <v>0</v>
      </c>
      <c r="I72" s="20"/>
      <c r="J72" s="19"/>
      <c r="K72" s="26"/>
      <c r="L72" s="75"/>
      <c r="M72" s="75"/>
    </row>
    <row r="73" spans="1:13" ht="135" hidden="1">
      <c r="A73" s="183"/>
      <c r="B73" s="180"/>
      <c r="C73" s="83" t="s">
        <v>270</v>
      </c>
      <c r="D73" s="19" t="s">
        <v>269</v>
      </c>
      <c r="E73" s="180"/>
      <c r="F73" s="16">
        <v>269</v>
      </c>
      <c r="G73" s="17"/>
      <c r="H73" s="18">
        <f t="shared" si="1"/>
        <v>0</v>
      </c>
      <c r="I73" s="20"/>
      <c r="J73" s="19"/>
      <c r="K73" s="26"/>
      <c r="L73" s="75"/>
      <c r="M73" s="75"/>
    </row>
    <row r="74" spans="1:13" ht="135" hidden="1">
      <c r="A74" s="183"/>
      <c r="B74" s="180" t="s">
        <v>268</v>
      </c>
      <c r="C74" s="83" t="s">
        <v>267</v>
      </c>
      <c r="D74" s="19" t="s">
        <v>266</v>
      </c>
      <c r="E74" s="180" t="s">
        <v>265</v>
      </c>
      <c r="F74" s="16">
        <v>453</v>
      </c>
      <c r="G74" s="17"/>
      <c r="H74" s="18">
        <f t="shared" si="1"/>
        <v>0</v>
      </c>
      <c r="I74" s="20"/>
      <c r="J74" s="26"/>
      <c r="K74" s="26"/>
      <c r="L74" s="75"/>
      <c r="M74" s="75"/>
    </row>
    <row r="75" spans="1:13" hidden="1">
      <c r="A75" s="183"/>
      <c r="B75" s="180"/>
      <c r="C75" s="83" t="s">
        <v>264</v>
      </c>
      <c r="D75" s="26"/>
      <c r="E75" s="180"/>
      <c r="F75" s="16">
        <v>270</v>
      </c>
      <c r="G75" s="17"/>
      <c r="H75" s="18">
        <f t="shared" si="1"/>
        <v>0</v>
      </c>
      <c r="I75" s="20"/>
      <c r="J75" s="198"/>
      <c r="K75" s="26"/>
      <c r="L75" s="75"/>
      <c r="M75" s="75"/>
    </row>
    <row r="76" spans="1:13" hidden="1">
      <c r="A76" s="183"/>
      <c r="B76" s="180"/>
      <c r="C76" s="83" t="s">
        <v>263</v>
      </c>
      <c r="D76" s="19"/>
      <c r="E76" s="180"/>
      <c r="F76" s="16">
        <v>272</v>
      </c>
      <c r="G76" s="17"/>
      <c r="H76" s="18">
        <f t="shared" si="1"/>
        <v>0</v>
      </c>
      <c r="I76" s="20"/>
      <c r="J76" s="198"/>
      <c r="K76" s="26"/>
      <c r="L76" s="75"/>
      <c r="M76" s="75"/>
    </row>
    <row r="77" spans="1:13" hidden="1">
      <c r="A77" s="183"/>
      <c r="B77" s="180"/>
      <c r="C77" s="83" t="s">
        <v>262</v>
      </c>
      <c r="D77" s="19"/>
      <c r="E77" s="180"/>
      <c r="F77" s="16">
        <v>273</v>
      </c>
      <c r="G77" s="17"/>
      <c r="H77" s="18">
        <f t="shared" si="1"/>
        <v>0</v>
      </c>
      <c r="I77" s="20"/>
      <c r="J77" s="198"/>
      <c r="K77" s="26"/>
      <c r="L77" s="75"/>
      <c r="M77" s="75"/>
    </row>
    <row r="78" spans="1:13" hidden="1">
      <c r="A78" s="183"/>
      <c r="B78" s="180"/>
      <c r="C78" s="83" t="s">
        <v>261</v>
      </c>
      <c r="D78" s="19"/>
      <c r="E78" s="180"/>
      <c r="F78" s="16">
        <v>274</v>
      </c>
      <c r="G78" s="17"/>
      <c r="H78" s="18">
        <f t="shared" si="1"/>
        <v>0</v>
      </c>
      <c r="I78" s="20"/>
      <c r="J78" s="198"/>
      <c r="K78" s="26"/>
      <c r="L78" s="75"/>
      <c r="M78" s="75"/>
    </row>
    <row r="79" spans="1:13" hidden="1">
      <c r="A79" s="183"/>
      <c r="B79" s="180"/>
      <c r="C79" s="83" t="s">
        <v>260</v>
      </c>
      <c r="D79" s="19"/>
      <c r="E79" s="180"/>
      <c r="F79" s="16">
        <v>275</v>
      </c>
      <c r="G79" s="17"/>
      <c r="H79" s="18">
        <f t="shared" si="1"/>
        <v>0</v>
      </c>
      <c r="I79" s="20"/>
      <c r="J79" s="198"/>
      <c r="K79" s="26"/>
      <c r="L79" s="75"/>
      <c r="M79" s="75"/>
    </row>
    <row r="80" spans="1:13" hidden="1">
      <c r="A80" s="183"/>
      <c r="B80" s="180"/>
      <c r="C80" s="83" t="s">
        <v>259</v>
      </c>
      <c r="D80" s="19"/>
      <c r="E80" s="180"/>
      <c r="F80" s="16">
        <v>276</v>
      </c>
      <c r="G80" s="17"/>
      <c r="H80" s="18">
        <f t="shared" si="1"/>
        <v>0</v>
      </c>
      <c r="I80" s="20"/>
      <c r="J80" s="198"/>
      <c r="K80" s="26"/>
      <c r="L80" s="75"/>
      <c r="M80" s="75"/>
    </row>
    <row r="81" spans="1:13" ht="75" hidden="1">
      <c r="A81" s="183"/>
      <c r="B81" s="180"/>
      <c r="C81" s="83" t="s">
        <v>258</v>
      </c>
      <c r="D81" s="19" t="s">
        <v>257</v>
      </c>
      <c r="E81" s="180"/>
      <c r="F81" s="16">
        <v>746</v>
      </c>
      <c r="G81" s="17"/>
      <c r="H81" s="18">
        <f t="shared" si="1"/>
        <v>0</v>
      </c>
      <c r="I81" s="28"/>
      <c r="J81" s="198"/>
      <c r="K81" s="26"/>
      <c r="L81" s="75"/>
      <c r="M81" s="75"/>
    </row>
    <row r="82" spans="1:13" ht="90" hidden="1">
      <c r="A82" s="183"/>
      <c r="B82" s="180"/>
      <c r="C82" s="83" t="s">
        <v>256</v>
      </c>
      <c r="D82" s="19" t="s">
        <v>255</v>
      </c>
      <c r="E82" s="180"/>
      <c r="F82" s="16">
        <v>747</v>
      </c>
      <c r="G82" s="17"/>
      <c r="H82" s="18">
        <f t="shared" si="1"/>
        <v>0</v>
      </c>
      <c r="I82" s="20"/>
      <c r="J82" s="198"/>
      <c r="K82" s="26"/>
      <c r="L82" s="75"/>
      <c r="M82" s="75"/>
    </row>
    <row r="83" spans="1:13" ht="153.94999999999999" customHeight="1">
      <c r="A83" s="183"/>
      <c r="B83" s="19" t="s">
        <v>254</v>
      </c>
      <c r="C83" s="83" t="s">
        <v>253</v>
      </c>
      <c r="D83" s="19" t="s">
        <v>252</v>
      </c>
      <c r="E83" s="19" t="s">
        <v>251</v>
      </c>
      <c r="F83" s="16">
        <v>277</v>
      </c>
      <c r="G83" s="17" t="s">
        <v>429</v>
      </c>
      <c r="H83" s="18">
        <f t="shared" si="1"/>
        <v>1</v>
      </c>
      <c r="I83" s="28">
        <f>AVERAGE(H83)</f>
        <v>1</v>
      </c>
      <c r="J83" s="19"/>
      <c r="K83" s="102" t="s">
        <v>579</v>
      </c>
      <c r="L83" s="75"/>
      <c r="M83" s="75"/>
    </row>
    <row r="84" spans="1:13" ht="60" hidden="1">
      <c r="A84" s="183"/>
      <c r="B84" s="19" t="s">
        <v>250</v>
      </c>
      <c r="C84" s="83" t="s">
        <v>249</v>
      </c>
      <c r="D84" s="19" t="s">
        <v>248</v>
      </c>
      <c r="E84" s="19" t="s">
        <v>247</v>
      </c>
      <c r="F84" s="16">
        <v>279</v>
      </c>
      <c r="G84" s="17"/>
      <c r="H84" s="18">
        <f t="shared" si="1"/>
        <v>0</v>
      </c>
      <c r="I84" s="20"/>
      <c r="J84" s="19"/>
      <c r="K84" s="26"/>
      <c r="L84" s="75"/>
      <c r="M84" s="75"/>
    </row>
    <row r="85" spans="1:13" ht="90" hidden="1">
      <c r="A85" s="183"/>
      <c r="B85" s="180" t="s">
        <v>246</v>
      </c>
      <c r="C85" s="83" t="s">
        <v>245</v>
      </c>
      <c r="D85" s="19"/>
      <c r="E85" s="180" t="s">
        <v>244</v>
      </c>
      <c r="F85" s="16">
        <v>457</v>
      </c>
      <c r="G85" s="17"/>
      <c r="H85" s="18">
        <f t="shared" si="1"/>
        <v>0</v>
      </c>
      <c r="I85" s="20"/>
      <c r="J85" s="26"/>
      <c r="K85" s="26"/>
      <c r="L85" s="75"/>
      <c r="M85" s="75"/>
    </row>
    <row r="86" spans="1:13" hidden="1">
      <c r="A86" s="183"/>
      <c r="B86" s="180"/>
      <c r="C86" s="83" t="s">
        <v>243</v>
      </c>
      <c r="D86" s="19" t="s">
        <v>242</v>
      </c>
      <c r="E86" s="180"/>
      <c r="F86" s="16">
        <v>280</v>
      </c>
      <c r="G86" s="17"/>
      <c r="H86" s="18">
        <f t="shared" si="1"/>
        <v>0</v>
      </c>
      <c r="I86" s="20"/>
      <c r="J86" s="19"/>
      <c r="K86" s="26"/>
      <c r="L86" s="75"/>
      <c r="M86" s="75"/>
    </row>
    <row r="87" spans="1:13" hidden="1">
      <c r="A87" s="183"/>
      <c r="B87" s="180"/>
      <c r="C87" s="83" t="s">
        <v>241</v>
      </c>
      <c r="D87" s="19"/>
      <c r="E87" s="180"/>
      <c r="F87" s="16">
        <v>281</v>
      </c>
      <c r="G87" s="17"/>
      <c r="H87" s="18">
        <f t="shared" si="1"/>
        <v>0</v>
      </c>
      <c r="I87" s="20"/>
      <c r="J87" s="19"/>
      <c r="K87" s="26"/>
      <c r="L87" s="75"/>
      <c r="M87" s="75"/>
    </row>
    <row r="88" spans="1:13" ht="30" hidden="1">
      <c r="A88" s="183"/>
      <c r="B88" s="180"/>
      <c r="C88" s="83" t="s">
        <v>240</v>
      </c>
      <c r="D88" s="19"/>
      <c r="E88" s="180"/>
      <c r="F88" s="16">
        <v>282</v>
      </c>
      <c r="G88" s="17"/>
      <c r="H88" s="18">
        <f t="shared" si="1"/>
        <v>0</v>
      </c>
      <c r="I88" s="20"/>
      <c r="J88" s="19"/>
      <c r="K88" s="26"/>
      <c r="L88" s="75"/>
      <c r="M88" s="75"/>
    </row>
    <row r="89" spans="1:13" ht="105" hidden="1">
      <c r="A89" s="183"/>
      <c r="B89" s="19" t="s">
        <v>239</v>
      </c>
      <c r="C89" s="83" t="s">
        <v>238</v>
      </c>
      <c r="D89" s="19" t="s">
        <v>237</v>
      </c>
      <c r="E89" s="19" t="s">
        <v>236</v>
      </c>
      <c r="F89" s="16">
        <v>283</v>
      </c>
      <c r="G89" s="17"/>
      <c r="H89" s="18">
        <f t="shared" si="1"/>
        <v>0</v>
      </c>
      <c r="I89" s="20"/>
      <c r="J89" s="19"/>
      <c r="K89" s="26"/>
      <c r="L89" s="75"/>
      <c r="M89" s="75"/>
    </row>
    <row r="90" spans="1:13" ht="45">
      <c r="A90" s="183" t="s">
        <v>235</v>
      </c>
      <c r="B90" s="180" t="s">
        <v>234</v>
      </c>
      <c r="C90" s="83" t="s">
        <v>233</v>
      </c>
      <c r="D90" s="19" t="s">
        <v>232</v>
      </c>
      <c r="E90" s="180" t="s">
        <v>231</v>
      </c>
      <c r="F90" s="16">
        <v>454</v>
      </c>
      <c r="G90" s="185" t="s">
        <v>429</v>
      </c>
      <c r="H90" s="187">
        <f t="shared" si="1"/>
        <v>1</v>
      </c>
      <c r="I90" s="195">
        <f>AVERAGE(H90,H93,H94,H95,H96,H97,H101)</f>
        <v>0.4</v>
      </c>
      <c r="J90" s="214"/>
      <c r="K90" s="174" t="s">
        <v>582</v>
      </c>
      <c r="L90" s="168"/>
      <c r="M90" s="168"/>
    </row>
    <row r="91" spans="1:13" ht="18.95" hidden="1" customHeight="1">
      <c r="A91" s="183"/>
      <c r="B91" s="180"/>
      <c r="C91" s="83" t="s">
        <v>230</v>
      </c>
      <c r="D91" s="19" t="s">
        <v>229</v>
      </c>
      <c r="E91" s="180"/>
      <c r="F91" s="16">
        <v>284</v>
      </c>
      <c r="G91" s="193"/>
      <c r="H91" s="194"/>
      <c r="I91" s="196"/>
      <c r="J91" s="215"/>
      <c r="K91" s="175"/>
      <c r="L91" s="169"/>
      <c r="M91" s="169"/>
    </row>
    <row r="92" spans="1:13" ht="60">
      <c r="A92" s="183"/>
      <c r="B92" s="180"/>
      <c r="C92" s="83" t="s">
        <v>228</v>
      </c>
      <c r="D92" s="19" t="s">
        <v>227</v>
      </c>
      <c r="E92" s="180"/>
      <c r="F92" s="16">
        <v>285</v>
      </c>
      <c r="G92" s="186"/>
      <c r="H92" s="188"/>
      <c r="I92" s="196"/>
      <c r="J92" s="216"/>
      <c r="K92" s="176"/>
      <c r="L92" s="169"/>
      <c r="M92" s="169"/>
    </row>
    <row r="93" spans="1:13" ht="60">
      <c r="A93" s="183"/>
      <c r="B93" s="180"/>
      <c r="C93" s="83" t="s">
        <v>226</v>
      </c>
      <c r="D93" s="19" t="s">
        <v>225</v>
      </c>
      <c r="E93" s="180"/>
      <c r="F93" s="16">
        <v>286</v>
      </c>
      <c r="G93" s="17" t="s">
        <v>405</v>
      </c>
      <c r="H93" s="18">
        <f t="shared" ref="H93:H111" si="2">IF(G93="SI",1,IF(G93="PARCIAL",0.5,IF(G93="NO APLICA","",0)))</f>
        <v>0</v>
      </c>
      <c r="I93" s="196"/>
      <c r="J93" s="19" t="s">
        <v>1159</v>
      </c>
      <c r="K93" s="26"/>
      <c r="L93" s="169"/>
      <c r="M93" s="169"/>
    </row>
    <row r="94" spans="1:13" ht="30">
      <c r="A94" s="183"/>
      <c r="B94" s="180"/>
      <c r="C94" s="83" t="s">
        <v>224</v>
      </c>
      <c r="D94" s="19"/>
      <c r="E94" s="180"/>
      <c r="F94" s="16">
        <v>287</v>
      </c>
      <c r="G94" s="17" t="s">
        <v>405</v>
      </c>
      <c r="H94" s="18">
        <f t="shared" si="2"/>
        <v>0</v>
      </c>
      <c r="I94" s="196"/>
      <c r="J94" s="19" t="s">
        <v>1146</v>
      </c>
      <c r="L94" s="169"/>
      <c r="M94" s="169"/>
    </row>
    <row r="95" spans="1:13" ht="60.95" customHeight="1">
      <c r="A95" s="183"/>
      <c r="B95" s="19" t="s">
        <v>223</v>
      </c>
      <c r="C95" s="83" t="s">
        <v>222</v>
      </c>
      <c r="D95" s="19" t="s">
        <v>221</v>
      </c>
      <c r="E95" s="19" t="s">
        <v>220</v>
      </c>
      <c r="F95" s="16">
        <v>288</v>
      </c>
      <c r="G95" s="17" t="s">
        <v>431</v>
      </c>
      <c r="H95" s="18" t="str">
        <f t="shared" si="2"/>
        <v/>
      </c>
      <c r="I95" s="196"/>
      <c r="J95" s="19"/>
      <c r="K95" s="26"/>
      <c r="L95" s="169"/>
      <c r="M95" s="169"/>
    </row>
    <row r="96" spans="1:13" ht="90">
      <c r="A96" s="183"/>
      <c r="B96" s="180" t="s">
        <v>219</v>
      </c>
      <c r="C96" s="83" t="s">
        <v>218</v>
      </c>
      <c r="D96" s="19" t="s">
        <v>217</v>
      </c>
      <c r="E96" s="180"/>
      <c r="F96" s="16">
        <v>289</v>
      </c>
      <c r="G96" s="17" t="s">
        <v>430</v>
      </c>
      <c r="H96" s="18">
        <f t="shared" si="2"/>
        <v>0.5</v>
      </c>
      <c r="I96" s="196"/>
      <c r="J96" s="19" t="s">
        <v>1160</v>
      </c>
      <c r="K96" s="102" t="s">
        <v>582</v>
      </c>
      <c r="L96" s="169"/>
      <c r="M96" s="169"/>
    </row>
    <row r="97" spans="1:13" ht="90">
      <c r="A97" s="183"/>
      <c r="B97" s="180"/>
      <c r="C97" s="83" t="s">
        <v>216</v>
      </c>
      <c r="D97" s="19"/>
      <c r="E97" s="180"/>
      <c r="F97" s="16">
        <v>290</v>
      </c>
      <c r="G97" s="17" t="s">
        <v>430</v>
      </c>
      <c r="H97" s="18">
        <f t="shared" si="2"/>
        <v>0.5</v>
      </c>
      <c r="I97" s="196"/>
      <c r="J97" s="19" t="s">
        <v>585</v>
      </c>
      <c r="K97" s="102" t="s">
        <v>582</v>
      </c>
      <c r="L97" s="169"/>
      <c r="M97" s="169"/>
    </row>
    <row r="98" spans="1:13" ht="32.1" hidden="1" customHeight="1">
      <c r="A98" s="183"/>
      <c r="B98" s="180" t="s">
        <v>215</v>
      </c>
      <c r="C98" s="83" t="s">
        <v>214</v>
      </c>
      <c r="D98" s="19"/>
      <c r="E98" s="180" t="s">
        <v>213</v>
      </c>
      <c r="F98" s="16">
        <v>291</v>
      </c>
      <c r="G98" s="17"/>
      <c r="H98" s="18">
        <f t="shared" si="2"/>
        <v>0</v>
      </c>
      <c r="I98" s="196"/>
      <c r="J98" s="19"/>
      <c r="K98" s="26"/>
      <c r="L98" s="169"/>
      <c r="M98" s="169"/>
    </row>
    <row r="99" spans="1:13" ht="48" hidden="1" customHeight="1">
      <c r="A99" s="183"/>
      <c r="B99" s="180"/>
      <c r="C99" s="83" t="s">
        <v>212</v>
      </c>
      <c r="D99" s="19"/>
      <c r="E99" s="180"/>
      <c r="F99" s="16">
        <v>292</v>
      </c>
      <c r="G99" s="17"/>
      <c r="H99" s="18">
        <f t="shared" si="2"/>
        <v>0</v>
      </c>
      <c r="I99" s="196"/>
      <c r="J99" s="19"/>
      <c r="K99" s="26"/>
      <c r="L99" s="169"/>
      <c r="M99" s="169"/>
    </row>
    <row r="100" spans="1:13" ht="48" hidden="1" customHeight="1">
      <c r="A100" s="183"/>
      <c r="B100" s="180"/>
      <c r="C100" s="83" t="s">
        <v>211</v>
      </c>
      <c r="D100" s="19"/>
      <c r="E100" s="180"/>
      <c r="F100" s="16">
        <v>293</v>
      </c>
      <c r="G100" s="17"/>
      <c r="H100" s="18">
        <f t="shared" si="2"/>
        <v>0</v>
      </c>
      <c r="I100" s="196"/>
      <c r="J100" s="19"/>
      <c r="K100" s="26"/>
      <c r="L100" s="169"/>
      <c r="M100" s="169"/>
    </row>
    <row r="101" spans="1:13" ht="45.95" customHeight="1">
      <c r="A101" s="183"/>
      <c r="B101" s="19" t="s">
        <v>210</v>
      </c>
      <c r="C101" s="83" t="s">
        <v>209</v>
      </c>
      <c r="D101" s="19" t="s">
        <v>208</v>
      </c>
      <c r="E101" s="19" t="s">
        <v>207</v>
      </c>
      <c r="F101" s="16">
        <v>455</v>
      </c>
      <c r="G101" s="17" t="s">
        <v>431</v>
      </c>
      <c r="H101" s="18" t="str">
        <f t="shared" si="2"/>
        <v/>
      </c>
      <c r="I101" s="197"/>
      <c r="J101" s="19"/>
      <c r="K101" s="26"/>
      <c r="L101" s="170"/>
      <c r="M101" s="170"/>
    </row>
    <row r="102" spans="1:13" ht="105" hidden="1">
      <c r="A102" s="183"/>
      <c r="B102" s="180" t="s">
        <v>206</v>
      </c>
      <c r="C102" s="83" t="s">
        <v>205</v>
      </c>
      <c r="D102" s="19" t="s">
        <v>204</v>
      </c>
      <c r="E102" s="180"/>
      <c r="F102" s="16">
        <v>456</v>
      </c>
      <c r="G102" s="17"/>
      <c r="H102" s="18">
        <f t="shared" si="2"/>
        <v>0</v>
      </c>
      <c r="I102" s="20"/>
      <c r="J102" s="26"/>
      <c r="K102" s="26"/>
      <c r="L102" s="75"/>
      <c r="M102" s="75"/>
    </row>
    <row r="103" spans="1:13" hidden="1">
      <c r="A103" s="183"/>
      <c r="B103" s="180"/>
      <c r="C103" s="83" t="s">
        <v>203</v>
      </c>
      <c r="D103" s="19"/>
      <c r="E103" s="180"/>
      <c r="F103" s="16">
        <v>295</v>
      </c>
      <c r="G103" s="17"/>
      <c r="H103" s="18">
        <f t="shared" si="2"/>
        <v>0</v>
      </c>
      <c r="I103" s="20"/>
      <c r="J103" s="19"/>
      <c r="K103" s="26"/>
      <c r="L103" s="75"/>
      <c r="M103" s="75"/>
    </row>
    <row r="104" spans="1:13" hidden="1">
      <c r="A104" s="183"/>
      <c r="B104" s="180"/>
      <c r="C104" s="83" t="s">
        <v>202</v>
      </c>
      <c r="D104" s="19"/>
      <c r="E104" s="180"/>
      <c r="F104" s="16">
        <v>296</v>
      </c>
      <c r="G104" s="17"/>
      <c r="H104" s="18">
        <f t="shared" si="2"/>
        <v>0</v>
      </c>
      <c r="I104" s="20"/>
      <c r="J104" s="19"/>
      <c r="K104" s="26"/>
      <c r="L104" s="75"/>
      <c r="M104" s="75"/>
    </row>
    <row r="105" spans="1:13" hidden="1">
      <c r="A105" s="183"/>
      <c r="B105" s="180"/>
      <c r="C105" s="83" t="s">
        <v>201</v>
      </c>
      <c r="D105" s="19"/>
      <c r="E105" s="180"/>
      <c r="F105" s="16">
        <v>297</v>
      </c>
      <c r="G105" s="17"/>
      <c r="H105" s="18">
        <f t="shared" si="2"/>
        <v>0</v>
      </c>
      <c r="I105" s="20"/>
      <c r="J105" s="19"/>
      <c r="K105" s="26"/>
      <c r="L105" s="75"/>
      <c r="M105" s="75"/>
    </row>
    <row r="106" spans="1:13" hidden="1">
      <c r="A106" s="183"/>
      <c r="B106" s="180"/>
      <c r="C106" s="83" t="s">
        <v>200</v>
      </c>
      <c r="D106" s="19"/>
      <c r="E106" s="180"/>
      <c r="F106" s="16">
        <v>298</v>
      </c>
      <c r="G106" s="17"/>
      <c r="H106" s="18">
        <f t="shared" si="2"/>
        <v>0</v>
      </c>
      <c r="I106" s="20"/>
      <c r="J106" s="19"/>
      <c r="K106" s="26"/>
      <c r="L106" s="75"/>
      <c r="M106" s="75"/>
    </row>
    <row r="107" spans="1:13" ht="96" customHeight="1">
      <c r="A107" s="183" t="s">
        <v>199</v>
      </c>
      <c r="B107" s="19" t="s">
        <v>198</v>
      </c>
      <c r="C107" s="83" t="s">
        <v>197</v>
      </c>
      <c r="D107" s="19" t="s">
        <v>196</v>
      </c>
      <c r="E107" s="19" t="s">
        <v>195</v>
      </c>
      <c r="F107" s="16">
        <v>300</v>
      </c>
      <c r="G107" s="17" t="s">
        <v>429</v>
      </c>
      <c r="H107" s="18">
        <f t="shared" si="2"/>
        <v>1</v>
      </c>
      <c r="I107" s="184">
        <f>AVERAGE(H107,H108,H110)</f>
        <v>1</v>
      </c>
      <c r="J107" s="210"/>
      <c r="K107" s="174" t="s">
        <v>584</v>
      </c>
      <c r="L107" s="168"/>
      <c r="M107" s="168"/>
    </row>
    <row r="108" spans="1:13" ht="75">
      <c r="A108" s="183"/>
      <c r="B108" s="19" t="s">
        <v>194</v>
      </c>
      <c r="C108" s="83" t="s">
        <v>193</v>
      </c>
      <c r="D108" s="19"/>
      <c r="E108" s="19" t="s">
        <v>192</v>
      </c>
      <c r="F108" s="16">
        <v>301</v>
      </c>
      <c r="G108" s="17" t="s">
        <v>429</v>
      </c>
      <c r="H108" s="18">
        <f t="shared" si="2"/>
        <v>1</v>
      </c>
      <c r="I108" s="184"/>
      <c r="J108" s="211"/>
      <c r="K108" s="176"/>
      <c r="L108" s="169"/>
      <c r="M108" s="169"/>
    </row>
    <row r="109" spans="1:13" ht="150" hidden="1" customHeight="1">
      <c r="A109" s="183"/>
      <c r="B109" s="19" t="s">
        <v>191</v>
      </c>
      <c r="C109" s="83" t="s">
        <v>190</v>
      </c>
      <c r="D109" s="19" t="s">
        <v>189</v>
      </c>
      <c r="E109" s="19" t="s">
        <v>188</v>
      </c>
      <c r="F109" s="16">
        <v>302</v>
      </c>
      <c r="G109" s="17"/>
      <c r="H109" s="18">
        <f t="shared" si="2"/>
        <v>0</v>
      </c>
      <c r="I109" s="184"/>
      <c r="J109" s="19"/>
      <c r="K109" s="26"/>
      <c r="L109" s="169"/>
      <c r="M109" s="169"/>
    </row>
    <row r="110" spans="1:13" ht="135">
      <c r="A110" s="183"/>
      <c r="B110" s="19" t="s">
        <v>187</v>
      </c>
      <c r="C110" s="83" t="s">
        <v>186</v>
      </c>
      <c r="D110" s="19" t="s">
        <v>185</v>
      </c>
      <c r="E110" s="19" t="s">
        <v>184</v>
      </c>
      <c r="F110" s="16">
        <v>303</v>
      </c>
      <c r="G110" s="17" t="s">
        <v>429</v>
      </c>
      <c r="H110" s="18">
        <f t="shared" si="2"/>
        <v>1</v>
      </c>
      <c r="I110" s="184"/>
      <c r="J110" s="27"/>
      <c r="K110" s="102" t="s">
        <v>582</v>
      </c>
      <c r="L110" s="170"/>
      <c r="M110" s="170"/>
    </row>
    <row r="111" spans="1:13" ht="192" customHeight="1">
      <c r="A111" s="183" t="s">
        <v>183</v>
      </c>
      <c r="B111" s="180" t="s">
        <v>182</v>
      </c>
      <c r="C111" s="83" t="s">
        <v>181</v>
      </c>
      <c r="D111" s="19" t="s">
        <v>176</v>
      </c>
      <c r="E111" s="180" t="s">
        <v>180</v>
      </c>
      <c r="F111" s="16">
        <v>452</v>
      </c>
      <c r="G111" s="185" t="s">
        <v>429</v>
      </c>
      <c r="H111" s="187">
        <f t="shared" si="2"/>
        <v>1</v>
      </c>
      <c r="I111" s="184">
        <f>AVERAGE(H111,H113,H114,H115)</f>
        <v>1</v>
      </c>
      <c r="J111" s="277"/>
      <c r="K111" s="174" t="s">
        <v>586</v>
      </c>
      <c r="L111" s="168"/>
      <c r="M111" s="168"/>
    </row>
    <row r="112" spans="1:13" ht="168.95" customHeight="1">
      <c r="A112" s="183"/>
      <c r="B112" s="180"/>
      <c r="C112" s="83" t="s">
        <v>179</v>
      </c>
      <c r="D112" s="19" t="s">
        <v>178</v>
      </c>
      <c r="E112" s="180"/>
      <c r="F112" s="16">
        <v>305</v>
      </c>
      <c r="G112" s="186"/>
      <c r="H112" s="188"/>
      <c r="I112" s="184"/>
      <c r="J112" s="278"/>
      <c r="K112" s="175"/>
      <c r="L112" s="169"/>
      <c r="M112" s="169"/>
    </row>
    <row r="113" spans="1:13" ht="171" customHeight="1">
      <c r="A113" s="183"/>
      <c r="B113" s="180"/>
      <c r="C113" s="83" t="s">
        <v>177</v>
      </c>
      <c r="D113" s="19" t="s">
        <v>176</v>
      </c>
      <c r="E113" s="180"/>
      <c r="F113" s="16">
        <v>306</v>
      </c>
      <c r="G113" s="17" t="s">
        <v>431</v>
      </c>
      <c r="H113" s="18" t="str">
        <f>IF(G113="SI",1,IF(G113="PARCIAL",0.5,IF(G113="NO APLICA","",0)))</f>
        <v/>
      </c>
      <c r="I113" s="184"/>
      <c r="J113" s="278"/>
      <c r="K113" s="175"/>
      <c r="L113" s="169"/>
      <c r="M113" s="169"/>
    </row>
    <row r="114" spans="1:13">
      <c r="A114" s="183"/>
      <c r="B114" s="180"/>
      <c r="C114" s="83" t="s">
        <v>175</v>
      </c>
      <c r="D114" s="19"/>
      <c r="E114" s="180"/>
      <c r="F114" s="16">
        <v>307</v>
      </c>
      <c r="G114" s="17" t="s">
        <v>431</v>
      </c>
      <c r="H114" s="18" t="str">
        <f>IF(G114="SI",1,IF(G114="PARCIAL",0.5,IF(G114="NO APLICA","",0)))</f>
        <v/>
      </c>
      <c r="I114" s="184"/>
      <c r="J114" s="278"/>
      <c r="K114" s="175"/>
      <c r="L114" s="169"/>
      <c r="M114" s="169"/>
    </row>
    <row r="115" spans="1:13" ht="60">
      <c r="A115" s="183"/>
      <c r="B115" s="180"/>
      <c r="C115" s="83" t="s">
        <v>174</v>
      </c>
      <c r="D115" s="19"/>
      <c r="E115" s="180"/>
      <c r="F115" s="16">
        <v>308</v>
      </c>
      <c r="G115" s="17" t="s">
        <v>431</v>
      </c>
      <c r="H115" s="18" t="str">
        <f>IF(G115="SI",1,IF(G115="PARCIAL",0.5,IF(G115="NO APLICA","",0)))</f>
        <v/>
      </c>
      <c r="I115" s="184"/>
      <c r="J115" s="279"/>
      <c r="K115" s="176"/>
      <c r="L115" s="170"/>
      <c r="M115" s="170"/>
    </row>
    <row r="116" spans="1:13" ht="138.94999999999999" hidden="1" customHeight="1">
      <c r="A116" s="183" t="s">
        <v>173</v>
      </c>
      <c r="B116" s="19" t="s">
        <v>172</v>
      </c>
      <c r="C116" s="83" t="s">
        <v>171</v>
      </c>
      <c r="D116" s="19"/>
      <c r="E116" s="19"/>
      <c r="F116" s="16">
        <v>748</v>
      </c>
      <c r="G116" s="17"/>
      <c r="H116" s="18">
        <f>IF(G116="SI",1,IF(G116="PARCIAL",0.5,IF(G116="NO APLICA","",0)))</f>
        <v>0</v>
      </c>
      <c r="I116" s="184">
        <f>AVERAGE(H117,H119,H120,H121,H122,H123,H124,H125,H126,H127,H129,H130,H131,H132,H133,H134,H135,H136,H137,H138,H139,H140,H141,H142,H143,H145,H146,H147,H148,H149,H150,H151,H152,H153,H154,)</f>
        <v>0.47222222222222221</v>
      </c>
      <c r="J116" s="26"/>
      <c r="K116" s="26"/>
      <c r="L116" s="75"/>
      <c r="M116" s="75"/>
    </row>
    <row r="117" spans="1:13" ht="80.099999999999994" customHeight="1">
      <c r="A117" s="183"/>
      <c r="B117" s="180" t="s">
        <v>170</v>
      </c>
      <c r="C117" s="83" t="s">
        <v>169</v>
      </c>
      <c r="D117" s="19" t="s">
        <v>168</v>
      </c>
      <c r="E117" s="180" t="s">
        <v>167</v>
      </c>
      <c r="F117" s="16">
        <v>439</v>
      </c>
      <c r="G117" s="185" t="s">
        <v>429</v>
      </c>
      <c r="H117" s="187">
        <f>IF(G117="SI",1,IF(G117="PARCIAL",0.5,IF(G117="NO APLICA","",0)))</f>
        <v>1</v>
      </c>
      <c r="I117" s="184"/>
      <c r="J117" s="214"/>
      <c r="K117" s="174" t="s">
        <v>582</v>
      </c>
      <c r="L117" s="168"/>
      <c r="M117" s="168"/>
    </row>
    <row r="118" spans="1:13" ht="30">
      <c r="A118" s="183"/>
      <c r="B118" s="180"/>
      <c r="C118" s="83" t="s">
        <v>158</v>
      </c>
      <c r="D118" s="19"/>
      <c r="E118" s="180"/>
      <c r="F118" s="16">
        <v>310</v>
      </c>
      <c r="G118" s="186"/>
      <c r="H118" s="188"/>
      <c r="I118" s="184"/>
      <c r="J118" s="215"/>
      <c r="K118" s="175"/>
      <c r="L118" s="169"/>
      <c r="M118" s="169"/>
    </row>
    <row r="119" spans="1:13" ht="30">
      <c r="A119" s="183"/>
      <c r="B119" s="180"/>
      <c r="C119" s="83" t="s">
        <v>157</v>
      </c>
      <c r="D119" s="19"/>
      <c r="E119" s="180"/>
      <c r="F119" s="16">
        <v>440</v>
      </c>
      <c r="G119" s="17" t="s">
        <v>429</v>
      </c>
      <c r="H119" s="18">
        <f t="shared" ref="H119:H127" si="3">IF(G119="SI",1,IF(G119="PARCIAL",0.5,IF(G119="NO APLICA","",0)))</f>
        <v>1</v>
      </c>
      <c r="I119" s="184"/>
      <c r="J119" s="215"/>
      <c r="K119" s="175"/>
      <c r="L119" s="169"/>
      <c r="M119" s="169"/>
    </row>
    <row r="120" spans="1:13" ht="17.100000000000001" customHeight="1">
      <c r="A120" s="183"/>
      <c r="B120" s="180"/>
      <c r="C120" s="19" t="s">
        <v>156</v>
      </c>
      <c r="D120" s="19"/>
      <c r="E120" s="180"/>
      <c r="F120" s="16">
        <v>311</v>
      </c>
      <c r="G120" s="17" t="s">
        <v>429</v>
      </c>
      <c r="H120" s="18">
        <f t="shared" si="3"/>
        <v>1</v>
      </c>
      <c r="I120" s="184"/>
      <c r="J120" s="215"/>
      <c r="K120" s="175"/>
      <c r="L120" s="169"/>
      <c r="M120" s="169"/>
    </row>
    <row r="121" spans="1:13" ht="30">
      <c r="A121" s="183"/>
      <c r="B121" s="180"/>
      <c r="C121" s="19" t="s">
        <v>166</v>
      </c>
      <c r="D121" s="19"/>
      <c r="E121" s="180"/>
      <c r="F121" s="16">
        <v>312</v>
      </c>
      <c r="G121" s="17" t="s">
        <v>429</v>
      </c>
      <c r="H121" s="18">
        <f t="shared" si="3"/>
        <v>1</v>
      </c>
      <c r="I121" s="184"/>
      <c r="J121" s="215"/>
      <c r="K121" s="175"/>
      <c r="L121" s="169"/>
      <c r="M121" s="169"/>
    </row>
    <row r="122" spans="1:13">
      <c r="A122" s="183"/>
      <c r="B122" s="180"/>
      <c r="C122" s="19" t="s">
        <v>154</v>
      </c>
      <c r="D122" s="19"/>
      <c r="E122" s="180"/>
      <c r="F122" s="16">
        <v>313</v>
      </c>
      <c r="G122" s="17" t="s">
        <v>429</v>
      </c>
      <c r="H122" s="18">
        <f t="shared" si="3"/>
        <v>1</v>
      </c>
      <c r="I122" s="184"/>
      <c r="J122" s="215"/>
      <c r="K122" s="175"/>
      <c r="L122" s="169"/>
      <c r="M122" s="169"/>
    </row>
    <row r="123" spans="1:13" ht="30">
      <c r="A123" s="183"/>
      <c r="B123" s="180"/>
      <c r="C123" s="19" t="s">
        <v>153</v>
      </c>
      <c r="D123" s="19"/>
      <c r="E123" s="180"/>
      <c r="F123" s="16">
        <v>314</v>
      </c>
      <c r="G123" s="17" t="s">
        <v>429</v>
      </c>
      <c r="H123" s="18">
        <f t="shared" si="3"/>
        <v>1</v>
      </c>
      <c r="I123" s="184"/>
      <c r="J123" s="215"/>
      <c r="K123" s="175"/>
      <c r="L123" s="169"/>
      <c r="M123" s="169"/>
    </row>
    <row r="124" spans="1:13" ht="30">
      <c r="A124" s="183"/>
      <c r="B124" s="180"/>
      <c r="C124" s="19" t="s">
        <v>165</v>
      </c>
      <c r="D124" s="19"/>
      <c r="E124" s="180"/>
      <c r="F124" s="16">
        <v>315</v>
      </c>
      <c r="G124" s="17" t="s">
        <v>429</v>
      </c>
      <c r="H124" s="18">
        <f t="shared" si="3"/>
        <v>1</v>
      </c>
      <c r="I124" s="184"/>
      <c r="J124" s="215"/>
      <c r="K124" s="175"/>
      <c r="L124" s="169"/>
      <c r="M124" s="169"/>
    </row>
    <row r="125" spans="1:13">
      <c r="A125" s="183"/>
      <c r="B125" s="180"/>
      <c r="C125" s="19" t="s">
        <v>164</v>
      </c>
      <c r="D125" s="19"/>
      <c r="E125" s="180"/>
      <c r="F125" s="16">
        <v>316</v>
      </c>
      <c r="G125" s="17" t="s">
        <v>429</v>
      </c>
      <c r="H125" s="18">
        <f t="shared" si="3"/>
        <v>1</v>
      </c>
      <c r="I125" s="184"/>
      <c r="J125" s="215"/>
      <c r="K125" s="175"/>
      <c r="L125" s="169"/>
      <c r="M125" s="169"/>
    </row>
    <row r="126" spans="1:13" ht="83.1" customHeight="1">
      <c r="A126" s="183"/>
      <c r="B126" s="180"/>
      <c r="C126" s="19" t="s">
        <v>163</v>
      </c>
      <c r="D126" s="19"/>
      <c r="E126" s="180"/>
      <c r="F126" s="16">
        <v>441</v>
      </c>
      <c r="G126" s="17" t="s">
        <v>405</v>
      </c>
      <c r="H126" s="18">
        <f t="shared" si="3"/>
        <v>0</v>
      </c>
      <c r="I126" s="184"/>
      <c r="J126" s="216"/>
      <c r="K126" s="176"/>
      <c r="L126" s="170"/>
      <c r="M126" s="170"/>
    </row>
    <row r="127" spans="1:13" ht="153.94999999999999" customHeight="1">
      <c r="A127" s="183"/>
      <c r="B127" s="180" t="s">
        <v>162</v>
      </c>
      <c r="C127" s="19" t="s">
        <v>161</v>
      </c>
      <c r="D127" s="19" t="s">
        <v>160</v>
      </c>
      <c r="E127" s="180" t="s">
        <v>159</v>
      </c>
      <c r="F127" s="16">
        <v>459</v>
      </c>
      <c r="G127" s="185" t="s">
        <v>405</v>
      </c>
      <c r="H127" s="187">
        <f t="shared" si="3"/>
        <v>0</v>
      </c>
      <c r="I127" s="184"/>
      <c r="J127" s="192" t="s">
        <v>587</v>
      </c>
      <c r="K127" s="174" t="s">
        <v>582</v>
      </c>
      <c r="L127" s="168"/>
      <c r="M127" s="168"/>
    </row>
    <row r="128" spans="1:13" ht="30">
      <c r="A128" s="183"/>
      <c r="B128" s="180"/>
      <c r="C128" s="19" t="s">
        <v>158</v>
      </c>
      <c r="D128" s="19"/>
      <c r="E128" s="180"/>
      <c r="F128" s="16">
        <v>460</v>
      </c>
      <c r="G128" s="186"/>
      <c r="H128" s="188"/>
      <c r="I128" s="184"/>
      <c r="J128" s="175"/>
      <c r="K128" s="175"/>
      <c r="L128" s="169"/>
      <c r="M128" s="169"/>
    </row>
    <row r="129" spans="1:13" ht="30">
      <c r="A129" s="183"/>
      <c r="B129" s="180"/>
      <c r="C129" s="19" t="s">
        <v>157</v>
      </c>
      <c r="D129" s="19"/>
      <c r="E129" s="180"/>
      <c r="F129" s="16">
        <v>461</v>
      </c>
      <c r="G129" s="17" t="s">
        <v>405</v>
      </c>
      <c r="H129" s="18">
        <f t="shared" ref="H129:H143" si="4">IF(G129="SI",1,IF(G129="PARCIAL",0.5,IF(G129="NO APLICA","",0)))</f>
        <v>0</v>
      </c>
      <c r="I129" s="184"/>
      <c r="J129" s="175"/>
      <c r="K129" s="175"/>
      <c r="L129" s="169"/>
      <c r="M129" s="169"/>
    </row>
    <row r="130" spans="1:13" ht="30">
      <c r="A130" s="183"/>
      <c r="B130" s="180"/>
      <c r="C130" s="19" t="s">
        <v>156</v>
      </c>
      <c r="D130" s="19"/>
      <c r="E130" s="180"/>
      <c r="F130" s="16">
        <v>462</v>
      </c>
      <c r="G130" s="17" t="s">
        <v>405</v>
      </c>
      <c r="H130" s="18">
        <f t="shared" si="4"/>
        <v>0</v>
      </c>
      <c r="I130" s="184"/>
      <c r="J130" s="175"/>
      <c r="K130" s="175"/>
      <c r="L130" s="169"/>
      <c r="M130" s="169"/>
    </row>
    <row r="131" spans="1:13">
      <c r="A131" s="183"/>
      <c r="B131" s="180"/>
      <c r="C131" s="19" t="s">
        <v>155</v>
      </c>
      <c r="D131" s="19"/>
      <c r="E131" s="180"/>
      <c r="F131" s="16">
        <v>463</v>
      </c>
      <c r="G131" s="17" t="s">
        <v>405</v>
      </c>
      <c r="H131" s="18">
        <f t="shared" si="4"/>
        <v>0</v>
      </c>
      <c r="I131" s="184"/>
      <c r="J131" s="175"/>
      <c r="K131" s="175"/>
      <c r="L131" s="169"/>
      <c r="M131" s="169"/>
    </row>
    <row r="132" spans="1:13">
      <c r="A132" s="183"/>
      <c r="B132" s="180"/>
      <c r="C132" s="19" t="s">
        <v>154</v>
      </c>
      <c r="D132" s="19"/>
      <c r="E132" s="180"/>
      <c r="F132" s="16">
        <v>464</v>
      </c>
      <c r="G132" s="17" t="s">
        <v>405</v>
      </c>
      <c r="H132" s="18">
        <f t="shared" si="4"/>
        <v>0</v>
      </c>
      <c r="I132" s="184"/>
      <c r="J132" s="175"/>
      <c r="K132" s="175"/>
      <c r="L132" s="169"/>
      <c r="M132" s="169"/>
    </row>
    <row r="133" spans="1:13" ht="30">
      <c r="A133" s="183"/>
      <c r="B133" s="180"/>
      <c r="C133" s="19" t="s">
        <v>153</v>
      </c>
      <c r="D133" s="19"/>
      <c r="E133" s="180"/>
      <c r="F133" s="16">
        <v>465</v>
      </c>
      <c r="G133" s="17" t="s">
        <v>405</v>
      </c>
      <c r="H133" s="18">
        <f t="shared" si="4"/>
        <v>0</v>
      </c>
      <c r="I133" s="184"/>
      <c r="J133" s="175"/>
      <c r="K133" s="175"/>
      <c r="L133" s="169"/>
      <c r="M133" s="169"/>
    </row>
    <row r="134" spans="1:13">
      <c r="A134" s="183"/>
      <c r="B134" s="180"/>
      <c r="C134" s="19" t="s">
        <v>152</v>
      </c>
      <c r="D134" s="19"/>
      <c r="E134" s="180"/>
      <c r="F134" s="16">
        <v>466</v>
      </c>
      <c r="G134" s="17" t="s">
        <v>405</v>
      </c>
      <c r="H134" s="18">
        <f t="shared" si="4"/>
        <v>0</v>
      </c>
      <c r="I134" s="184"/>
      <c r="J134" s="175"/>
      <c r="K134" s="175"/>
      <c r="L134" s="169"/>
      <c r="M134" s="169"/>
    </row>
    <row r="135" spans="1:13" ht="30">
      <c r="A135" s="183"/>
      <c r="B135" s="180"/>
      <c r="C135" s="19" t="s">
        <v>151</v>
      </c>
      <c r="D135" s="19"/>
      <c r="E135" s="180"/>
      <c r="F135" s="16">
        <v>467</v>
      </c>
      <c r="G135" s="17" t="s">
        <v>405</v>
      </c>
      <c r="H135" s="18">
        <f t="shared" si="4"/>
        <v>0</v>
      </c>
      <c r="I135" s="184"/>
      <c r="J135" s="175"/>
      <c r="K135" s="175"/>
      <c r="L135" s="169"/>
      <c r="M135" s="169"/>
    </row>
    <row r="136" spans="1:13">
      <c r="A136" s="183"/>
      <c r="B136" s="180"/>
      <c r="C136" s="19" t="s">
        <v>150</v>
      </c>
      <c r="D136" s="19"/>
      <c r="E136" s="180"/>
      <c r="F136" s="16">
        <v>468</v>
      </c>
      <c r="G136" s="17" t="s">
        <v>405</v>
      </c>
      <c r="H136" s="18">
        <f t="shared" si="4"/>
        <v>0</v>
      </c>
      <c r="I136" s="184"/>
      <c r="J136" s="175"/>
      <c r="K136" s="175"/>
      <c r="L136" s="169"/>
      <c r="M136" s="169"/>
    </row>
    <row r="137" spans="1:13">
      <c r="A137" s="183"/>
      <c r="B137" s="180"/>
      <c r="C137" s="19" t="s">
        <v>149</v>
      </c>
      <c r="D137" s="19"/>
      <c r="E137" s="180"/>
      <c r="F137" s="16">
        <v>470</v>
      </c>
      <c r="G137" s="17" t="s">
        <v>405</v>
      </c>
      <c r="H137" s="18">
        <f t="shared" si="4"/>
        <v>0</v>
      </c>
      <c r="I137" s="184"/>
      <c r="J137" s="175"/>
      <c r="K137" s="175"/>
      <c r="L137" s="169"/>
      <c r="M137" s="169"/>
    </row>
    <row r="138" spans="1:13">
      <c r="A138" s="183"/>
      <c r="B138" s="180"/>
      <c r="C138" s="19" t="s">
        <v>148</v>
      </c>
      <c r="D138" s="19"/>
      <c r="E138" s="180"/>
      <c r="F138" s="16">
        <v>471</v>
      </c>
      <c r="G138" s="17" t="s">
        <v>405</v>
      </c>
      <c r="H138" s="18">
        <f t="shared" si="4"/>
        <v>0</v>
      </c>
      <c r="I138" s="184"/>
      <c r="J138" s="175"/>
      <c r="K138" s="175"/>
      <c r="L138" s="169"/>
      <c r="M138" s="169"/>
    </row>
    <row r="139" spans="1:13">
      <c r="A139" s="183"/>
      <c r="B139" s="180"/>
      <c r="C139" s="19" t="s">
        <v>147</v>
      </c>
      <c r="D139" s="19"/>
      <c r="E139" s="180"/>
      <c r="F139" s="16">
        <v>472</v>
      </c>
      <c r="G139" s="17" t="s">
        <v>405</v>
      </c>
      <c r="H139" s="18">
        <f t="shared" si="4"/>
        <v>0</v>
      </c>
      <c r="I139" s="184"/>
      <c r="J139" s="175"/>
      <c r="K139" s="175"/>
      <c r="L139" s="169"/>
      <c r="M139" s="169"/>
    </row>
    <row r="140" spans="1:13">
      <c r="A140" s="183"/>
      <c r="B140" s="180"/>
      <c r="C140" s="19" t="s">
        <v>146</v>
      </c>
      <c r="D140" s="19"/>
      <c r="E140" s="180"/>
      <c r="F140" s="16">
        <v>473</v>
      </c>
      <c r="G140" s="17" t="s">
        <v>405</v>
      </c>
      <c r="H140" s="18">
        <f t="shared" si="4"/>
        <v>0</v>
      </c>
      <c r="I140" s="184"/>
      <c r="J140" s="175"/>
      <c r="K140" s="175"/>
      <c r="L140" s="169"/>
      <c r="M140" s="169"/>
    </row>
    <row r="141" spans="1:13">
      <c r="A141" s="183"/>
      <c r="B141" s="180"/>
      <c r="C141" s="19" t="s">
        <v>145</v>
      </c>
      <c r="D141" s="19"/>
      <c r="E141" s="180"/>
      <c r="F141" s="16">
        <v>474</v>
      </c>
      <c r="G141" s="17" t="s">
        <v>405</v>
      </c>
      <c r="H141" s="18">
        <f t="shared" si="4"/>
        <v>0</v>
      </c>
      <c r="I141" s="184"/>
      <c r="J141" s="175"/>
      <c r="K141" s="175"/>
      <c r="L141" s="169"/>
      <c r="M141" s="169"/>
    </row>
    <row r="142" spans="1:13" ht="77.099999999999994" customHeight="1">
      <c r="A142" s="183"/>
      <c r="B142" s="180"/>
      <c r="C142" s="19" t="s">
        <v>144</v>
      </c>
      <c r="D142" s="19"/>
      <c r="E142" s="180"/>
      <c r="F142" s="16">
        <v>475</v>
      </c>
      <c r="G142" s="17" t="s">
        <v>405</v>
      </c>
      <c r="H142" s="18">
        <f t="shared" si="4"/>
        <v>0</v>
      </c>
      <c r="I142" s="184"/>
      <c r="J142" s="176"/>
      <c r="K142" s="176"/>
      <c r="L142" s="170"/>
      <c r="M142" s="170"/>
    </row>
    <row r="143" spans="1:13" ht="81" customHeight="1">
      <c r="A143" s="183"/>
      <c r="B143" s="180" t="s">
        <v>143</v>
      </c>
      <c r="C143" s="19" t="s">
        <v>142</v>
      </c>
      <c r="D143" s="19" t="s">
        <v>135</v>
      </c>
      <c r="E143" s="180" t="s">
        <v>141</v>
      </c>
      <c r="F143" s="16">
        <v>446</v>
      </c>
      <c r="G143" s="185" t="s">
        <v>429</v>
      </c>
      <c r="H143" s="187">
        <f t="shared" si="4"/>
        <v>1</v>
      </c>
      <c r="I143" s="184"/>
      <c r="J143" s="214"/>
      <c r="K143" s="174" t="s">
        <v>582</v>
      </c>
      <c r="L143" s="168"/>
      <c r="M143" s="168"/>
    </row>
    <row r="144" spans="1:13" ht="78" customHeight="1">
      <c r="A144" s="183"/>
      <c r="B144" s="180"/>
      <c r="C144" s="19" t="s">
        <v>140</v>
      </c>
      <c r="D144" s="19" t="s">
        <v>135</v>
      </c>
      <c r="E144" s="180"/>
      <c r="F144" s="16">
        <v>330</v>
      </c>
      <c r="G144" s="186"/>
      <c r="H144" s="188"/>
      <c r="I144" s="184"/>
      <c r="J144" s="215"/>
      <c r="K144" s="175"/>
      <c r="L144" s="169"/>
      <c r="M144" s="169"/>
    </row>
    <row r="145" spans="1:13">
      <c r="A145" s="183"/>
      <c r="B145" s="180"/>
      <c r="C145" s="19" t="s">
        <v>139</v>
      </c>
      <c r="D145" s="19"/>
      <c r="E145" s="180"/>
      <c r="F145" s="16">
        <v>331</v>
      </c>
      <c r="G145" s="17" t="s">
        <v>429</v>
      </c>
      <c r="H145" s="18">
        <f t="shared" ref="H145:H204" si="5">IF(G145="SI",1,IF(G145="PARCIAL",0.5,IF(G145="NO APLICA","",0)))</f>
        <v>1</v>
      </c>
      <c r="I145" s="184"/>
      <c r="J145" s="215"/>
      <c r="K145" s="175"/>
      <c r="L145" s="169"/>
      <c r="M145" s="169"/>
    </row>
    <row r="146" spans="1:13" ht="30">
      <c r="A146" s="183"/>
      <c r="B146" s="180"/>
      <c r="C146" s="19" t="s">
        <v>138</v>
      </c>
      <c r="D146" s="19"/>
      <c r="E146" s="180"/>
      <c r="F146" s="16">
        <v>332</v>
      </c>
      <c r="G146" s="17" t="s">
        <v>429</v>
      </c>
      <c r="H146" s="18">
        <f t="shared" si="5"/>
        <v>1</v>
      </c>
      <c r="I146" s="184"/>
      <c r="J146" s="215"/>
      <c r="K146" s="175"/>
      <c r="L146" s="169"/>
      <c r="M146" s="169"/>
    </row>
    <row r="147" spans="1:13" ht="30">
      <c r="A147" s="183"/>
      <c r="B147" s="180"/>
      <c r="C147" s="19" t="s">
        <v>137</v>
      </c>
      <c r="D147" s="19"/>
      <c r="E147" s="180"/>
      <c r="F147" s="16">
        <v>333</v>
      </c>
      <c r="G147" s="17" t="s">
        <v>429</v>
      </c>
      <c r="H147" s="18">
        <f t="shared" si="5"/>
        <v>1</v>
      </c>
      <c r="I147" s="184"/>
      <c r="J147" s="215"/>
      <c r="K147" s="175"/>
      <c r="L147" s="169"/>
      <c r="M147" s="169"/>
    </row>
    <row r="148" spans="1:13" ht="78" customHeight="1">
      <c r="A148" s="183"/>
      <c r="B148" s="180"/>
      <c r="C148" s="19" t="s">
        <v>136</v>
      </c>
      <c r="D148" s="19" t="s">
        <v>135</v>
      </c>
      <c r="E148" s="180"/>
      <c r="F148" s="16">
        <v>334</v>
      </c>
      <c r="G148" s="17" t="s">
        <v>429</v>
      </c>
      <c r="H148" s="18">
        <f t="shared" si="5"/>
        <v>1</v>
      </c>
      <c r="I148" s="184"/>
      <c r="J148" s="215"/>
      <c r="K148" s="175"/>
      <c r="L148" s="169"/>
      <c r="M148" s="169"/>
    </row>
    <row r="149" spans="1:13">
      <c r="A149" s="183"/>
      <c r="B149" s="180"/>
      <c r="C149" s="19" t="s">
        <v>134</v>
      </c>
      <c r="D149" s="19"/>
      <c r="E149" s="180"/>
      <c r="F149" s="16">
        <v>335</v>
      </c>
      <c r="G149" s="17" t="s">
        <v>429</v>
      </c>
      <c r="H149" s="18">
        <f t="shared" si="5"/>
        <v>1</v>
      </c>
      <c r="I149" s="184"/>
      <c r="J149" s="215"/>
      <c r="K149" s="175"/>
      <c r="L149" s="169"/>
      <c r="M149" s="169"/>
    </row>
    <row r="150" spans="1:13">
      <c r="A150" s="183"/>
      <c r="B150" s="180"/>
      <c r="C150" s="19" t="s">
        <v>133</v>
      </c>
      <c r="D150" s="19"/>
      <c r="E150" s="180"/>
      <c r="F150" s="16">
        <v>336</v>
      </c>
      <c r="G150" s="17" t="s">
        <v>429</v>
      </c>
      <c r="H150" s="18">
        <f t="shared" si="5"/>
        <v>1</v>
      </c>
      <c r="I150" s="184"/>
      <c r="J150" s="215"/>
      <c r="K150" s="175"/>
      <c r="L150" s="169"/>
      <c r="M150" s="169"/>
    </row>
    <row r="151" spans="1:13" ht="30">
      <c r="A151" s="183"/>
      <c r="B151" s="180"/>
      <c r="C151" s="19" t="s">
        <v>132</v>
      </c>
      <c r="D151" s="19"/>
      <c r="E151" s="180"/>
      <c r="F151" s="16">
        <v>337</v>
      </c>
      <c r="G151" s="17" t="s">
        <v>429</v>
      </c>
      <c r="H151" s="18">
        <f t="shared" si="5"/>
        <v>1</v>
      </c>
      <c r="I151" s="184"/>
      <c r="J151" s="215"/>
      <c r="K151" s="175"/>
      <c r="L151" s="169"/>
      <c r="M151" s="169"/>
    </row>
    <row r="152" spans="1:13" ht="30">
      <c r="A152" s="183"/>
      <c r="B152" s="180"/>
      <c r="C152" s="19" t="s">
        <v>131</v>
      </c>
      <c r="D152" s="19"/>
      <c r="E152" s="180"/>
      <c r="F152" s="16">
        <v>338</v>
      </c>
      <c r="G152" s="17" t="s">
        <v>429</v>
      </c>
      <c r="H152" s="18">
        <f t="shared" si="5"/>
        <v>1</v>
      </c>
      <c r="I152" s="184"/>
      <c r="J152" s="215"/>
      <c r="K152" s="175"/>
      <c r="L152" s="169"/>
      <c r="M152" s="169"/>
    </row>
    <row r="153" spans="1:13" ht="138" customHeight="1">
      <c r="A153" s="183"/>
      <c r="B153" s="180"/>
      <c r="C153" s="19" t="s">
        <v>130</v>
      </c>
      <c r="D153" s="19"/>
      <c r="E153" s="180"/>
      <c r="F153" s="16">
        <v>339</v>
      </c>
      <c r="G153" s="17" t="s">
        <v>405</v>
      </c>
      <c r="H153" s="18">
        <f t="shared" si="5"/>
        <v>0</v>
      </c>
      <c r="I153" s="184"/>
      <c r="J153" s="215"/>
      <c r="K153" s="175"/>
      <c r="L153" s="169"/>
      <c r="M153" s="169"/>
    </row>
    <row r="154" spans="1:13" ht="77.099999999999994" customHeight="1">
      <c r="A154" s="183"/>
      <c r="B154" s="180"/>
      <c r="C154" s="19" t="s">
        <v>129</v>
      </c>
      <c r="D154" s="19"/>
      <c r="E154" s="180"/>
      <c r="F154" s="16">
        <v>340</v>
      </c>
      <c r="G154" s="17" t="s">
        <v>405</v>
      </c>
      <c r="H154" s="18">
        <f t="shared" si="5"/>
        <v>0</v>
      </c>
      <c r="I154" s="184"/>
      <c r="J154" s="216"/>
      <c r="K154" s="176"/>
      <c r="L154" s="170"/>
      <c r="M154" s="170"/>
    </row>
    <row r="155" spans="1:13" ht="180" hidden="1">
      <c r="A155" s="183"/>
      <c r="B155" s="180" t="s">
        <v>128</v>
      </c>
      <c r="C155" s="19" t="s">
        <v>127</v>
      </c>
      <c r="D155" s="19" t="s">
        <v>126</v>
      </c>
      <c r="E155" s="180" t="s">
        <v>125</v>
      </c>
      <c r="F155" s="16">
        <v>341</v>
      </c>
      <c r="G155" s="17"/>
      <c r="H155" s="18">
        <f t="shared" si="5"/>
        <v>0</v>
      </c>
      <c r="I155" s="20"/>
      <c r="J155" s="19"/>
      <c r="K155" s="26"/>
      <c r="L155" s="75"/>
      <c r="M155" s="75"/>
    </row>
    <row r="156" spans="1:13" ht="90" hidden="1">
      <c r="A156" s="183"/>
      <c r="B156" s="180"/>
      <c r="C156" s="19" t="s">
        <v>124</v>
      </c>
      <c r="D156" s="19"/>
      <c r="E156" s="180"/>
      <c r="F156" s="16">
        <v>448</v>
      </c>
      <c r="G156" s="17"/>
      <c r="H156" s="18">
        <f t="shared" si="5"/>
        <v>0</v>
      </c>
      <c r="I156" s="20"/>
      <c r="J156" s="19"/>
      <c r="K156" s="26"/>
      <c r="L156" s="75"/>
      <c r="M156" s="75"/>
    </row>
    <row r="157" spans="1:13" ht="90" hidden="1">
      <c r="A157" s="183"/>
      <c r="B157" s="180" t="s">
        <v>123</v>
      </c>
      <c r="C157" s="19" t="s">
        <v>122</v>
      </c>
      <c r="D157" s="19" t="s">
        <v>121</v>
      </c>
      <c r="E157" s="180" t="s">
        <v>120</v>
      </c>
      <c r="F157" s="16">
        <v>342</v>
      </c>
      <c r="G157" s="17"/>
      <c r="H157" s="18">
        <f t="shared" si="5"/>
        <v>0</v>
      </c>
      <c r="I157" s="20"/>
      <c r="J157" s="19"/>
      <c r="K157" s="26"/>
      <c r="L157" s="75"/>
      <c r="M157" s="75"/>
    </row>
    <row r="158" spans="1:13" ht="90" hidden="1">
      <c r="A158" s="183"/>
      <c r="B158" s="180"/>
      <c r="C158" s="19" t="s">
        <v>119</v>
      </c>
      <c r="D158" s="19"/>
      <c r="E158" s="180"/>
      <c r="F158" s="16">
        <v>450</v>
      </c>
      <c r="G158" s="17"/>
      <c r="H158" s="18">
        <f t="shared" si="5"/>
        <v>0</v>
      </c>
      <c r="I158" s="20"/>
      <c r="J158" s="19"/>
      <c r="K158" s="26"/>
      <c r="L158" s="75"/>
      <c r="M158" s="75"/>
    </row>
    <row r="159" spans="1:13" ht="90" hidden="1">
      <c r="A159" s="183"/>
      <c r="B159" s="180" t="s">
        <v>118</v>
      </c>
      <c r="C159" s="19" t="s">
        <v>117</v>
      </c>
      <c r="D159" s="19" t="s">
        <v>116</v>
      </c>
      <c r="E159" s="180" t="s">
        <v>115</v>
      </c>
      <c r="F159" s="16">
        <v>343</v>
      </c>
      <c r="G159" s="17"/>
      <c r="H159" s="18">
        <f t="shared" si="5"/>
        <v>0</v>
      </c>
      <c r="I159" s="20"/>
      <c r="J159" s="19"/>
      <c r="K159" s="26"/>
      <c r="L159" s="75"/>
      <c r="M159" s="75"/>
    </row>
    <row r="160" spans="1:13" hidden="1">
      <c r="A160" s="183"/>
      <c r="B160" s="180"/>
      <c r="C160" s="19" t="s">
        <v>114</v>
      </c>
      <c r="D160" s="19"/>
      <c r="E160" s="180"/>
      <c r="F160" s="16">
        <v>344</v>
      </c>
      <c r="G160" s="17"/>
      <c r="H160" s="18">
        <f t="shared" si="5"/>
        <v>0</v>
      </c>
      <c r="I160" s="20"/>
      <c r="J160" s="19"/>
      <c r="K160" s="26"/>
      <c r="L160" s="75"/>
      <c r="M160" s="75"/>
    </row>
    <row r="161" spans="1:13" ht="30" hidden="1">
      <c r="A161" s="183"/>
      <c r="B161" s="180" t="s">
        <v>113</v>
      </c>
      <c r="C161" s="19" t="s">
        <v>112</v>
      </c>
      <c r="D161" s="19"/>
      <c r="E161" s="180" t="s">
        <v>111</v>
      </c>
      <c r="F161" s="16">
        <v>345</v>
      </c>
      <c r="G161" s="17"/>
      <c r="H161" s="18">
        <f t="shared" si="5"/>
        <v>0</v>
      </c>
      <c r="I161" s="20"/>
      <c r="J161" s="19"/>
      <c r="K161" s="26"/>
      <c r="L161" s="75"/>
      <c r="M161" s="75"/>
    </row>
    <row r="162" spans="1:13" ht="90" hidden="1">
      <c r="A162" s="183"/>
      <c r="B162" s="180"/>
      <c r="C162" s="19" t="s">
        <v>110</v>
      </c>
      <c r="D162" s="19" t="s">
        <v>109</v>
      </c>
      <c r="E162" s="180"/>
      <c r="F162" s="16">
        <v>346</v>
      </c>
      <c r="G162" s="17"/>
      <c r="H162" s="18">
        <f t="shared" si="5"/>
        <v>0</v>
      </c>
      <c r="I162" s="20"/>
      <c r="J162" s="19"/>
      <c r="K162" s="26"/>
      <c r="L162" s="75"/>
      <c r="M162" s="75"/>
    </row>
    <row r="163" spans="1:13" ht="105" hidden="1">
      <c r="A163" s="183"/>
      <c r="B163" s="19" t="s">
        <v>108</v>
      </c>
      <c r="C163" s="19" t="s">
        <v>107</v>
      </c>
      <c r="D163" s="19" t="s">
        <v>106</v>
      </c>
      <c r="E163" s="19" t="s">
        <v>105</v>
      </c>
      <c r="F163" s="16">
        <v>347</v>
      </c>
      <c r="G163" s="17"/>
      <c r="H163" s="18">
        <f t="shared" si="5"/>
        <v>0</v>
      </c>
      <c r="I163" s="20"/>
      <c r="J163" s="19"/>
      <c r="K163" s="26"/>
      <c r="L163" s="75"/>
      <c r="M163" s="75"/>
    </row>
    <row r="164" spans="1:13" ht="75" hidden="1">
      <c r="A164" s="183"/>
      <c r="B164" s="180" t="s">
        <v>104</v>
      </c>
      <c r="C164" s="19" t="s">
        <v>103</v>
      </c>
      <c r="D164" s="19" t="s">
        <v>102</v>
      </c>
      <c r="E164" s="180" t="s">
        <v>101</v>
      </c>
      <c r="F164" s="16">
        <v>348</v>
      </c>
      <c r="G164" s="17"/>
      <c r="H164" s="18">
        <f t="shared" si="5"/>
        <v>0</v>
      </c>
      <c r="I164" s="20"/>
      <c r="J164" s="19"/>
      <c r="K164" s="26"/>
      <c r="L164" s="75"/>
      <c r="M164" s="75"/>
    </row>
    <row r="165" spans="1:13" ht="75" hidden="1">
      <c r="A165" s="183"/>
      <c r="B165" s="180"/>
      <c r="C165" s="19" t="s">
        <v>100</v>
      </c>
      <c r="D165" s="19" t="s">
        <v>99</v>
      </c>
      <c r="E165" s="180"/>
      <c r="F165" s="16">
        <v>451</v>
      </c>
      <c r="G165" s="31"/>
      <c r="H165" s="18">
        <f t="shared" si="5"/>
        <v>0</v>
      </c>
      <c r="I165" s="20"/>
      <c r="J165" s="26"/>
      <c r="K165" s="26"/>
      <c r="L165" s="75"/>
      <c r="M165" s="75"/>
    </row>
    <row r="166" spans="1:13" hidden="1">
      <c r="A166" s="183"/>
      <c r="B166" s="180"/>
      <c r="C166" s="19" t="s">
        <v>98</v>
      </c>
      <c r="D166" s="19"/>
      <c r="E166" s="180"/>
      <c r="F166" s="16">
        <v>349</v>
      </c>
      <c r="G166" s="17"/>
      <c r="H166" s="18">
        <f t="shared" si="5"/>
        <v>0</v>
      </c>
      <c r="I166" s="20"/>
      <c r="J166" s="19"/>
      <c r="K166" s="26"/>
      <c r="L166" s="75"/>
      <c r="M166" s="75"/>
    </row>
    <row r="167" spans="1:13" ht="30" hidden="1">
      <c r="A167" s="183"/>
      <c r="B167" s="180"/>
      <c r="C167" s="19" t="s">
        <v>97</v>
      </c>
      <c r="D167" s="19"/>
      <c r="E167" s="180"/>
      <c r="F167" s="16">
        <v>350</v>
      </c>
      <c r="G167" s="17"/>
      <c r="H167" s="18">
        <f t="shared" si="5"/>
        <v>0</v>
      </c>
      <c r="I167" s="20"/>
      <c r="J167" s="19"/>
      <c r="K167" s="26"/>
      <c r="L167" s="75"/>
      <c r="M167" s="75"/>
    </row>
    <row r="168" spans="1:13" hidden="1">
      <c r="A168" s="183"/>
      <c r="B168" s="180"/>
      <c r="C168" s="19" t="s">
        <v>96</v>
      </c>
      <c r="D168" s="19"/>
      <c r="E168" s="180"/>
      <c r="F168" s="16">
        <v>351</v>
      </c>
      <c r="G168" s="17"/>
      <c r="H168" s="18">
        <f t="shared" si="5"/>
        <v>0</v>
      </c>
      <c r="I168" s="20"/>
      <c r="J168" s="19"/>
      <c r="K168" s="26"/>
      <c r="L168" s="75"/>
      <c r="M168" s="75"/>
    </row>
    <row r="169" spans="1:13" ht="30" hidden="1">
      <c r="A169" s="183"/>
      <c r="B169" s="180"/>
      <c r="C169" s="19" t="s">
        <v>95</v>
      </c>
      <c r="D169" s="19"/>
      <c r="E169" s="180"/>
      <c r="F169" s="16">
        <v>352</v>
      </c>
      <c r="G169" s="17"/>
      <c r="H169" s="18">
        <f t="shared" si="5"/>
        <v>0</v>
      </c>
      <c r="I169" s="20"/>
      <c r="J169" s="19"/>
      <c r="K169" s="26"/>
      <c r="L169" s="75"/>
      <c r="M169" s="75"/>
    </row>
    <row r="170" spans="1:13" ht="105" hidden="1">
      <c r="A170" s="181" t="s">
        <v>94</v>
      </c>
      <c r="B170" s="19" t="s">
        <v>93</v>
      </c>
      <c r="C170" s="19" t="s">
        <v>92</v>
      </c>
      <c r="D170" s="19" t="s">
        <v>91</v>
      </c>
      <c r="E170" s="19" t="s">
        <v>91</v>
      </c>
      <c r="F170" s="16">
        <v>400</v>
      </c>
      <c r="G170" s="17"/>
      <c r="H170" s="18">
        <f t="shared" si="5"/>
        <v>0</v>
      </c>
      <c r="I170" s="20"/>
      <c r="J170" s="19"/>
      <c r="K170" s="26"/>
      <c r="L170" s="75"/>
      <c r="M170" s="75"/>
    </row>
    <row r="171" spans="1:13" hidden="1">
      <c r="A171" s="181"/>
      <c r="B171" s="180" t="s">
        <v>90</v>
      </c>
      <c r="C171" s="19" t="s">
        <v>89</v>
      </c>
      <c r="D171" s="19"/>
      <c r="E171" s="179" t="s">
        <v>78</v>
      </c>
      <c r="F171" s="16">
        <v>401</v>
      </c>
      <c r="G171" s="33"/>
      <c r="H171" s="18">
        <f t="shared" si="5"/>
        <v>0</v>
      </c>
      <c r="I171" s="20"/>
      <c r="J171" s="26"/>
      <c r="K171" s="26"/>
      <c r="L171" s="75"/>
      <c r="M171" s="75"/>
    </row>
    <row r="172" spans="1:13" ht="60" hidden="1">
      <c r="A172" s="181"/>
      <c r="B172" s="180"/>
      <c r="C172" s="19" t="s">
        <v>88</v>
      </c>
      <c r="D172" s="19" t="s">
        <v>87</v>
      </c>
      <c r="E172" s="179"/>
      <c r="F172" s="16"/>
      <c r="G172" s="33"/>
      <c r="H172" s="18">
        <f t="shared" si="5"/>
        <v>0</v>
      </c>
      <c r="I172" s="20"/>
      <c r="J172" s="26"/>
      <c r="K172" s="26"/>
      <c r="L172" s="75"/>
      <c r="M172" s="75"/>
    </row>
    <row r="173" spans="1:13" ht="75" hidden="1">
      <c r="A173" s="181"/>
      <c r="B173" s="180"/>
      <c r="C173" s="19" t="s">
        <v>86</v>
      </c>
      <c r="D173" s="19" t="s">
        <v>85</v>
      </c>
      <c r="E173" s="179"/>
      <c r="F173" s="16"/>
      <c r="G173" s="33"/>
      <c r="H173" s="18">
        <f t="shared" si="5"/>
        <v>0</v>
      </c>
      <c r="I173" s="20"/>
      <c r="J173" s="26"/>
      <c r="K173" s="26"/>
      <c r="L173" s="75"/>
      <c r="M173" s="75"/>
    </row>
    <row r="174" spans="1:13" ht="90" hidden="1">
      <c r="A174" s="181"/>
      <c r="B174" s="180"/>
      <c r="C174" s="19" t="s">
        <v>84</v>
      </c>
      <c r="D174" s="19" t="s">
        <v>83</v>
      </c>
      <c r="E174" s="179"/>
      <c r="F174" s="16"/>
      <c r="G174" s="33"/>
      <c r="H174" s="18">
        <f t="shared" si="5"/>
        <v>0</v>
      </c>
      <c r="I174" s="20"/>
      <c r="J174" s="26"/>
      <c r="K174" s="26"/>
      <c r="L174" s="75"/>
      <c r="M174" s="75"/>
    </row>
    <row r="175" spans="1:13" ht="135" hidden="1">
      <c r="A175" s="181"/>
      <c r="B175" s="180"/>
      <c r="C175" s="19" t="s">
        <v>82</v>
      </c>
      <c r="D175" s="19" t="s">
        <v>81</v>
      </c>
      <c r="E175" s="34" t="s">
        <v>80</v>
      </c>
      <c r="F175" s="16">
        <v>415</v>
      </c>
      <c r="G175" s="17"/>
      <c r="H175" s="18">
        <f t="shared" si="5"/>
        <v>0</v>
      </c>
      <c r="I175" s="20"/>
      <c r="J175" s="19"/>
      <c r="K175" s="26"/>
      <c r="L175" s="75"/>
      <c r="M175" s="75"/>
    </row>
    <row r="176" spans="1:13" hidden="1">
      <c r="A176" s="181"/>
      <c r="B176" s="180"/>
      <c r="C176" s="19" t="s">
        <v>79</v>
      </c>
      <c r="D176" s="19"/>
      <c r="E176" s="182" t="s">
        <v>78</v>
      </c>
      <c r="F176" s="16">
        <v>416</v>
      </c>
      <c r="G176" s="33"/>
      <c r="H176" s="18">
        <f t="shared" si="5"/>
        <v>0</v>
      </c>
      <c r="I176" s="20"/>
      <c r="J176" s="26"/>
      <c r="K176" s="26"/>
      <c r="L176" s="75"/>
      <c r="M176" s="75"/>
    </row>
    <row r="177" spans="1:13" ht="240" hidden="1">
      <c r="A177" s="181"/>
      <c r="B177" s="180"/>
      <c r="C177" s="19" t="s">
        <v>77</v>
      </c>
      <c r="D177" s="19" t="s">
        <v>76</v>
      </c>
      <c r="E177" s="182"/>
      <c r="F177" s="16">
        <v>417</v>
      </c>
      <c r="G177" s="17"/>
      <c r="H177" s="18">
        <f t="shared" si="5"/>
        <v>0</v>
      </c>
      <c r="I177" s="20"/>
      <c r="J177" s="19"/>
      <c r="K177" s="26"/>
      <c r="L177" s="75"/>
      <c r="M177" s="75"/>
    </row>
    <row r="178" spans="1:13" ht="45" hidden="1">
      <c r="A178" s="181"/>
      <c r="B178" s="180"/>
      <c r="C178" s="19" t="s">
        <v>75</v>
      </c>
      <c r="D178" s="19" t="s">
        <v>74</v>
      </c>
      <c r="E178" s="182"/>
      <c r="F178" s="16">
        <v>418</v>
      </c>
      <c r="G178" s="17"/>
      <c r="H178" s="18">
        <f t="shared" si="5"/>
        <v>0</v>
      </c>
      <c r="I178" s="20"/>
      <c r="J178" s="19"/>
      <c r="K178" s="26"/>
      <c r="L178" s="75"/>
      <c r="M178" s="75"/>
    </row>
    <row r="179" spans="1:13" ht="120" hidden="1">
      <c r="A179" s="181"/>
      <c r="B179" s="180"/>
      <c r="C179" s="19" t="s">
        <v>73</v>
      </c>
      <c r="D179" s="19" t="s">
        <v>72</v>
      </c>
      <c r="E179" s="182"/>
      <c r="F179" s="16">
        <v>419</v>
      </c>
      <c r="G179" s="17"/>
      <c r="H179" s="18">
        <f t="shared" si="5"/>
        <v>0</v>
      </c>
      <c r="I179" s="20"/>
      <c r="J179" s="19"/>
      <c r="K179" s="26"/>
      <c r="L179" s="75"/>
      <c r="M179" s="75"/>
    </row>
    <row r="180" spans="1:13" hidden="1">
      <c r="A180" s="181"/>
      <c r="B180" s="180"/>
      <c r="C180" s="19" t="s">
        <v>71</v>
      </c>
      <c r="D180" s="19"/>
      <c r="E180" s="182"/>
      <c r="F180" s="16">
        <v>420</v>
      </c>
      <c r="G180" s="17"/>
      <c r="H180" s="18">
        <f t="shared" si="5"/>
        <v>0</v>
      </c>
      <c r="I180" s="20"/>
      <c r="J180" s="19"/>
      <c r="K180" s="26"/>
      <c r="L180" s="75"/>
      <c r="M180" s="75"/>
    </row>
    <row r="181" spans="1:13" hidden="1">
      <c r="A181" s="181"/>
      <c r="B181" s="180"/>
      <c r="C181" s="19" t="s">
        <v>70</v>
      </c>
      <c r="D181" s="19"/>
      <c r="E181" s="182"/>
      <c r="F181" s="16">
        <v>421</v>
      </c>
      <c r="G181" s="17"/>
      <c r="H181" s="18">
        <f t="shared" si="5"/>
        <v>0</v>
      </c>
      <c r="I181" s="20"/>
      <c r="J181" s="19"/>
      <c r="K181" s="26"/>
      <c r="L181" s="75"/>
      <c r="M181" s="75"/>
    </row>
    <row r="182" spans="1:13" hidden="1">
      <c r="A182" s="181"/>
      <c r="B182" s="180"/>
      <c r="C182" s="19" t="s">
        <v>69</v>
      </c>
      <c r="D182" s="19"/>
      <c r="E182" s="182"/>
      <c r="F182" s="16">
        <v>422</v>
      </c>
      <c r="G182" s="17"/>
      <c r="H182" s="18">
        <f t="shared" si="5"/>
        <v>0</v>
      </c>
      <c r="I182" s="20"/>
      <c r="J182" s="19"/>
      <c r="K182" s="26"/>
      <c r="L182" s="75"/>
      <c r="M182" s="75"/>
    </row>
    <row r="183" spans="1:13" ht="45" hidden="1">
      <c r="A183" s="181"/>
      <c r="B183" s="180"/>
      <c r="C183" s="19" t="s">
        <v>68</v>
      </c>
      <c r="D183" s="19" t="s">
        <v>67</v>
      </c>
      <c r="E183" s="182"/>
      <c r="F183" s="16">
        <v>423</v>
      </c>
      <c r="G183" s="17"/>
      <c r="H183" s="18">
        <f t="shared" si="5"/>
        <v>0</v>
      </c>
      <c r="I183" s="20"/>
      <c r="J183" s="19"/>
      <c r="K183" s="26"/>
      <c r="L183" s="75"/>
      <c r="M183" s="75"/>
    </row>
    <row r="184" spans="1:13" ht="45" hidden="1">
      <c r="A184" s="181"/>
      <c r="B184" s="180"/>
      <c r="C184" s="19" t="s">
        <v>66</v>
      </c>
      <c r="D184" s="19" t="s">
        <v>65</v>
      </c>
      <c r="E184" s="182"/>
      <c r="F184" s="16">
        <v>424</v>
      </c>
      <c r="G184" s="17"/>
      <c r="H184" s="18">
        <f t="shared" si="5"/>
        <v>0</v>
      </c>
      <c r="I184" s="20"/>
      <c r="J184" s="19"/>
      <c r="K184" s="26"/>
      <c r="L184" s="75"/>
      <c r="M184" s="75"/>
    </row>
    <row r="185" spans="1:13" ht="60" hidden="1">
      <c r="A185" s="181"/>
      <c r="B185" s="180"/>
      <c r="C185" s="19" t="s">
        <v>64</v>
      </c>
      <c r="D185" s="19" t="s">
        <v>63</v>
      </c>
      <c r="E185" s="182"/>
      <c r="F185" s="16">
        <v>425</v>
      </c>
      <c r="G185" s="17"/>
      <c r="H185" s="18">
        <f t="shared" si="5"/>
        <v>0</v>
      </c>
      <c r="I185" s="20"/>
      <c r="J185" s="19"/>
      <c r="K185" s="26"/>
      <c r="L185" s="75"/>
      <c r="M185" s="75"/>
    </row>
    <row r="186" spans="1:13" ht="75" hidden="1">
      <c r="A186" s="181"/>
      <c r="B186" s="180"/>
      <c r="C186" s="19" t="s">
        <v>62</v>
      </c>
      <c r="D186" s="19" t="s">
        <v>61</v>
      </c>
      <c r="E186" s="182"/>
      <c r="F186" s="16">
        <v>426</v>
      </c>
      <c r="G186" s="17"/>
      <c r="H186" s="18">
        <f t="shared" si="5"/>
        <v>0</v>
      </c>
      <c r="I186" s="20"/>
      <c r="J186" s="19"/>
      <c r="K186" s="26"/>
      <c r="L186" s="75"/>
      <c r="M186" s="75"/>
    </row>
    <row r="187" spans="1:13" ht="120" hidden="1">
      <c r="A187" s="181"/>
      <c r="B187" s="180"/>
      <c r="C187" s="19" t="s">
        <v>60</v>
      </c>
      <c r="D187" s="19" t="s">
        <v>59</v>
      </c>
      <c r="E187" s="182"/>
      <c r="F187" s="16">
        <v>427</v>
      </c>
      <c r="G187" s="17"/>
      <c r="H187" s="18">
        <f t="shared" si="5"/>
        <v>0</v>
      </c>
      <c r="I187" s="20"/>
      <c r="J187" s="19"/>
      <c r="K187" s="26"/>
      <c r="L187" s="75"/>
      <c r="M187" s="75"/>
    </row>
    <row r="188" spans="1:13" ht="180" hidden="1">
      <c r="A188" s="181"/>
      <c r="B188" s="180"/>
      <c r="C188" s="19" t="s">
        <v>58</v>
      </c>
      <c r="D188" s="19" t="s">
        <v>57</v>
      </c>
      <c r="E188" s="182"/>
      <c r="F188" s="16">
        <v>428</v>
      </c>
      <c r="G188" s="17"/>
      <c r="H188" s="18">
        <f t="shared" si="5"/>
        <v>0</v>
      </c>
      <c r="I188" s="20"/>
      <c r="J188" s="19"/>
      <c r="K188" s="26"/>
      <c r="L188" s="75"/>
      <c r="M188" s="75"/>
    </row>
    <row r="189" spans="1:13" ht="180" hidden="1">
      <c r="A189" s="181"/>
      <c r="B189" s="180"/>
      <c r="C189" s="19" t="s">
        <v>56</v>
      </c>
      <c r="D189" s="19" t="s">
        <v>55</v>
      </c>
      <c r="E189" s="182"/>
      <c r="F189" s="16">
        <v>430</v>
      </c>
      <c r="G189" s="17"/>
      <c r="H189" s="18">
        <f t="shared" si="5"/>
        <v>0</v>
      </c>
      <c r="I189" s="20"/>
      <c r="J189" s="19"/>
      <c r="K189" s="26"/>
      <c r="L189" s="75"/>
      <c r="M189" s="75"/>
    </row>
    <row r="190" spans="1:13" ht="105" hidden="1">
      <c r="A190" s="181"/>
      <c r="B190" s="180"/>
      <c r="C190" s="19" t="s">
        <v>54</v>
      </c>
      <c r="D190" s="19" t="s">
        <v>53</v>
      </c>
      <c r="E190" s="182"/>
      <c r="F190" s="16">
        <v>431</v>
      </c>
      <c r="G190" s="17"/>
      <c r="H190" s="18">
        <f t="shared" si="5"/>
        <v>0</v>
      </c>
      <c r="I190" s="20"/>
      <c r="J190" s="19"/>
      <c r="K190" s="26"/>
      <c r="L190" s="75"/>
      <c r="M190" s="75"/>
    </row>
    <row r="191" spans="1:13" ht="150" hidden="1">
      <c r="A191" s="181"/>
      <c r="B191" s="180"/>
      <c r="C191" s="19" t="s">
        <v>52</v>
      </c>
      <c r="D191" s="19" t="s">
        <v>51</v>
      </c>
      <c r="E191" s="182"/>
      <c r="F191" s="16">
        <v>432</v>
      </c>
      <c r="G191" s="17"/>
      <c r="H191" s="18">
        <f t="shared" si="5"/>
        <v>0</v>
      </c>
      <c r="I191" s="20"/>
      <c r="J191" s="19"/>
      <c r="K191" s="26"/>
      <c r="L191" s="75"/>
      <c r="M191" s="75"/>
    </row>
    <row r="192" spans="1:13" ht="60" hidden="1">
      <c r="A192" s="181"/>
      <c r="B192" s="180"/>
      <c r="C192" s="19" t="s">
        <v>50</v>
      </c>
      <c r="D192" s="19" t="s">
        <v>49</v>
      </c>
      <c r="E192" s="182"/>
      <c r="F192" s="16">
        <v>433</v>
      </c>
      <c r="G192" s="17"/>
      <c r="H192" s="18">
        <f t="shared" si="5"/>
        <v>0</v>
      </c>
      <c r="I192" s="20"/>
      <c r="J192" s="19"/>
      <c r="K192" s="26"/>
      <c r="L192" s="75"/>
      <c r="M192" s="75"/>
    </row>
    <row r="193" spans="1:13" ht="60" hidden="1">
      <c r="A193" s="181"/>
      <c r="B193" s="180"/>
      <c r="C193" s="19" t="s">
        <v>48</v>
      </c>
      <c r="D193" s="19" t="s">
        <v>47</v>
      </c>
      <c r="E193" s="182"/>
      <c r="F193" s="16">
        <v>434</v>
      </c>
      <c r="G193" s="17"/>
      <c r="H193" s="18">
        <f t="shared" si="5"/>
        <v>0</v>
      </c>
      <c r="I193" s="20"/>
      <c r="J193" s="19"/>
      <c r="K193" s="26"/>
      <c r="L193" s="75"/>
      <c r="M193" s="75"/>
    </row>
    <row r="194" spans="1:13" ht="90" hidden="1">
      <c r="A194" s="181"/>
      <c r="B194" s="180"/>
      <c r="C194" s="19" t="s">
        <v>46</v>
      </c>
      <c r="D194" s="19" t="s">
        <v>45</v>
      </c>
      <c r="E194" s="182"/>
      <c r="F194" s="16">
        <v>435</v>
      </c>
      <c r="G194" s="17"/>
      <c r="H194" s="18">
        <f t="shared" si="5"/>
        <v>0</v>
      </c>
      <c r="I194" s="20"/>
      <c r="J194" s="19"/>
      <c r="K194" s="26"/>
      <c r="L194" s="75"/>
      <c r="M194" s="75"/>
    </row>
    <row r="195" spans="1:13" ht="90" hidden="1">
      <c r="A195" s="181"/>
      <c r="B195" s="180"/>
      <c r="C195" s="19" t="s">
        <v>44</v>
      </c>
      <c r="D195" s="19" t="s">
        <v>43</v>
      </c>
      <c r="E195" s="182"/>
      <c r="F195" s="16">
        <v>436</v>
      </c>
      <c r="G195" s="17"/>
      <c r="H195" s="18">
        <f t="shared" si="5"/>
        <v>0</v>
      </c>
      <c r="I195" s="20"/>
      <c r="J195" s="19"/>
      <c r="K195" s="26"/>
      <c r="L195" s="75"/>
      <c r="M195" s="75"/>
    </row>
    <row r="196" spans="1:13" ht="75" hidden="1">
      <c r="A196" s="181"/>
      <c r="B196" s="180"/>
      <c r="C196" s="19" t="s">
        <v>42</v>
      </c>
      <c r="D196" s="19" t="s">
        <v>41</v>
      </c>
      <c r="E196" s="182"/>
      <c r="F196" s="16">
        <v>437</v>
      </c>
      <c r="G196" s="17"/>
      <c r="H196" s="18">
        <f t="shared" si="5"/>
        <v>0</v>
      </c>
      <c r="I196" s="20"/>
      <c r="J196" s="19"/>
      <c r="K196" s="26"/>
      <c r="L196" s="75"/>
      <c r="M196" s="75"/>
    </row>
    <row r="197" spans="1:13" ht="105" hidden="1">
      <c r="A197" s="181"/>
      <c r="B197" s="180"/>
      <c r="C197" s="19" t="s">
        <v>40</v>
      </c>
      <c r="D197" s="19" t="s">
        <v>39</v>
      </c>
      <c r="E197" s="182"/>
      <c r="F197" s="16">
        <v>438</v>
      </c>
      <c r="G197" s="17"/>
      <c r="H197" s="18">
        <f t="shared" si="5"/>
        <v>0</v>
      </c>
      <c r="I197" s="20"/>
      <c r="J197" s="19"/>
      <c r="K197" s="26"/>
      <c r="L197" s="75"/>
      <c r="M197" s="75"/>
    </row>
    <row r="198" spans="1:13" s="77" customFormat="1" ht="126" hidden="1">
      <c r="A198" s="177" t="s">
        <v>38</v>
      </c>
      <c r="B198" s="36" t="s">
        <v>37</v>
      </c>
      <c r="C198" s="36" t="s">
        <v>36</v>
      </c>
      <c r="D198" s="37" t="s">
        <v>35</v>
      </c>
      <c r="E198" s="38" t="s">
        <v>34</v>
      </c>
      <c r="F198" s="39"/>
      <c r="G198" s="40"/>
      <c r="H198" s="18">
        <f t="shared" si="5"/>
        <v>0</v>
      </c>
      <c r="I198" s="20"/>
      <c r="J198" s="41"/>
      <c r="K198" s="128"/>
      <c r="L198" s="76"/>
      <c r="M198" s="76"/>
    </row>
    <row r="199" spans="1:13" s="77" customFormat="1" ht="173.25" hidden="1">
      <c r="A199" s="177"/>
      <c r="B199" s="36" t="s">
        <v>33</v>
      </c>
      <c r="C199" s="41" t="s">
        <v>32</v>
      </c>
      <c r="D199" s="41" t="s">
        <v>31</v>
      </c>
      <c r="E199" s="38" t="s">
        <v>30</v>
      </c>
      <c r="F199" s="39">
        <v>749</v>
      </c>
      <c r="G199" s="40"/>
      <c r="H199" s="18">
        <f t="shared" si="5"/>
        <v>0</v>
      </c>
      <c r="I199" s="20"/>
      <c r="J199" s="41"/>
      <c r="K199" s="128"/>
      <c r="L199" s="76"/>
      <c r="M199" s="76"/>
    </row>
    <row r="200" spans="1:13" ht="409.5" hidden="1">
      <c r="A200" s="178" t="s">
        <v>29</v>
      </c>
      <c r="B200" s="179" t="s">
        <v>28</v>
      </c>
      <c r="C200" s="19" t="s">
        <v>27</v>
      </c>
      <c r="D200" s="19" t="s">
        <v>26</v>
      </c>
      <c r="E200" s="19" t="s">
        <v>25</v>
      </c>
      <c r="F200" s="16">
        <v>749</v>
      </c>
      <c r="G200" s="17"/>
      <c r="H200" s="18">
        <f t="shared" si="5"/>
        <v>0</v>
      </c>
      <c r="I200" s="20"/>
      <c r="J200" s="19"/>
      <c r="K200" s="26"/>
      <c r="L200" s="75"/>
      <c r="M200" s="75"/>
    </row>
    <row r="201" spans="1:13" ht="180" hidden="1">
      <c r="A201" s="178"/>
      <c r="B201" s="179"/>
      <c r="C201" s="19" t="s">
        <v>24</v>
      </c>
      <c r="D201" s="19" t="s">
        <v>23</v>
      </c>
      <c r="E201" s="19" t="s">
        <v>22</v>
      </c>
      <c r="F201" s="26"/>
      <c r="G201" s="33"/>
      <c r="H201" s="18">
        <f t="shared" si="5"/>
        <v>0</v>
      </c>
      <c r="I201" s="20"/>
      <c r="J201" s="26"/>
      <c r="K201" s="26"/>
      <c r="L201" s="75"/>
      <c r="M201" s="75"/>
    </row>
    <row r="202" spans="1:13" ht="195" hidden="1">
      <c r="A202" s="178"/>
      <c r="B202" s="179"/>
      <c r="C202" s="19" t="s">
        <v>21</v>
      </c>
      <c r="D202" s="19" t="s">
        <v>20</v>
      </c>
      <c r="E202" s="19" t="s">
        <v>19</v>
      </c>
      <c r="F202" s="26"/>
      <c r="G202" s="33"/>
      <c r="H202" s="18">
        <f t="shared" si="5"/>
        <v>0</v>
      </c>
      <c r="I202" s="20"/>
      <c r="J202" s="26"/>
      <c r="K202" s="26"/>
      <c r="L202" s="75"/>
      <c r="M202" s="75"/>
    </row>
    <row r="203" spans="1:13" ht="225" hidden="1">
      <c r="A203" s="178"/>
      <c r="B203" s="179"/>
      <c r="C203" s="19" t="s">
        <v>18</v>
      </c>
      <c r="D203" s="19" t="s">
        <v>17</v>
      </c>
      <c r="E203" s="19" t="s">
        <v>16</v>
      </c>
      <c r="F203" s="26"/>
      <c r="G203" s="33"/>
      <c r="H203" s="18">
        <f t="shared" si="5"/>
        <v>0</v>
      </c>
      <c r="I203" s="20"/>
      <c r="J203" s="26"/>
      <c r="K203" s="26"/>
      <c r="L203" s="75"/>
      <c r="M203" s="75"/>
    </row>
    <row r="204" spans="1:13" ht="135" hidden="1">
      <c r="A204" s="178"/>
      <c r="B204" s="179"/>
      <c r="C204" s="19" t="s">
        <v>15</v>
      </c>
      <c r="D204" s="19" t="s">
        <v>14</v>
      </c>
      <c r="E204" s="19" t="s">
        <v>13</v>
      </c>
      <c r="F204" s="26"/>
      <c r="G204" s="33"/>
      <c r="H204" s="18">
        <f t="shared" si="5"/>
        <v>0</v>
      </c>
      <c r="I204" s="20"/>
      <c r="J204" s="26"/>
      <c r="K204" s="26"/>
      <c r="L204" s="75"/>
      <c r="M204" s="75"/>
    </row>
    <row r="206" spans="1:13" hidden="1">
      <c r="A206" s="42" t="str">
        <f>B2</f>
        <v>SECRETARÍA DE CIENCIA Y TECNOLOGIA</v>
      </c>
    </row>
    <row r="207" spans="1:13" ht="31.5" hidden="1">
      <c r="A207" s="49" t="s">
        <v>12</v>
      </c>
      <c r="B207" s="50" t="s">
        <v>11</v>
      </c>
      <c r="C207" s="51" t="s">
        <v>10</v>
      </c>
    </row>
    <row r="208" spans="1:13" ht="32.1" hidden="1" customHeight="1">
      <c r="A208" s="52" t="s">
        <v>9</v>
      </c>
      <c r="B208" s="53">
        <f>I8</f>
        <v>1</v>
      </c>
      <c r="C208" s="54" t="str">
        <f>CONCATENATE(J8," 2- ",J9," 3- ",J10," 4- ",J11," 5- ",J13," 6- ",J14," 7- ",J15," 8- ",J16)</f>
        <v xml:space="preserve"> 2-  3-  4-  5-  6-  7-  8- </v>
      </c>
      <c r="E208" s="55" t="s">
        <v>429</v>
      </c>
      <c r="F208" s="55"/>
      <c r="G208" s="56">
        <f>COUNTIF($G$8:$G$154,"SI")</f>
        <v>44</v>
      </c>
      <c r="H208" s="57">
        <f>(G208*100%)/$G$213</f>
        <v>44</v>
      </c>
    </row>
    <row r="209" spans="1:8" ht="26.1" hidden="1" customHeight="1">
      <c r="A209" s="52" t="s">
        <v>8</v>
      </c>
      <c r="B209" s="53">
        <f>I22</f>
        <v>0.55000000000000004</v>
      </c>
      <c r="C209" s="54" t="str">
        <f>CONCATENATE(J22," 2- ",J23," 3- ",J24," 4- ",J25," 5- ",J26," 6- ",J27," 7- ",J28," 8- ",J29," 9- ",J30," 10- ",J31)</f>
        <v xml:space="preserve">En el segundo enlace se observa el Índice de información pública reservada y clasificada y los Registros de Activos de Información los cuales hacen parte de este primer ítem en cuanto al portal de datos abiertos, el link dirige a la pagina principal del portal. 2-  3- Se observa la publicación de información del 2015 4- Se observa información del año 2020, no se evidencian las convocatorias vigentes 5-  6-  7-  8- Es importante publicar las fechas clave relacionadas con los procesos misionales de la entidad. 9- Se observa que la información publicada  tiene los logos anteriores y no siguen los lineamientos aprobados 10- </v>
      </c>
      <c r="E209" s="55" t="s">
        <v>405</v>
      </c>
      <c r="F209" s="55"/>
      <c r="G209" s="56">
        <f>COUNTIF($G$8:$G$154,"NO")</f>
        <v>27</v>
      </c>
      <c r="H209" s="57">
        <f t="shared" ref="H209:H211" si="6">(G209*100%)/$G$213</f>
        <v>27</v>
      </c>
    </row>
    <row r="210" spans="1:8" ht="26.1" hidden="1" customHeight="1">
      <c r="A210" s="52" t="s">
        <v>7</v>
      </c>
      <c r="B210" s="53">
        <f>I32</f>
        <v>0.6875</v>
      </c>
      <c r="C210" s="54" t="str">
        <f>CONCATENATE(J32," 2- ",J33," 3- ",J34," 4- ",J35," 5- ",J36," 6- ",J37," 7- ",J39," 8- ",J40," 9- ",J41," 10- ",J42," 11- ",J43," 12- ",J44," 13- ",J45," 14- ",J46," 15- ",J47," 16- ",J48," 17- ",J49," 18- ",J50," 19- ",J51," 20- ",J52)</f>
        <v xml:space="preserve"> 2-  3-  4-  5-  6-  7-  8- No se evidencia el enlace con el directorio en el Sistema de Información de Empleo Público – SIGEP, es importante que este desactualizado 9-  10-  11-  12-  13-  14-  15-  16-  17-  18-  19-  20- </v>
      </c>
      <c r="E210" s="55" t="s">
        <v>430</v>
      </c>
      <c r="F210" s="55"/>
      <c r="G210" s="56">
        <f>COUNTIF($G$8:$G$154,"PARCIAL")</f>
        <v>9</v>
      </c>
      <c r="H210" s="57">
        <f t="shared" si="6"/>
        <v>9</v>
      </c>
    </row>
    <row r="211" spans="1:8" ht="26.1" hidden="1" customHeight="1">
      <c r="A211" s="52" t="s">
        <v>6</v>
      </c>
      <c r="B211" s="53">
        <f>I54</f>
        <v>0.5</v>
      </c>
      <c r="C211" s="54" t="str">
        <f>CONCATENATE(J54," 2- ",J62," 3- ",J63," 4- ",J65)</f>
        <v xml:space="preserve">No se observa la publicación de la normatividad emitida y la que esta vinculada al proceso del cual la entidad es líder 2-  3-  4- </v>
      </c>
      <c r="E211" s="55" t="s">
        <v>431</v>
      </c>
      <c r="F211" s="55"/>
      <c r="G211" s="56">
        <f>COUNTIF($G$8:$G$154,"NO APLICA")</f>
        <v>6</v>
      </c>
      <c r="H211" s="57">
        <f t="shared" si="6"/>
        <v>6</v>
      </c>
    </row>
    <row r="212" spans="1:8" ht="26.1" hidden="1" customHeight="1">
      <c r="A212" s="52" t="s">
        <v>5</v>
      </c>
      <c r="B212" s="53">
        <f>I83</f>
        <v>1</v>
      </c>
      <c r="C212" s="54" t="str">
        <f>CONCATENATE(" 1- ",J83)</f>
        <v xml:space="preserve"> 1- </v>
      </c>
      <c r="E212" s="58">
        <v>87</v>
      </c>
      <c r="F212" s="26"/>
      <c r="G212" s="59">
        <f>SUM(G208:G211)</f>
        <v>86</v>
      </c>
      <c r="H212" s="60"/>
    </row>
    <row r="213" spans="1:8" ht="26.1" hidden="1" customHeight="1">
      <c r="A213" s="52" t="s">
        <v>4</v>
      </c>
      <c r="B213" s="53">
        <f>I90</f>
        <v>0.4</v>
      </c>
      <c r="C213" s="54" t="str">
        <f>CONCATENATE(J90," 2- ",J92," 3- ",J93," 4- ",J94," 5- ",J95," 6- ",J96," 7- ",J97," 8- ",J101)</f>
        <v xml:space="preserve"> 2-  3- No se observa la publicación de los informe de rendición de cuentas 4- No se evidencia la publicación de los informes 5-  6- Se observan dos planes de mejoramiento de vigencias anteriores, es importante realizar la publicación de los planes vigentes 7- En el enlace relacionado se observa informe de auditoría de la vigencia 2016, no se observan los informes de las ultimas auditorias 8- </v>
      </c>
      <c r="E213" s="61"/>
      <c r="F213" s="61"/>
      <c r="G213" s="59">
        <f>E212-G212</f>
        <v>1</v>
      </c>
      <c r="H213" s="60"/>
    </row>
    <row r="214" spans="1:8" ht="26.1" hidden="1" customHeight="1">
      <c r="A214" s="52" t="s">
        <v>3</v>
      </c>
      <c r="B214" s="53">
        <f>I107</f>
        <v>1</v>
      </c>
      <c r="C214" s="54" t="str">
        <f>CONCATENATE(J107," 2- ",J108," 3- ",J110)</f>
        <v xml:space="preserve"> 2-  3- </v>
      </c>
      <c r="E214" s="62">
        <v>1</v>
      </c>
      <c r="G214" s="63"/>
    </row>
    <row r="215" spans="1:8" ht="26.1" hidden="1" customHeight="1">
      <c r="A215" s="52" t="s">
        <v>2</v>
      </c>
      <c r="B215" s="53">
        <f>I111</f>
        <v>1</v>
      </c>
      <c r="C215" s="54" t="str">
        <f>CONCATENATE(J111," 2- ",J112," 3- ",J113," 4- ",J114," 5- ",J115)</f>
        <v xml:space="preserve"> 2-  3-  4-  5- </v>
      </c>
      <c r="E215" s="62">
        <f>B216</f>
        <v>0.47222222222222221</v>
      </c>
      <c r="F215" s="64"/>
      <c r="G215" s="65">
        <f>E214-E215</f>
        <v>0.52777777777777779</v>
      </c>
    </row>
    <row r="216" spans="1:8" ht="26.1" hidden="1" customHeight="1">
      <c r="A216" s="52" t="s">
        <v>1</v>
      </c>
      <c r="B216" s="53">
        <f>I116</f>
        <v>0.47222222222222221</v>
      </c>
      <c r="C216" s="54" t="str">
        <f>CONCATENATE(J117," 2- ",J120," 3- ",J121," - ",J122," 4- ",J123," - ",J124," 5- ",J125," 6- ",J126," 10- ",J127," 7- ",J130," 3- ",J131," 8- ",J132," 9- ",J133," 10- ",J134," 11- ",J135," 12- ",J136," 13- ",J137," 14- ",J139," 15- ",J140," 16- ",J141," 17- ",J142," 18- ",J143," 19- ",J146," 20- ",J147," 21- ",J148," 22- ",J149," 23- ",J150," 24- ",J151," 25- ",J152," 26- ",J153," 27- ",J154)</f>
        <v xml:space="preserve"> 2-  3-  -  4-  -  5-  6-  10- En el enlace relacionado  se observa un documento titulado Herramienta para Registro de Activos de Información, pero es la explicación de cada uno de los campos  7-  3-  8-  9-  10-  11-  12-  13-  14-  15-  16-  17-  18-  19-  20-  21-  22-  23-  24-  25-  26-  27- </v>
      </c>
    </row>
    <row r="217" spans="1:8" ht="15.75" hidden="1">
      <c r="A217" s="66" t="s">
        <v>0</v>
      </c>
      <c r="B217" s="67">
        <f>AVERAGE(B208:B216)</f>
        <v>0.73441358024691361</v>
      </c>
      <c r="C217" s="67"/>
    </row>
  </sheetData>
  <sheetProtection algorithmName="SHA-512" hashValue="XXvfmeQNsmbzoQdc2wTnKFG+MUjkjH/JQTp7Br0qRMvuN/s7a5MjtVOPRIcI38qosvGwJtNz39TwV4jwAYPFIw==" saltValue="5mL3bLki34/feA2VTvuyPA==" spinCount="100000" sheet="1" objects="1" scenarios="1"/>
  <autoFilter ref="A6:M169"/>
  <mergeCells count="128">
    <mergeCell ref="A1:J1"/>
    <mergeCell ref="A5:C5"/>
    <mergeCell ref="G5:I5"/>
    <mergeCell ref="J5:J6"/>
    <mergeCell ref="A7:A21"/>
    <mergeCell ref="B8:B12"/>
    <mergeCell ref="E8:E12"/>
    <mergeCell ref="I8:I16"/>
    <mergeCell ref="A22:A31"/>
    <mergeCell ref="B22:B23"/>
    <mergeCell ref="E22:E23"/>
    <mergeCell ref="I22:I31"/>
    <mergeCell ref="L22:L31"/>
    <mergeCell ref="M22:M31"/>
    <mergeCell ref="L8:L16"/>
    <mergeCell ref="M8:M16"/>
    <mergeCell ref="B13:B16"/>
    <mergeCell ref="E13:E16"/>
    <mergeCell ref="B17:B20"/>
    <mergeCell ref="E17:E20"/>
    <mergeCell ref="L54:L65"/>
    <mergeCell ref="M54:M65"/>
    <mergeCell ref="B62:B64"/>
    <mergeCell ref="E62:E64"/>
    <mergeCell ref="A32:A53"/>
    <mergeCell ref="I32:I52"/>
    <mergeCell ref="L32:L52"/>
    <mergeCell ref="M32:M52"/>
    <mergeCell ref="B35:B37"/>
    <mergeCell ref="E35:E37"/>
    <mergeCell ref="B39:B50"/>
    <mergeCell ref="E39:E50"/>
    <mergeCell ref="G40:G41"/>
    <mergeCell ref="H40:H41"/>
    <mergeCell ref="A66:A89"/>
    <mergeCell ref="B66:B73"/>
    <mergeCell ref="E66:E73"/>
    <mergeCell ref="B74:B82"/>
    <mergeCell ref="E74:E82"/>
    <mergeCell ref="J75:J82"/>
    <mergeCell ref="B85:B88"/>
    <mergeCell ref="E85:E88"/>
    <mergeCell ref="A54:A65"/>
    <mergeCell ref="B54:B61"/>
    <mergeCell ref="E54:E61"/>
    <mergeCell ref="I54:I65"/>
    <mergeCell ref="L90:L101"/>
    <mergeCell ref="M90:M101"/>
    <mergeCell ref="B96:B97"/>
    <mergeCell ref="E96:E97"/>
    <mergeCell ref="B98:B100"/>
    <mergeCell ref="E98:E100"/>
    <mergeCell ref="K90:K92"/>
    <mergeCell ref="A90:A106"/>
    <mergeCell ref="B90:B94"/>
    <mergeCell ref="E90:E94"/>
    <mergeCell ref="G90:G92"/>
    <mergeCell ref="H90:H92"/>
    <mergeCell ref="I90:I101"/>
    <mergeCell ref="B102:B106"/>
    <mergeCell ref="E102:E106"/>
    <mergeCell ref="B159:B160"/>
    <mergeCell ref="E159:E160"/>
    <mergeCell ref="A107:A110"/>
    <mergeCell ref="I107:I110"/>
    <mergeCell ref="L107:L110"/>
    <mergeCell ref="M107:M110"/>
    <mergeCell ref="A111:A115"/>
    <mergeCell ref="B111:B115"/>
    <mergeCell ref="E111:E115"/>
    <mergeCell ref="G111:G112"/>
    <mergeCell ref="H111:H112"/>
    <mergeCell ref="I111:I115"/>
    <mergeCell ref="L111:L115"/>
    <mergeCell ref="M111:M115"/>
    <mergeCell ref="K107:K108"/>
    <mergeCell ref="J107:J108"/>
    <mergeCell ref="K111:K115"/>
    <mergeCell ref="J111:J115"/>
    <mergeCell ref="M117:M126"/>
    <mergeCell ref="B127:B142"/>
    <mergeCell ref="E127:E142"/>
    <mergeCell ref="G127:G128"/>
    <mergeCell ref="H127:H128"/>
    <mergeCell ref="J127:J142"/>
    <mergeCell ref="K127:K142"/>
    <mergeCell ref="L127:L142"/>
    <mergeCell ref="B157:B158"/>
    <mergeCell ref="E157:E158"/>
    <mergeCell ref="M127:M142"/>
    <mergeCell ref="B143:B154"/>
    <mergeCell ref="E143:E154"/>
    <mergeCell ref="G143:G144"/>
    <mergeCell ref="H143:H144"/>
    <mergeCell ref="J143:J154"/>
    <mergeCell ref="K143:K154"/>
    <mergeCell ref="L143:L154"/>
    <mergeCell ref="M143:M154"/>
    <mergeCell ref="I116:I154"/>
    <mergeCell ref="B117:B126"/>
    <mergeCell ref="E117:E126"/>
    <mergeCell ref="G117:G118"/>
    <mergeCell ref="H117:H118"/>
    <mergeCell ref="L117:L126"/>
    <mergeCell ref="A198:A199"/>
    <mergeCell ref="A200:A204"/>
    <mergeCell ref="B200:B204"/>
    <mergeCell ref="K8:K16"/>
    <mergeCell ref="K22:K23"/>
    <mergeCell ref="J22:J23"/>
    <mergeCell ref="J40:J50"/>
    <mergeCell ref="K40:K50"/>
    <mergeCell ref="J54:J65"/>
    <mergeCell ref="K54:K65"/>
    <mergeCell ref="B161:B162"/>
    <mergeCell ref="E161:E162"/>
    <mergeCell ref="B164:B169"/>
    <mergeCell ref="E164:E169"/>
    <mergeCell ref="A170:A197"/>
    <mergeCell ref="B171:B197"/>
    <mergeCell ref="E171:E174"/>
    <mergeCell ref="E176:E197"/>
    <mergeCell ref="B155:B156"/>
    <mergeCell ref="E155:E156"/>
    <mergeCell ref="A116:A169"/>
    <mergeCell ref="J117:J126"/>
    <mergeCell ref="K117:K126"/>
    <mergeCell ref="J90:J92"/>
  </mergeCells>
  <hyperlinks>
    <hyperlink ref="K8" r:id="rId1"/>
    <hyperlink ref="K22" r:id="rId2" display="http://www.cundinamarca.gov.co/Home/SecretariasEntidades.gc/SecdeCienyTec/SecdeCienyTecDespliegue/asserviciosciu_contenidos/datos+abiertos"/>
    <hyperlink ref="K24" r:id="rId3"/>
    <hyperlink ref="K25" r:id="rId4" display="http://www.cundinamarca.gov.co/Home/SecretariasEntidades.gc/SecdeCienyTec/SecdeCienyTecDespliegue/asserviciosciu_contenidos/csecconvocatorias_sctei"/>
    <hyperlink ref="K28" r:id="rId5"/>
    <hyperlink ref="K27" r:id="rId6"/>
    <hyperlink ref="K26" r:id="rId7"/>
    <hyperlink ref="K30" r:id="rId8"/>
    <hyperlink ref="K32" r:id="rId9"/>
    <hyperlink ref="K35" r:id="rId10"/>
    <hyperlink ref="K33" r:id="rId11"/>
    <hyperlink ref="K34" r:id="rId12"/>
    <hyperlink ref="K38" r:id="rId13"/>
    <hyperlink ref="K39" r:id="rId14"/>
    <hyperlink ref="K40" r:id="rId15"/>
    <hyperlink ref="K52" r:id="rId16"/>
    <hyperlink ref="K83" r:id="rId17"/>
    <hyperlink ref="K54" r:id="rId18"/>
    <hyperlink ref="K110" r:id="rId19"/>
    <hyperlink ref="K90" r:id="rId20"/>
    <hyperlink ref="K107" r:id="rId21"/>
    <hyperlink ref="K97" r:id="rId22"/>
    <hyperlink ref="K96" r:id="rId23"/>
    <hyperlink ref="K111" r:id="rId24"/>
    <hyperlink ref="K117" r:id="rId25"/>
    <hyperlink ref="K127" r:id="rId26"/>
    <hyperlink ref="K143" r:id="rId27"/>
  </hyperlinks>
  <pageMargins left="0.7" right="0.7" top="0.75" bottom="0.75" header="0.51180555555555496" footer="0.51180555555555496"/>
  <pageSetup firstPageNumber="0" orientation="portrait" horizontalDpi="300" verticalDpi="300" r:id="rId28"/>
  <tableParts count="1">
    <tablePart r:id="rId29"/>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Lista!$A$1:$A$4</xm:f>
          </x14:formula1>
          <xm:sqref>G8:G154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zoomScaleNormal="100" workbookViewId="0">
      <pane xSplit="2" ySplit="7" topLeftCell="C8" activePane="bottomRight" state="frozen"/>
      <selection pane="topRight" activeCell="C1" sqref="C1"/>
      <selection pane="bottomLeft" activeCell="A8" sqref="A8"/>
      <selection pane="bottomRight" activeCell="L8" sqref="L8:L16"/>
    </sheetView>
  </sheetViews>
  <sheetFormatPr baseColWidth="10" defaultColWidth="9.140625" defaultRowHeight="15"/>
  <cols>
    <col min="1" max="1" width="31.7109375" style="42" customWidth="1"/>
    <col min="2" max="2" width="24.28515625" style="43" customWidth="1"/>
    <col min="3" max="3" width="38.7109375" style="43" customWidth="1"/>
    <col min="4" max="4" width="41" style="43" customWidth="1"/>
    <col min="5" max="5" width="13.7109375" style="43" customWidth="1"/>
    <col min="6" max="6" width="11.42578125" style="43" hidden="1" customWidth="1"/>
    <col min="7" max="7" width="12.85546875" style="44" customWidth="1"/>
    <col min="8" max="8" width="13" style="45" customWidth="1"/>
    <col min="9" max="9" width="12.7109375" style="46" customWidth="1"/>
    <col min="10" max="10" width="46.28515625" style="43" customWidth="1"/>
    <col min="11" max="11" width="32.42578125" style="47" customWidth="1"/>
    <col min="12" max="12" width="31" style="9" customWidth="1"/>
    <col min="13" max="13" width="54.140625" style="9" customWidth="1"/>
    <col min="14" max="16384" width="9.140625" style="9"/>
  </cols>
  <sheetData>
    <row r="1" spans="1:13">
      <c r="A1" s="205" t="s">
        <v>428</v>
      </c>
      <c r="B1" s="205"/>
      <c r="C1" s="205"/>
      <c r="D1" s="205"/>
      <c r="E1" s="205"/>
      <c r="F1" s="205"/>
      <c r="G1" s="205"/>
      <c r="H1" s="205"/>
      <c r="I1" s="205"/>
      <c r="J1" s="205"/>
    </row>
    <row r="2" spans="1:13">
      <c r="A2" s="78" t="s">
        <v>427</v>
      </c>
      <c r="B2" s="101" t="s">
        <v>552</v>
      </c>
    </row>
    <row r="3" spans="1:13" ht="15.95" hidden="1" customHeight="1">
      <c r="A3" s="78" t="s">
        <v>426</v>
      </c>
      <c r="B3" s="80"/>
      <c r="C3" s="80"/>
      <c r="D3" s="80"/>
    </row>
    <row r="4" spans="1:13">
      <c r="A4" s="42" t="s">
        <v>425</v>
      </c>
      <c r="B4" s="81">
        <v>44348</v>
      </c>
    </row>
    <row r="5" spans="1:13" ht="15.95" customHeight="1">
      <c r="A5" s="206" t="s">
        <v>424</v>
      </c>
      <c r="B5" s="206"/>
      <c r="C5" s="206"/>
      <c r="D5" s="11" t="s">
        <v>423</v>
      </c>
      <c r="E5" s="11" t="s">
        <v>422</v>
      </c>
      <c r="F5" s="11" t="s">
        <v>421</v>
      </c>
      <c r="G5" s="207" t="s">
        <v>420</v>
      </c>
      <c r="H5" s="207"/>
      <c r="I5" s="207"/>
      <c r="J5" s="208" t="s">
        <v>419</v>
      </c>
      <c r="K5" s="12" t="s">
        <v>418</v>
      </c>
      <c r="L5" s="73" t="s">
        <v>417</v>
      </c>
      <c r="M5" s="73" t="s">
        <v>416</v>
      </c>
    </row>
    <row r="6" spans="1:13" ht="15.95" customHeight="1">
      <c r="A6" s="11" t="s">
        <v>12</v>
      </c>
      <c r="B6" s="11" t="s">
        <v>415</v>
      </c>
      <c r="C6" s="11" t="s">
        <v>414</v>
      </c>
      <c r="D6" s="11"/>
      <c r="E6" s="11"/>
      <c r="F6" s="11"/>
      <c r="G6" s="13" t="s">
        <v>413</v>
      </c>
      <c r="H6" s="14" t="s">
        <v>412</v>
      </c>
      <c r="I6" s="12" t="s">
        <v>411</v>
      </c>
      <c r="J6" s="209"/>
      <c r="K6" s="86"/>
      <c r="L6" s="74"/>
      <c r="M6" s="74"/>
    </row>
    <row r="7" spans="1:13" ht="30" hidden="1">
      <c r="A7" s="183" t="s">
        <v>410</v>
      </c>
      <c r="B7" s="19" t="s">
        <v>409</v>
      </c>
      <c r="C7" s="19" t="s">
        <v>408</v>
      </c>
      <c r="D7" s="19" t="s">
        <v>407</v>
      </c>
      <c r="E7" s="19" t="s">
        <v>406</v>
      </c>
      <c r="F7" s="16">
        <v>353</v>
      </c>
      <c r="G7" s="17" t="s">
        <v>405</v>
      </c>
      <c r="H7" s="18">
        <f t="shared" ref="H7:H37" si="0">IF(G7="SI",1,IF(G7="PARCIAL",0.5,IF(G7="NO APLICA","",0)))</f>
        <v>0</v>
      </c>
      <c r="I7" s="20"/>
      <c r="J7" s="19"/>
      <c r="K7" s="22"/>
      <c r="L7" s="75"/>
      <c r="M7" s="75"/>
    </row>
    <row r="8" spans="1:13" ht="75">
      <c r="A8" s="183"/>
      <c r="B8" s="180" t="s">
        <v>404</v>
      </c>
      <c r="C8" s="19" t="s">
        <v>403</v>
      </c>
      <c r="D8" s="19" t="s">
        <v>402</v>
      </c>
      <c r="E8" s="180" t="s">
        <v>337</v>
      </c>
      <c r="F8" s="16">
        <v>200</v>
      </c>
      <c r="G8" s="17" t="s">
        <v>429</v>
      </c>
      <c r="H8" s="18">
        <f t="shared" si="0"/>
        <v>1</v>
      </c>
      <c r="I8" s="184">
        <f>AVERAGE(H8,H9,H10,H13,H15,H16)</f>
        <v>0.8</v>
      </c>
      <c r="J8" s="19"/>
      <c r="K8" s="102" t="s">
        <v>553</v>
      </c>
      <c r="L8" s="168"/>
      <c r="M8" s="168"/>
    </row>
    <row r="9" spans="1:13" ht="75">
      <c r="A9" s="183"/>
      <c r="B9" s="180"/>
      <c r="C9" s="19" t="s">
        <v>401</v>
      </c>
      <c r="D9" s="19" t="s">
        <v>400</v>
      </c>
      <c r="E9" s="180"/>
      <c r="F9" s="16">
        <v>201</v>
      </c>
      <c r="G9" s="17" t="s">
        <v>429</v>
      </c>
      <c r="H9" s="18">
        <f t="shared" si="0"/>
        <v>1</v>
      </c>
      <c r="I9" s="184"/>
      <c r="J9" s="19"/>
      <c r="K9" s="102" t="s">
        <v>553</v>
      </c>
      <c r="L9" s="169"/>
      <c r="M9" s="169"/>
    </row>
    <row r="10" spans="1:13" ht="30">
      <c r="A10" s="183"/>
      <c r="B10" s="180"/>
      <c r="C10" s="19" t="s">
        <v>399</v>
      </c>
      <c r="D10" s="19"/>
      <c r="E10" s="180"/>
      <c r="F10" s="16">
        <v>202</v>
      </c>
      <c r="G10" s="17" t="s">
        <v>405</v>
      </c>
      <c r="H10" s="18">
        <f t="shared" si="0"/>
        <v>0</v>
      </c>
      <c r="I10" s="184"/>
      <c r="J10" s="19" t="s">
        <v>554</v>
      </c>
      <c r="K10" s="102"/>
      <c r="L10" s="169"/>
      <c r="M10" s="169"/>
    </row>
    <row r="11" spans="1:13" hidden="1">
      <c r="A11" s="183"/>
      <c r="B11" s="180"/>
      <c r="C11" s="19" t="s">
        <v>398</v>
      </c>
      <c r="D11" s="19" t="s">
        <v>397</v>
      </c>
      <c r="E11" s="180"/>
      <c r="F11" s="16">
        <v>203</v>
      </c>
      <c r="G11" s="17"/>
      <c r="H11" s="18">
        <f t="shared" si="0"/>
        <v>0</v>
      </c>
      <c r="I11" s="184"/>
      <c r="J11" s="19"/>
      <c r="K11" s="22"/>
      <c r="L11" s="169"/>
      <c r="M11" s="169"/>
    </row>
    <row r="12" spans="1:13" ht="96" hidden="1" customHeight="1">
      <c r="A12" s="183"/>
      <c r="B12" s="180"/>
      <c r="C12" s="19" t="s">
        <v>396</v>
      </c>
      <c r="D12" s="19" t="s">
        <v>395</v>
      </c>
      <c r="E12" s="180"/>
      <c r="F12" s="16">
        <v>204</v>
      </c>
      <c r="G12" s="17"/>
      <c r="H12" s="18">
        <f t="shared" si="0"/>
        <v>0</v>
      </c>
      <c r="I12" s="184"/>
      <c r="J12" s="19"/>
      <c r="K12" s="22"/>
      <c r="L12" s="169"/>
      <c r="M12" s="169"/>
    </row>
    <row r="13" spans="1:13" ht="75">
      <c r="A13" s="183"/>
      <c r="B13" s="180" t="s">
        <v>394</v>
      </c>
      <c r="C13" s="19" t="s">
        <v>393</v>
      </c>
      <c r="D13" s="19" t="s">
        <v>392</v>
      </c>
      <c r="E13" s="180" t="s">
        <v>391</v>
      </c>
      <c r="F13" s="16">
        <v>205</v>
      </c>
      <c r="G13" s="17" t="s">
        <v>429</v>
      </c>
      <c r="H13" s="18">
        <f t="shared" si="0"/>
        <v>1</v>
      </c>
      <c r="I13" s="184"/>
      <c r="J13" s="19"/>
      <c r="K13" s="102" t="s">
        <v>553</v>
      </c>
      <c r="L13" s="169"/>
      <c r="M13" s="169"/>
    </row>
    <row r="14" spans="1:13" ht="60" hidden="1">
      <c r="A14" s="183"/>
      <c r="B14" s="180"/>
      <c r="C14" s="19" t="s">
        <v>390</v>
      </c>
      <c r="D14" s="19" t="s">
        <v>389</v>
      </c>
      <c r="E14" s="180"/>
      <c r="F14" s="16">
        <v>206</v>
      </c>
      <c r="G14" s="17"/>
      <c r="H14" s="18">
        <f t="shared" si="0"/>
        <v>0</v>
      </c>
      <c r="I14" s="184"/>
      <c r="J14" s="19"/>
      <c r="K14" s="22"/>
      <c r="L14" s="169"/>
      <c r="M14" s="169"/>
    </row>
    <row r="15" spans="1:13" ht="75">
      <c r="A15" s="183"/>
      <c r="B15" s="180"/>
      <c r="C15" s="19" t="s">
        <v>388</v>
      </c>
      <c r="D15" s="19"/>
      <c r="E15" s="180"/>
      <c r="F15" s="16">
        <v>207</v>
      </c>
      <c r="G15" s="17" t="s">
        <v>429</v>
      </c>
      <c r="H15" s="18">
        <f t="shared" si="0"/>
        <v>1</v>
      </c>
      <c r="I15" s="184"/>
      <c r="J15" s="19"/>
      <c r="K15" s="102" t="s">
        <v>553</v>
      </c>
      <c r="L15" s="169"/>
      <c r="M15" s="169"/>
    </row>
    <row r="16" spans="1:13" ht="33.950000000000003" customHeight="1">
      <c r="A16" s="183"/>
      <c r="B16" s="180"/>
      <c r="C16" s="19" t="s">
        <v>387</v>
      </c>
      <c r="D16" s="19" t="s">
        <v>386</v>
      </c>
      <c r="E16" s="180"/>
      <c r="F16" s="16">
        <v>208</v>
      </c>
      <c r="G16" s="17" t="s">
        <v>431</v>
      </c>
      <c r="H16" s="18" t="str">
        <f t="shared" si="0"/>
        <v/>
      </c>
      <c r="I16" s="184"/>
      <c r="J16" s="19"/>
      <c r="K16" s="102"/>
      <c r="L16" s="170"/>
      <c r="M16" s="170"/>
    </row>
    <row r="17" spans="1:13" ht="30" hidden="1">
      <c r="A17" s="183"/>
      <c r="B17" s="180" t="s">
        <v>385</v>
      </c>
      <c r="C17" s="19" t="s">
        <v>384</v>
      </c>
      <c r="D17" s="19"/>
      <c r="E17" s="180" t="s">
        <v>383</v>
      </c>
      <c r="F17" s="16">
        <v>209</v>
      </c>
      <c r="G17" s="17"/>
      <c r="H17" s="18">
        <f t="shared" si="0"/>
        <v>0</v>
      </c>
      <c r="I17" s="20"/>
      <c r="J17" s="19"/>
      <c r="K17" s="22"/>
      <c r="L17" s="75"/>
      <c r="M17" s="75"/>
    </row>
    <row r="18" spans="1:13" ht="30" hidden="1">
      <c r="A18" s="183"/>
      <c r="B18" s="180"/>
      <c r="C18" s="19" t="s">
        <v>382</v>
      </c>
      <c r="D18" s="19"/>
      <c r="E18" s="180"/>
      <c r="F18" s="16">
        <v>210</v>
      </c>
      <c r="G18" s="17"/>
      <c r="H18" s="18">
        <f t="shared" si="0"/>
        <v>0</v>
      </c>
      <c r="I18" s="20"/>
      <c r="J18" s="19"/>
      <c r="K18" s="22"/>
      <c r="L18" s="75"/>
      <c r="M18" s="75"/>
    </row>
    <row r="19" spans="1:13" ht="30" hidden="1">
      <c r="A19" s="183"/>
      <c r="B19" s="180"/>
      <c r="C19" s="19" t="s">
        <v>381</v>
      </c>
      <c r="D19" s="19"/>
      <c r="E19" s="180"/>
      <c r="F19" s="16">
        <v>211</v>
      </c>
      <c r="G19" s="17"/>
      <c r="H19" s="18">
        <f t="shared" si="0"/>
        <v>0</v>
      </c>
      <c r="I19" s="20"/>
      <c r="J19" s="19"/>
      <c r="K19" s="22"/>
      <c r="L19" s="75"/>
      <c r="M19" s="75"/>
    </row>
    <row r="20" spans="1:13" ht="30" hidden="1">
      <c r="A20" s="183"/>
      <c r="B20" s="180"/>
      <c r="C20" s="19" t="s">
        <v>380</v>
      </c>
      <c r="D20" s="19"/>
      <c r="E20" s="180"/>
      <c r="F20" s="16">
        <v>212</v>
      </c>
      <c r="G20" s="17"/>
      <c r="H20" s="18">
        <f t="shared" si="0"/>
        <v>0</v>
      </c>
      <c r="I20" s="20"/>
      <c r="J20" s="19"/>
      <c r="K20" s="22"/>
      <c r="L20" s="75"/>
      <c r="M20" s="75"/>
    </row>
    <row r="21" spans="1:13" ht="105" hidden="1">
      <c r="A21" s="183"/>
      <c r="B21" s="19" t="s">
        <v>379</v>
      </c>
      <c r="C21" s="19" t="s">
        <v>378</v>
      </c>
      <c r="D21" s="19" t="s">
        <v>377</v>
      </c>
      <c r="E21" s="19" t="s">
        <v>376</v>
      </c>
      <c r="F21" s="16">
        <v>213</v>
      </c>
      <c r="G21" s="17"/>
      <c r="H21" s="18">
        <f t="shared" si="0"/>
        <v>0</v>
      </c>
      <c r="I21" s="20"/>
      <c r="J21" s="19"/>
      <c r="K21" s="22"/>
      <c r="L21" s="75"/>
      <c r="M21" s="75"/>
    </row>
    <row r="22" spans="1:13" ht="135">
      <c r="A22" s="183" t="s">
        <v>375</v>
      </c>
      <c r="B22" s="180" t="s">
        <v>374</v>
      </c>
      <c r="C22" s="19" t="s">
        <v>373</v>
      </c>
      <c r="D22" s="19" t="s">
        <v>372</v>
      </c>
      <c r="E22" s="180" t="s">
        <v>371</v>
      </c>
      <c r="F22" s="16">
        <v>214</v>
      </c>
      <c r="G22" s="17" t="s">
        <v>405</v>
      </c>
      <c r="H22" s="18">
        <f t="shared" si="0"/>
        <v>0</v>
      </c>
      <c r="I22" s="184">
        <f>AVERAGE(H22,H23,H24,H25,H26,H27,H28,H29,H30,H31)</f>
        <v>0.55000000000000004</v>
      </c>
      <c r="J22" s="210" t="s">
        <v>1161</v>
      </c>
      <c r="K22" s="249"/>
      <c r="L22" s="168"/>
      <c r="M22" s="168"/>
    </row>
    <row r="23" spans="1:13" ht="90">
      <c r="A23" s="183"/>
      <c r="B23" s="180"/>
      <c r="C23" s="19" t="s">
        <v>370</v>
      </c>
      <c r="D23" s="19" t="s">
        <v>369</v>
      </c>
      <c r="E23" s="180"/>
      <c r="F23" s="16">
        <v>215</v>
      </c>
      <c r="G23" s="17" t="s">
        <v>405</v>
      </c>
      <c r="H23" s="18">
        <f t="shared" si="0"/>
        <v>0</v>
      </c>
      <c r="I23" s="184"/>
      <c r="J23" s="211"/>
      <c r="K23" s="250"/>
      <c r="L23" s="169"/>
      <c r="M23" s="169"/>
    </row>
    <row r="24" spans="1:13" ht="75">
      <c r="A24" s="183"/>
      <c r="B24" s="19" t="s">
        <v>368</v>
      </c>
      <c r="C24" s="19" t="s">
        <v>367</v>
      </c>
      <c r="D24" s="19" t="s">
        <v>366</v>
      </c>
      <c r="E24" s="19"/>
      <c r="F24" s="16">
        <v>216</v>
      </c>
      <c r="G24" s="17" t="s">
        <v>405</v>
      </c>
      <c r="H24" s="18">
        <f t="shared" si="0"/>
        <v>0</v>
      </c>
      <c r="I24" s="184"/>
      <c r="J24" s="19"/>
      <c r="K24" s="22"/>
      <c r="L24" s="169"/>
      <c r="M24" s="169"/>
    </row>
    <row r="25" spans="1:13" ht="66" customHeight="1">
      <c r="A25" s="183"/>
      <c r="B25" s="19" t="s">
        <v>365</v>
      </c>
      <c r="C25" s="19" t="s">
        <v>364</v>
      </c>
      <c r="D25" s="19"/>
      <c r="E25" s="19"/>
      <c r="F25" s="16">
        <v>217</v>
      </c>
      <c r="G25" s="17" t="s">
        <v>429</v>
      </c>
      <c r="H25" s="18">
        <f t="shared" si="0"/>
        <v>1</v>
      </c>
      <c r="I25" s="184"/>
      <c r="J25" s="19"/>
      <c r="K25" s="102" t="s">
        <v>555</v>
      </c>
      <c r="L25" s="169"/>
      <c r="M25" s="169"/>
    </row>
    <row r="26" spans="1:13" ht="66.95" customHeight="1">
      <c r="A26" s="183"/>
      <c r="B26" s="19" t="s">
        <v>363</v>
      </c>
      <c r="C26" s="19" t="s">
        <v>362</v>
      </c>
      <c r="D26" s="19" t="s">
        <v>361</v>
      </c>
      <c r="E26" s="19"/>
      <c r="F26" s="16">
        <v>218</v>
      </c>
      <c r="G26" s="17" t="s">
        <v>430</v>
      </c>
      <c r="H26" s="18">
        <f t="shared" si="0"/>
        <v>0.5</v>
      </c>
      <c r="I26" s="184"/>
      <c r="J26" s="19" t="s">
        <v>557</v>
      </c>
      <c r="K26" s="102" t="s">
        <v>556</v>
      </c>
      <c r="L26" s="169"/>
      <c r="M26" s="169"/>
    </row>
    <row r="27" spans="1:13" ht="75">
      <c r="A27" s="183"/>
      <c r="B27" s="19" t="s">
        <v>360</v>
      </c>
      <c r="C27" s="19" t="s">
        <v>359</v>
      </c>
      <c r="D27" s="19"/>
      <c r="E27" s="19"/>
      <c r="F27" s="16">
        <v>219</v>
      </c>
      <c r="G27" s="17" t="s">
        <v>429</v>
      </c>
      <c r="H27" s="18">
        <f t="shared" si="0"/>
        <v>1</v>
      </c>
      <c r="I27" s="184"/>
      <c r="J27" s="19"/>
      <c r="K27" s="102" t="s">
        <v>558</v>
      </c>
      <c r="L27" s="169"/>
      <c r="M27" s="169"/>
    </row>
    <row r="28" spans="1:13" ht="90">
      <c r="A28" s="183"/>
      <c r="B28" s="19" t="s">
        <v>358</v>
      </c>
      <c r="C28" s="19" t="s">
        <v>357</v>
      </c>
      <c r="D28" s="19"/>
      <c r="E28" s="19"/>
      <c r="F28" s="16">
        <v>220</v>
      </c>
      <c r="G28" s="17" t="s">
        <v>429</v>
      </c>
      <c r="H28" s="18">
        <f t="shared" si="0"/>
        <v>1</v>
      </c>
      <c r="I28" s="184"/>
      <c r="J28" s="19"/>
      <c r="K28" s="102" t="s">
        <v>559</v>
      </c>
      <c r="L28" s="169"/>
      <c r="M28" s="169"/>
    </row>
    <row r="29" spans="1:13" ht="75">
      <c r="A29" s="183"/>
      <c r="B29" s="19" t="s">
        <v>356</v>
      </c>
      <c r="C29" s="19" t="s">
        <v>355</v>
      </c>
      <c r="D29" s="19"/>
      <c r="E29" s="19"/>
      <c r="F29" s="16">
        <v>221</v>
      </c>
      <c r="G29" s="17" t="s">
        <v>430</v>
      </c>
      <c r="H29" s="18">
        <f t="shared" si="0"/>
        <v>0.5</v>
      </c>
      <c r="I29" s="184"/>
      <c r="J29" s="19" t="s">
        <v>1162</v>
      </c>
      <c r="K29" s="102" t="s">
        <v>560</v>
      </c>
      <c r="L29" s="169"/>
      <c r="M29" s="169"/>
    </row>
    <row r="30" spans="1:13" ht="75">
      <c r="A30" s="183"/>
      <c r="B30" s="19" t="s">
        <v>354</v>
      </c>
      <c r="C30" s="19" t="s">
        <v>353</v>
      </c>
      <c r="D30" s="19"/>
      <c r="E30" s="19" t="s">
        <v>352</v>
      </c>
      <c r="F30" s="16">
        <v>222</v>
      </c>
      <c r="G30" s="17" t="s">
        <v>429</v>
      </c>
      <c r="H30" s="18">
        <f t="shared" si="0"/>
        <v>1</v>
      </c>
      <c r="I30" s="184"/>
      <c r="J30" s="19" t="s">
        <v>541</v>
      </c>
      <c r="K30" s="102" t="s">
        <v>561</v>
      </c>
      <c r="L30" s="169"/>
      <c r="M30" s="169"/>
    </row>
    <row r="31" spans="1:13" ht="282.95" customHeight="1">
      <c r="A31" s="183"/>
      <c r="B31" s="19" t="s">
        <v>351</v>
      </c>
      <c r="C31" s="19" t="s">
        <v>350</v>
      </c>
      <c r="D31" s="19" t="s">
        <v>349</v>
      </c>
      <c r="E31" s="19" t="s">
        <v>345</v>
      </c>
      <c r="F31" s="16">
        <v>223</v>
      </c>
      <c r="G31" s="17" t="s">
        <v>430</v>
      </c>
      <c r="H31" s="18">
        <f t="shared" si="0"/>
        <v>0.5</v>
      </c>
      <c r="I31" s="184"/>
      <c r="J31" s="19" t="s">
        <v>996</v>
      </c>
      <c r="K31" s="102" t="s">
        <v>562</v>
      </c>
      <c r="L31" s="170"/>
      <c r="M31" s="170"/>
    </row>
    <row r="32" spans="1:13" ht="75">
      <c r="A32" s="183" t="s">
        <v>348</v>
      </c>
      <c r="B32" s="19" t="s">
        <v>347</v>
      </c>
      <c r="C32" s="19" t="s">
        <v>346</v>
      </c>
      <c r="D32" s="19"/>
      <c r="E32" s="19" t="s">
        <v>345</v>
      </c>
      <c r="F32" s="16">
        <v>224</v>
      </c>
      <c r="G32" s="17" t="s">
        <v>429</v>
      </c>
      <c r="H32" s="18">
        <f t="shared" si="0"/>
        <v>1</v>
      </c>
      <c r="I32" s="184">
        <f>AVERAGE(H32,H33,H34,H35,H38,H39,H40,H42,H43,H44,H45,H46,H47,H48,H49,H50,H52)</f>
        <v>0.6875</v>
      </c>
      <c r="J32" s="19"/>
      <c r="K32" s="102" t="s">
        <v>563</v>
      </c>
      <c r="L32" s="168"/>
      <c r="M32" s="168"/>
    </row>
    <row r="33" spans="1:13" ht="75">
      <c r="A33" s="183"/>
      <c r="B33" s="19" t="s">
        <v>344</v>
      </c>
      <c r="C33" s="19" t="s">
        <v>343</v>
      </c>
      <c r="D33" s="19"/>
      <c r="E33" s="19" t="s">
        <v>337</v>
      </c>
      <c r="F33" s="16">
        <v>225</v>
      </c>
      <c r="G33" s="17" t="s">
        <v>429</v>
      </c>
      <c r="H33" s="18">
        <f t="shared" si="0"/>
        <v>1</v>
      </c>
      <c r="I33" s="184"/>
      <c r="J33" s="19"/>
      <c r="K33" s="102" t="s">
        <v>563</v>
      </c>
      <c r="L33" s="169"/>
      <c r="M33" s="169"/>
    </row>
    <row r="34" spans="1:13" ht="68.099999999999994" customHeight="1">
      <c r="A34" s="183"/>
      <c r="B34" s="19" t="s">
        <v>342</v>
      </c>
      <c r="C34" s="19" t="s">
        <v>341</v>
      </c>
      <c r="D34" s="19"/>
      <c r="E34" s="19" t="s">
        <v>340</v>
      </c>
      <c r="F34" s="16">
        <v>226</v>
      </c>
      <c r="G34" s="17" t="s">
        <v>429</v>
      </c>
      <c r="H34" s="18">
        <f t="shared" si="0"/>
        <v>1</v>
      </c>
      <c r="I34" s="184"/>
      <c r="J34" s="19"/>
      <c r="K34" s="102" t="s">
        <v>564</v>
      </c>
      <c r="L34" s="169"/>
      <c r="M34" s="169"/>
    </row>
    <row r="35" spans="1:13" ht="75">
      <c r="A35" s="183"/>
      <c r="B35" s="199" t="s">
        <v>339</v>
      </c>
      <c r="C35" s="19" t="s">
        <v>338</v>
      </c>
      <c r="D35" s="19"/>
      <c r="E35" s="180" t="s">
        <v>337</v>
      </c>
      <c r="F35" s="16">
        <v>227</v>
      </c>
      <c r="G35" s="17" t="s">
        <v>429</v>
      </c>
      <c r="H35" s="18">
        <f t="shared" si="0"/>
        <v>1</v>
      </c>
      <c r="I35" s="184"/>
      <c r="J35" s="19"/>
      <c r="K35" s="102" t="s">
        <v>553</v>
      </c>
      <c r="L35" s="169"/>
      <c r="M35" s="169"/>
    </row>
    <row r="36" spans="1:13" ht="32.1" hidden="1" customHeight="1">
      <c r="A36" s="183"/>
      <c r="B36" s="200"/>
      <c r="C36" s="19" t="s">
        <v>336</v>
      </c>
      <c r="D36" s="19"/>
      <c r="E36" s="180"/>
      <c r="F36" s="16">
        <v>228</v>
      </c>
      <c r="G36" s="17"/>
      <c r="H36" s="18">
        <f t="shared" si="0"/>
        <v>0</v>
      </c>
      <c r="I36" s="184"/>
      <c r="J36" s="19"/>
      <c r="K36" s="22"/>
      <c r="L36" s="169"/>
      <c r="M36" s="169"/>
    </row>
    <row r="37" spans="1:13" ht="48" hidden="1" customHeight="1">
      <c r="A37" s="183"/>
      <c r="B37" s="201"/>
      <c r="C37" s="19" t="s">
        <v>335</v>
      </c>
      <c r="D37" s="19"/>
      <c r="E37" s="180"/>
      <c r="F37" s="16">
        <v>229</v>
      </c>
      <c r="G37" s="17"/>
      <c r="H37" s="18">
        <f t="shared" si="0"/>
        <v>0</v>
      </c>
      <c r="I37" s="184"/>
      <c r="J37" s="19"/>
      <c r="K37" s="22"/>
      <c r="L37" s="169"/>
      <c r="M37" s="169"/>
    </row>
    <row r="38" spans="1:13" ht="75">
      <c r="A38" s="183"/>
      <c r="B38" s="19" t="s">
        <v>334</v>
      </c>
      <c r="C38" s="19" t="s">
        <v>333</v>
      </c>
      <c r="D38" s="19"/>
      <c r="E38" s="19"/>
      <c r="F38" s="16"/>
      <c r="G38" s="17" t="s">
        <v>429</v>
      </c>
      <c r="H38" s="24"/>
      <c r="I38" s="184"/>
      <c r="J38" s="19"/>
      <c r="K38" s="102" t="s">
        <v>553</v>
      </c>
      <c r="L38" s="169"/>
      <c r="M38" s="169"/>
    </row>
    <row r="39" spans="1:13" ht="271.5">
      <c r="A39" s="183"/>
      <c r="B39" s="180" t="s">
        <v>332</v>
      </c>
      <c r="C39" s="83" t="s">
        <v>331</v>
      </c>
      <c r="D39" s="19" t="s">
        <v>330</v>
      </c>
      <c r="E39" s="180" t="s">
        <v>329</v>
      </c>
      <c r="F39" s="16">
        <v>230</v>
      </c>
      <c r="G39" s="17" t="s">
        <v>429</v>
      </c>
      <c r="H39" s="18">
        <f>IF(G39="SI",1,IF(G39="PARCIAL",0.5,IF(G39="NO APLICA","",0)))</f>
        <v>1</v>
      </c>
      <c r="I39" s="184"/>
      <c r="J39" s="26"/>
      <c r="K39" s="102" t="s">
        <v>553</v>
      </c>
      <c r="L39" s="169"/>
      <c r="M39" s="169"/>
    </row>
    <row r="40" spans="1:13" ht="32.1" customHeight="1">
      <c r="A40" s="183"/>
      <c r="B40" s="180"/>
      <c r="C40" s="83" t="s">
        <v>328</v>
      </c>
      <c r="D40" s="19"/>
      <c r="E40" s="180"/>
      <c r="F40" s="16">
        <v>429</v>
      </c>
      <c r="G40" s="185" t="s">
        <v>429</v>
      </c>
      <c r="H40" s="187">
        <f>IF(G40="SI",1,IF(G40="PARCIAL",0.5,IF(G40="NO APLICA","",0)))</f>
        <v>1</v>
      </c>
      <c r="I40" s="184"/>
      <c r="J40" s="192" t="s">
        <v>1163</v>
      </c>
      <c r="K40" s="174" t="s">
        <v>553</v>
      </c>
      <c r="L40" s="169"/>
      <c r="M40" s="169"/>
    </row>
    <row r="41" spans="1:13" ht="165">
      <c r="A41" s="183"/>
      <c r="B41" s="180"/>
      <c r="C41" s="83" t="s">
        <v>327</v>
      </c>
      <c r="D41" s="19" t="s">
        <v>326</v>
      </c>
      <c r="E41" s="180"/>
      <c r="F41" s="16">
        <v>231</v>
      </c>
      <c r="G41" s="186"/>
      <c r="H41" s="188"/>
      <c r="I41" s="184"/>
      <c r="J41" s="175"/>
      <c r="K41" s="213"/>
      <c r="L41" s="169"/>
      <c r="M41" s="169"/>
    </row>
    <row r="42" spans="1:13" ht="165">
      <c r="A42" s="183"/>
      <c r="B42" s="180"/>
      <c r="C42" s="83" t="s">
        <v>325</v>
      </c>
      <c r="D42" s="19" t="s">
        <v>324</v>
      </c>
      <c r="E42" s="180"/>
      <c r="F42" s="16">
        <v>232</v>
      </c>
      <c r="G42" s="17" t="s">
        <v>405</v>
      </c>
      <c r="H42" s="18">
        <f t="shared" ref="H42:H90" si="1">IF(G42="SI",1,IF(G42="PARCIAL",0.5,IF(G42="NO APLICA","",0)))</f>
        <v>0</v>
      </c>
      <c r="I42" s="184"/>
      <c r="J42" s="175"/>
      <c r="K42" s="213"/>
      <c r="L42" s="169"/>
      <c r="M42" s="169"/>
    </row>
    <row r="43" spans="1:13" ht="165">
      <c r="A43" s="183"/>
      <c r="B43" s="180"/>
      <c r="C43" s="83" t="s">
        <v>323</v>
      </c>
      <c r="D43" s="19" t="s">
        <v>322</v>
      </c>
      <c r="E43" s="180"/>
      <c r="F43" s="16">
        <v>233</v>
      </c>
      <c r="G43" s="17" t="s">
        <v>405</v>
      </c>
      <c r="H43" s="18">
        <f t="shared" si="1"/>
        <v>0</v>
      </c>
      <c r="I43" s="184"/>
      <c r="J43" s="175"/>
      <c r="K43" s="213"/>
      <c r="L43" s="169"/>
      <c r="M43" s="169"/>
    </row>
    <row r="44" spans="1:13">
      <c r="A44" s="183"/>
      <c r="B44" s="180"/>
      <c r="C44" s="83" t="s">
        <v>321</v>
      </c>
      <c r="D44" s="19"/>
      <c r="E44" s="180"/>
      <c r="F44" s="16">
        <v>234</v>
      </c>
      <c r="G44" s="17" t="s">
        <v>405</v>
      </c>
      <c r="H44" s="18">
        <f t="shared" si="1"/>
        <v>0</v>
      </c>
      <c r="I44" s="184"/>
      <c r="J44" s="175"/>
      <c r="K44" s="213"/>
      <c r="L44" s="169"/>
      <c r="M44" s="169"/>
    </row>
    <row r="45" spans="1:13" ht="60">
      <c r="A45" s="183"/>
      <c r="B45" s="180"/>
      <c r="C45" s="83" t="s">
        <v>320</v>
      </c>
      <c r="D45" s="19"/>
      <c r="E45" s="180"/>
      <c r="F45" s="16">
        <v>235</v>
      </c>
      <c r="G45" s="17" t="s">
        <v>429</v>
      </c>
      <c r="H45" s="18">
        <f t="shared" si="1"/>
        <v>1</v>
      </c>
      <c r="I45" s="184"/>
      <c r="J45" s="175"/>
      <c r="K45" s="213"/>
      <c r="L45" s="169"/>
      <c r="M45" s="169"/>
    </row>
    <row r="46" spans="1:13" ht="30">
      <c r="A46" s="183"/>
      <c r="B46" s="180"/>
      <c r="C46" s="83" t="s">
        <v>319</v>
      </c>
      <c r="D46" s="19"/>
      <c r="E46" s="180"/>
      <c r="F46" s="16">
        <v>236</v>
      </c>
      <c r="G46" s="17" t="s">
        <v>429</v>
      </c>
      <c r="H46" s="18">
        <f t="shared" si="1"/>
        <v>1</v>
      </c>
      <c r="I46" s="184"/>
      <c r="J46" s="175"/>
      <c r="K46" s="213"/>
      <c r="L46" s="169"/>
      <c r="M46" s="169"/>
    </row>
    <row r="47" spans="1:13" ht="30">
      <c r="A47" s="183"/>
      <c r="B47" s="180"/>
      <c r="C47" s="83" t="s">
        <v>318</v>
      </c>
      <c r="D47" s="19"/>
      <c r="E47" s="180"/>
      <c r="F47" s="16">
        <v>237</v>
      </c>
      <c r="G47" s="17" t="s">
        <v>429</v>
      </c>
      <c r="H47" s="18">
        <f t="shared" si="1"/>
        <v>1</v>
      </c>
      <c r="I47" s="184"/>
      <c r="J47" s="175"/>
      <c r="K47" s="213"/>
      <c r="L47" s="169"/>
      <c r="M47" s="169"/>
    </row>
    <row r="48" spans="1:13">
      <c r="A48" s="183"/>
      <c r="B48" s="180"/>
      <c r="C48" s="83" t="s">
        <v>317</v>
      </c>
      <c r="D48" s="19"/>
      <c r="E48" s="180"/>
      <c r="F48" s="16">
        <v>238</v>
      </c>
      <c r="G48" s="17" t="s">
        <v>429</v>
      </c>
      <c r="H48" s="18">
        <f t="shared" si="1"/>
        <v>1</v>
      </c>
      <c r="I48" s="184"/>
      <c r="J48" s="175"/>
      <c r="K48" s="213"/>
      <c r="L48" s="169"/>
      <c r="M48" s="169"/>
    </row>
    <row r="49" spans="1:13" ht="45">
      <c r="A49" s="183"/>
      <c r="B49" s="180"/>
      <c r="C49" s="83" t="s">
        <v>316</v>
      </c>
      <c r="D49" s="19"/>
      <c r="E49" s="180"/>
      <c r="F49" s="16">
        <v>239</v>
      </c>
      <c r="G49" s="17" t="s">
        <v>405</v>
      </c>
      <c r="H49" s="18">
        <f t="shared" si="1"/>
        <v>0</v>
      </c>
      <c r="I49" s="184"/>
      <c r="J49" s="175"/>
      <c r="K49" s="213"/>
      <c r="L49" s="169"/>
      <c r="M49" s="169"/>
    </row>
    <row r="50" spans="1:13" ht="60">
      <c r="A50" s="183"/>
      <c r="B50" s="180"/>
      <c r="C50" s="83" t="s">
        <v>315</v>
      </c>
      <c r="D50" s="19"/>
      <c r="E50" s="180"/>
      <c r="F50" s="16">
        <v>240</v>
      </c>
      <c r="G50" s="17" t="s">
        <v>405</v>
      </c>
      <c r="H50" s="18">
        <f t="shared" si="1"/>
        <v>0</v>
      </c>
      <c r="I50" s="184"/>
      <c r="J50" s="176"/>
      <c r="K50" s="212"/>
      <c r="L50" s="169"/>
      <c r="M50" s="169"/>
    </row>
    <row r="51" spans="1:13" ht="48" hidden="1" customHeight="1">
      <c r="A51" s="183"/>
      <c r="B51" s="19" t="s">
        <v>314</v>
      </c>
      <c r="C51" s="83" t="s">
        <v>313</v>
      </c>
      <c r="D51" s="19"/>
      <c r="E51" s="19"/>
      <c r="F51" s="16">
        <v>241</v>
      </c>
      <c r="G51" s="17"/>
      <c r="H51" s="18">
        <f t="shared" si="1"/>
        <v>0</v>
      </c>
      <c r="I51" s="184"/>
      <c r="J51" s="19"/>
      <c r="K51" s="22"/>
      <c r="L51" s="169"/>
      <c r="M51" s="169"/>
    </row>
    <row r="52" spans="1:13" ht="105">
      <c r="A52" s="183"/>
      <c r="B52" s="19" t="s">
        <v>312</v>
      </c>
      <c r="C52" s="83" t="s">
        <v>311</v>
      </c>
      <c r="D52" s="19" t="s">
        <v>310</v>
      </c>
      <c r="E52" s="19"/>
      <c r="F52" s="16">
        <v>243</v>
      </c>
      <c r="G52" s="17" t="s">
        <v>429</v>
      </c>
      <c r="H52" s="18">
        <f t="shared" si="1"/>
        <v>1</v>
      </c>
      <c r="I52" s="184"/>
      <c r="J52" s="19"/>
      <c r="K52" s="102" t="s">
        <v>565</v>
      </c>
      <c r="L52" s="170"/>
      <c r="M52" s="170"/>
    </row>
    <row r="53" spans="1:13" ht="90" hidden="1">
      <c r="A53" s="183"/>
      <c r="B53" s="19" t="s">
        <v>309</v>
      </c>
      <c r="C53" s="19" t="s">
        <v>308</v>
      </c>
      <c r="D53" s="19" t="s">
        <v>307</v>
      </c>
      <c r="E53" s="19"/>
      <c r="F53" s="16">
        <v>244</v>
      </c>
      <c r="G53" s="17"/>
      <c r="H53" s="18">
        <f t="shared" si="1"/>
        <v>0</v>
      </c>
      <c r="I53" s="20"/>
      <c r="J53" s="19"/>
      <c r="K53" s="22"/>
      <c r="L53" s="75"/>
      <c r="M53" s="75"/>
    </row>
    <row r="54" spans="1:13" ht="219" hidden="1" customHeight="1">
      <c r="A54" s="183" t="s">
        <v>306</v>
      </c>
      <c r="B54" s="180" t="s">
        <v>305</v>
      </c>
      <c r="C54" s="19" t="s">
        <v>304</v>
      </c>
      <c r="D54" s="19" t="s">
        <v>303</v>
      </c>
      <c r="E54" s="180" t="s">
        <v>285</v>
      </c>
      <c r="F54" s="16">
        <v>245</v>
      </c>
      <c r="G54" s="17" t="s">
        <v>405</v>
      </c>
      <c r="H54" s="18">
        <f t="shared" si="1"/>
        <v>0</v>
      </c>
      <c r="I54" s="202">
        <f>AVERAGE(H62,H63)</f>
        <v>0</v>
      </c>
      <c r="J54" s="210" t="s">
        <v>1164</v>
      </c>
      <c r="K54" s="189"/>
      <c r="L54" s="168"/>
      <c r="M54" s="168"/>
    </row>
    <row r="55" spans="1:13" ht="48" hidden="1" customHeight="1">
      <c r="A55" s="183"/>
      <c r="B55" s="180"/>
      <c r="C55" s="19" t="s">
        <v>302</v>
      </c>
      <c r="D55" s="19"/>
      <c r="E55" s="180"/>
      <c r="F55" s="16">
        <v>246</v>
      </c>
      <c r="G55" s="17"/>
      <c r="H55" s="18">
        <f t="shared" si="1"/>
        <v>0</v>
      </c>
      <c r="I55" s="203"/>
      <c r="J55" s="251"/>
      <c r="K55" s="191"/>
      <c r="L55" s="169"/>
      <c r="M55" s="169"/>
    </row>
    <row r="56" spans="1:13" ht="128.1" hidden="1" customHeight="1">
      <c r="A56" s="183"/>
      <c r="B56" s="180"/>
      <c r="C56" s="19" t="s">
        <v>301</v>
      </c>
      <c r="D56" s="19" t="s">
        <v>300</v>
      </c>
      <c r="E56" s="180"/>
      <c r="F56" s="16">
        <v>247</v>
      </c>
      <c r="G56" s="17"/>
      <c r="H56" s="18">
        <f t="shared" si="1"/>
        <v>0</v>
      </c>
      <c r="I56" s="203"/>
      <c r="J56" s="251"/>
      <c r="K56" s="191"/>
      <c r="L56" s="169"/>
      <c r="M56" s="169"/>
    </row>
    <row r="57" spans="1:13" ht="128.1" hidden="1" customHeight="1">
      <c r="A57" s="183"/>
      <c r="B57" s="180"/>
      <c r="C57" s="19" t="s">
        <v>299</v>
      </c>
      <c r="D57" s="19" t="s">
        <v>298</v>
      </c>
      <c r="E57" s="180"/>
      <c r="F57" s="16">
        <v>248</v>
      </c>
      <c r="G57" s="17"/>
      <c r="H57" s="18">
        <f t="shared" si="1"/>
        <v>0</v>
      </c>
      <c r="I57" s="203"/>
      <c r="J57" s="251"/>
      <c r="K57" s="191"/>
      <c r="L57" s="169"/>
      <c r="M57" s="169"/>
    </row>
    <row r="58" spans="1:13" ht="63.95" hidden="1" customHeight="1">
      <c r="A58" s="183"/>
      <c r="B58" s="180"/>
      <c r="C58" s="19" t="s">
        <v>297</v>
      </c>
      <c r="D58" s="19"/>
      <c r="E58" s="180"/>
      <c r="F58" s="16">
        <v>249</v>
      </c>
      <c r="G58" s="17"/>
      <c r="H58" s="18">
        <f t="shared" si="1"/>
        <v>0</v>
      </c>
      <c r="I58" s="203"/>
      <c r="J58" s="251"/>
      <c r="K58" s="191"/>
      <c r="L58" s="169"/>
      <c r="M58" s="169"/>
    </row>
    <row r="59" spans="1:13" ht="32.1" hidden="1" customHeight="1">
      <c r="A59" s="183"/>
      <c r="B59" s="180"/>
      <c r="C59" s="19" t="s">
        <v>296</v>
      </c>
      <c r="D59" s="19"/>
      <c r="E59" s="180"/>
      <c r="F59" s="16">
        <v>250</v>
      </c>
      <c r="G59" s="17"/>
      <c r="H59" s="18">
        <f t="shared" si="1"/>
        <v>0</v>
      </c>
      <c r="I59" s="203"/>
      <c r="J59" s="251"/>
      <c r="K59" s="191"/>
      <c r="L59" s="169"/>
      <c r="M59" s="169"/>
    </row>
    <row r="60" spans="1:13" ht="80.099999999999994" hidden="1" customHeight="1">
      <c r="A60" s="183"/>
      <c r="B60" s="180"/>
      <c r="C60" s="19" t="s">
        <v>295</v>
      </c>
      <c r="D60" s="19"/>
      <c r="E60" s="180"/>
      <c r="F60" s="16">
        <v>251</v>
      </c>
      <c r="G60" s="17"/>
      <c r="H60" s="18">
        <f t="shared" si="1"/>
        <v>0</v>
      </c>
      <c r="I60" s="203"/>
      <c r="J60" s="251"/>
      <c r="K60" s="191"/>
      <c r="L60" s="169"/>
      <c r="M60" s="169"/>
    </row>
    <row r="61" spans="1:13" ht="111.95" hidden="1" customHeight="1">
      <c r="A61" s="183"/>
      <c r="B61" s="180"/>
      <c r="C61" s="19" t="s">
        <v>294</v>
      </c>
      <c r="D61" s="19"/>
      <c r="E61" s="180"/>
      <c r="F61" s="16">
        <v>252</v>
      </c>
      <c r="G61" s="17"/>
      <c r="H61" s="18">
        <f t="shared" si="1"/>
        <v>0</v>
      </c>
      <c r="I61" s="203"/>
      <c r="J61" s="251"/>
      <c r="K61" s="191"/>
      <c r="L61" s="169"/>
      <c r="M61" s="169"/>
    </row>
    <row r="62" spans="1:13" ht="60">
      <c r="A62" s="183"/>
      <c r="B62" s="180" t="s">
        <v>293</v>
      </c>
      <c r="C62" s="19" t="s">
        <v>292</v>
      </c>
      <c r="D62" s="19" t="s">
        <v>291</v>
      </c>
      <c r="E62" s="180" t="s">
        <v>285</v>
      </c>
      <c r="F62" s="16">
        <v>253</v>
      </c>
      <c r="G62" s="17" t="s">
        <v>405</v>
      </c>
      <c r="H62" s="18">
        <f t="shared" si="1"/>
        <v>0</v>
      </c>
      <c r="I62" s="203"/>
      <c r="J62" s="251"/>
      <c r="K62" s="191"/>
      <c r="L62" s="169"/>
      <c r="M62" s="169"/>
    </row>
    <row r="63" spans="1:13" ht="90">
      <c r="A63" s="183"/>
      <c r="B63" s="180"/>
      <c r="C63" s="19" t="s">
        <v>290</v>
      </c>
      <c r="D63" s="19"/>
      <c r="E63" s="180"/>
      <c r="F63" s="16">
        <v>254</v>
      </c>
      <c r="G63" s="17" t="s">
        <v>405</v>
      </c>
      <c r="H63" s="18">
        <f t="shared" si="1"/>
        <v>0</v>
      </c>
      <c r="I63" s="203"/>
      <c r="J63" s="251"/>
      <c r="K63" s="191"/>
      <c r="L63" s="169"/>
      <c r="M63" s="169"/>
    </row>
    <row r="64" spans="1:13" ht="32.1" hidden="1" customHeight="1">
      <c r="A64" s="183"/>
      <c r="B64" s="180"/>
      <c r="C64" s="19" t="s">
        <v>289</v>
      </c>
      <c r="D64" s="19" t="s">
        <v>288</v>
      </c>
      <c r="E64" s="180"/>
      <c r="F64" s="16">
        <v>255</v>
      </c>
      <c r="G64" s="17"/>
      <c r="H64" s="18">
        <f t="shared" si="1"/>
        <v>0</v>
      </c>
      <c r="I64" s="203"/>
      <c r="J64" s="251"/>
      <c r="K64" s="191"/>
      <c r="L64" s="169"/>
      <c r="M64" s="169"/>
    </row>
    <row r="65" spans="1:13" ht="45" hidden="1">
      <c r="A65" s="183"/>
      <c r="B65" s="19" t="s">
        <v>287</v>
      </c>
      <c r="C65" s="19" t="s">
        <v>286</v>
      </c>
      <c r="D65" s="19"/>
      <c r="E65" s="19" t="s">
        <v>285</v>
      </c>
      <c r="F65" s="16">
        <v>256</v>
      </c>
      <c r="G65" s="17" t="s">
        <v>405</v>
      </c>
      <c r="H65" s="18">
        <f t="shared" si="1"/>
        <v>0</v>
      </c>
      <c r="I65" s="204"/>
      <c r="J65" s="211"/>
      <c r="K65" s="190"/>
      <c r="L65" s="170"/>
      <c r="M65" s="170"/>
    </row>
    <row r="66" spans="1:13" ht="60" hidden="1">
      <c r="A66" s="183" t="s">
        <v>284</v>
      </c>
      <c r="B66" s="180" t="s">
        <v>283</v>
      </c>
      <c r="C66" s="19" t="s">
        <v>282</v>
      </c>
      <c r="D66" s="19" t="s">
        <v>281</v>
      </c>
      <c r="E66" s="180" t="s">
        <v>280</v>
      </c>
      <c r="F66" s="16">
        <v>262</v>
      </c>
      <c r="G66" s="17"/>
      <c r="H66" s="18">
        <f t="shared" si="1"/>
        <v>0</v>
      </c>
      <c r="I66" s="20"/>
      <c r="J66" s="19"/>
      <c r="K66" s="22"/>
      <c r="L66" s="75"/>
      <c r="M66" s="75"/>
    </row>
    <row r="67" spans="1:13" hidden="1">
      <c r="A67" s="183"/>
      <c r="B67" s="180"/>
      <c r="C67" s="19" t="s">
        <v>279</v>
      </c>
      <c r="D67" s="19"/>
      <c r="E67" s="180"/>
      <c r="F67" s="16">
        <v>263</v>
      </c>
      <c r="G67" s="17"/>
      <c r="H67" s="18">
        <f t="shared" si="1"/>
        <v>0</v>
      </c>
      <c r="I67" s="20"/>
      <c r="J67" s="19"/>
      <c r="K67" s="22"/>
      <c r="L67" s="75"/>
      <c r="M67" s="75"/>
    </row>
    <row r="68" spans="1:13" ht="30" hidden="1">
      <c r="A68" s="183"/>
      <c r="B68" s="180"/>
      <c r="C68" s="19" t="s">
        <v>278</v>
      </c>
      <c r="D68" s="19"/>
      <c r="E68" s="180"/>
      <c r="F68" s="16">
        <v>264</v>
      </c>
      <c r="G68" s="17"/>
      <c r="H68" s="18">
        <f t="shared" si="1"/>
        <v>0</v>
      </c>
      <c r="I68" s="20"/>
      <c r="J68" s="19"/>
      <c r="K68" s="22"/>
      <c r="L68" s="75"/>
      <c r="M68" s="75"/>
    </row>
    <row r="69" spans="1:13" ht="60" hidden="1">
      <c r="A69" s="183"/>
      <c r="B69" s="180"/>
      <c r="C69" s="19" t="s">
        <v>277</v>
      </c>
      <c r="D69" s="19" t="s">
        <v>271</v>
      </c>
      <c r="E69" s="180"/>
      <c r="F69" s="16">
        <v>265</v>
      </c>
      <c r="G69" s="17"/>
      <c r="H69" s="18">
        <f t="shared" si="1"/>
        <v>0</v>
      </c>
      <c r="I69" s="20"/>
      <c r="J69" s="19"/>
      <c r="K69" s="22"/>
      <c r="L69" s="75"/>
      <c r="M69" s="75"/>
    </row>
    <row r="70" spans="1:13" ht="105" hidden="1">
      <c r="A70" s="183"/>
      <c r="B70" s="180"/>
      <c r="C70" s="19" t="s">
        <v>276</v>
      </c>
      <c r="D70" s="19" t="s">
        <v>275</v>
      </c>
      <c r="E70" s="180"/>
      <c r="F70" s="16">
        <v>266</v>
      </c>
      <c r="G70" s="17"/>
      <c r="H70" s="18">
        <f t="shared" si="1"/>
        <v>0</v>
      </c>
      <c r="I70" s="20"/>
      <c r="J70" s="19"/>
      <c r="K70" s="22"/>
      <c r="L70" s="75"/>
      <c r="M70" s="75"/>
    </row>
    <row r="71" spans="1:13" ht="60" hidden="1">
      <c r="A71" s="183"/>
      <c r="B71" s="180"/>
      <c r="C71" s="19" t="s">
        <v>274</v>
      </c>
      <c r="D71" s="19" t="s">
        <v>273</v>
      </c>
      <c r="E71" s="180"/>
      <c r="F71" s="16">
        <v>267</v>
      </c>
      <c r="G71" s="17"/>
      <c r="H71" s="18">
        <f t="shared" si="1"/>
        <v>0</v>
      </c>
      <c r="I71" s="20"/>
      <c r="J71" s="19"/>
      <c r="K71" s="22"/>
      <c r="L71" s="75"/>
      <c r="M71" s="75"/>
    </row>
    <row r="72" spans="1:13" ht="60" hidden="1">
      <c r="A72" s="183"/>
      <c r="B72" s="180"/>
      <c r="C72" s="19" t="s">
        <v>272</v>
      </c>
      <c r="D72" s="19" t="s">
        <v>271</v>
      </c>
      <c r="E72" s="180"/>
      <c r="F72" s="16">
        <v>268</v>
      </c>
      <c r="G72" s="17"/>
      <c r="H72" s="18">
        <f t="shared" si="1"/>
        <v>0</v>
      </c>
      <c r="I72" s="20"/>
      <c r="J72" s="19"/>
      <c r="K72" s="22"/>
      <c r="L72" s="75"/>
      <c r="M72" s="75"/>
    </row>
    <row r="73" spans="1:13" ht="135" hidden="1">
      <c r="A73" s="183"/>
      <c r="B73" s="180"/>
      <c r="C73" s="19" t="s">
        <v>270</v>
      </c>
      <c r="D73" s="19" t="s">
        <v>269</v>
      </c>
      <c r="E73" s="180"/>
      <c r="F73" s="16">
        <v>269</v>
      </c>
      <c r="G73" s="17"/>
      <c r="H73" s="18">
        <f t="shared" si="1"/>
        <v>0</v>
      </c>
      <c r="I73" s="20"/>
      <c r="J73" s="19"/>
      <c r="K73" s="22"/>
      <c r="L73" s="75"/>
      <c r="M73" s="75"/>
    </row>
    <row r="74" spans="1:13" ht="135" hidden="1">
      <c r="A74" s="183"/>
      <c r="B74" s="180" t="s">
        <v>268</v>
      </c>
      <c r="C74" s="103" t="s">
        <v>267</v>
      </c>
      <c r="D74" s="19" t="s">
        <v>266</v>
      </c>
      <c r="E74" s="180" t="s">
        <v>265</v>
      </c>
      <c r="F74" s="16">
        <v>453</v>
      </c>
      <c r="G74" s="17"/>
      <c r="H74" s="18">
        <f t="shared" si="1"/>
        <v>0</v>
      </c>
      <c r="I74" s="20"/>
      <c r="J74" s="26"/>
      <c r="K74" s="22"/>
      <c r="L74" s="75"/>
      <c r="M74" s="75"/>
    </row>
    <row r="75" spans="1:13" hidden="1">
      <c r="A75" s="183"/>
      <c r="B75" s="180"/>
      <c r="C75" s="19" t="s">
        <v>264</v>
      </c>
      <c r="D75" s="26"/>
      <c r="E75" s="180"/>
      <c r="F75" s="16">
        <v>270</v>
      </c>
      <c r="G75" s="17"/>
      <c r="H75" s="18">
        <f t="shared" si="1"/>
        <v>0</v>
      </c>
      <c r="I75" s="20"/>
      <c r="J75" s="198"/>
      <c r="K75" s="22"/>
      <c r="L75" s="75"/>
      <c r="M75" s="75"/>
    </row>
    <row r="76" spans="1:13" hidden="1">
      <c r="A76" s="183"/>
      <c r="B76" s="180"/>
      <c r="C76" s="19" t="s">
        <v>263</v>
      </c>
      <c r="D76" s="19"/>
      <c r="E76" s="180"/>
      <c r="F76" s="16">
        <v>272</v>
      </c>
      <c r="G76" s="17"/>
      <c r="H76" s="18">
        <f t="shared" si="1"/>
        <v>0</v>
      </c>
      <c r="I76" s="20"/>
      <c r="J76" s="198"/>
      <c r="K76" s="22"/>
      <c r="L76" s="75"/>
      <c r="M76" s="75"/>
    </row>
    <row r="77" spans="1:13" hidden="1">
      <c r="A77" s="183"/>
      <c r="B77" s="180"/>
      <c r="C77" s="19" t="s">
        <v>262</v>
      </c>
      <c r="D77" s="19"/>
      <c r="E77" s="180"/>
      <c r="F77" s="16">
        <v>273</v>
      </c>
      <c r="G77" s="17"/>
      <c r="H77" s="18">
        <f t="shared" si="1"/>
        <v>0</v>
      </c>
      <c r="I77" s="20"/>
      <c r="J77" s="198"/>
      <c r="K77" s="22"/>
      <c r="L77" s="75"/>
      <c r="M77" s="75"/>
    </row>
    <row r="78" spans="1:13" hidden="1">
      <c r="A78" s="183"/>
      <c r="B78" s="180"/>
      <c r="C78" s="19" t="s">
        <v>261</v>
      </c>
      <c r="D78" s="19"/>
      <c r="E78" s="180"/>
      <c r="F78" s="16">
        <v>274</v>
      </c>
      <c r="G78" s="17"/>
      <c r="H78" s="18">
        <f t="shared" si="1"/>
        <v>0</v>
      </c>
      <c r="I78" s="20"/>
      <c r="J78" s="198"/>
      <c r="K78" s="22"/>
      <c r="L78" s="75"/>
      <c r="M78" s="75"/>
    </row>
    <row r="79" spans="1:13" hidden="1">
      <c r="A79" s="183"/>
      <c r="B79" s="180"/>
      <c r="C79" s="19" t="s">
        <v>260</v>
      </c>
      <c r="D79" s="19"/>
      <c r="E79" s="180"/>
      <c r="F79" s="16">
        <v>275</v>
      </c>
      <c r="G79" s="17"/>
      <c r="H79" s="18">
        <f t="shared" si="1"/>
        <v>0</v>
      </c>
      <c r="I79" s="20"/>
      <c r="J79" s="198"/>
      <c r="K79" s="22"/>
      <c r="L79" s="75"/>
      <c r="M79" s="75"/>
    </row>
    <row r="80" spans="1:13" hidden="1">
      <c r="A80" s="183"/>
      <c r="B80" s="180"/>
      <c r="C80" s="19" t="s">
        <v>259</v>
      </c>
      <c r="D80" s="19"/>
      <c r="E80" s="180"/>
      <c r="F80" s="16">
        <v>276</v>
      </c>
      <c r="G80" s="17"/>
      <c r="H80" s="18">
        <f t="shared" si="1"/>
        <v>0</v>
      </c>
      <c r="I80" s="20"/>
      <c r="J80" s="198"/>
      <c r="K80" s="22"/>
      <c r="L80" s="75"/>
      <c r="M80" s="75"/>
    </row>
    <row r="81" spans="1:13" ht="75" hidden="1">
      <c r="A81" s="183"/>
      <c r="B81" s="180"/>
      <c r="C81" s="19" t="s">
        <v>258</v>
      </c>
      <c r="D81" s="19" t="s">
        <v>257</v>
      </c>
      <c r="E81" s="180"/>
      <c r="F81" s="16">
        <v>746</v>
      </c>
      <c r="G81" s="17"/>
      <c r="H81" s="18">
        <f t="shared" si="1"/>
        <v>0</v>
      </c>
      <c r="I81" s="28"/>
      <c r="J81" s="198"/>
      <c r="K81" s="22"/>
      <c r="L81" s="75"/>
      <c r="M81" s="75"/>
    </row>
    <row r="82" spans="1:13" ht="90" hidden="1">
      <c r="A82" s="183"/>
      <c r="B82" s="180"/>
      <c r="C82" s="19" t="s">
        <v>256</v>
      </c>
      <c r="D82" s="19" t="s">
        <v>255</v>
      </c>
      <c r="E82" s="180"/>
      <c r="F82" s="16">
        <v>747</v>
      </c>
      <c r="G82" s="17"/>
      <c r="H82" s="18">
        <f t="shared" si="1"/>
        <v>0</v>
      </c>
      <c r="I82" s="20"/>
      <c r="J82" s="198"/>
      <c r="K82" s="22"/>
      <c r="L82" s="75"/>
      <c r="M82" s="75"/>
    </row>
    <row r="83" spans="1:13" ht="153.94999999999999" customHeight="1">
      <c r="A83" s="183"/>
      <c r="B83" s="19" t="s">
        <v>254</v>
      </c>
      <c r="C83" s="19" t="s">
        <v>253</v>
      </c>
      <c r="D83" s="19" t="s">
        <v>252</v>
      </c>
      <c r="E83" s="19" t="s">
        <v>251</v>
      </c>
      <c r="F83" s="16">
        <v>277</v>
      </c>
      <c r="G83" s="17" t="s">
        <v>405</v>
      </c>
      <c r="H83" s="18">
        <f t="shared" si="1"/>
        <v>0</v>
      </c>
      <c r="I83" s="28">
        <f>AVERAGE(H83)</f>
        <v>0</v>
      </c>
      <c r="J83" s="19"/>
      <c r="K83" s="102" t="s">
        <v>566</v>
      </c>
      <c r="L83" s="75"/>
      <c r="M83" s="75"/>
    </row>
    <row r="84" spans="1:13" ht="60" hidden="1">
      <c r="A84" s="183"/>
      <c r="B84" s="19" t="s">
        <v>250</v>
      </c>
      <c r="C84" s="19" t="s">
        <v>249</v>
      </c>
      <c r="D84" s="19" t="s">
        <v>248</v>
      </c>
      <c r="E84" s="19" t="s">
        <v>247</v>
      </c>
      <c r="F84" s="16">
        <v>279</v>
      </c>
      <c r="G84" s="17"/>
      <c r="H84" s="18">
        <f t="shared" si="1"/>
        <v>0</v>
      </c>
      <c r="I84" s="20"/>
      <c r="J84" s="19"/>
      <c r="K84" s="22"/>
      <c r="L84" s="75"/>
      <c r="M84" s="75"/>
    </row>
    <row r="85" spans="1:13" ht="90" hidden="1">
      <c r="A85" s="183"/>
      <c r="B85" s="180" t="s">
        <v>246</v>
      </c>
      <c r="C85" s="19" t="s">
        <v>245</v>
      </c>
      <c r="D85" s="19"/>
      <c r="E85" s="180" t="s">
        <v>244</v>
      </c>
      <c r="F85" s="16">
        <v>457</v>
      </c>
      <c r="G85" s="17"/>
      <c r="H85" s="18">
        <f t="shared" si="1"/>
        <v>0</v>
      </c>
      <c r="I85" s="20"/>
      <c r="J85" s="26"/>
      <c r="K85" s="22"/>
      <c r="L85" s="75"/>
      <c r="M85" s="75"/>
    </row>
    <row r="86" spans="1:13" hidden="1">
      <c r="A86" s="183"/>
      <c r="B86" s="180"/>
      <c r="C86" s="19" t="s">
        <v>243</v>
      </c>
      <c r="D86" s="19" t="s">
        <v>242</v>
      </c>
      <c r="E86" s="180"/>
      <c r="F86" s="16">
        <v>280</v>
      </c>
      <c r="G86" s="17"/>
      <c r="H86" s="18">
        <f t="shared" si="1"/>
        <v>0</v>
      </c>
      <c r="I86" s="20"/>
      <c r="J86" s="19"/>
      <c r="K86" s="22"/>
      <c r="L86" s="75"/>
      <c r="M86" s="75"/>
    </row>
    <row r="87" spans="1:13" hidden="1">
      <c r="A87" s="183"/>
      <c r="B87" s="180"/>
      <c r="C87" s="19" t="s">
        <v>241</v>
      </c>
      <c r="D87" s="19"/>
      <c r="E87" s="180"/>
      <c r="F87" s="16">
        <v>281</v>
      </c>
      <c r="G87" s="17"/>
      <c r="H87" s="18">
        <f t="shared" si="1"/>
        <v>0</v>
      </c>
      <c r="I87" s="20"/>
      <c r="J87" s="19"/>
      <c r="K87" s="22"/>
      <c r="L87" s="75"/>
      <c r="M87" s="75"/>
    </row>
    <row r="88" spans="1:13" ht="30" hidden="1">
      <c r="A88" s="183"/>
      <c r="B88" s="180"/>
      <c r="C88" s="19" t="s">
        <v>240</v>
      </c>
      <c r="D88" s="19"/>
      <c r="E88" s="180"/>
      <c r="F88" s="16">
        <v>282</v>
      </c>
      <c r="G88" s="17"/>
      <c r="H88" s="18">
        <f t="shared" si="1"/>
        <v>0</v>
      </c>
      <c r="I88" s="20"/>
      <c r="J88" s="19"/>
      <c r="K88" s="22"/>
      <c r="L88" s="75"/>
      <c r="M88" s="75"/>
    </row>
    <row r="89" spans="1:13" ht="105" hidden="1">
      <c r="A89" s="183"/>
      <c r="B89" s="19" t="s">
        <v>239</v>
      </c>
      <c r="C89" s="19" t="s">
        <v>238</v>
      </c>
      <c r="D89" s="19" t="s">
        <v>237</v>
      </c>
      <c r="E89" s="19" t="s">
        <v>236</v>
      </c>
      <c r="F89" s="16">
        <v>283</v>
      </c>
      <c r="G89" s="17"/>
      <c r="H89" s="18">
        <f t="shared" si="1"/>
        <v>0</v>
      </c>
      <c r="I89" s="20"/>
      <c r="J89" s="19"/>
      <c r="K89" s="22"/>
      <c r="L89" s="75"/>
      <c r="M89" s="75"/>
    </row>
    <row r="90" spans="1:13" ht="45">
      <c r="A90" s="183" t="s">
        <v>235</v>
      </c>
      <c r="B90" s="180" t="s">
        <v>234</v>
      </c>
      <c r="C90" s="19" t="s">
        <v>233</v>
      </c>
      <c r="D90" s="19" t="s">
        <v>232</v>
      </c>
      <c r="E90" s="180" t="s">
        <v>231</v>
      </c>
      <c r="F90" s="16">
        <v>454</v>
      </c>
      <c r="G90" s="185" t="s">
        <v>429</v>
      </c>
      <c r="H90" s="187">
        <f t="shared" si="1"/>
        <v>1</v>
      </c>
      <c r="I90" s="195">
        <f>AVERAGE(H90,H93,H94,H95,H96,H97,H101)</f>
        <v>0.6</v>
      </c>
      <c r="J90" s="214"/>
      <c r="K90" s="174" t="s">
        <v>566</v>
      </c>
      <c r="L90" s="168"/>
      <c r="M90" s="168"/>
    </row>
    <row r="91" spans="1:13" ht="32.1" hidden="1" customHeight="1">
      <c r="A91" s="183"/>
      <c r="B91" s="180"/>
      <c r="C91" s="19" t="s">
        <v>230</v>
      </c>
      <c r="D91" s="19" t="s">
        <v>229</v>
      </c>
      <c r="E91" s="180"/>
      <c r="F91" s="16">
        <v>284</v>
      </c>
      <c r="G91" s="193"/>
      <c r="H91" s="194"/>
      <c r="I91" s="196"/>
      <c r="J91" s="215"/>
      <c r="K91" s="175"/>
      <c r="L91" s="169"/>
      <c r="M91" s="169"/>
    </row>
    <row r="92" spans="1:13" ht="60">
      <c r="A92" s="183"/>
      <c r="B92" s="180"/>
      <c r="C92" s="19" t="s">
        <v>228</v>
      </c>
      <c r="D92" s="19" t="s">
        <v>227</v>
      </c>
      <c r="E92" s="180"/>
      <c r="F92" s="16">
        <v>285</v>
      </c>
      <c r="G92" s="186"/>
      <c r="H92" s="188"/>
      <c r="I92" s="196"/>
      <c r="J92" s="216"/>
      <c r="K92" s="176"/>
      <c r="L92" s="169"/>
      <c r="M92" s="169"/>
    </row>
    <row r="93" spans="1:13" ht="60">
      <c r="A93" s="183"/>
      <c r="B93" s="180"/>
      <c r="C93" s="19" t="s">
        <v>226</v>
      </c>
      <c r="D93" s="19" t="s">
        <v>225</v>
      </c>
      <c r="E93" s="180"/>
      <c r="F93" s="16">
        <v>286</v>
      </c>
      <c r="G93" s="17" t="s">
        <v>405</v>
      </c>
      <c r="H93" s="18">
        <f t="shared" ref="H93:H111" si="2">IF(G93="SI",1,IF(G93="PARCIAL",0.5,IF(G93="NO APLICA","",0)))</f>
        <v>0</v>
      </c>
      <c r="I93" s="196"/>
      <c r="J93" s="19"/>
      <c r="K93" s="22"/>
      <c r="L93" s="169"/>
      <c r="M93" s="169"/>
    </row>
    <row r="94" spans="1:13" ht="30">
      <c r="A94" s="183"/>
      <c r="B94" s="180"/>
      <c r="C94" s="19" t="s">
        <v>224</v>
      </c>
      <c r="D94" s="19"/>
      <c r="E94" s="180"/>
      <c r="F94" s="16">
        <v>287</v>
      </c>
      <c r="G94" s="17" t="s">
        <v>405</v>
      </c>
      <c r="H94" s="18">
        <f t="shared" si="2"/>
        <v>0</v>
      </c>
      <c r="I94" s="196"/>
      <c r="J94" s="19"/>
      <c r="K94" s="22"/>
      <c r="L94" s="169"/>
      <c r="M94" s="169"/>
    </row>
    <row r="95" spans="1:13" ht="60.95" customHeight="1">
      <c r="A95" s="183"/>
      <c r="B95" s="19" t="s">
        <v>223</v>
      </c>
      <c r="C95" s="19" t="s">
        <v>222</v>
      </c>
      <c r="D95" s="19" t="s">
        <v>221</v>
      </c>
      <c r="E95" s="19" t="s">
        <v>220</v>
      </c>
      <c r="F95" s="16">
        <v>288</v>
      </c>
      <c r="G95" s="17" t="s">
        <v>431</v>
      </c>
      <c r="H95" s="18" t="str">
        <f t="shared" si="2"/>
        <v/>
      </c>
      <c r="I95" s="196"/>
      <c r="J95" s="19"/>
      <c r="K95" s="102"/>
      <c r="L95" s="169"/>
      <c r="M95" s="169"/>
    </row>
    <row r="96" spans="1:13" ht="75">
      <c r="A96" s="183"/>
      <c r="B96" s="180" t="s">
        <v>219</v>
      </c>
      <c r="C96" s="19" t="s">
        <v>218</v>
      </c>
      <c r="D96" s="19" t="s">
        <v>217</v>
      </c>
      <c r="E96" s="180"/>
      <c r="F96" s="16">
        <v>289</v>
      </c>
      <c r="G96" s="17" t="s">
        <v>429</v>
      </c>
      <c r="H96" s="18">
        <f t="shared" si="2"/>
        <v>1</v>
      </c>
      <c r="I96" s="196"/>
      <c r="J96" s="19"/>
      <c r="K96" s="102" t="s">
        <v>566</v>
      </c>
      <c r="L96" s="169"/>
      <c r="M96" s="169"/>
    </row>
    <row r="97" spans="1:13" ht="75">
      <c r="A97" s="183"/>
      <c r="B97" s="180"/>
      <c r="C97" s="19" t="s">
        <v>216</v>
      </c>
      <c r="D97" s="19"/>
      <c r="E97" s="180"/>
      <c r="F97" s="16">
        <v>290</v>
      </c>
      <c r="G97" s="17" t="s">
        <v>429</v>
      </c>
      <c r="H97" s="18">
        <f t="shared" si="2"/>
        <v>1</v>
      </c>
      <c r="I97" s="196"/>
      <c r="J97" s="19"/>
      <c r="K97" s="102" t="s">
        <v>566</v>
      </c>
      <c r="L97" s="169"/>
      <c r="M97" s="169"/>
    </row>
    <row r="98" spans="1:13" ht="32.1" hidden="1" customHeight="1">
      <c r="A98" s="183"/>
      <c r="B98" s="180" t="s">
        <v>215</v>
      </c>
      <c r="C98" s="19" t="s">
        <v>214</v>
      </c>
      <c r="D98" s="19"/>
      <c r="E98" s="180" t="s">
        <v>213</v>
      </c>
      <c r="F98" s="16">
        <v>291</v>
      </c>
      <c r="G98" s="17"/>
      <c r="H98" s="18">
        <f t="shared" si="2"/>
        <v>0</v>
      </c>
      <c r="I98" s="196"/>
      <c r="J98" s="19"/>
      <c r="K98" s="22"/>
      <c r="L98" s="169"/>
      <c r="M98" s="169"/>
    </row>
    <row r="99" spans="1:13" ht="48" hidden="1" customHeight="1">
      <c r="A99" s="183"/>
      <c r="B99" s="180"/>
      <c r="C99" s="19" t="s">
        <v>212</v>
      </c>
      <c r="D99" s="19"/>
      <c r="E99" s="180"/>
      <c r="F99" s="16">
        <v>292</v>
      </c>
      <c r="G99" s="17"/>
      <c r="H99" s="18">
        <f t="shared" si="2"/>
        <v>0</v>
      </c>
      <c r="I99" s="196"/>
      <c r="J99" s="19"/>
      <c r="K99" s="22"/>
      <c r="L99" s="169"/>
      <c r="M99" s="169"/>
    </row>
    <row r="100" spans="1:13" ht="48" hidden="1" customHeight="1">
      <c r="A100" s="183"/>
      <c r="B100" s="180"/>
      <c r="C100" s="19" t="s">
        <v>211</v>
      </c>
      <c r="D100" s="19"/>
      <c r="E100" s="180"/>
      <c r="F100" s="16">
        <v>293</v>
      </c>
      <c r="G100" s="17"/>
      <c r="H100" s="18">
        <f t="shared" si="2"/>
        <v>0</v>
      </c>
      <c r="I100" s="196"/>
      <c r="J100" s="19"/>
      <c r="K100" s="22"/>
      <c r="L100" s="169"/>
      <c r="M100" s="169"/>
    </row>
    <row r="101" spans="1:13" ht="45.95" customHeight="1">
      <c r="A101" s="183"/>
      <c r="B101" s="19" t="s">
        <v>210</v>
      </c>
      <c r="C101" s="19" t="s">
        <v>209</v>
      </c>
      <c r="D101" s="19" t="s">
        <v>208</v>
      </c>
      <c r="E101" s="19" t="s">
        <v>207</v>
      </c>
      <c r="F101" s="16">
        <v>455</v>
      </c>
      <c r="G101" s="17" t="s">
        <v>431</v>
      </c>
      <c r="H101" s="18" t="str">
        <f t="shared" si="2"/>
        <v/>
      </c>
      <c r="I101" s="197"/>
      <c r="J101" s="19"/>
      <c r="K101" s="22"/>
      <c r="L101" s="170"/>
      <c r="M101" s="170"/>
    </row>
    <row r="102" spans="1:13" ht="105" hidden="1">
      <c r="A102" s="183"/>
      <c r="B102" s="180" t="s">
        <v>206</v>
      </c>
      <c r="C102" s="19" t="s">
        <v>205</v>
      </c>
      <c r="D102" s="19" t="s">
        <v>204</v>
      </c>
      <c r="E102" s="180"/>
      <c r="F102" s="16">
        <v>456</v>
      </c>
      <c r="G102" s="17"/>
      <c r="H102" s="18">
        <f t="shared" si="2"/>
        <v>0</v>
      </c>
      <c r="I102" s="20"/>
      <c r="J102" s="26"/>
      <c r="K102" s="22"/>
      <c r="L102" s="75"/>
      <c r="M102" s="75"/>
    </row>
    <row r="103" spans="1:13" hidden="1">
      <c r="A103" s="183"/>
      <c r="B103" s="180"/>
      <c r="C103" s="19" t="s">
        <v>203</v>
      </c>
      <c r="D103" s="19"/>
      <c r="E103" s="180"/>
      <c r="F103" s="16">
        <v>295</v>
      </c>
      <c r="G103" s="17"/>
      <c r="H103" s="18">
        <f t="shared" si="2"/>
        <v>0</v>
      </c>
      <c r="I103" s="20"/>
      <c r="J103" s="19"/>
      <c r="K103" s="22"/>
      <c r="L103" s="75"/>
      <c r="M103" s="75"/>
    </row>
    <row r="104" spans="1:13" hidden="1">
      <c r="A104" s="183"/>
      <c r="B104" s="180"/>
      <c r="C104" s="19" t="s">
        <v>202</v>
      </c>
      <c r="D104" s="19"/>
      <c r="E104" s="180"/>
      <c r="F104" s="16">
        <v>296</v>
      </c>
      <c r="G104" s="17"/>
      <c r="H104" s="18">
        <f t="shared" si="2"/>
        <v>0</v>
      </c>
      <c r="I104" s="20"/>
      <c r="J104" s="19"/>
      <c r="K104" s="22"/>
      <c r="L104" s="75"/>
      <c r="M104" s="75"/>
    </row>
    <row r="105" spans="1:13" hidden="1">
      <c r="A105" s="183"/>
      <c r="B105" s="180"/>
      <c r="C105" s="19" t="s">
        <v>201</v>
      </c>
      <c r="D105" s="19"/>
      <c r="E105" s="180"/>
      <c r="F105" s="16">
        <v>297</v>
      </c>
      <c r="G105" s="17"/>
      <c r="H105" s="18">
        <f t="shared" si="2"/>
        <v>0</v>
      </c>
      <c r="I105" s="20"/>
      <c r="J105" s="19"/>
      <c r="K105" s="22"/>
      <c r="L105" s="75"/>
      <c r="M105" s="75"/>
    </row>
    <row r="106" spans="1:13" hidden="1">
      <c r="A106" s="183"/>
      <c r="B106" s="180"/>
      <c r="C106" s="19" t="s">
        <v>200</v>
      </c>
      <c r="D106" s="19"/>
      <c r="E106" s="180"/>
      <c r="F106" s="16">
        <v>298</v>
      </c>
      <c r="G106" s="17"/>
      <c r="H106" s="18">
        <f t="shared" si="2"/>
        <v>0</v>
      </c>
      <c r="I106" s="20"/>
      <c r="J106" s="19"/>
      <c r="K106" s="22"/>
      <c r="L106" s="75"/>
      <c r="M106" s="75"/>
    </row>
    <row r="107" spans="1:13" ht="96" customHeight="1">
      <c r="A107" s="183" t="s">
        <v>199</v>
      </c>
      <c r="B107" s="19" t="s">
        <v>198</v>
      </c>
      <c r="C107" s="19" t="s">
        <v>197</v>
      </c>
      <c r="D107" s="19" t="s">
        <v>196</v>
      </c>
      <c r="E107" s="19" t="s">
        <v>195</v>
      </c>
      <c r="F107" s="16">
        <v>300</v>
      </c>
      <c r="G107" s="17" t="s">
        <v>429</v>
      </c>
      <c r="H107" s="18">
        <f t="shared" si="2"/>
        <v>1</v>
      </c>
      <c r="I107" s="184">
        <f>AVERAGE(H107,H108,H110)</f>
        <v>1</v>
      </c>
      <c r="J107" s="299"/>
      <c r="K107" s="174" t="s">
        <v>567</v>
      </c>
      <c r="L107" s="168"/>
      <c r="M107" s="168"/>
    </row>
    <row r="108" spans="1:13" ht="75">
      <c r="A108" s="183"/>
      <c r="B108" s="19" t="s">
        <v>194</v>
      </c>
      <c r="C108" s="19" t="s">
        <v>193</v>
      </c>
      <c r="D108" s="19"/>
      <c r="E108" s="19" t="s">
        <v>192</v>
      </c>
      <c r="F108" s="16">
        <v>301</v>
      </c>
      <c r="G108" s="17" t="s">
        <v>429</v>
      </c>
      <c r="H108" s="18">
        <f t="shared" si="2"/>
        <v>1</v>
      </c>
      <c r="I108" s="184"/>
      <c r="J108" s="300"/>
      <c r="K108" s="176"/>
      <c r="L108" s="169"/>
      <c r="M108" s="169"/>
    </row>
    <row r="109" spans="1:13" ht="159.94999999999999" hidden="1" customHeight="1">
      <c r="A109" s="183"/>
      <c r="B109" s="19" t="s">
        <v>191</v>
      </c>
      <c r="C109" s="19" t="s">
        <v>190</v>
      </c>
      <c r="D109" s="19" t="s">
        <v>189</v>
      </c>
      <c r="E109" s="19" t="s">
        <v>188</v>
      </c>
      <c r="F109" s="16">
        <v>302</v>
      </c>
      <c r="G109" s="17"/>
      <c r="H109" s="18">
        <f t="shared" si="2"/>
        <v>0</v>
      </c>
      <c r="I109" s="184"/>
      <c r="J109" s="19"/>
      <c r="K109" s="22"/>
      <c r="L109" s="169"/>
      <c r="M109" s="169"/>
    </row>
    <row r="110" spans="1:13" ht="135">
      <c r="A110" s="183"/>
      <c r="B110" s="19" t="s">
        <v>187</v>
      </c>
      <c r="C110" s="19" t="s">
        <v>186</v>
      </c>
      <c r="D110" s="19" t="s">
        <v>185</v>
      </c>
      <c r="E110" s="19" t="s">
        <v>184</v>
      </c>
      <c r="F110" s="16">
        <v>303</v>
      </c>
      <c r="G110" s="17" t="s">
        <v>429</v>
      </c>
      <c r="H110" s="18">
        <f t="shared" si="2"/>
        <v>1</v>
      </c>
      <c r="I110" s="184"/>
      <c r="J110" s="27"/>
      <c r="K110" s="102" t="s">
        <v>566</v>
      </c>
      <c r="L110" s="170"/>
      <c r="M110" s="170"/>
    </row>
    <row r="111" spans="1:13" ht="192" customHeight="1">
      <c r="A111" s="183" t="s">
        <v>183</v>
      </c>
      <c r="B111" s="180" t="s">
        <v>182</v>
      </c>
      <c r="C111" s="19" t="s">
        <v>181</v>
      </c>
      <c r="D111" s="19" t="s">
        <v>176</v>
      </c>
      <c r="E111" s="180" t="s">
        <v>180</v>
      </c>
      <c r="F111" s="16">
        <v>452</v>
      </c>
      <c r="G111" s="185" t="s">
        <v>405</v>
      </c>
      <c r="H111" s="187">
        <f t="shared" si="2"/>
        <v>0</v>
      </c>
      <c r="I111" s="184">
        <f>AVERAGE(H111,H113,H114,H115)</f>
        <v>0</v>
      </c>
      <c r="J111" s="192" t="s">
        <v>551</v>
      </c>
      <c r="K111" s="189"/>
      <c r="L111" s="168"/>
      <c r="M111" s="168"/>
    </row>
    <row r="112" spans="1:13" ht="168.95" customHeight="1">
      <c r="A112" s="183"/>
      <c r="B112" s="180"/>
      <c r="C112" s="19" t="s">
        <v>179</v>
      </c>
      <c r="D112" s="19" t="s">
        <v>178</v>
      </c>
      <c r="E112" s="180"/>
      <c r="F112" s="16">
        <v>305</v>
      </c>
      <c r="G112" s="186"/>
      <c r="H112" s="188"/>
      <c r="I112" s="184"/>
      <c r="J112" s="175"/>
      <c r="K112" s="191"/>
      <c r="L112" s="169"/>
      <c r="M112" s="169"/>
    </row>
    <row r="113" spans="1:13" ht="171" customHeight="1">
      <c r="A113" s="183"/>
      <c r="B113" s="180"/>
      <c r="C113" s="19" t="s">
        <v>177</v>
      </c>
      <c r="D113" s="19" t="s">
        <v>176</v>
      </c>
      <c r="E113" s="180"/>
      <c r="F113" s="16">
        <v>306</v>
      </c>
      <c r="G113" s="17" t="s">
        <v>431</v>
      </c>
      <c r="H113" s="18" t="str">
        <f>IF(G113="SI",1,IF(G113="PARCIAL",0.5,IF(G113="NO APLICA","",0)))</f>
        <v/>
      </c>
      <c r="I113" s="184"/>
      <c r="J113" s="175"/>
      <c r="K113" s="191"/>
      <c r="L113" s="169"/>
      <c r="M113" s="169"/>
    </row>
    <row r="114" spans="1:13">
      <c r="A114" s="183"/>
      <c r="B114" s="180"/>
      <c r="C114" s="19" t="s">
        <v>175</v>
      </c>
      <c r="D114" s="19"/>
      <c r="E114" s="180"/>
      <c r="F114" s="16">
        <v>307</v>
      </c>
      <c r="G114" s="17" t="s">
        <v>431</v>
      </c>
      <c r="H114" s="18" t="str">
        <f>IF(G114="SI",1,IF(G114="PARCIAL",0.5,IF(G114="NO APLICA","",0)))</f>
        <v/>
      </c>
      <c r="I114" s="184"/>
      <c r="J114" s="175"/>
      <c r="K114" s="191"/>
      <c r="L114" s="169"/>
      <c r="M114" s="169"/>
    </row>
    <row r="115" spans="1:13" ht="60">
      <c r="A115" s="183"/>
      <c r="B115" s="180"/>
      <c r="C115" s="19" t="s">
        <v>174</v>
      </c>
      <c r="D115" s="19"/>
      <c r="E115" s="180"/>
      <c r="F115" s="16">
        <v>308</v>
      </c>
      <c r="G115" s="17" t="s">
        <v>431</v>
      </c>
      <c r="H115" s="18" t="str">
        <f>IF(G115="SI",1,IF(G115="PARCIAL",0.5,IF(G115="NO APLICA","",0)))</f>
        <v/>
      </c>
      <c r="I115" s="184"/>
      <c r="J115" s="176"/>
      <c r="K115" s="190"/>
      <c r="L115" s="170"/>
      <c r="M115" s="170"/>
    </row>
    <row r="116" spans="1:13" ht="159.94999999999999" hidden="1" customHeight="1">
      <c r="A116" s="183" t="s">
        <v>173</v>
      </c>
      <c r="B116" s="19" t="s">
        <v>172</v>
      </c>
      <c r="C116" s="19" t="s">
        <v>171</v>
      </c>
      <c r="D116" s="19"/>
      <c r="E116" s="19"/>
      <c r="F116" s="16">
        <v>748</v>
      </c>
      <c r="G116" s="17"/>
      <c r="H116" s="18">
        <f>IF(G116="SI",1,IF(G116="PARCIAL",0.5,IF(G116="NO APLICA","",0)))</f>
        <v>0</v>
      </c>
      <c r="I116" s="184">
        <f>AVERAGE(H117,H119,H120,H121,H122,H123,H124,H125,H126,H127,H129,H130,H131,H132,H133,H134,H135,H136,H137,H138,H139,H140,H141,H142,H143,H145,H146,H147,H148,H149,H150,H151,H152,H153,H154,)</f>
        <v>0</v>
      </c>
      <c r="J116" s="26"/>
      <c r="K116" s="22"/>
      <c r="L116" s="75"/>
      <c r="M116" s="75"/>
    </row>
    <row r="117" spans="1:13" ht="80.099999999999994" customHeight="1">
      <c r="A117" s="183"/>
      <c r="B117" s="180" t="s">
        <v>170</v>
      </c>
      <c r="C117" s="19" t="s">
        <v>169</v>
      </c>
      <c r="D117" s="19" t="s">
        <v>168</v>
      </c>
      <c r="E117" s="180" t="s">
        <v>167</v>
      </c>
      <c r="F117" s="16">
        <v>439</v>
      </c>
      <c r="G117" s="185" t="s">
        <v>405</v>
      </c>
      <c r="H117" s="187">
        <f>IF(G117="SI",1,IF(G117="PARCIAL",0.5,IF(G117="NO APLICA","",0)))</f>
        <v>0</v>
      </c>
      <c r="I117" s="184"/>
      <c r="J117" s="192" t="s">
        <v>1150</v>
      </c>
      <c r="K117" s="189"/>
      <c r="L117" s="168"/>
      <c r="M117" s="168"/>
    </row>
    <row r="118" spans="1:13" ht="30">
      <c r="A118" s="183"/>
      <c r="B118" s="180"/>
      <c r="C118" s="19" t="s">
        <v>158</v>
      </c>
      <c r="D118" s="19"/>
      <c r="E118" s="180"/>
      <c r="F118" s="16">
        <v>310</v>
      </c>
      <c r="G118" s="186"/>
      <c r="H118" s="188"/>
      <c r="I118" s="184"/>
      <c r="J118" s="175"/>
      <c r="K118" s="191"/>
      <c r="L118" s="169"/>
      <c r="M118" s="169"/>
    </row>
    <row r="119" spans="1:13" ht="30">
      <c r="A119" s="183"/>
      <c r="B119" s="180"/>
      <c r="C119" s="19" t="s">
        <v>157</v>
      </c>
      <c r="D119" s="19"/>
      <c r="E119" s="180"/>
      <c r="F119" s="16">
        <v>440</v>
      </c>
      <c r="G119" s="17" t="s">
        <v>405</v>
      </c>
      <c r="H119" s="18">
        <f t="shared" ref="H119:H127" si="3">IF(G119="SI",1,IF(G119="PARCIAL",0.5,IF(G119="NO APLICA","",0)))</f>
        <v>0</v>
      </c>
      <c r="I119" s="184"/>
      <c r="J119" s="175"/>
      <c r="K119" s="191"/>
      <c r="L119" s="169"/>
      <c r="M119" s="169"/>
    </row>
    <row r="120" spans="1:13" ht="17.100000000000001" customHeight="1">
      <c r="A120" s="183"/>
      <c r="B120" s="180"/>
      <c r="C120" s="19" t="s">
        <v>156</v>
      </c>
      <c r="D120" s="19"/>
      <c r="E120" s="180"/>
      <c r="F120" s="16">
        <v>311</v>
      </c>
      <c r="G120" s="17" t="s">
        <v>405</v>
      </c>
      <c r="H120" s="18">
        <f t="shared" si="3"/>
        <v>0</v>
      </c>
      <c r="I120" s="184"/>
      <c r="J120" s="175"/>
      <c r="K120" s="191"/>
      <c r="L120" s="169"/>
      <c r="M120" s="169"/>
    </row>
    <row r="121" spans="1:13" ht="30">
      <c r="A121" s="183"/>
      <c r="B121" s="180"/>
      <c r="C121" s="19" t="s">
        <v>166</v>
      </c>
      <c r="D121" s="19"/>
      <c r="E121" s="180"/>
      <c r="F121" s="16">
        <v>312</v>
      </c>
      <c r="G121" s="17" t="s">
        <v>405</v>
      </c>
      <c r="H121" s="18">
        <f t="shared" si="3"/>
        <v>0</v>
      </c>
      <c r="I121" s="184"/>
      <c r="J121" s="175"/>
      <c r="K121" s="191"/>
      <c r="L121" s="169"/>
      <c r="M121" s="169"/>
    </row>
    <row r="122" spans="1:13">
      <c r="A122" s="183"/>
      <c r="B122" s="180"/>
      <c r="C122" s="19" t="s">
        <v>154</v>
      </c>
      <c r="D122" s="19"/>
      <c r="E122" s="180"/>
      <c r="F122" s="16">
        <v>313</v>
      </c>
      <c r="G122" s="17" t="s">
        <v>405</v>
      </c>
      <c r="H122" s="18">
        <f t="shared" si="3"/>
        <v>0</v>
      </c>
      <c r="I122" s="184"/>
      <c r="J122" s="175"/>
      <c r="K122" s="191"/>
      <c r="L122" s="169"/>
      <c r="M122" s="169"/>
    </row>
    <row r="123" spans="1:13" ht="30">
      <c r="A123" s="183"/>
      <c r="B123" s="180"/>
      <c r="C123" s="19" t="s">
        <v>153</v>
      </c>
      <c r="D123" s="19"/>
      <c r="E123" s="180"/>
      <c r="F123" s="16">
        <v>314</v>
      </c>
      <c r="G123" s="17" t="s">
        <v>405</v>
      </c>
      <c r="H123" s="18">
        <f t="shared" si="3"/>
        <v>0</v>
      </c>
      <c r="I123" s="184"/>
      <c r="J123" s="175"/>
      <c r="K123" s="191"/>
      <c r="L123" s="169"/>
      <c r="M123" s="169"/>
    </row>
    <row r="124" spans="1:13" ht="30">
      <c r="A124" s="183"/>
      <c r="B124" s="180"/>
      <c r="C124" s="19" t="s">
        <v>165</v>
      </c>
      <c r="D124" s="19"/>
      <c r="E124" s="180"/>
      <c r="F124" s="16">
        <v>315</v>
      </c>
      <c r="G124" s="17" t="s">
        <v>405</v>
      </c>
      <c r="H124" s="18">
        <f t="shared" si="3"/>
        <v>0</v>
      </c>
      <c r="I124" s="184"/>
      <c r="J124" s="175"/>
      <c r="K124" s="191"/>
      <c r="L124" s="169"/>
      <c r="M124" s="169"/>
    </row>
    <row r="125" spans="1:13">
      <c r="A125" s="183"/>
      <c r="B125" s="180"/>
      <c r="C125" s="19" t="s">
        <v>164</v>
      </c>
      <c r="D125" s="19"/>
      <c r="E125" s="180"/>
      <c r="F125" s="16">
        <v>316</v>
      </c>
      <c r="G125" s="17" t="s">
        <v>405</v>
      </c>
      <c r="H125" s="18">
        <f t="shared" si="3"/>
        <v>0</v>
      </c>
      <c r="I125" s="184"/>
      <c r="J125" s="175"/>
      <c r="K125" s="191"/>
      <c r="L125" s="169"/>
      <c r="M125" s="169"/>
    </row>
    <row r="126" spans="1:13" ht="83.1" customHeight="1">
      <c r="A126" s="183"/>
      <c r="B126" s="180"/>
      <c r="C126" s="19" t="s">
        <v>163</v>
      </c>
      <c r="D126" s="19"/>
      <c r="E126" s="180"/>
      <c r="F126" s="16">
        <v>441</v>
      </c>
      <c r="G126" s="17" t="s">
        <v>405</v>
      </c>
      <c r="H126" s="18">
        <f t="shared" si="3"/>
        <v>0</v>
      </c>
      <c r="I126" s="184"/>
      <c r="J126" s="176"/>
      <c r="K126" s="190"/>
      <c r="L126" s="170"/>
      <c r="M126" s="170"/>
    </row>
    <row r="127" spans="1:13" ht="153.94999999999999" customHeight="1">
      <c r="A127" s="183"/>
      <c r="B127" s="180" t="s">
        <v>162</v>
      </c>
      <c r="C127" s="19" t="s">
        <v>161</v>
      </c>
      <c r="D127" s="19" t="s">
        <v>160</v>
      </c>
      <c r="E127" s="180" t="s">
        <v>159</v>
      </c>
      <c r="F127" s="16">
        <v>459</v>
      </c>
      <c r="G127" s="185" t="s">
        <v>405</v>
      </c>
      <c r="H127" s="187">
        <f t="shared" si="3"/>
        <v>0</v>
      </c>
      <c r="I127" s="184"/>
      <c r="J127" s="192" t="s">
        <v>1150</v>
      </c>
      <c r="K127" s="189"/>
      <c r="L127" s="168"/>
      <c r="M127" s="168"/>
    </row>
    <row r="128" spans="1:13" ht="30">
      <c r="A128" s="183"/>
      <c r="B128" s="180"/>
      <c r="C128" s="19" t="s">
        <v>158</v>
      </c>
      <c r="D128" s="19"/>
      <c r="E128" s="180"/>
      <c r="F128" s="16">
        <v>460</v>
      </c>
      <c r="G128" s="186"/>
      <c r="H128" s="188"/>
      <c r="I128" s="184"/>
      <c r="J128" s="175"/>
      <c r="K128" s="191"/>
      <c r="L128" s="169"/>
      <c r="M128" s="169"/>
    </row>
    <row r="129" spans="1:13" ht="30">
      <c r="A129" s="183"/>
      <c r="B129" s="180"/>
      <c r="C129" s="19" t="s">
        <v>157</v>
      </c>
      <c r="D129" s="19"/>
      <c r="E129" s="180"/>
      <c r="F129" s="16">
        <v>461</v>
      </c>
      <c r="G129" s="17" t="s">
        <v>405</v>
      </c>
      <c r="H129" s="18">
        <f t="shared" ref="H129:H143" si="4">IF(G129="SI",1,IF(G129="PARCIAL",0.5,IF(G129="NO APLICA","",0)))</f>
        <v>0</v>
      </c>
      <c r="I129" s="184"/>
      <c r="J129" s="175"/>
      <c r="K129" s="191"/>
      <c r="L129" s="169"/>
      <c r="M129" s="169"/>
    </row>
    <row r="130" spans="1:13" ht="30">
      <c r="A130" s="183"/>
      <c r="B130" s="180"/>
      <c r="C130" s="19" t="s">
        <v>156</v>
      </c>
      <c r="D130" s="19"/>
      <c r="E130" s="180"/>
      <c r="F130" s="16">
        <v>462</v>
      </c>
      <c r="G130" s="17" t="s">
        <v>405</v>
      </c>
      <c r="H130" s="18">
        <f t="shared" si="4"/>
        <v>0</v>
      </c>
      <c r="I130" s="184"/>
      <c r="J130" s="175"/>
      <c r="K130" s="191"/>
      <c r="L130" s="169"/>
      <c r="M130" s="169"/>
    </row>
    <row r="131" spans="1:13">
      <c r="A131" s="183"/>
      <c r="B131" s="180"/>
      <c r="C131" s="19" t="s">
        <v>155</v>
      </c>
      <c r="D131" s="19"/>
      <c r="E131" s="180"/>
      <c r="F131" s="16">
        <v>463</v>
      </c>
      <c r="G131" s="17" t="s">
        <v>405</v>
      </c>
      <c r="H131" s="18">
        <f t="shared" si="4"/>
        <v>0</v>
      </c>
      <c r="I131" s="184"/>
      <c r="J131" s="175"/>
      <c r="K131" s="191"/>
      <c r="L131" s="169"/>
      <c r="M131" s="169"/>
    </row>
    <row r="132" spans="1:13">
      <c r="A132" s="183"/>
      <c r="B132" s="180"/>
      <c r="C132" s="19" t="s">
        <v>154</v>
      </c>
      <c r="D132" s="19"/>
      <c r="E132" s="180"/>
      <c r="F132" s="16">
        <v>464</v>
      </c>
      <c r="G132" s="17" t="s">
        <v>405</v>
      </c>
      <c r="H132" s="18">
        <f t="shared" si="4"/>
        <v>0</v>
      </c>
      <c r="I132" s="184"/>
      <c r="J132" s="175"/>
      <c r="K132" s="191"/>
      <c r="L132" s="169"/>
      <c r="M132" s="169"/>
    </row>
    <row r="133" spans="1:13" ht="30">
      <c r="A133" s="183"/>
      <c r="B133" s="180"/>
      <c r="C133" s="19" t="s">
        <v>153</v>
      </c>
      <c r="D133" s="19"/>
      <c r="E133" s="180"/>
      <c r="F133" s="16">
        <v>465</v>
      </c>
      <c r="G133" s="17" t="s">
        <v>405</v>
      </c>
      <c r="H133" s="18">
        <f t="shared" si="4"/>
        <v>0</v>
      </c>
      <c r="I133" s="184"/>
      <c r="J133" s="175"/>
      <c r="K133" s="191"/>
      <c r="L133" s="169"/>
      <c r="M133" s="169"/>
    </row>
    <row r="134" spans="1:13">
      <c r="A134" s="183"/>
      <c r="B134" s="180"/>
      <c r="C134" s="19" t="s">
        <v>152</v>
      </c>
      <c r="D134" s="19"/>
      <c r="E134" s="180"/>
      <c r="F134" s="16">
        <v>466</v>
      </c>
      <c r="G134" s="17" t="s">
        <v>405</v>
      </c>
      <c r="H134" s="18">
        <f t="shared" si="4"/>
        <v>0</v>
      </c>
      <c r="I134" s="184"/>
      <c r="J134" s="175"/>
      <c r="K134" s="191"/>
      <c r="L134" s="169"/>
      <c r="M134" s="169"/>
    </row>
    <row r="135" spans="1:13" ht="30">
      <c r="A135" s="183"/>
      <c r="B135" s="180"/>
      <c r="C135" s="19" t="s">
        <v>151</v>
      </c>
      <c r="D135" s="19"/>
      <c r="E135" s="180"/>
      <c r="F135" s="16">
        <v>467</v>
      </c>
      <c r="G135" s="17" t="s">
        <v>405</v>
      </c>
      <c r="H135" s="18">
        <f t="shared" si="4"/>
        <v>0</v>
      </c>
      <c r="I135" s="184"/>
      <c r="J135" s="175"/>
      <c r="K135" s="191"/>
      <c r="L135" s="169"/>
      <c r="M135" s="169"/>
    </row>
    <row r="136" spans="1:13">
      <c r="A136" s="183"/>
      <c r="B136" s="180"/>
      <c r="C136" s="19" t="s">
        <v>150</v>
      </c>
      <c r="D136" s="19"/>
      <c r="E136" s="180"/>
      <c r="F136" s="16">
        <v>468</v>
      </c>
      <c r="G136" s="17" t="s">
        <v>405</v>
      </c>
      <c r="H136" s="18">
        <f t="shared" si="4"/>
        <v>0</v>
      </c>
      <c r="I136" s="184"/>
      <c r="J136" s="175"/>
      <c r="K136" s="191"/>
      <c r="L136" s="169"/>
      <c r="M136" s="169"/>
    </row>
    <row r="137" spans="1:13" ht="15.95" customHeight="1">
      <c r="A137" s="183"/>
      <c r="B137" s="180"/>
      <c r="C137" s="19" t="s">
        <v>149</v>
      </c>
      <c r="D137" s="19"/>
      <c r="E137" s="180"/>
      <c r="F137" s="16">
        <v>470</v>
      </c>
      <c r="G137" s="17" t="s">
        <v>405</v>
      </c>
      <c r="H137" s="18">
        <f t="shared" si="4"/>
        <v>0</v>
      </c>
      <c r="I137" s="184"/>
      <c r="J137" s="175"/>
      <c r="K137" s="191"/>
      <c r="L137" s="169"/>
      <c r="M137" s="169"/>
    </row>
    <row r="138" spans="1:13">
      <c r="A138" s="183"/>
      <c r="B138" s="180"/>
      <c r="C138" s="19" t="s">
        <v>148</v>
      </c>
      <c r="D138" s="19"/>
      <c r="E138" s="180"/>
      <c r="F138" s="16">
        <v>471</v>
      </c>
      <c r="G138" s="17" t="s">
        <v>405</v>
      </c>
      <c r="H138" s="18">
        <f t="shared" si="4"/>
        <v>0</v>
      </c>
      <c r="I138" s="184"/>
      <c r="J138" s="175"/>
      <c r="K138" s="191"/>
      <c r="L138" s="169"/>
      <c r="M138" s="169"/>
    </row>
    <row r="139" spans="1:13">
      <c r="A139" s="183"/>
      <c r="B139" s="180"/>
      <c r="C139" s="19" t="s">
        <v>147</v>
      </c>
      <c r="D139" s="19"/>
      <c r="E139" s="180"/>
      <c r="F139" s="16">
        <v>472</v>
      </c>
      <c r="G139" s="17" t="s">
        <v>405</v>
      </c>
      <c r="H139" s="18">
        <f t="shared" si="4"/>
        <v>0</v>
      </c>
      <c r="I139" s="184"/>
      <c r="J139" s="175"/>
      <c r="K139" s="191"/>
      <c r="L139" s="169"/>
      <c r="M139" s="169"/>
    </row>
    <row r="140" spans="1:13">
      <c r="A140" s="183"/>
      <c r="B140" s="180"/>
      <c r="C140" s="19" t="s">
        <v>146</v>
      </c>
      <c r="D140" s="19"/>
      <c r="E140" s="180"/>
      <c r="F140" s="16">
        <v>473</v>
      </c>
      <c r="G140" s="17" t="s">
        <v>405</v>
      </c>
      <c r="H140" s="18">
        <f t="shared" si="4"/>
        <v>0</v>
      </c>
      <c r="I140" s="184"/>
      <c r="J140" s="175"/>
      <c r="K140" s="191"/>
      <c r="L140" s="169"/>
      <c r="M140" s="169"/>
    </row>
    <row r="141" spans="1:13">
      <c r="A141" s="183"/>
      <c r="B141" s="180"/>
      <c r="C141" s="19" t="s">
        <v>145</v>
      </c>
      <c r="D141" s="19"/>
      <c r="E141" s="180"/>
      <c r="F141" s="16">
        <v>474</v>
      </c>
      <c r="G141" s="17" t="s">
        <v>405</v>
      </c>
      <c r="H141" s="18">
        <f t="shared" si="4"/>
        <v>0</v>
      </c>
      <c r="I141" s="184"/>
      <c r="J141" s="175"/>
      <c r="K141" s="191"/>
      <c r="L141" s="169"/>
      <c r="M141" s="169"/>
    </row>
    <row r="142" spans="1:13" ht="77.099999999999994" customHeight="1">
      <c r="A142" s="183"/>
      <c r="B142" s="180"/>
      <c r="C142" s="19" t="s">
        <v>144</v>
      </c>
      <c r="D142" s="19"/>
      <c r="E142" s="180"/>
      <c r="F142" s="16">
        <v>475</v>
      </c>
      <c r="G142" s="17" t="s">
        <v>405</v>
      </c>
      <c r="H142" s="18">
        <f t="shared" si="4"/>
        <v>0</v>
      </c>
      <c r="I142" s="184"/>
      <c r="J142" s="176"/>
      <c r="K142" s="190"/>
      <c r="L142" s="170"/>
      <c r="M142" s="170"/>
    </row>
    <row r="143" spans="1:13" ht="81" customHeight="1">
      <c r="A143" s="183"/>
      <c r="B143" s="180" t="s">
        <v>143</v>
      </c>
      <c r="C143" s="19" t="s">
        <v>142</v>
      </c>
      <c r="D143" s="19" t="s">
        <v>135</v>
      </c>
      <c r="E143" s="180" t="s">
        <v>141</v>
      </c>
      <c r="F143" s="16">
        <v>446</v>
      </c>
      <c r="G143" s="185" t="s">
        <v>405</v>
      </c>
      <c r="H143" s="187">
        <f t="shared" si="4"/>
        <v>0</v>
      </c>
      <c r="I143" s="184"/>
      <c r="J143" s="192" t="s">
        <v>1150</v>
      </c>
      <c r="K143" s="189"/>
      <c r="L143" s="168"/>
      <c r="M143" s="168"/>
    </row>
    <row r="144" spans="1:13" ht="78" customHeight="1">
      <c r="A144" s="183"/>
      <c r="B144" s="180"/>
      <c r="C144" s="19" t="s">
        <v>140</v>
      </c>
      <c r="D144" s="19" t="s">
        <v>135</v>
      </c>
      <c r="E144" s="180"/>
      <c r="F144" s="16">
        <v>330</v>
      </c>
      <c r="G144" s="186"/>
      <c r="H144" s="188"/>
      <c r="I144" s="184"/>
      <c r="J144" s="175"/>
      <c r="K144" s="191"/>
      <c r="L144" s="169"/>
      <c r="M144" s="169"/>
    </row>
    <row r="145" spans="1:13">
      <c r="A145" s="183"/>
      <c r="B145" s="180"/>
      <c r="C145" s="19" t="s">
        <v>139</v>
      </c>
      <c r="D145" s="19"/>
      <c r="E145" s="180"/>
      <c r="F145" s="16">
        <v>331</v>
      </c>
      <c r="G145" s="17" t="s">
        <v>405</v>
      </c>
      <c r="H145" s="18">
        <f t="shared" ref="H145:H204" si="5">IF(G145="SI",1,IF(G145="PARCIAL",0.5,IF(G145="NO APLICA","",0)))</f>
        <v>0</v>
      </c>
      <c r="I145" s="184"/>
      <c r="J145" s="175"/>
      <c r="K145" s="191"/>
      <c r="L145" s="169"/>
      <c r="M145" s="169"/>
    </row>
    <row r="146" spans="1:13" ht="30">
      <c r="A146" s="183"/>
      <c r="B146" s="180"/>
      <c r="C146" s="19" t="s">
        <v>138</v>
      </c>
      <c r="D146" s="19"/>
      <c r="E146" s="180"/>
      <c r="F146" s="16">
        <v>332</v>
      </c>
      <c r="G146" s="17" t="s">
        <v>405</v>
      </c>
      <c r="H146" s="18">
        <f t="shared" si="5"/>
        <v>0</v>
      </c>
      <c r="I146" s="184"/>
      <c r="J146" s="175"/>
      <c r="K146" s="191"/>
      <c r="L146" s="169"/>
      <c r="M146" s="169"/>
    </row>
    <row r="147" spans="1:13" ht="30">
      <c r="A147" s="183"/>
      <c r="B147" s="180"/>
      <c r="C147" s="19" t="s">
        <v>137</v>
      </c>
      <c r="D147" s="19"/>
      <c r="E147" s="180"/>
      <c r="F147" s="16">
        <v>333</v>
      </c>
      <c r="G147" s="17" t="s">
        <v>405</v>
      </c>
      <c r="H147" s="18">
        <f t="shared" si="5"/>
        <v>0</v>
      </c>
      <c r="I147" s="184"/>
      <c r="J147" s="175"/>
      <c r="K147" s="191"/>
      <c r="L147" s="169"/>
      <c r="M147" s="169"/>
    </row>
    <row r="148" spans="1:13" ht="78" customHeight="1">
      <c r="A148" s="183"/>
      <c r="B148" s="180"/>
      <c r="C148" s="19" t="s">
        <v>136</v>
      </c>
      <c r="D148" s="19" t="s">
        <v>135</v>
      </c>
      <c r="E148" s="180"/>
      <c r="F148" s="16">
        <v>334</v>
      </c>
      <c r="G148" s="17" t="s">
        <v>405</v>
      </c>
      <c r="H148" s="18">
        <f t="shared" si="5"/>
        <v>0</v>
      </c>
      <c r="I148" s="184"/>
      <c r="J148" s="175"/>
      <c r="K148" s="191"/>
      <c r="L148" s="169"/>
      <c r="M148" s="169"/>
    </row>
    <row r="149" spans="1:13">
      <c r="A149" s="183"/>
      <c r="B149" s="180"/>
      <c r="C149" s="19" t="s">
        <v>134</v>
      </c>
      <c r="D149" s="19"/>
      <c r="E149" s="180"/>
      <c r="F149" s="16">
        <v>335</v>
      </c>
      <c r="G149" s="17" t="s">
        <v>405</v>
      </c>
      <c r="H149" s="18">
        <f t="shared" si="5"/>
        <v>0</v>
      </c>
      <c r="I149" s="184"/>
      <c r="J149" s="175"/>
      <c r="K149" s="191"/>
      <c r="L149" s="169"/>
      <c r="M149" s="169"/>
    </row>
    <row r="150" spans="1:13">
      <c r="A150" s="183"/>
      <c r="B150" s="180"/>
      <c r="C150" s="19" t="s">
        <v>133</v>
      </c>
      <c r="D150" s="19"/>
      <c r="E150" s="180"/>
      <c r="F150" s="16">
        <v>336</v>
      </c>
      <c r="G150" s="17" t="s">
        <v>405</v>
      </c>
      <c r="H150" s="18">
        <f t="shared" si="5"/>
        <v>0</v>
      </c>
      <c r="I150" s="184"/>
      <c r="J150" s="175"/>
      <c r="K150" s="191"/>
      <c r="L150" s="169"/>
      <c r="M150" s="169"/>
    </row>
    <row r="151" spans="1:13" ht="30">
      <c r="A151" s="183"/>
      <c r="B151" s="180"/>
      <c r="C151" s="19" t="s">
        <v>132</v>
      </c>
      <c r="D151" s="19"/>
      <c r="E151" s="180"/>
      <c r="F151" s="16">
        <v>337</v>
      </c>
      <c r="G151" s="17" t="s">
        <v>405</v>
      </c>
      <c r="H151" s="18">
        <f t="shared" si="5"/>
        <v>0</v>
      </c>
      <c r="I151" s="184"/>
      <c r="J151" s="175"/>
      <c r="K151" s="191"/>
      <c r="L151" s="169"/>
      <c r="M151" s="169"/>
    </row>
    <row r="152" spans="1:13" ht="30">
      <c r="A152" s="183"/>
      <c r="B152" s="180"/>
      <c r="C152" s="19" t="s">
        <v>131</v>
      </c>
      <c r="D152" s="19"/>
      <c r="E152" s="180"/>
      <c r="F152" s="16">
        <v>338</v>
      </c>
      <c r="G152" s="17" t="s">
        <v>405</v>
      </c>
      <c r="H152" s="18">
        <f t="shared" si="5"/>
        <v>0</v>
      </c>
      <c r="I152" s="184"/>
      <c r="J152" s="175"/>
      <c r="K152" s="191"/>
      <c r="L152" s="169"/>
      <c r="M152" s="169"/>
    </row>
    <row r="153" spans="1:13" ht="138" customHeight="1">
      <c r="A153" s="183"/>
      <c r="B153" s="180"/>
      <c r="C153" s="19" t="s">
        <v>130</v>
      </c>
      <c r="D153" s="19"/>
      <c r="E153" s="180"/>
      <c r="F153" s="16">
        <v>339</v>
      </c>
      <c r="G153" s="17" t="s">
        <v>405</v>
      </c>
      <c r="H153" s="18">
        <f t="shared" si="5"/>
        <v>0</v>
      </c>
      <c r="I153" s="184"/>
      <c r="J153" s="175"/>
      <c r="K153" s="191"/>
      <c r="L153" s="169"/>
      <c r="M153" s="169"/>
    </row>
    <row r="154" spans="1:13" ht="77.099999999999994" customHeight="1">
      <c r="A154" s="183"/>
      <c r="B154" s="180"/>
      <c r="C154" s="19" t="s">
        <v>129</v>
      </c>
      <c r="D154" s="19"/>
      <c r="E154" s="180"/>
      <c r="F154" s="16">
        <v>340</v>
      </c>
      <c r="G154" s="17" t="s">
        <v>405</v>
      </c>
      <c r="H154" s="18">
        <f t="shared" si="5"/>
        <v>0</v>
      </c>
      <c r="I154" s="184"/>
      <c r="J154" s="176"/>
      <c r="K154" s="190"/>
      <c r="L154" s="170"/>
      <c r="M154" s="170"/>
    </row>
    <row r="155" spans="1:13" ht="159.94999999999999" hidden="1" customHeight="1">
      <c r="A155" s="183"/>
      <c r="B155" s="180" t="s">
        <v>128</v>
      </c>
      <c r="C155" s="19" t="s">
        <v>127</v>
      </c>
      <c r="D155" s="19" t="s">
        <v>126</v>
      </c>
      <c r="E155" s="180" t="s">
        <v>125</v>
      </c>
      <c r="F155" s="16">
        <v>341</v>
      </c>
      <c r="G155" s="17"/>
      <c r="H155" s="18">
        <f t="shared" si="5"/>
        <v>0</v>
      </c>
      <c r="I155" s="20"/>
      <c r="J155" s="19"/>
      <c r="K155" s="22"/>
      <c r="L155" s="75"/>
      <c r="M155" s="75"/>
    </row>
    <row r="156" spans="1:13" ht="96" hidden="1" customHeight="1">
      <c r="A156" s="183"/>
      <c r="B156" s="180"/>
      <c r="C156" s="19" t="s">
        <v>124</v>
      </c>
      <c r="D156" s="19"/>
      <c r="E156" s="180"/>
      <c r="F156" s="16">
        <v>448</v>
      </c>
      <c r="G156" s="17"/>
      <c r="H156" s="18">
        <f t="shared" si="5"/>
        <v>0</v>
      </c>
      <c r="I156" s="20"/>
      <c r="J156" s="19"/>
      <c r="K156" s="22"/>
      <c r="L156" s="75"/>
      <c r="M156" s="75"/>
    </row>
    <row r="157" spans="1:13" ht="80.099999999999994" hidden="1" customHeight="1">
      <c r="A157" s="183"/>
      <c r="B157" s="180" t="s">
        <v>123</v>
      </c>
      <c r="C157" s="19" t="s">
        <v>122</v>
      </c>
      <c r="D157" s="19" t="s">
        <v>121</v>
      </c>
      <c r="E157" s="180" t="s">
        <v>120</v>
      </c>
      <c r="F157" s="16">
        <v>342</v>
      </c>
      <c r="G157" s="17"/>
      <c r="H157" s="18">
        <f t="shared" si="5"/>
        <v>0</v>
      </c>
      <c r="I157" s="20"/>
      <c r="J157" s="19"/>
      <c r="K157" s="22"/>
      <c r="L157" s="75"/>
      <c r="M157" s="75"/>
    </row>
    <row r="158" spans="1:13" ht="96" hidden="1" customHeight="1">
      <c r="A158" s="183"/>
      <c r="B158" s="180"/>
      <c r="C158" s="19" t="s">
        <v>119</v>
      </c>
      <c r="D158" s="19"/>
      <c r="E158" s="180"/>
      <c r="F158" s="16">
        <v>450</v>
      </c>
      <c r="G158" s="17"/>
      <c r="H158" s="18">
        <f t="shared" si="5"/>
        <v>0</v>
      </c>
      <c r="I158" s="20"/>
      <c r="J158" s="19"/>
      <c r="K158" s="22"/>
      <c r="L158" s="75"/>
      <c r="M158" s="75"/>
    </row>
    <row r="159" spans="1:13" ht="80.099999999999994" hidden="1" customHeight="1">
      <c r="A159" s="183"/>
      <c r="B159" s="180" t="s">
        <v>118</v>
      </c>
      <c r="C159" s="19" t="s">
        <v>117</v>
      </c>
      <c r="D159" s="19" t="s">
        <v>116</v>
      </c>
      <c r="E159" s="180" t="s">
        <v>115</v>
      </c>
      <c r="F159" s="16">
        <v>343</v>
      </c>
      <c r="G159" s="17"/>
      <c r="H159" s="18">
        <f t="shared" si="5"/>
        <v>0</v>
      </c>
      <c r="I159" s="20"/>
      <c r="J159" s="19"/>
      <c r="K159" s="22"/>
      <c r="L159" s="75"/>
      <c r="M159" s="75"/>
    </row>
    <row r="160" spans="1:13" ht="15.95" hidden="1" customHeight="1">
      <c r="A160" s="183"/>
      <c r="B160" s="180"/>
      <c r="C160" s="19" t="s">
        <v>114</v>
      </c>
      <c r="D160" s="19"/>
      <c r="E160" s="180"/>
      <c r="F160" s="16">
        <v>344</v>
      </c>
      <c r="G160" s="17"/>
      <c r="H160" s="18">
        <f t="shared" si="5"/>
        <v>0</v>
      </c>
      <c r="I160" s="20"/>
      <c r="J160" s="19"/>
      <c r="K160" s="22"/>
      <c r="L160" s="75"/>
      <c r="M160" s="75"/>
    </row>
    <row r="161" spans="1:13" ht="32.1" hidden="1" customHeight="1">
      <c r="A161" s="183"/>
      <c r="B161" s="180" t="s">
        <v>113</v>
      </c>
      <c r="C161" s="19" t="s">
        <v>112</v>
      </c>
      <c r="D161" s="19"/>
      <c r="E161" s="180" t="s">
        <v>111</v>
      </c>
      <c r="F161" s="16">
        <v>345</v>
      </c>
      <c r="G161" s="17"/>
      <c r="H161" s="18">
        <f t="shared" si="5"/>
        <v>0</v>
      </c>
      <c r="I161" s="20"/>
      <c r="J161" s="19"/>
      <c r="K161" s="22"/>
      <c r="L161" s="75"/>
      <c r="M161" s="75"/>
    </row>
    <row r="162" spans="1:13" ht="80.099999999999994" hidden="1" customHeight="1">
      <c r="A162" s="183"/>
      <c r="B162" s="180"/>
      <c r="C162" s="19" t="s">
        <v>110</v>
      </c>
      <c r="D162" s="19" t="s">
        <v>109</v>
      </c>
      <c r="E162" s="180"/>
      <c r="F162" s="16">
        <v>346</v>
      </c>
      <c r="G162" s="17"/>
      <c r="H162" s="18">
        <f t="shared" si="5"/>
        <v>0</v>
      </c>
      <c r="I162" s="20"/>
      <c r="J162" s="19"/>
      <c r="K162" s="22"/>
      <c r="L162" s="75"/>
      <c r="M162" s="75"/>
    </row>
    <row r="163" spans="1:13" ht="96" hidden="1" customHeight="1">
      <c r="A163" s="183"/>
      <c r="B163" s="19" t="s">
        <v>108</v>
      </c>
      <c r="C163" s="19" t="s">
        <v>107</v>
      </c>
      <c r="D163" s="19" t="s">
        <v>106</v>
      </c>
      <c r="E163" s="19" t="s">
        <v>105</v>
      </c>
      <c r="F163" s="16">
        <v>347</v>
      </c>
      <c r="G163" s="17"/>
      <c r="H163" s="18">
        <f t="shared" si="5"/>
        <v>0</v>
      </c>
      <c r="I163" s="20"/>
      <c r="J163" s="19"/>
      <c r="K163" s="22"/>
      <c r="L163" s="75"/>
      <c r="M163" s="75"/>
    </row>
    <row r="164" spans="1:13" ht="80.099999999999994" hidden="1" customHeight="1">
      <c r="A164" s="183"/>
      <c r="B164" s="180" t="s">
        <v>104</v>
      </c>
      <c r="C164" s="19" t="s">
        <v>103</v>
      </c>
      <c r="D164" s="19" t="s">
        <v>102</v>
      </c>
      <c r="E164" s="180" t="s">
        <v>101</v>
      </c>
      <c r="F164" s="16">
        <v>348</v>
      </c>
      <c r="G164" s="17"/>
      <c r="H164" s="18">
        <f t="shared" si="5"/>
        <v>0</v>
      </c>
      <c r="I164" s="20"/>
      <c r="J164" s="19"/>
      <c r="K164" s="22"/>
      <c r="L164" s="75"/>
      <c r="M164" s="75"/>
    </row>
    <row r="165" spans="1:13" ht="75" hidden="1">
      <c r="A165" s="183"/>
      <c r="B165" s="180"/>
      <c r="C165" s="19" t="s">
        <v>100</v>
      </c>
      <c r="D165" s="19" t="s">
        <v>99</v>
      </c>
      <c r="E165" s="180"/>
      <c r="F165" s="16">
        <v>451</v>
      </c>
      <c r="G165" s="31"/>
      <c r="H165" s="18">
        <f t="shared" si="5"/>
        <v>0</v>
      </c>
      <c r="I165" s="20"/>
      <c r="J165" s="26"/>
      <c r="K165" s="22"/>
      <c r="L165" s="75"/>
      <c r="M165" s="75"/>
    </row>
    <row r="166" spans="1:13" hidden="1">
      <c r="A166" s="183"/>
      <c r="B166" s="180"/>
      <c r="C166" s="19" t="s">
        <v>98</v>
      </c>
      <c r="D166" s="19"/>
      <c r="E166" s="180"/>
      <c r="F166" s="16">
        <v>349</v>
      </c>
      <c r="G166" s="17"/>
      <c r="H166" s="18">
        <f t="shared" si="5"/>
        <v>0</v>
      </c>
      <c r="I166" s="20"/>
      <c r="J166" s="19"/>
      <c r="K166" s="22"/>
      <c r="L166" s="75"/>
      <c r="M166" s="75"/>
    </row>
    <row r="167" spans="1:13" ht="30" hidden="1">
      <c r="A167" s="183"/>
      <c r="B167" s="180"/>
      <c r="C167" s="19" t="s">
        <v>97</v>
      </c>
      <c r="D167" s="19"/>
      <c r="E167" s="180"/>
      <c r="F167" s="16">
        <v>350</v>
      </c>
      <c r="G167" s="17"/>
      <c r="H167" s="18">
        <f t="shared" si="5"/>
        <v>0</v>
      </c>
      <c r="I167" s="20"/>
      <c r="J167" s="19"/>
      <c r="K167" s="22"/>
      <c r="L167" s="75"/>
      <c r="M167" s="75"/>
    </row>
    <row r="168" spans="1:13" hidden="1">
      <c r="A168" s="183"/>
      <c r="B168" s="180"/>
      <c r="C168" s="19" t="s">
        <v>96</v>
      </c>
      <c r="D168" s="19"/>
      <c r="E168" s="180"/>
      <c r="F168" s="16">
        <v>351</v>
      </c>
      <c r="G168" s="17"/>
      <c r="H168" s="18">
        <f t="shared" si="5"/>
        <v>0</v>
      </c>
      <c r="I168" s="20"/>
      <c r="J168" s="19"/>
      <c r="K168" s="22"/>
      <c r="L168" s="75"/>
      <c r="M168" s="75"/>
    </row>
    <row r="169" spans="1:13" ht="30" hidden="1">
      <c r="A169" s="183"/>
      <c r="B169" s="180"/>
      <c r="C169" s="19" t="s">
        <v>95</v>
      </c>
      <c r="D169" s="19"/>
      <c r="E169" s="180"/>
      <c r="F169" s="16">
        <v>352</v>
      </c>
      <c r="G169" s="17"/>
      <c r="H169" s="18">
        <f t="shared" si="5"/>
        <v>0</v>
      </c>
      <c r="I169" s="20"/>
      <c r="J169" s="19"/>
      <c r="K169" s="22"/>
      <c r="L169" s="75"/>
      <c r="M169" s="75"/>
    </row>
    <row r="170" spans="1:13" ht="105" hidden="1">
      <c r="A170" s="181" t="s">
        <v>94</v>
      </c>
      <c r="B170" s="19" t="s">
        <v>93</v>
      </c>
      <c r="C170" s="19" t="s">
        <v>92</v>
      </c>
      <c r="D170" s="19" t="s">
        <v>91</v>
      </c>
      <c r="E170" s="19" t="s">
        <v>91</v>
      </c>
      <c r="F170" s="16">
        <v>400</v>
      </c>
      <c r="G170" s="17"/>
      <c r="H170" s="18">
        <f t="shared" si="5"/>
        <v>0</v>
      </c>
      <c r="I170" s="20"/>
      <c r="J170" s="19"/>
      <c r="K170" s="22"/>
      <c r="L170" s="75"/>
      <c r="M170" s="75"/>
    </row>
    <row r="171" spans="1:13" hidden="1">
      <c r="A171" s="181"/>
      <c r="B171" s="180" t="s">
        <v>90</v>
      </c>
      <c r="C171" s="19" t="s">
        <v>89</v>
      </c>
      <c r="D171" s="19"/>
      <c r="E171" s="179" t="s">
        <v>78</v>
      </c>
      <c r="F171" s="16">
        <v>401</v>
      </c>
      <c r="G171" s="33"/>
      <c r="H171" s="18">
        <f t="shared" si="5"/>
        <v>0</v>
      </c>
      <c r="I171" s="20"/>
      <c r="J171" s="26"/>
      <c r="K171" s="22"/>
      <c r="L171" s="75"/>
      <c r="M171" s="75"/>
    </row>
    <row r="172" spans="1:13" ht="60" hidden="1">
      <c r="A172" s="181"/>
      <c r="B172" s="180"/>
      <c r="C172" s="19" t="s">
        <v>88</v>
      </c>
      <c r="D172" s="19" t="s">
        <v>87</v>
      </c>
      <c r="E172" s="179"/>
      <c r="F172" s="16"/>
      <c r="G172" s="33"/>
      <c r="H172" s="18">
        <f t="shared" si="5"/>
        <v>0</v>
      </c>
      <c r="I172" s="20"/>
      <c r="J172" s="26"/>
      <c r="K172" s="22"/>
      <c r="L172" s="75"/>
      <c r="M172" s="75"/>
    </row>
    <row r="173" spans="1:13" ht="75" hidden="1">
      <c r="A173" s="181"/>
      <c r="B173" s="180"/>
      <c r="C173" s="19" t="s">
        <v>86</v>
      </c>
      <c r="D173" s="19" t="s">
        <v>85</v>
      </c>
      <c r="E173" s="179"/>
      <c r="F173" s="16"/>
      <c r="G173" s="33"/>
      <c r="H173" s="18">
        <f t="shared" si="5"/>
        <v>0</v>
      </c>
      <c r="I173" s="20"/>
      <c r="J173" s="26"/>
      <c r="K173" s="22"/>
      <c r="L173" s="75"/>
      <c r="M173" s="75"/>
    </row>
    <row r="174" spans="1:13" ht="90" hidden="1">
      <c r="A174" s="181"/>
      <c r="B174" s="180"/>
      <c r="C174" s="19" t="s">
        <v>84</v>
      </c>
      <c r="D174" s="19" t="s">
        <v>83</v>
      </c>
      <c r="E174" s="179"/>
      <c r="F174" s="16"/>
      <c r="G174" s="33"/>
      <c r="H174" s="18">
        <f t="shared" si="5"/>
        <v>0</v>
      </c>
      <c r="I174" s="20"/>
      <c r="J174" s="26"/>
      <c r="K174" s="22"/>
      <c r="L174" s="75"/>
      <c r="M174" s="75"/>
    </row>
    <row r="175" spans="1:13" ht="135" hidden="1">
      <c r="A175" s="181"/>
      <c r="B175" s="180"/>
      <c r="C175" s="19" t="s">
        <v>82</v>
      </c>
      <c r="D175" s="19" t="s">
        <v>81</v>
      </c>
      <c r="E175" s="34" t="s">
        <v>80</v>
      </c>
      <c r="F175" s="16">
        <v>415</v>
      </c>
      <c r="G175" s="17"/>
      <c r="H175" s="18">
        <f t="shared" si="5"/>
        <v>0</v>
      </c>
      <c r="I175" s="20"/>
      <c r="J175" s="19"/>
      <c r="K175" s="22"/>
      <c r="L175" s="75"/>
      <c r="M175" s="75"/>
    </row>
    <row r="176" spans="1:13" hidden="1">
      <c r="A176" s="181"/>
      <c r="B176" s="180"/>
      <c r="C176" s="19" t="s">
        <v>79</v>
      </c>
      <c r="D176" s="19"/>
      <c r="E176" s="182" t="s">
        <v>78</v>
      </c>
      <c r="F176" s="16">
        <v>416</v>
      </c>
      <c r="G176" s="33"/>
      <c r="H176" s="18">
        <f t="shared" si="5"/>
        <v>0</v>
      </c>
      <c r="I176" s="20"/>
      <c r="J176" s="26"/>
      <c r="K176" s="22"/>
      <c r="L176" s="75"/>
      <c r="M176" s="75"/>
    </row>
    <row r="177" spans="1:13" ht="240" hidden="1">
      <c r="A177" s="181"/>
      <c r="B177" s="180"/>
      <c r="C177" s="19" t="s">
        <v>77</v>
      </c>
      <c r="D177" s="19" t="s">
        <v>76</v>
      </c>
      <c r="E177" s="182"/>
      <c r="F177" s="16">
        <v>417</v>
      </c>
      <c r="G177" s="17"/>
      <c r="H177" s="18">
        <f t="shared" si="5"/>
        <v>0</v>
      </c>
      <c r="I177" s="20"/>
      <c r="J177" s="19"/>
      <c r="K177" s="22"/>
      <c r="L177" s="75"/>
      <c r="M177" s="75"/>
    </row>
    <row r="178" spans="1:13" ht="45" hidden="1">
      <c r="A178" s="181"/>
      <c r="B178" s="180"/>
      <c r="C178" s="19" t="s">
        <v>75</v>
      </c>
      <c r="D178" s="19" t="s">
        <v>74</v>
      </c>
      <c r="E178" s="182"/>
      <c r="F178" s="16">
        <v>418</v>
      </c>
      <c r="G178" s="17"/>
      <c r="H178" s="18">
        <f t="shared" si="5"/>
        <v>0</v>
      </c>
      <c r="I178" s="20"/>
      <c r="J178" s="19"/>
      <c r="K178" s="22"/>
      <c r="L178" s="75"/>
      <c r="M178" s="75"/>
    </row>
    <row r="179" spans="1:13" ht="120" hidden="1">
      <c r="A179" s="181"/>
      <c r="B179" s="180"/>
      <c r="C179" s="19" t="s">
        <v>73</v>
      </c>
      <c r="D179" s="19" t="s">
        <v>72</v>
      </c>
      <c r="E179" s="182"/>
      <c r="F179" s="16">
        <v>419</v>
      </c>
      <c r="G179" s="17"/>
      <c r="H179" s="18">
        <f t="shared" si="5"/>
        <v>0</v>
      </c>
      <c r="I179" s="20"/>
      <c r="J179" s="19"/>
      <c r="K179" s="22"/>
      <c r="L179" s="75"/>
      <c r="M179" s="75"/>
    </row>
    <row r="180" spans="1:13" hidden="1">
      <c r="A180" s="181"/>
      <c r="B180" s="180"/>
      <c r="C180" s="19" t="s">
        <v>71</v>
      </c>
      <c r="D180" s="19"/>
      <c r="E180" s="182"/>
      <c r="F180" s="16">
        <v>420</v>
      </c>
      <c r="G180" s="17"/>
      <c r="H180" s="18">
        <f t="shared" si="5"/>
        <v>0</v>
      </c>
      <c r="I180" s="20"/>
      <c r="J180" s="19"/>
      <c r="K180" s="22"/>
      <c r="L180" s="75"/>
      <c r="M180" s="75"/>
    </row>
    <row r="181" spans="1:13" hidden="1">
      <c r="A181" s="181"/>
      <c r="B181" s="180"/>
      <c r="C181" s="19" t="s">
        <v>70</v>
      </c>
      <c r="D181" s="19"/>
      <c r="E181" s="182"/>
      <c r="F181" s="16">
        <v>421</v>
      </c>
      <c r="G181" s="17"/>
      <c r="H181" s="18">
        <f t="shared" si="5"/>
        <v>0</v>
      </c>
      <c r="I181" s="20"/>
      <c r="J181" s="19"/>
      <c r="K181" s="22"/>
      <c r="L181" s="75"/>
      <c r="M181" s="75"/>
    </row>
    <row r="182" spans="1:13" hidden="1">
      <c r="A182" s="181"/>
      <c r="B182" s="180"/>
      <c r="C182" s="19" t="s">
        <v>69</v>
      </c>
      <c r="D182" s="19"/>
      <c r="E182" s="182"/>
      <c r="F182" s="16">
        <v>422</v>
      </c>
      <c r="G182" s="17"/>
      <c r="H182" s="18">
        <f t="shared" si="5"/>
        <v>0</v>
      </c>
      <c r="I182" s="20"/>
      <c r="J182" s="19"/>
      <c r="K182" s="22"/>
      <c r="L182" s="75"/>
      <c r="M182" s="75"/>
    </row>
    <row r="183" spans="1:13" ht="45" hidden="1">
      <c r="A183" s="181"/>
      <c r="B183" s="180"/>
      <c r="C183" s="19" t="s">
        <v>68</v>
      </c>
      <c r="D183" s="19" t="s">
        <v>67</v>
      </c>
      <c r="E183" s="182"/>
      <c r="F183" s="16">
        <v>423</v>
      </c>
      <c r="G183" s="17"/>
      <c r="H183" s="18">
        <f t="shared" si="5"/>
        <v>0</v>
      </c>
      <c r="I183" s="20"/>
      <c r="J183" s="19"/>
      <c r="K183" s="22"/>
      <c r="L183" s="75"/>
      <c r="M183" s="75"/>
    </row>
    <row r="184" spans="1:13" ht="45" hidden="1">
      <c r="A184" s="181"/>
      <c r="B184" s="180"/>
      <c r="C184" s="19" t="s">
        <v>66</v>
      </c>
      <c r="D184" s="19" t="s">
        <v>65</v>
      </c>
      <c r="E184" s="182"/>
      <c r="F184" s="16">
        <v>424</v>
      </c>
      <c r="G184" s="17"/>
      <c r="H184" s="18">
        <f t="shared" si="5"/>
        <v>0</v>
      </c>
      <c r="I184" s="20"/>
      <c r="J184" s="19"/>
      <c r="K184" s="22"/>
      <c r="L184" s="75"/>
      <c r="M184" s="75"/>
    </row>
    <row r="185" spans="1:13" ht="60" hidden="1">
      <c r="A185" s="181"/>
      <c r="B185" s="180"/>
      <c r="C185" s="19" t="s">
        <v>64</v>
      </c>
      <c r="D185" s="19" t="s">
        <v>63</v>
      </c>
      <c r="E185" s="182"/>
      <c r="F185" s="16">
        <v>425</v>
      </c>
      <c r="G185" s="17"/>
      <c r="H185" s="18">
        <f t="shared" si="5"/>
        <v>0</v>
      </c>
      <c r="I185" s="20"/>
      <c r="J185" s="19"/>
      <c r="K185" s="22"/>
      <c r="L185" s="75"/>
      <c r="M185" s="75"/>
    </row>
    <row r="186" spans="1:13" ht="75" hidden="1">
      <c r="A186" s="181"/>
      <c r="B186" s="180"/>
      <c r="C186" s="19" t="s">
        <v>62</v>
      </c>
      <c r="D186" s="19" t="s">
        <v>61</v>
      </c>
      <c r="E186" s="182"/>
      <c r="F186" s="16">
        <v>426</v>
      </c>
      <c r="G186" s="17"/>
      <c r="H186" s="18">
        <f t="shared" si="5"/>
        <v>0</v>
      </c>
      <c r="I186" s="20"/>
      <c r="J186" s="19"/>
      <c r="K186" s="22"/>
      <c r="L186" s="75"/>
      <c r="M186" s="75"/>
    </row>
    <row r="187" spans="1:13" ht="120" hidden="1">
      <c r="A187" s="181"/>
      <c r="B187" s="180"/>
      <c r="C187" s="19" t="s">
        <v>60</v>
      </c>
      <c r="D187" s="19" t="s">
        <v>59</v>
      </c>
      <c r="E187" s="182"/>
      <c r="F187" s="16">
        <v>427</v>
      </c>
      <c r="G187" s="17"/>
      <c r="H187" s="18">
        <f t="shared" si="5"/>
        <v>0</v>
      </c>
      <c r="I187" s="20"/>
      <c r="J187" s="19"/>
      <c r="K187" s="22"/>
      <c r="L187" s="75"/>
      <c r="M187" s="75"/>
    </row>
    <row r="188" spans="1:13" ht="180" hidden="1">
      <c r="A188" s="181"/>
      <c r="B188" s="180"/>
      <c r="C188" s="19" t="s">
        <v>58</v>
      </c>
      <c r="D188" s="19" t="s">
        <v>57</v>
      </c>
      <c r="E188" s="182"/>
      <c r="F188" s="16">
        <v>428</v>
      </c>
      <c r="G188" s="17"/>
      <c r="H188" s="18">
        <f t="shared" si="5"/>
        <v>0</v>
      </c>
      <c r="I188" s="20"/>
      <c r="J188" s="19"/>
      <c r="K188" s="22"/>
      <c r="L188" s="75"/>
      <c r="M188" s="75"/>
    </row>
    <row r="189" spans="1:13" ht="180" hidden="1">
      <c r="A189" s="181"/>
      <c r="B189" s="180"/>
      <c r="C189" s="19" t="s">
        <v>56</v>
      </c>
      <c r="D189" s="19" t="s">
        <v>55</v>
      </c>
      <c r="E189" s="182"/>
      <c r="F189" s="16">
        <v>430</v>
      </c>
      <c r="G189" s="17"/>
      <c r="H189" s="18">
        <f t="shared" si="5"/>
        <v>0</v>
      </c>
      <c r="I189" s="20"/>
      <c r="J189" s="19"/>
      <c r="K189" s="22"/>
      <c r="L189" s="75"/>
      <c r="M189" s="75"/>
    </row>
    <row r="190" spans="1:13" ht="105" hidden="1">
      <c r="A190" s="181"/>
      <c r="B190" s="180"/>
      <c r="C190" s="19" t="s">
        <v>54</v>
      </c>
      <c r="D190" s="19" t="s">
        <v>53</v>
      </c>
      <c r="E190" s="182"/>
      <c r="F190" s="16">
        <v>431</v>
      </c>
      <c r="G190" s="17"/>
      <c r="H190" s="18">
        <f t="shared" si="5"/>
        <v>0</v>
      </c>
      <c r="I190" s="20"/>
      <c r="J190" s="19"/>
      <c r="K190" s="22"/>
      <c r="L190" s="75"/>
      <c r="M190" s="75"/>
    </row>
    <row r="191" spans="1:13" ht="150" hidden="1">
      <c r="A191" s="181"/>
      <c r="B191" s="180"/>
      <c r="C191" s="19" t="s">
        <v>52</v>
      </c>
      <c r="D191" s="19" t="s">
        <v>51</v>
      </c>
      <c r="E191" s="182"/>
      <c r="F191" s="16">
        <v>432</v>
      </c>
      <c r="G191" s="17"/>
      <c r="H191" s="18">
        <f t="shared" si="5"/>
        <v>0</v>
      </c>
      <c r="I191" s="20"/>
      <c r="J191" s="19"/>
      <c r="K191" s="22"/>
      <c r="L191" s="75"/>
      <c r="M191" s="75"/>
    </row>
    <row r="192" spans="1:13" ht="60" hidden="1">
      <c r="A192" s="181"/>
      <c r="B192" s="180"/>
      <c r="C192" s="19" t="s">
        <v>50</v>
      </c>
      <c r="D192" s="19" t="s">
        <v>49</v>
      </c>
      <c r="E192" s="182"/>
      <c r="F192" s="16">
        <v>433</v>
      </c>
      <c r="G192" s="17"/>
      <c r="H192" s="18">
        <f t="shared" si="5"/>
        <v>0</v>
      </c>
      <c r="I192" s="20"/>
      <c r="J192" s="19"/>
      <c r="K192" s="22"/>
      <c r="L192" s="75"/>
      <c r="M192" s="75"/>
    </row>
    <row r="193" spans="1:13" ht="60" hidden="1">
      <c r="A193" s="181"/>
      <c r="B193" s="180"/>
      <c r="C193" s="19" t="s">
        <v>48</v>
      </c>
      <c r="D193" s="19" t="s">
        <v>47</v>
      </c>
      <c r="E193" s="182"/>
      <c r="F193" s="16">
        <v>434</v>
      </c>
      <c r="G193" s="17"/>
      <c r="H193" s="18">
        <f t="shared" si="5"/>
        <v>0</v>
      </c>
      <c r="I193" s="20"/>
      <c r="J193" s="19"/>
      <c r="K193" s="22"/>
      <c r="L193" s="75"/>
      <c r="M193" s="75"/>
    </row>
    <row r="194" spans="1:13" ht="90" hidden="1">
      <c r="A194" s="181"/>
      <c r="B194" s="180"/>
      <c r="C194" s="19" t="s">
        <v>46</v>
      </c>
      <c r="D194" s="19" t="s">
        <v>45</v>
      </c>
      <c r="E194" s="182"/>
      <c r="F194" s="16">
        <v>435</v>
      </c>
      <c r="G194" s="17"/>
      <c r="H194" s="18">
        <f t="shared" si="5"/>
        <v>0</v>
      </c>
      <c r="I194" s="20"/>
      <c r="J194" s="19"/>
      <c r="K194" s="22"/>
      <c r="L194" s="75"/>
      <c r="M194" s="75"/>
    </row>
    <row r="195" spans="1:13" ht="90" hidden="1">
      <c r="A195" s="181"/>
      <c r="B195" s="180"/>
      <c r="C195" s="19" t="s">
        <v>44</v>
      </c>
      <c r="D195" s="19" t="s">
        <v>43</v>
      </c>
      <c r="E195" s="182"/>
      <c r="F195" s="16">
        <v>436</v>
      </c>
      <c r="G195" s="17"/>
      <c r="H195" s="18">
        <f t="shared" si="5"/>
        <v>0</v>
      </c>
      <c r="I195" s="20"/>
      <c r="J195" s="19"/>
      <c r="K195" s="22"/>
      <c r="L195" s="75"/>
      <c r="M195" s="75"/>
    </row>
    <row r="196" spans="1:13" ht="75" hidden="1">
      <c r="A196" s="181"/>
      <c r="B196" s="180"/>
      <c r="C196" s="19" t="s">
        <v>42</v>
      </c>
      <c r="D196" s="19" t="s">
        <v>41</v>
      </c>
      <c r="E196" s="182"/>
      <c r="F196" s="16">
        <v>437</v>
      </c>
      <c r="G196" s="17"/>
      <c r="H196" s="18">
        <f t="shared" si="5"/>
        <v>0</v>
      </c>
      <c r="I196" s="20"/>
      <c r="J196" s="19"/>
      <c r="K196" s="22"/>
      <c r="L196" s="75"/>
      <c r="M196" s="75"/>
    </row>
    <row r="197" spans="1:13" ht="105" hidden="1">
      <c r="A197" s="181"/>
      <c r="B197" s="180"/>
      <c r="C197" s="19" t="s">
        <v>40</v>
      </c>
      <c r="D197" s="19" t="s">
        <v>39</v>
      </c>
      <c r="E197" s="182"/>
      <c r="F197" s="16">
        <v>438</v>
      </c>
      <c r="G197" s="17"/>
      <c r="H197" s="18">
        <f t="shared" si="5"/>
        <v>0</v>
      </c>
      <c r="I197" s="20"/>
      <c r="J197" s="19"/>
      <c r="K197" s="22"/>
      <c r="L197" s="75"/>
      <c r="M197" s="75"/>
    </row>
    <row r="198" spans="1:13" s="77" customFormat="1" ht="126" hidden="1">
      <c r="A198" s="177" t="s">
        <v>38</v>
      </c>
      <c r="B198" s="36" t="s">
        <v>37</v>
      </c>
      <c r="C198" s="36" t="s">
        <v>36</v>
      </c>
      <c r="D198" s="37" t="s">
        <v>35</v>
      </c>
      <c r="E198" s="38" t="s">
        <v>34</v>
      </c>
      <c r="F198" s="39"/>
      <c r="G198" s="40"/>
      <c r="H198" s="18">
        <f t="shared" si="5"/>
        <v>0</v>
      </c>
      <c r="I198" s="20"/>
      <c r="J198" s="41"/>
      <c r="K198" s="38"/>
      <c r="L198" s="76"/>
      <c r="M198" s="76"/>
    </row>
    <row r="199" spans="1:13" s="77" customFormat="1" ht="173.25" hidden="1">
      <c r="A199" s="177"/>
      <c r="B199" s="36" t="s">
        <v>33</v>
      </c>
      <c r="C199" s="41" t="s">
        <v>32</v>
      </c>
      <c r="D199" s="41" t="s">
        <v>31</v>
      </c>
      <c r="E199" s="38" t="s">
        <v>30</v>
      </c>
      <c r="F199" s="39">
        <v>749</v>
      </c>
      <c r="G199" s="40"/>
      <c r="H199" s="18">
        <f t="shared" si="5"/>
        <v>0</v>
      </c>
      <c r="I199" s="20"/>
      <c r="J199" s="41"/>
      <c r="K199" s="38"/>
      <c r="L199" s="76"/>
      <c r="M199" s="76"/>
    </row>
    <row r="200" spans="1:13" ht="409.5" hidden="1">
      <c r="A200" s="178" t="s">
        <v>29</v>
      </c>
      <c r="B200" s="179" t="s">
        <v>28</v>
      </c>
      <c r="C200" s="19" t="s">
        <v>27</v>
      </c>
      <c r="D200" s="19" t="s">
        <v>26</v>
      </c>
      <c r="E200" s="19" t="s">
        <v>25</v>
      </c>
      <c r="F200" s="16">
        <v>749</v>
      </c>
      <c r="G200" s="17"/>
      <c r="H200" s="18">
        <f t="shared" si="5"/>
        <v>0</v>
      </c>
      <c r="I200" s="20"/>
      <c r="J200" s="19"/>
      <c r="K200" s="22"/>
      <c r="L200" s="75"/>
      <c r="M200" s="75"/>
    </row>
    <row r="201" spans="1:13" ht="180" hidden="1">
      <c r="A201" s="178"/>
      <c r="B201" s="179"/>
      <c r="C201" s="19" t="s">
        <v>24</v>
      </c>
      <c r="D201" s="19" t="s">
        <v>23</v>
      </c>
      <c r="E201" s="19" t="s">
        <v>22</v>
      </c>
      <c r="F201" s="26"/>
      <c r="G201" s="33"/>
      <c r="H201" s="18">
        <f t="shared" si="5"/>
        <v>0</v>
      </c>
      <c r="I201" s="20"/>
      <c r="J201" s="26"/>
      <c r="K201" s="22"/>
      <c r="L201" s="75"/>
      <c r="M201" s="75"/>
    </row>
    <row r="202" spans="1:13" ht="195" hidden="1">
      <c r="A202" s="178"/>
      <c r="B202" s="179"/>
      <c r="C202" s="19" t="s">
        <v>21</v>
      </c>
      <c r="D202" s="19" t="s">
        <v>20</v>
      </c>
      <c r="E202" s="19" t="s">
        <v>19</v>
      </c>
      <c r="F202" s="26"/>
      <c r="G202" s="33"/>
      <c r="H202" s="18">
        <f t="shared" si="5"/>
        <v>0</v>
      </c>
      <c r="I202" s="20"/>
      <c r="J202" s="26"/>
      <c r="K202" s="22"/>
      <c r="L202" s="75"/>
      <c r="M202" s="75"/>
    </row>
    <row r="203" spans="1:13" ht="225" hidden="1">
      <c r="A203" s="178"/>
      <c r="B203" s="179"/>
      <c r="C203" s="19" t="s">
        <v>18</v>
      </c>
      <c r="D203" s="19" t="s">
        <v>17</v>
      </c>
      <c r="E203" s="19" t="s">
        <v>16</v>
      </c>
      <c r="F203" s="26"/>
      <c r="G203" s="33"/>
      <c r="H203" s="18">
        <f t="shared" si="5"/>
        <v>0</v>
      </c>
      <c r="I203" s="20"/>
      <c r="J203" s="26"/>
      <c r="K203" s="22"/>
      <c r="L203" s="75"/>
      <c r="M203" s="75"/>
    </row>
    <row r="204" spans="1:13" ht="135" hidden="1">
      <c r="A204" s="178"/>
      <c r="B204" s="179"/>
      <c r="C204" s="19" t="s">
        <v>15</v>
      </c>
      <c r="D204" s="19" t="s">
        <v>14</v>
      </c>
      <c r="E204" s="19" t="s">
        <v>13</v>
      </c>
      <c r="F204" s="26"/>
      <c r="G204" s="33"/>
      <c r="H204" s="18">
        <f t="shared" si="5"/>
        <v>0</v>
      </c>
      <c r="I204" s="20"/>
      <c r="J204" s="26"/>
      <c r="K204" s="22"/>
      <c r="L204" s="75"/>
      <c r="M204" s="75"/>
    </row>
    <row r="206" spans="1:13" hidden="1">
      <c r="A206" s="42" t="str">
        <f>B2</f>
        <v>SECRETARÍA DE AMBIENTE</v>
      </c>
    </row>
    <row r="207" spans="1:13" ht="15.75" hidden="1">
      <c r="A207" s="49" t="s">
        <v>12</v>
      </c>
      <c r="B207" s="50" t="s">
        <v>11</v>
      </c>
      <c r="C207" s="51" t="s">
        <v>10</v>
      </c>
    </row>
    <row r="208" spans="1:13" ht="42.95" hidden="1" customHeight="1">
      <c r="A208" s="52" t="s">
        <v>9</v>
      </c>
      <c r="B208" s="53">
        <f>I8</f>
        <v>0.8</v>
      </c>
      <c r="C208" s="54" t="str">
        <f>CONCATENATE(J8," 2- ",J9," 3- ",J10," 4- ",J11," 5- ",J13," 6- ",J14," 7- ",J15," 8- ",J16)</f>
        <v xml:space="preserve"> 2-  3- Es importante publicar o colocar un correo de contacto con la oficina 4-  5-  6-  7-  8- </v>
      </c>
    </row>
    <row r="209" spans="1:8" ht="42.95" hidden="1" customHeight="1">
      <c r="A209" s="52" t="s">
        <v>8</v>
      </c>
      <c r="B209" s="53">
        <f>I22</f>
        <v>0.55000000000000004</v>
      </c>
      <c r="C209" s="54" t="str">
        <f>CONCATENATE(J22," 2- ",J23," 3- ",J24," 4- ",J25," 5- ",J26," 6- ",J27," 7- ",J28," 8- ",J29," 9- ",J30," 10- ",J31)</f>
        <v>No se observa la publicación de los datos abiertos en formatos accesibles y reutilizables, en cuanto al portal de datos abiertos es importante realizar la publicación de los datos abiertos en el portal www.datos.gov.co 2-  3-  4-  5- Es importante crear preguntas frecuentes con las respectivas respuestas, relacionadas con la entidad, su gestión y los servicios y trámites que presta. Ya que en enlace relación no hay mucha información 6-  7-  8- No se evidencia la publicación de las fechas clave relacionadas con los procesos misionales de la entidad. 9- Es importante publicar información dirigida para los niños, niñas y adolescentes sobre la entidad, sus servicios o sus actividades, de manera didáctica. 10- En los enlaces relacionados se evidencian los logos de la administración anterior es importante mantener los logos aprobados por el momento.</v>
      </c>
      <c r="E209" s="55" t="s">
        <v>429</v>
      </c>
      <c r="F209" s="55"/>
      <c r="G209" s="56">
        <f>COUNTIF($G$8:$G$154,"SI")</f>
        <v>26</v>
      </c>
      <c r="H209" s="57">
        <f>(G209*100%)/$G$213</f>
        <v>0.2988505747126437</v>
      </c>
    </row>
    <row r="210" spans="1:8" ht="42.95" hidden="1" customHeight="1">
      <c r="A210" s="52" t="s">
        <v>7</v>
      </c>
      <c r="B210" s="53">
        <f>I32</f>
        <v>0.6875</v>
      </c>
      <c r="C210" s="54" t="str">
        <f>CONCATENATE(J32," 2- ",J33," 3- ",J34," 4- ",J35," 5- ",J36," 6- ",J37," 7- ",J39," 8- ",J40," 9- ",J41," 10- ",J42," 11- ",J43," 12- ",J44," 13- ",J45," 14- ",J46," 15- ",J47," 16- ",J48," 17- ",J49," 18- ",J50," 19- ",J51," 20- ",J52)</f>
        <v xml:space="preserve"> 2-  3-  4-  5-  6-  7-  8- No se evidencia el enlace con el directorio en el Sistema de Información de Empleo Público – SIGEP, es importante que este debe estar actualizado 9-  10-  11-  12-  13-  14-  15-  16-  17-  18-  19-  20- </v>
      </c>
      <c r="E210" s="55" t="s">
        <v>405</v>
      </c>
      <c r="F210" s="55"/>
      <c r="G210" s="56">
        <f>COUNTIF($G$8:$G$154,"NO")</f>
        <v>52</v>
      </c>
      <c r="H210" s="57">
        <f t="shared" ref="H210:H212" si="6">(G210*100%)/$G$213</f>
        <v>0.5977011494252874</v>
      </c>
    </row>
    <row r="211" spans="1:8" ht="42.95" hidden="1" customHeight="1">
      <c r="A211" s="52" t="s">
        <v>6</v>
      </c>
      <c r="B211" s="53">
        <f>I54</f>
        <v>0</v>
      </c>
      <c r="C211" s="54" t="str">
        <f>CONCATENATE(J54," 2- ",J62," 3- ",J63," 4- ",J65)</f>
        <v xml:space="preserve">No se evidencia la publicación de la normatividad emitida y la que esta vinculada al proceso del cual la entidad es líder 2-  3-  4- </v>
      </c>
      <c r="E211" s="55" t="s">
        <v>430</v>
      </c>
      <c r="F211" s="55"/>
      <c r="G211" s="56">
        <f>COUNTIF($G$8:$G$154,"PARCIAL")</f>
        <v>3</v>
      </c>
      <c r="H211" s="57">
        <f t="shared" si="6"/>
        <v>3.4482758620689655E-2</v>
      </c>
    </row>
    <row r="212" spans="1:8" ht="42.95" hidden="1" customHeight="1">
      <c r="A212" s="52" t="s">
        <v>5</v>
      </c>
      <c r="B212" s="53">
        <f>I83</f>
        <v>0</v>
      </c>
      <c r="C212" s="54" t="str">
        <f>CONCATENATE(" 1- ",J83)</f>
        <v xml:space="preserve"> 1- </v>
      </c>
      <c r="E212" s="55" t="s">
        <v>431</v>
      </c>
      <c r="F212" s="55"/>
      <c r="G212" s="56">
        <f>COUNTIF($G$8:$G$154,"NO APLICA")</f>
        <v>6</v>
      </c>
      <c r="H212" s="57">
        <f t="shared" si="6"/>
        <v>6.8965517241379309E-2</v>
      </c>
    </row>
    <row r="213" spans="1:8" ht="42.95" hidden="1" customHeight="1">
      <c r="A213" s="52" t="s">
        <v>4</v>
      </c>
      <c r="B213" s="53">
        <f>I90</f>
        <v>0.6</v>
      </c>
      <c r="C213" s="54" t="str">
        <f>CONCATENATE(J90," 2- ",J92," 3- ",J93," 4- ",J94," 5- ",J95," 6- ",J96," 7- ",J97," 8- ",J101)</f>
        <v xml:space="preserve"> 2-  3-  4-  5-  6-  7-  8- </v>
      </c>
      <c r="E213" s="58">
        <v>87</v>
      </c>
      <c r="F213" s="26"/>
      <c r="G213" s="59">
        <f>SUM(G209:G212)</f>
        <v>87</v>
      </c>
      <c r="H213" s="60"/>
    </row>
    <row r="214" spans="1:8" ht="42.95" hidden="1" customHeight="1">
      <c r="A214" s="52" t="s">
        <v>3</v>
      </c>
      <c r="B214" s="53">
        <f>I107</f>
        <v>1</v>
      </c>
      <c r="C214" s="54" t="str">
        <f>CONCATENATE(J107," 2- ",J108," 3- ",J110)</f>
        <v xml:space="preserve"> 2-  3- </v>
      </c>
      <c r="E214" s="61"/>
      <c r="F214" s="61"/>
      <c r="G214" s="59">
        <f>E213-G213</f>
        <v>0</v>
      </c>
      <c r="H214" s="60"/>
    </row>
    <row r="215" spans="1:8" ht="42.95" hidden="1" customHeight="1">
      <c r="A215" s="52" t="s">
        <v>2</v>
      </c>
      <c r="B215" s="53">
        <f>I111</f>
        <v>0</v>
      </c>
      <c r="C215" s="54" t="str">
        <f>CONCATENATE(J111," 2- ",J112," 3- ",J113," 4- ",J114," 5- ",J115)</f>
        <v xml:space="preserve">Es importante revisar que trámites o servicios presta la Secretaría y realizar la publicación de estos  2-  3-  4-  5- </v>
      </c>
      <c r="E215" s="62">
        <v>1</v>
      </c>
      <c r="G215" s="63"/>
    </row>
    <row r="216" spans="1:8" ht="42.95" hidden="1" customHeight="1">
      <c r="A216" s="52" t="s">
        <v>1</v>
      </c>
      <c r="B216" s="53">
        <f>I116</f>
        <v>0</v>
      </c>
      <c r="C216" s="54" t="str">
        <f>CONCATENATE(J117," 2- ",J120," 3- ",J121," - ",J122," 4- ",J123," - ",J124," 5- ",J125," 6- ",J126," 10- ",J127," 7- ",J130," 3- ",J131," 8- ",J132," 9- ",J133," 10- ",J134," 11- ",J135," 12- ",J136," 13- ",J137," 14- ",J139," 15- ",J140," 16- ",J141," 17- ",J142," 18- ",J143," 19- ",J146," 20- ",J147," 21- ",J148," 22- ",J149," 23- ",J150," 24- ",J151," 25- ",J152," 26- ",J153," 27- ",J154)</f>
        <v xml:space="preserve">El Índice de información Clasificada y Reservada es el inventario de la información pública generada, obtenida, adquirida o controlada por la entidad con las características 2-  3-  -  4-  -  5-  6-  10- El Índice de información Clasificada y Reservada es el inventario de la información pública generada, obtenida, adquirida o controlada por la entidad con las características 7-  3-  8-  9-  10-  11-  12-  13-  14-  15-  16-  17-  18- El Índice de información Clasificada y Reservada es el inventario de la información pública generada, obtenida, adquirida o controlada por la entidad con las características 19-  20-  21-  22-  23-  24-  25-  26-  27- </v>
      </c>
      <c r="E216" s="62">
        <f>B217</f>
        <v>0.40416666666666667</v>
      </c>
      <c r="F216" s="64"/>
      <c r="G216" s="65">
        <f>E215-E216</f>
        <v>0.59583333333333333</v>
      </c>
    </row>
    <row r="217" spans="1:8" ht="15.75" hidden="1">
      <c r="A217" s="66" t="s">
        <v>0</v>
      </c>
      <c r="B217" s="67">
        <f>AVERAGE(B208:B216)</f>
        <v>0.40416666666666667</v>
      </c>
      <c r="C217" s="67"/>
    </row>
  </sheetData>
  <sheetProtection algorithmName="SHA-512" hashValue="JoE8Lafb9oE1gMlrFQKWRTWz+Cs204vkKgDjaH1ZWVItdI0XrG2WJJUd5ha7oRGeYMEpuJFfIPErSntRAVKe2w==" saltValue="3BPUzDJX31o0VCJp5A4XpQ==" spinCount="100000" sheet="1" objects="1" scenarios="1"/>
  <autoFilter ref="A6:M169"/>
  <mergeCells count="127">
    <mergeCell ref="A1:J1"/>
    <mergeCell ref="A5:C5"/>
    <mergeCell ref="G5:I5"/>
    <mergeCell ref="J5:J6"/>
    <mergeCell ref="A7:A21"/>
    <mergeCell ref="B8:B12"/>
    <mergeCell ref="E8:E12"/>
    <mergeCell ref="I8:I16"/>
    <mergeCell ref="A22:A31"/>
    <mergeCell ref="B22:B23"/>
    <mergeCell ref="E22:E23"/>
    <mergeCell ref="I22:I31"/>
    <mergeCell ref="L22:L31"/>
    <mergeCell ref="M22:M31"/>
    <mergeCell ref="J22:J23"/>
    <mergeCell ref="K22:K23"/>
    <mergeCell ref="L8:L16"/>
    <mergeCell ref="M8:M16"/>
    <mergeCell ref="B13:B16"/>
    <mergeCell ref="E13:E16"/>
    <mergeCell ref="B17:B20"/>
    <mergeCell ref="E17:E20"/>
    <mergeCell ref="L54:L65"/>
    <mergeCell ref="M54:M65"/>
    <mergeCell ref="B62:B64"/>
    <mergeCell ref="E62:E64"/>
    <mergeCell ref="A32:A53"/>
    <mergeCell ref="I32:I52"/>
    <mergeCell ref="L32:L52"/>
    <mergeCell ref="M32:M52"/>
    <mergeCell ref="B35:B37"/>
    <mergeCell ref="E35:E37"/>
    <mergeCell ref="B39:B50"/>
    <mergeCell ref="E39:E50"/>
    <mergeCell ref="G40:G41"/>
    <mergeCell ref="H40:H41"/>
    <mergeCell ref="A66:A89"/>
    <mergeCell ref="B66:B73"/>
    <mergeCell ref="E66:E73"/>
    <mergeCell ref="B74:B82"/>
    <mergeCell ref="E74:E82"/>
    <mergeCell ref="J75:J82"/>
    <mergeCell ref="B85:B88"/>
    <mergeCell ref="E85:E88"/>
    <mergeCell ref="A54:A65"/>
    <mergeCell ref="B54:B61"/>
    <mergeCell ref="E54:E61"/>
    <mergeCell ref="I54:I65"/>
    <mergeCell ref="J90:J92"/>
    <mergeCell ref="L90:L101"/>
    <mergeCell ref="M90:M101"/>
    <mergeCell ref="B96:B97"/>
    <mergeCell ref="E96:E97"/>
    <mergeCell ref="B98:B100"/>
    <mergeCell ref="E98:E100"/>
    <mergeCell ref="A90:A106"/>
    <mergeCell ref="B90:B94"/>
    <mergeCell ref="E90:E94"/>
    <mergeCell ref="G90:G92"/>
    <mergeCell ref="H90:H92"/>
    <mergeCell ref="I90:I101"/>
    <mergeCell ref="B102:B106"/>
    <mergeCell ref="E102:E106"/>
    <mergeCell ref="B159:B160"/>
    <mergeCell ref="E159:E160"/>
    <mergeCell ref="K117:K126"/>
    <mergeCell ref="L117:L126"/>
    <mergeCell ref="A107:A110"/>
    <mergeCell ref="I107:I110"/>
    <mergeCell ref="L107:L110"/>
    <mergeCell ref="M107:M110"/>
    <mergeCell ref="A111:A115"/>
    <mergeCell ref="B111:B115"/>
    <mergeCell ref="E111:E115"/>
    <mergeCell ref="G111:G112"/>
    <mergeCell ref="H111:H112"/>
    <mergeCell ref="I111:I115"/>
    <mergeCell ref="L111:L115"/>
    <mergeCell ref="M111:M115"/>
    <mergeCell ref="K111:K115"/>
    <mergeCell ref="J111:J115"/>
    <mergeCell ref="M117:M126"/>
    <mergeCell ref="M127:M142"/>
    <mergeCell ref="B143:B154"/>
    <mergeCell ref="E143:E154"/>
    <mergeCell ref="G143:G144"/>
    <mergeCell ref="H143:H144"/>
    <mergeCell ref="J143:J154"/>
    <mergeCell ref="K143:K154"/>
    <mergeCell ref="L143:L154"/>
    <mergeCell ref="M143:M154"/>
    <mergeCell ref="I116:I154"/>
    <mergeCell ref="B117:B126"/>
    <mergeCell ref="E117:E126"/>
    <mergeCell ref="G117:G118"/>
    <mergeCell ref="H117:H118"/>
    <mergeCell ref="B127:B142"/>
    <mergeCell ref="E127:E142"/>
    <mergeCell ref="G127:G128"/>
    <mergeCell ref="H127:H128"/>
    <mergeCell ref="J127:J142"/>
    <mergeCell ref="K127:K142"/>
    <mergeCell ref="L127:L142"/>
    <mergeCell ref="A198:A199"/>
    <mergeCell ref="A200:A204"/>
    <mergeCell ref="B200:B204"/>
    <mergeCell ref="K40:K50"/>
    <mergeCell ref="J40:J50"/>
    <mergeCell ref="J54:J65"/>
    <mergeCell ref="K54:K65"/>
    <mergeCell ref="K90:K92"/>
    <mergeCell ref="K107:K108"/>
    <mergeCell ref="J107:J108"/>
    <mergeCell ref="B161:B162"/>
    <mergeCell ref="E161:E162"/>
    <mergeCell ref="B164:B169"/>
    <mergeCell ref="E164:E169"/>
    <mergeCell ref="A170:A197"/>
    <mergeCell ref="B171:B197"/>
    <mergeCell ref="E171:E174"/>
    <mergeCell ref="E176:E197"/>
    <mergeCell ref="B155:B156"/>
    <mergeCell ref="E155:E156"/>
    <mergeCell ref="B157:B158"/>
    <mergeCell ref="E157:E158"/>
    <mergeCell ref="A116:A169"/>
    <mergeCell ref="J117:J126"/>
  </mergeCells>
  <hyperlinks>
    <hyperlink ref="K8" r:id="rId1"/>
    <hyperlink ref="K9" r:id="rId2"/>
    <hyperlink ref="K13" r:id="rId3"/>
    <hyperlink ref="K15" r:id="rId4"/>
    <hyperlink ref="K25" r:id="rId5"/>
    <hyperlink ref="K26" r:id="rId6"/>
    <hyperlink ref="K27" r:id="rId7"/>
    <hyperlink ref="K28" r:id="rId8"/>
    <hyperlink ref="K29" r:id="rId9"/>
    <hyperlink ref="K30" r:id="rId10"/>
    <hyperlink ref="K31" r:id="rId11" display="http://www4.cundinamarca.gov.co/psa/_x000a__x000a_"/>
    <hyperlink ref="K32" r:id="rId12"/>
    <hyperlink ref="K33" r:id="rId13"/>
    <hyperlink ref="K34" r:id="rId14"/>
    <hyperlink ref="K35" r:id="rId15"/>
    <hyperlink ref="K38" r:id="rId16"/>
    <hyperlink ref="K39" r:id="rId17"/>
    <hyperlink ref="K40" r:id="rId18"/>
    <hyperlink ref="K52" r:id="rId19"/>
    <hyperlink ref="K83" r:id="rId20"/>
    <hyperlink ref="K90" r:id="rId21"/>
    <hyperlink ref="K96" r:id="rId22"/>
    <hyperlink ref="K97" r:id="rId23"/>
    <hyperlink ref="K107" r:id="rId24"/>
    <hyperlink ref="K110" r:id="rId25"/>
  </hyperlinks>
  <pageMargins left="0.7" right="0.7" top="0.75" bottom="0.75" header="0.51180555555555496" footer="0.51180555555555496"/>
  <pageSetup firstPageNumber="0" orientation="portrait" horizontalDpi="300" verticalDpi="300" r:id="rId26"/>
  <tableParts count="1">
    <tablePart r:id="rId27"/>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Lista!$A$1:$A$4</xm:f>
          </x14:formula1>
          <xm:sqref>G8:G154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zoomScaleNormal="100" workbookViewId="0">
      <pane xSplit="2" ySplit="7" topLeftCell="C8" activePane="bottomRight" state="frozen"/>
      <selection pane="topRight" activeCell="C1" sqref="C1"/>
      <selection pane="bottomLeft" activeCell="A8" sqref="A8"/>
      <selection pane="bottomRight" activeCell="L8" sqref="L8:L16"/>
    </sheetView>
  </sheetViews>
  <sheetFormatPr baseColWidth="10" defaultColWidth="9.140625" defaultRowHeight="15"/>
  <cols>
    <col min="1" max="1" width="31.7109375" style="42" customWidth="1"/>
    <col min="2" max="2" width="19.7109375" style="43" customWidth="1"/>
    <col min="3" max="3" width="38.7109375" style="43" customWidth="1"/>
    <col min="4" max="4" width="41" style="43" customWidth="1"/>
    <col min="5" max="5" width="13.7109375" style="43" customWidth="1"/>
    <col min="6" max="6" width="11.42578125" style="43" hidden="1" customWidth="1"/>
    <col min="7" max="7" width="12.85546875" style="44" customWidth="1"/>
    <col min="8" max="8" width="13" style="45" customWidth="1"/>
    <col min="9" max="9" width="12.7109375" style="46" customWidth="1"/>
    <col min="10" max="10" width="46.28515625" style="43" customWidth="1"/>
    <col min="11" max="11" width="28.42578125" style="43" customWidth="1"/>
    <col min="12" max="12" width="31" style="9" customWidth="1"/>
    <col min="13" max="13" width="54.140625" style="9" customWidth="1"/>
    <col min="14" max="16384" width="9.140625" style="9"/>
  </cols>
  <sheetData>
    <row r="1" spans="1:13">
      <c r="A1" s="205" t="s">
        <v>428</v>
      </c>
      <c r="B1" s="205"/>
      <c r="C1" s="205"/>
      <c r="D1" s="205"/>
      <c r="E1" s="205"/>
      <c r="F1" s="205"/>
      <c r="G1" s="205"/>
      <c r="H1" s="205"/>
      <c r="I1" s="205"/>
      <c r="J1" s="205"/>
    </row>
    <row r="2" spans="1:13">
      <c r="A2" s="78" t="s">
        <v>427</v>
      </c>
      <c r="B2" s="301" t="s">
        <v>531</v>
      </c>
      <c r="C2" s="301"/>
    </row>
    <row r="3" spans="1:13" ht="15.75" hidden="1" customHeight="1">
      <c r="A3" s="78" t="s">
        <v>426</v>
      </c>
      <c r="B3" s="80"/>
      <c r="C3" s="80"/>
      <c r="D3" s="80"/>
    </row>
    <row r="4" spans="1:13">
      <c r="A4" s="42" t="s">
        <v>425</v>
      </c>
      <c r="B4" s="81">
        <v>44348</v>
      </c>
    </row>
    <row r="5" spans="1:13" ht="15.95" customHeight="1">
      <c r="A5" s="206" t="s">
        <v>424</v>
      </c>
      <c r="B5" s="206"/>
      <c r="C5" s="206"/>
      <c r="D5" s="11" t="s">
        <v>423</v>
      </c>
      <c r="E5" s="11" t="s">
        <v>422</v>
      </c>
      <c r="F5" s="11" t="s">
        <v>421</v>
      </c>
      <c r="G5" s="207" t="s">
        <v>420</v>
      </c>
      <c r="H5" s="207"/>
      <c r="I5" s="207"/>
      <c r="J5" s="208" t="s">
        <v>419</v>
      </c>
      <c r="K5" s="125" t="s">
        <v>418</v>
      </c>
      <c r="L5" s="73" t="s">
        <v>417</v>
      </c>
      <c r="M5" s="73" t="s">
        <v>416</v>
      </c>
    </row>
    <row r="6" spans="1:13" ht="15.95" customHeight="1">
      <c r="A6" s="11" t="s">
        <v>12</v>
      </c>
      <c r="B6" s="11" t="s">
        <v>415</v>
      </c>
      <c r="C6" s="11" t="s">
        <v>414</v>
      </c>
      <c r="D6" s="11"/>
      <c r="E6" s="11"/>
      <c r="F6" s="11"/>
      <c r="G6" s="13" t="s">
        <v>413</v>
      </c>
      <c r="H6" s="14" t="s">
        <v>412</v>
      </c>
      <c r="I6" s="12" t="s">
        <v>411</v>
      </c>
      <c r="J6" s="209"/>
      <c r="K6" s="86"/>
      <c r="L6" s="74"/>
      <c r="M6" s="74"/>
    </row>
    <row r="7" spans="1:13" ht="30" hidden="1">
      <c r="A7" s="183" t="s">
        <v>410</v>
      </c>
      <c r="B7" s="19" t="s">
        <v>409</v>
      </c>
      <c r="C7" s="19" t="s">
        <v>408</v>
      </c>
      <c r="D7" s="19" t="s">
        <v>407</v>
      </c>
      <c r="E7" s="19" t="s">
        <v>406</v>
      </c>
      <c r="F7" s="16">
        <v>353</v>
      </c>
      <c r="G7" s="17" t="s">
        <v>405</v>
      </c>
      <c r="H7" s="18">
        <f t="shared" ref="H7:H37" si="0">IF(G7="SI",1,IF(G7="PARCIAL",0.5,IF(G7="NO APLICA","",0)))</f>
        <v>0</v>
      </c>
      <c r="I7" s="20"/>
      <c r="J7" s="19"/>
      <c r="K7" s="26"/>
      <c r="L7" s="75"/>
      <c r="M7" s="75"/>
    </row>
    <row r="8" spans="1:13" ht="30">
      <c r="A8" s="183"/>
      <c r="B8" s="180" t="s">
        <v>404</v>
      </c>
      <c r="C8" s="19" t="s">
        <v>403</v>
      </c>
      <c r="D8" s="19" t="s">
        <v>402</v>
      </c>
      <c r="E8" s="180" t="s">
        <v>337</v>
      </c>
      <c r="F8" s="16">
        <v>200</v>
      </c>
      <c r="G8" s="17" t="s">
        <v>405</v>
      </c>
      <c r="H8" s="18">
        <f t="shared" si="0"/>
        <v>0</v>
      </c>
      <c r="I8" s="184">
        <f>AVERAGE(H8,H9,H10,H13,H15,H16)</f>
        <v>0</v>
      </c>
      <c r="J8" s="210" t="s">
        <v>1165</v>
      </c>
      <c r="K8" s="294"/>
      <c r="L8" s="168"/>
      <c r="M8" s="168"/>
    </row>
    <row r="9" spans="1:13" ht="60">
      <c r="A9" s="183"/>
      <c r="B9" s="180"/>
      <c r="C9" s="19" t="s">
        <v>401</v>
      </c>
      <c r="D9" s="19" t="s">
        <v>400</v>
      </c>
      <c r="E9" s="180"/>
      <c r="F9" s="16">
        <v>201</v>
      </c>
      <c r="G9" s="17" t="s">
        <v>405</v>
      </c>
      <c r="H9" s="18">
        <f t="shared" si="0"/>
        <v>0</v>
      </c>
      <c r="I9" s="184"/>
      <c r="J9" s="251"/>
      <c r="K9" s="295"/>
      <c r="L9" s="169"/>
      <c r="M9" s="169"/>
    </row>
    <row r="10" spans="1:13">
      <c r="A10" s="183"/>
      <c r="B10" s="180"/>
      <c r="C10" s="19" t="s">
        <v>399</v>
      </c>
      <c r="D10" s="19"/>
      <c r="E10" s="180"/>
      <c r="F10" s="16">
        <v>202</v>
      </c>
      <c r="G10" s="17" t="s">
        <v>405</v>
      </c>
      <c r="H10" s="18">
        <f t="shared" si="0"/>
        <v>0</v>
      </c>
      <c r="I10" s="184"/>
      <c r="J10" s="251"/>
      <c r="K10" s="295"/>
      <c r="L10" s="169"/>
      <c r="M10" s="169"/>
    </row>
    <row r="11" spans="1:13" ht="15.95" hidden="1" customHeight="1">
      <c r="A11" s="183"/>
      <c r="B11" s="180"/>
      <c r="C11" s="19" t="s">
        <v>398</v>
      </c>
      <c r="D11" s="19" t="s">
        <v>397</v>
      </c>
      <c r="E11" s="180"/>
      <c r="F11" s="16">
        <v>203</v>
      </c>
      <c r="G11" s="17"/>
      <c r="H11" s="18">
        <f t="shared" si="0"/>
        <v>0</v>
      </c>
      <c r="I11" s="184"/>
      <c r="J11" s="251"/>
      <c r="K11" s="295"/>
      <c r="L11" s="169"/>
      <c r="M11" s="169"/>
    </row>
    <row r="12" spans="1:13" ht="90" hidden="1" customHeight="1">
      <c r="A12" s="183"/>
      <c r="B12" s="180"/>
      <c r="C12" s="19" t="s">
        <v>396</v>
      </c>
      <c r="D12" s="19" t="s">
        <v>395</v>
      </c>
      <c r="E12" s="180"/>
      <c r="F12" s="16">
        <v>204</v>
      </c>
      <c r="G12" s="17"/>
      <c r="H12" s="18">
        <f t="shared" si="0"/>
        <v>0</v>
      </c>
      <c r="I12" s="184"/>
      <c r="J12" s="251"/>
      <c r="K12" s="295"/>
      <c r="L12" s="169"/>
      <c r="M12" s="169"/>
    </row>
    <row r="13" spans="1:13">
      <c r="A13" s="183"/>
      <c r="B13" s="180" t="s">
        <v>394</v>
      </c>
      <c r="C13" s="19" t="s">
        <v>393</v>
      </c>
      <c r="D13" s="19" t="s">
        <v>392</v>
      </c>
      <c r="E13" s="180" t="s">
        <v>391</v>
      </c>
      <c r="F13" s="16">
        <v>205</v>
      </c>
      <c r="G13" s="17" t="s">
        <v>405</v>
      </c>
      <c r="H13" s="18">
        <f t="shared" si="0"/>
        <v>0</v>
      </c>
      <c r="I13" s="184"/>
      <c r="J13" s="251"/>
      <c r="K13" s="295"/>
      <c r="L13" s="169"/>
      <c r="M13" s="169"/>
    </row>
    <row r="14" spans="1:13" ht="48" hidden="1" customHeight="1">
      <c r="A14" s="183"/>
      <c r="B14" s="180"/>
      <c r="C14" s="19" t="s">
        <v>390</v>
      </c>
      <c r="D14" s="19" t="s">
        <v>389</v>
      </c>
      <c r="E14" s="180"/>
      <c r="F14" s="16">
        <v>206</v>
      </c>
      <c r="G14" s="17"/>
      <c r="H14" s="18">
        <f t="shared" si="0"/>
        <v>0</v>
      </c>
      <c r="I14" s="184"/>
      <c r="J14" s="251"/>
      <c r="K14" s="295"/>
      <c r="L14" s="169"/>
      <c r="M14" s="169"/>
    </row>
    <row r="15" spans="1:13">
      <c r="A15" s="183"/>
      <c r="B15" s="180"/>
      <c r="C15" s="19" t="s">
        <v>388</v>
      </c>
      <c r="D15" s="19"/>
      <c r="E15" s="180"/>
      <c r="F15" s="16">
        <v>207</v>
      </c>
      <c r="G15" s="17" t="s">
        <v>405</v>
      </c>
      <c r="H15" s="18">
        <f t="shared" si="0"/>
        <v>0</v>
      </c>
      <c r="I15" s="184"/>
      <c r="J15" s="251"/>
      <c r="K15" s="295"/>
      <c r="L15" s="169"/>
      <c r="M15" s="169"/>
    </row>
    <row r="16" spans="1:13" ht="32.1" customHeight="1">
      <c r="A16" s="183"/>
      <c r="B16" s="180"/>
      <c r="C16" s="19" t="s">
        <v>387</v>
      </c>
      <c r="D16" s="19" t="s">
        <v>386</v>
      </c>
      <c r="E16" s="180"/>
      <c r="F16" s="16">
        <v>208</v>
      </c>
      <c r="G16" s="17" t="s">
        <v>431</v>
      </c>
      <c r="H16" s="18" t="str">
        <f t="shared" si="0"/>
        <v/>
      </c>
      <c r="I16" s="184"/>
      <c r="J16" s="211"/>
      <c r="K16" s="296"/>
      <c r="L16" s="170"/>
      <c r="M16" s="170"/>
    </row>
    <row r="17" spans="1:13" ht="30" hidden="1">
      <c r="A17" s="183"/>
      <c r="B17" s="180" t="s">
        <v>385</v>
      </c>
      <c r="C17" s="19" t="s">
        <v>384</v>
      </c>
      <c r="D17" s="19"/>
      <c r="E17" s="180" t="s">
        <v>383</v>
      </c>
      <c r="F17" s="16">
        <v>209</v>
      </c>
      <c r="G17" s="17"/>
      <c r="H17" s="18">
        <f t="shared" si="0"/>
        <v>0</v>
      </c>
      <c r="I17" s="20"/>
      <c r="J17" s="19"/>
      <c r="K17" s="26"/>
      <c r="L17" s="75"/>
      <c r="M17" s="75"/>
    </row>
    <row r="18" spans="1:13" ht="30" hidden="1">
      <c r="A18" s="183"/>
      <c r="B18" s="180"/>
      <c r="C18" s="19" t="s">
        <v>382</v>
      </c>
      <c r="D18" s="19"/>
      <c r="E18" s="180"/>
      <c r="F18" s="16">
        <v>210</v>
      </c>
      <c r="G18" s="17"/>
      <c r="H18" s="18">
        <f t="shared" si="0"/>
        <v>0</v>
      </c>
      <c r="I18" s="20"/>
      <c r="J18" s="19"/>
      <c r="K18" s="26"/>
      <c r="L18" s="75"/>
      <c r="M18" s="75"/>
    </row>
    <row r="19" spans="1:13" ht="30" hidden="1">
      <c r="A19" s="183"/>
      <c r="B19" s="180"/>
      <c r="C19" s="19" t="s">
        <v>381</v>
      </c>
      <c r="D19" s="19"/>
      <c r="E19" s="180"/>
      <c r="F19" s="16">
        <v>211</v>
      </c>
      <c r="G19" s="17"/>
      <c r="H19" s="18">
        <f t="shared" si="0"/>
        <v>0</v>
      </c>
      <c r="I19" s="20"/>
      <c r="J19" s="19"/>
      <c r="K19" s="26"/>
      <c r="L19" s="75"/>
      <c r="M19" s="75"/>
    </row>
    <row r="20" spans="1:13" ht="30" hidden="1">
      <c r="A20" s="183"/>
      <c r="B20" s="180"/>
      <c r="C20" s="19" t="s">
        <v>380</v>
      </c>
      <c r="D20" s="19"/>
      <c r="E20" s="180"/>
      <c r="F20" s="16">
        <v>212</v>
      </c>
      <c r="G20" s="17"/>
      <c r="H20" s="18">
        <f t="shared" si="0"/>
        <v>0</v>
      </c>
      <c r="I20" s="20"/>
      <c r="J20" s="19"/>
      <c r="K20" s="26"/>
      <c r="L20" s="75"/>
      <c r="M20" s="75"/>
    </row>
    <row r="21" spans="1:13" ht="105" hidden="1">
      <c r="A21" s="183"/>
      <c r="B21" s="19" t="s">
        <v>379</v>
      </c>
      <c r="C21" s="19" t="s">
        <v>378</v>
      </c>
      <c r="D21" s="19" t="s">
        <v>377</v>
      </c>
      <c r="E21" s="19" t="s">
        <v>376</v>
      </c>
      <c r="F21" s="16">
        <v>213</v>
      </c>
      <c r="G21" s="17"/>
      <c r="H21" s="18">
        <f t="shared" si="0"/>
        <v>0</v>
      </c>
      <c r="I21" s="20"/>
      <c r="J21" s="19"/>
      <c r="K21" s="26"/>
      <c r="L21" s="75"/>
      <c r="M21" s="75"/>
    </row>
    <row r="22" spans="1:13" ht="105.95" customHeight="1">
      <c r="A22" s="183" t="s">
        <v>375</v>
      </c>
      <c r="B22" s="180" t="s">
        <v>374</v>
      </c>
      <c r="C22" s="19" t="s">
        <v>373</v>
      </c>
      <c r="D22" s="19" t="s">
        <v>372</v>
      </c>
      <c r="E22" s="180" t="s">
        <v>371</v>
      </c>
      <c r="F22" s="16">
        <v>214</v>
      </c>
      <c r="G22" s="17" t="s">
        <v>405</v>
      </c>
      <c r="H22" s="18">
        <f t="shared" si="0"/>
        <v>0</v>
      </c>
      <c r="I22" s="184">
        <f>AVERAGE(H22,H23,H24,H25,H26,H27,H28,H29,H30,H31)</f>
        <v>0.5</v>
      </c>
      <c r="J22" s="210" t="s">
        <v>1166</v>
      </c>
      <c r="K22" s="174" t="s">
        <v>533</v>
      </c>
      <c r="L22" s="168"/>
      <c r="M22" s="168"/>
    </row>
    <row r="23" spans="1:13" ht="90">
      <c r="A23" s="183"/>
      <c r="B23" s="180"/>
      <c r="C23" s="19" t="s">
        <v>370</v>
      </c>
      <c r="D23" s="19" t="s">
        <v>369</v>
      </c>
      <c r="E23" s="180"/>
      <c r="F23" s="16">
        <v>215</v>
      </c>
      <c r="G23" s="17" t="s">
        <v>405</v>
      </c>
      <c r="H23" s="18">
        <f t="shared" si="0"/>
        <v>0</v>
      </c>
      <c r="I23" s="184"/>
      <c r="J23" s="211"/>
      <c r="K23" s="212"/>
      <c r="L23" s="169"/>
      <c r="M23" s="169"/>
    </row>
    <row r="24" spans="1:13" ht="75">
      <c r="A24" s="183"/>
      <c r="B24" s="19" t="s">
        <v>368</v>
      </c>
      <c r="C24" s="19" t="s">
        <v>367</v>
      </c>
      <c r="D24" s="19" t="s">
        <v>366</v>
      </c>
      <c r="E24" s="19"/>
      <c r="F24" s="16">
        <v>216</v>
      </c>
      <c r="G24" s="17" t="s">
        <v>405</v>
      </c>
      <c r="H24" s="18">
        <f t="shared" si="0"/>
        <v>0</v>
      </c>
      <c r="I24" s="184"/>
      <c r="J24" s="19"/>
      <c r="K24" s="102"/>
      <c r="L24" s="169"/>
      <c r="M24" s="169"/>
    </row>
    <row r="25" spans="1:13" ht="90">
      <c r="A25" s="183"/>
      <c r="B25" s="19" t="s">
        <v>365</v>
      </c>
      <c r="C25" s="19" t="s">
        <v>364</v>
      </c>
      <c r="D25" s="19"/>
      <c r="E25" s="19"/>
      <c r="F25" s="16">
        <v>217</v>
      </c>
      <c r="G25" s="17" t="s">
        <v>429</v>
      </c>
      <c r="H25" s="18">
        <f t="shared" si="0"/>
        <v>1</v>
      </c>
      <c r="I25" s="184"/>
      <c r="J25" s="19" t="s">
        <v>1167</v>
      </c>
      <c r="K25" s="102" t="s">
        <v>534</v>
      </c>
      <c r="L25" s="169"/>
      <c r="M25" s="169"/>
    </row>
    <row r="26" spans="1:13" ht="105">
      <c r="A26" s="183"/>
      <c r="B26" s="19" t="s">
        <v>363</v>
      </c>
      <c r="C26" s="19" t="s">
        <v>362</v>
      </c>
      <c r="D26" s="19" t="s">
        <v>361</v>
      </c>
      <c r="E26" s="19"/>
      <c r="F26" s="16">
        <v>218</v>
      </c>
      <c r="G26" s="17" t="s">
        <v>430</v>
      </c>
      <c r="H26" s="18">
        <f t="shared" si="0"/>
        <v>0.5</v>
      </c>
      <c r="I26" s="184"/>
      <c r="J26" s="19" t="s">
        <v>536</v>
      </c>
      <c r="K26" s="102" t="s">
        <v>535</v>
      </c>
      <c r="L26" s="169"/>
      <c r="M26" s="169"/>
    </row>
    <row r="27" spans="1:13" ht="90">
      <c r="A27" s="183"/>
      <c r="B27" s="19" t="s">
        <v>360</v>
      </c>
      <c r="C27" s="19" t="s">
        <v>359</v>
      </c>
      <c r="D27" s="19"/>
      <c r="E27" s="19"/>
      <c r="F27" s="16">
        <v>219</v>
      </c>
      <c r="G27" s="17" t="s">
        <v>429</v>
      </c>
      <c r="H27" s="18">
        <f t="shared" si="0"/>
        <v>1</v>
      </c>
      <c r="I27" s="184"/>
      <c r="J27" s="19"/>
      <c r="K27" s="102" t="s">
        <v>537</v>
      </c>
      <c r="L27" s="169"/>
      <c r="M27" s="169"/>
    </row>
    <row r="28" spans="1:13" ht="105">
      <c r="A28" s="183"/>
      <c r="B28" s="19" t="s">
        <v>358</v>
      </c>
      <c r="C28" s="19" t="s">
        <v>357</v>
      </c>
      <c r="D28" s="19"/>
      <c r="E28" s="19"/>
      <c r="F28" s="16">
        <v>220</v>
      </c>
      <c r="G28" s="17" t="s">
        <v>429</v>
      </c>
      <c r="H28" s="18">
        <f t="shared" si="0"/>
        <v>1</v>
      </c>
      <c r="I28" s="184"/>
      <c r="J28" s="19"/>
      <c r="K28" s="102" t="s">
        <v>538</v>
      </c>
      <c r="L28" s="169"/>
      <c r="M28" s="169"/>
    </row>
    <row r="29" spans="1:13" ht="45">
      <c r="A29" s="183"/>
      <c r="B29" s="19" t="s">
        <v>356</v>
      </c>
      <c r="C29" s="19" t="s">
        <v>355</v>
      </c>
      <c r="D29" s="19"/>
      <c r="E29" s="19"/>
      <c r="F29" s="16">
        <v>221</v>
      </c>
      <c r="G29" s="17" t="s">
        <v>405</v>
      </c>
      <c r="H29" s="18">
        <f t="shared" si="0"/>
        <v>0</v>
      </c>
      <c r="I29" s="184"/>
      <c r="J29" s="19" t="s">
        <v>1162</v>
      </c>
      <c r="K29" s="26"/>
      <c r="L29" s="169"/>
      <c r="M29" s="169"/>
    </row>
    <row r="30" spans="1:13" ht="93" customHeight="1">
      <c r="A30" s="183"/>
      <c r="B30" s="19" t="s">
        <v>354</v>
      </c>
      <c r="C30" s="19" t="s">
        <v>353</v>
      </c>
      <c r="D30" s="19"/>
      <c r="E30" s="19" t="s">
        <v>352</v>
      </c>
      <c r="F30" s="16">
        <v>222</v>
      </c>
      <c r="G30" s="17" t="s">
        <v>429</v>
      </c>
      <c r="H30" s="18">
        <f t="shared" si="0"/>
        <v>1</v>
      </c>
      <c r="I30" s="184"/>
      <c r="J30" s="19" t="s">
        <v>541</v>
      </c>
      <c r="K30" s="102" t="s">
        <v>540</v>
      </c>
      <c r="L30" s="169"/>
      <c r="M30" s="169"/>
    </row>
    <row r="31" spans="1:13" ht="135.94999999999999" customHeight="1">
      <c r="A31" s="183"/>
      <c r="B31" s="19" t="s">
        <v>351</v>
      </c>
      <c r="C31" s="19" t="s">
        <v>350</v>
      </c>
      <c r="D31" s="19" t="s">
        <v>349</v>
      </c>
      <c r="E31" s="19" t="s">
        <v>345</v>
      </c>
      <c r="F31" s="16">
        <v>223</v>
      </c>
      <c r="G31" s="17" t="s">
        <v>430</v>
      </c>
      <c r="H31" s="18">
        <f t="shared" si="0"/>
        <v>0.5</v>
      </c>
      <c r="I31" s="184"/>
      <c r="J31" s="19" t="s">
        <v>1168</v>
      </c>
      <c r="K31" s="102" t="s">
        <v>550</v>
      </c>
      <c r="L31" s="170"/>
      <c r="M31" s="170"/>
    </row>
    <row r="32" spans="1:13" ht="90">
      <c r="A32" s="183" t="s">
        <v>348</v>
      </c>
      <c r="B32" s="19" t="s">
        <v>347</v>
      </c>
      <c r="C32" s="19" t="s">
        <v>346</v>
      </c>
      <c r="D32" s="19"/>
      <c r="E32" s="19" t="s">
        <v>345</v>
      </c>
      <c r="F32" s="16">
        <v>224</v>
      </c>
      <c r="G32" s="17" t="s">
        <v>429</v>
      </c>
      <c r="H32" s="18">
        <f t="shared" si="0"/>
        <v>1</v>
      </c>
      <c r="I32" s="184">
        <f>AVERAGE(H32,H33,H34,H35,H38,H39,H40,H42,H43,H44,H45,H46,H47,H48,H49,H50,H52)</f>
        <v>0.5625</v>
      </c>
      <c r="J32" s="19"/>
      <c r="K32" s="102" t="s">
        <v>543</v>
      </c>
      <c r="L32" s="168"/>
      <c r="M32" s="168"/>
    </row>
    <row r="33" spans="1:13" ht="90">
      <c r="A33" s="183"/>
      <c r="B33" s="19" t="s">
        <v>344</v>
      </c>
      <c r="C33" s="19" t="s">
        <v>343</v>
      </c>
      <c r="D33" s="19"/>
      <c r="E33" s="19" t="s">
        <v>337</v>
      </c>
      <c r="F33" s="16">
        <v>225</v>
      </c>
      <c r="G33" s="17" t="s">
        <v>429</v>
      </c>
      <c r="H33" s="18">
        <f t="shared" si="0"/>
        <v>1</v>
      </c>
      <c r="I33" s="184"/>
      <c r="J33" s="19"/>
      <c r="K33" s="102" t="s">
        <v>544</v>
      </c>
      <c r="L33" s="169"/>
      <c r="M33" s="169"/>
    </row>
    <row r="34" spans="1:13" ht="45">
      <c r="A34" s="183"/>
      <c r="B34" s="19" t="s">
        <v>342</v>
      </c>
      <c r="C34" s="83" t="s">
        <v>341</v>
      </c>
      <c r="D34" s="19"/>
      <c r="E34" s="19" t="s">
        <v>340</v>
      </c>
      <c r="F34" s="16">
        <v>226</v>
      </c>
      <c r="G34" s="17" t="s">
        <v>405</v>
      </c>
      <c r="H34" s="18">
        <f t="shared" si="0"/>
        <v>0</v>
      </c>
      <c r="I34" s="184"/>
      <c r="J34" s="19" t="s">
        <v>1169</v>
      </c>
      <c r="K34" s="26"/>
      <c r="L34" s="169"/>
      <c r="M34" s="169"/>
    </row>
    <row r="35" spans="1:13" ht="77.099999999999994" customHeight="1">
      <c r="A35" s="183"/>
      <c r="B35" s="199" t="s">
        <v>339</v>
      </c>
      <c r="C35" s="83" t="s">
        <v>338</v>
      </c>
      <c r="D35" s="19"/>
      <c r="E35" s="180" t="s">
        <v>337</v>
      </c>
      <c r="F35" s="16">
        <v>227</v>
      </c>
      <c r="G35" s="17" t="s">
        <v>429</v>
      </c>
      <c r="H35" s="18">
        <f t="shared" si="0"/>
        <v>1</v>
      </c>
      <c r="I35" s="184"/>
      <c r="J35" s="19"/>
      <c r="K35" s="102" t="s">
        <v>545</v>
      </c>
      <c r="L35" s="169"/>
      <c r="M35" s="169"/>
    </row>
    <row r="36" spans="1:13" ht="32.1" hidden="1" customHeight="1">
      <c r="A36" s="183"/>
      <c r="B36" s="200"/>
      <c r="C36" s="83" t="s">
        <v>336</v>
      </c>
      <c r="D36" s="19"/>
      <c r="E36" s="180"/>
      <c r="F36" s="16">
        <v>228</v>
      </c>
      <c r="G36" s="17"/>
      <c r="H36" s="18">
        <f t="shared" si="0"/>
        <v>0</v>
      </c>
      <c r="I36" s="184"/>
      <c r="J36" s="19"/>
      <c r="K36" s="26"/>
      <c r="L36" s="169"/>
      <c r="M36" s="169"/>
    </row>
    <row r="37" spans="1:13" ht="48" hidden="1" customHeight="1">
      <c r="A37" s="183"/>
      <c r="B37" s="201"/>
      <c r="C37" s="83" t="s">
        <v>335</v>
      </c>
      <c r="D37" s="19"/>
      <c r="E37" s="180"/>
      <c r="F37" s="16">
        <v>229</v>
      </c>
      <c r="G37" s="17"/>
      <c r="H37" s="18">
        <f t="shared" si="0"/>
        <v>0</v>
      </c>
      <c r="I37" s="184"/>
      <c r="J37" s="19"/>
      <c r="K37" s="26"/>
      <c r="L37" s="169"/>
      <c r="M37" s="169"/>
    </row>
    <row r="38" spans="1:13" ht="75.95" customHeight="1">
      <c r="A38" s="183"/>
      <c r="B38" s="19" t="s">
        <v>334</v>
      </c>
      <c r="C38" s="83" t="s">
        <v>333</v>
      </c>
      <c r="D38" s="19"/>
      <c r="E38" s="19"/>
      <c r="F38" s="16"/>
      <c r="G38" s="17" t="s">
        <v>429</v>
      </c>
      <c r="H38" s="24"/>
      <c r="I38" s="184"/>
      <c r="J38" s="19"/>
      <c r="K38" s="102" t="s">
        <v>545</v>
      </c>
      <c r="L38" s="169"/>
      <c r="M38" s="169"/>
    </row>
    <row r="39" spans="1:13" ht="271.5">
      <c r="A39" s="183"/>
      <c r="B39" s="180" t="s">
        <v>332</v>
      </c>
      <c r="C39" s="83" t="s">
        <v>331</v>
      </c>
      <c r="D39" s="19" t="s">
        <v>330</v>
      </c>
      <c r="E39" s="180" t="s">
        <v>329</v>
      </c>
      <c r="F39" s="16">
        <v>230</v>
      </c>
      <c r="G39" s="17" t="s">
        <v>429</v>
      </c>
      <c r="H39" s="18">
        <f>IF(G39="SI",1,IF(G39="PARCIAL",0.5,IF(G39="NO APLICA","",0)))</f>
        <v>1</v>
      </c>
      <c r="I39" s="184"/>
      <c r="J39" s="26"/>
      <c r="K39" s="174" t="s">
        <v>545</v>
      </c>
      <c r="L39" s="169"/>
      <c r="M39" s="169"/>
    </row>
    <row r="40" spans="1:13" ht="32.1" customHeight="1">
      <c r="A40" s="183"/>
      <c r="B40" s="180"/>
      <c r="C40" s="83" t="s">
        <v>328</v>
      </c>
      <c r="D40" s="19"/>
      <c r="E40" s="180"/>
      <c r="F40" s="16">
        <v>429</v>
      </c>
      <c r="G40" s="185" t="s">
        <v>429</v>
      </c>
      <c r="H40" s="187">
        <f>IF(G40="SI",1,IF(G40="PARCIAL",0.5,IF(G40="NO APLICA","",0)))</f>
        <v>1</v>
      </c>
      <c r="I40" s="184"/>
      <c r="J40" s="192" t="s">
        <v>1170</v>
      </c>
      <c r="K40" s="213"/>
      <c r="L40" s="169"/>
      <c r="M40" s="169"/>
    </row>
    <row r="41" spans="1:13" ht="165">
      <c r="A41" s="183"/>
      <c r="B41" s="180"/>
      <c r="C41" s="83" t="s">
        <v>327</v>
      </c>
      <c r="D41" s="19" t="s">
        <v>326</v>
      </c>
      <c r="E41" s="180"/>
      <c r="F41" s="16">
        <v>231</v>
      </c>
      <c r="G41" s="186"/>
      <c r="H41" s="188"/>
      <c r="I41" s="184"/>
      <c r="J41" s="175"/>
      <c r="K41" s="213"/>
      <c r="L41" s="169"/>
      <c r="M41" s="169"/>
    </row>
    <row r="42" spans="1:13" ht="165">
      <c r="A42" s="183"/>
      <c r="B42" s="180"/>
      <c r="C42" s="83" t="s">
        <v>325</v>
      </c>
      <c r="D42" s="19" t="s">
        <v>324</v>
      </c>
      <c r="E42" s="180"/>
      <c r="F42" s="16">
        <v>232</v>
      </c>
      <c r="G42" s="17" t="s">
        <v>405</v>
      </c>
      <c r="H42" s="18">
        <f t="shared" ref="H42:H90" si="1">IF(G42="SI",1,IF(G42="PARCIAL",0.5,IF(G42="NO APLICA","",0)))</f>
        <v>0</v>
      </c>
      <c r="I42" s="184"/>
      <c r="J42" s="175"/>
      <c r="K42" s="213"/>
      <c r="L42" s="169"/>
      <c r="M42" s="169"/>
    </row>
    <row r="43" spans="1:13" ht="165">
      <c r="A43" s="183"/>
      <c r="B43" s="180"/>
      <c r="C43" s="83" t="s">
        <v>323</v>
      </c>
      <c r="D43" s="19" t="s">
        <v>322</v>
      </c>
      <c r="E43" s="180"/>
      <c r="F43" s="16">
        <v>233</v>
      </c>
      <c r="G43" s="17" t="s">
        <v>405</v>
      </c>
      <c r="H43" s="18">
        <f t="shared" si="1"/>
        <v>0</v>
      </c>
      <c r="I43" s="184"/>
      <c r="J43" s="175"/>
      <c r="K43" s="213"/>
      <c r="L43" s="169"/>
      <c r="M43" s="169"/>
    </row>
    <row r="44" spans="1:13">
      <c r="A44" s="183"/>
      <c r="B44" s="180"/>
      <c r="C44" s="83" t="s">
        <v>321</v>
      </c>
      <c r="D44" s="19"/>
      <c r="E44" s="180"/>
      <c r="F44" s="16">
        <v>234</v>
      </c>
      <c r="G44" s="17" t="s">
        <v>405</v>
      </c>
      <c r="H44" s="18">
        <f t="shared" si="1"/>
        <v>0</v>
      </c>
      <c r="I44" s="184"/>
      <c r="J44" s="175"/>
      <c r="K44" s="213"/>
      <c r="L44" s="169"/>
      <c r="M44" s="169"/>
    </row>
    <row r="45" spans="1:13" ht="60">
      <c r="A45" s="183"/>
      <c r="B45" s="180"/>
      <c r="C45" s="83" t="s">
        <v>320</v>
      </c>
      <c r="D45" s="19"/>
      <c r="E45" s="180"/>
      <c r="F45" s="16">
        <v>235</v>
      </c>
      <c r="G45" s="17" t="s">
        <v>429</v>
      </c>
      <c r="H45" s="18">
        <f t="shared" si="1"/>
        <v>1</v>
      </c>
      <c r="I45" s="184"/>
      <c r="J45" s="175"/>
      <c r="K45" s="213"/>
      <c r="L45" s="169"/>
      <c r="M45" s="169"/>
    </row>
    <row r="46" spans="1:13" ht="30">
      <c r="A46" s="183"/>
      <c r="B46" s="180"/>
      <c r="C46" s="83" t="s">
        <v>319</v>
      </c>
      <c r="D46" s="19"/>
      <c r="E46" s="180"/>
      <c r="F46" s="16">
        <v>236</v>
      </c>
      <c r="G46" s="17" t="s">
        <v>405</v>
      </c>
      <c r="H46" s="18">
        <f t="shared" si="1"/>
        <v>0</v>
      </c>
      <c r="I46" s="184"/>
      <c r="J46" s="175"/>
      <c r="K46" s="213"/>
      <c r="L46" s="169"/>
      <c r="M46" s="169"/>
    </row>
    <row r="47" spans="1:13" ht="30">
      <c r="A47" s="183"/>
      <c r="B47" s="180"/>
      <c r="C47" s="83" t="s">
        <v>318</v>
      </c>
      <c r="D47" s="19"/>
      <c r="E47" s="180"/>
      <c r="F47" s="16">
        <v>237</v>
      </c>
      <c r="G47" s="17" t="s">
        <v>429</v>
      </c>
      <c r="H47" s="18">
        <f t="shared" si="1"/>
        <v>1</v>
      </c>
      <c r="I47" s="184"/>
      <c r="J47" s="175"/>
      <c r="K47" s="213"/>
      <c r="L47" s="169"/>
      <c r="M47" s="169"/>
    </row>
    <row r="48" spans="1:13">
      <c r="A48" s="183"/>
      <c r="B48" s="180"/>
      <c r="C48" s="83" t="s">
        <v>317</v>
      </c>
      <c r="D48" s="19"/>
      <c r="E48" s="180"/>
      <c r="F48" s="16">
        <v>238</v>
      </c>
      <c r="G48" s="17" t="s">
        <v>429</v>
      </c>
      <c r="H48" s="18">
        <f t="shared" si="1"/>
        <v>1</v>
      </c>
      <c r="I48" s="184"/>
      <c r="J48" s="175"/>
      <c r="K48" s="213"/>
      <c r="L48" s="169"/>
      <c r="M48" s="169"/>
    </row>
    <row r="49" spans="1:13" ht="45">
      <c r="A49" s="183"/>
      <c r="B49" s="180"/>
      <c r="C49" s="83" t="s">
        <v>316</v>
      </c>
      <c r="D49" s="19"/>
      <c r="E49" s="180"/>
      <c r="F49" s="16">
        <v>239</v>
      </c>
      <c r="G49" s="17" t="s">
        <v>405</v>
      </c>
      <c r="H49" s="18">
        <f t="shared" si="1"/>
        <v>0</v>
      </c>
      <c r="I49" s="184"/>
      <c r="J49" s="175"/>
      <c r="K49" s="213"/>
      <c r="L49" s="169"/>
      <c r="M49" s="169"/>
    </row>
    <row r="50" spans="1:13" ht="60">
      <c r="A50" s="183"/>
      <c r="B50" s="180"/>
      <c r="C50" s="83" t="s">
        <v>315</v>
      </c>
      <c r="D50" s="19"/>
      <c r="E50" s="180"/>
      <c r="F50" s="16">
        <v>240</v>
      </c>
      <c r="G50" s="17" t="s">
        <v>405</v>
      </c>
      <c r="H50" s="18">
        <f t="shared" si="1"/>
        <v>0</v>
      </c>
      <c r="I50" s="184"/>
      <c r="J50" s="176"/>
      <c r="K50" s="212"/>
      <c r="L50" s="169"/>
      <c r="M50" s="169"/>
    </row>
    <row r="51" spans="1:13" ht="48" hidden="1" customHeight="1">
      <c r="A51" s="183"/>
      <c r="B51" s="19" t="s">
        <v>314</v>
      </c>
      <c r="C51" s="83" t="s">
        <v>313</v>
      </c>
      <c r="D51" s="19"/>
      <c r="E51" s="19"/>
      <c r="F51" s="16">
        <v>241</v>
      </c>
      <c r="G51" s="17"/>
      <c r="H51" s="18">
        <f t="shared" si="1"/>
        <v>0</v>
      </c>
      <c r="I51" s="184"/>
      <c r="J51" s="19"/>
      <c r="K51" s="26"/>
      <c r="L51" s="169"/>
      <c r="M51" s="169"/>
    </row>
    <row r="52" spans="1:13" ht="105">
      <c r="A52" s="183"/>
      <c r="B52" s="19" t="s">
        <v>312</v>
      </c>
      <c r="C52" s="83" t="s">
        <v>311</v>
      </c>
      <c r="D52" s="19" t="s">
        <v>310</v>
      </c>
      <c r="E52" s="19"/>
      <c r="F52" s="16">
        <v>243</v>
      </c>
      <c r="G52" s="17" t="s">
        <v>429</v>
      </c>
      <c r="H52" s="18">
        <f t="shared" si="1"/>
        <v>1</v>
      </c>
      <c r="I52" s="184"/>
      <c r="J52" s="19"/>
      <c r="K52" s="102" t="s">
        <v>546</v>
      </c>
      <c r="L52" s="170"/>
      <c r="M52" s="170"/>
    </row>
    <row r="53" spans="1:13" ht="90" hidden="1">
      <c r="A53" s="183"/>
      <c r="B53" s="19" t="s">
        <v>309</v>
      </c>
      <c r="C53" s="83" t="s">
        <v>308</v>
      </c>
      <c r="D53" s="19" t="s">
        <v>307</v>
      </c>
      <c r="E53" s="19"/>
      <c r="F53" s="16">
        <v>244</v>
      </c>
      <c r="G53" s="17"/>
      <c r="H53" s="18">
        <f t="shared" si="1"/>
        <v>0</v>
      </c>
      <c r="I53" s="20"/>
      <c r="J53" s="19"/>
      <c r="K53" s="26"/>
      <c r="L53" s="75"/>
      <c r="M53" s="75"/>
    </row>
    <row r="54" spans="1:13" ht="219" hidden="1" customHeight="1">
      <c r="A54" s="183" t="s">
        <v>306</v>
      </c>
      <c r="B54" s="180" t="s">
        <v>305</v>
      </c>
      <c r="C54" s="83" t="s">
        <v>304</v>
      </c>
      <c r="D54" s="19" t="s">
        <v>303</v>
      </c>
      <c r="E54" s="180" t="s">
        <v>285</v>
      </c>
      <c r="F54" s="16">
        <v>245</v>
      </c>
      <c r="G54" s="17" t="s">
        <v>405</v>
      </c>
      <c r="H54" s="18">
        <f t="shared" si="1"/>
        <v>0</v>
      </c>
      <c r="I54" s="202">
        <f>AVERAGE(H62,H63)</f>
        <v>0</v>
      </c>
      <c r="J54" s="210" t="s">
        <v>1171</v>
      </c>
      <c r="K54" s="214"/>
      <c r="L54" s="168"/>
      <c r="M54" s="168"/>
    </row>
    <row r="55" spans="1:13" ht="48" hidden="1" customHeight="1">
      <c r="A55" s="183"/>
      <c r="B55" s="180"/>
      <c r="C55" s="83" t="s">
        <v>302</v>
      </c>
      <c r="D55" s="19"/>
      <c r="E55" s="180"/>
      <c r="F55" s="16">
        <v>246</v>
      </c>
      <c r="G55" s="17"/>
      <c r="H55" s="18">
        <f t="shared" si="1"/>
        <v>0</v>
      </c>
      <c r="I55" s="203"/>
      <c r="J55" s="251"/>
      <c r="K55" s="215"/>
      <c r="L55" s="169"/>
      <c r="M55" s="169"/>
    </row>
    <row r="56" spans="1:13" ht="110.1" hidden="1" customHeight="1">
      <c r="A56" s="183"/>
      <c r="B56" s="180"/>
      <c r="C56" s="83" t="s">
        <v>301</v>
      </c>
      <c r="D56" s="19" t="s">
        <v>300</v>
      </c>
      <c r="E56" s="180"/>
      <c r="F56" s="16">
        <v>247</v>
      </c>
      <c r="G56" s="17"/>
      <c r="H56" s="18">
        <f t="shared" si="1"/>
        <v>0</v>
      </c>
      <c r="I56" s="203"/>
      <c r="J56" s="251"/>
      <c r="K56" s="215"/>
      <c r="L56" s="169"/>
      <c r="M56" s="169"/>
    </row>
    <row r="57" spans="1:13" ht="108" hidden="1" customHeight="1">
      <c r="A57" s="183"/>
      <c r="B57" s="180"/>
      <c r="C57" s="83" t="s">
        <v>299</v>
      </c>
      <c r="D57" s="19" t="s">
        <v>298</v>
      </c>
      <c r="E57" s="180"/>
      <c r="F57" s="16">
        <v>248</v>
      </c>
      <c r="G57" s="17"/>
      <c r="H57" s="18">
        <f t="shared" si="1"/>
        <v>0</v>
      </c>
      <c r="I57" s="203"/>
      <c r="J57" s="251"/>
      <c r="K57" s="215"/>
      <c r="L57" s="169"/>
      <c r="M57" s="169"/>
    </row>
    <row r="58" spans="1:13" ht="63.95" hidden="1" customHeight="1">
      <c r="A58" s="183"/>
      <c r="B58" s="180"/>
      <c r="C58" s="83" t="s">
        <v>297</v>
      </c>
      <c r="D58" s="19"/>
      <c r="E58" s="180"/>
      <c r="F58" s="16">
        <v>249</v>
      </c>
      <c r="G58" s="17"/>
      <c r="H58" s="18">
        <f t="shared" si="1"/>
        <v>0</v>
      </c>
      <c r="I58" s="203"/>
      <c r="J58" s="251"/>
      <c r="K58" s="215"/>
      <c r="L58" s="169"/>
      <c r="M58" s="169"/>
    </row>
    <row r="59" spans="1:13" ht="32.1" hidden="1" customHeight="1">
      <c r="A59" s="183"/>
      <c r="B59" s="180"/>
      <c r="C59" s="83" t="s">
        <v>296</v>
      </c>
      <c r="D59" s="19"/>
      <c r="E59" s="180"/>
      <c r="F59" s="16">
        <v>250</v>
      </c>
      <c r="G59" s="17"/>
      <c r="H59" s="18">
        <f t="shared" si="1"/>
        <v>0</v>
      </c>
      <c r="I59" s="203"/>
      <c r="J59" s="251"/>
      <c r="K59" s="215"/>
      <c r="L59" s="169"/>
      <c r="M59" s="169"/>
    </row>
    <row r="60" spans="1:13" ht="80.099999999999994" hidden="1" customHeight="1">
      <c r="A60" s="183"/>
      <c r="B60" s="180"/>
      <c r="C60" s="83" t="s">
        <v>295</v>
      </c>
      <c r="D60" s="19"/>
      <c r="E60" s="180"/>
      <c r="F60" s="16">
        <v>251</v>
      </c>
      <c r="G60" s="17"/>
      <c r="H60" s="18">
        <f t="shared" si="1"/>
        <v>0</v>
      </c>
      <c r="I60" s="203"/>
      <c r="J60" s="251"/>
      <c r="K60" s="215"/>
      <c r="L60" s="169"/>
      <c r="M60" s="169"/>
    </row>
    <row r="61" spans="1:13" ht="111.95" hidden="1" customHeight="1">
      <c r="A61" s="183"/>
      <c r="B61" s="180"/>
      <c r="C61" s="83" t="s">
        <v>294</v>
      </c>
      <c r="D61" s="19"/>
      <c r="E61" s="180"/>
      <c r="F61" s="16">
        <v>252</v>
      </c>
      <c r="G61" s="17"/>
      <c r="H61" s="18">
        <f t="shared" si="1"/>
        <v>0</v>
      </c>
      <c r="I61" s="203"/>
      <c r="J61" s="251"/>
      <c r="K61" s="215"/>
      <c r="L61" s="169"/>
      <c r="M61" s="169"/>
    </row>
    <row r="62" spans="1:13" ht="60">
      <c r="A62" s="183"/>
      <c r="B62" s="180" t="s">
        <v>293</v>
      </c>
      <c r="C62" s="83" t="s">
        <v>292</v>
      </c>
      <c r="D62" s="19" t="s">
        <v>291</v>
      </c>
      <c r="E62" s="180" t="s">
        <v>285</v>
      </c>
      <c r="F62" s="16">
        <v>253</v>
      </c>
      <c r="G62" s="17" t="s">
        <v>405</v>
      </c>
      <c r="H62" s="18">
        <f t="shared" si="1"/>
        <v>0</v>
      </c>
      <c r="I62" s="203"/>
      <c r="J62" s="251"/>
      <c r="K62" s="215"/>
      <c r="L62" s="169"/>
      <c r="M62" s="169"/>
    </row>
    <row r="63" spans="1:13" ht="90">
      <c r="A63" s="183"/>
      <c r="B63" s="180"/>
      <c r="C63" s="83" t="s">
        <v>290</v>
      </c>
      <c r="D63" s="19"/>
      <c r="E63" s="180"/>
      <c r="F63" s="16">
        <v>254</v>
      </c>
      <c r="G63" s="17" t="s">
        <v>405</v>
      </c>
      <c r="H63" s="18">
        <f t="shared" si="1"/>
        <v>0</v>
      </c>
      <c r="I63" s="203"/>
      <c r="J63" s="251"/>
      <c r="K63" s="215"/>
      <c r="L63" s="169"/>
      <c r="M63" s="169"/>
    </row>
    <row r="64" spans="1:13" ht="32.1" hidden="1" customHeight="1">
      <c r="A64" s="183"/>
      <c r="B64" s="180"/>
      <c r="C64" s="83" t="s">
        <v>289</v>
      </c>
      <c r="D64" s="19" t="s">
        <v>288</v>
      </c>
      <c r="E64" s="180"/>
      <c r="F64" s="16">
        <v>255</v>
      </c>
      <c r="G64" s="17"/>
      <c r="H64" s="18">
        <f t="shared" si="1"/>
        <v>0</v>
      </c>
      <c r="I64" s="203"/>
      <c r="J64" s="251"/>
      <c r="K64" s="215"/>
      <c r="L64" s="169"/>
      <c r="M64" s="169"/>
    </row>
    <row r="65" spans="1:13" ht="45" hidden="1">
      <c r="A65" s="183"/>
      <c r="B65" s="19" t="s">
        <v>287</v>
      </c>
      <c r="C65" s="83" t="s">
        <v>286</v>
      </c>
      <c r="D65" s="19"/>
      <c r="E65" s="19" t="s">
        <v>285</v>
      </c>
      <c r="F65" s="16">
        <v>256</v>
      </c>
      <c r="G65" s="17" t="s">
        <v>405</v>
      </c>
      <c r="H65" s="18">
        <f t="shared" si="1"/>
        <v>0</v>
      </c>
      <c r="I65" s="204"/>
      <c r="J65" s="211"/>
      <c r="K65" s="216"/>
      <c r="L65" s="170"/>
      <c r="M65" s="170"/>
    </row>
    <row r="66" spans="1:13" ht="60" hidden="1">
      <c r="A66" s="183" t="s">
        <v>284</v>
      </c>
      <c r="B66" s="180" t="s">
        <v>283</v>
      </c>
      <c r="C66" s="83" t="s">
        <v>282</v>
      </c>
      <c r="D66" s="19" t="s">
        <v>281</v>
      </c>
      <c r="E66" s="180" t="s">
        <v>280</v>
      </c>
      <c r="F66" s="16">
        <v>262</v>
      </c>
      <c r="G66" s="17"/>
      <c r="H66" s="18">
        <f t="shared" si="1"/>
        <v>0</v>
      </c>
      <c r="I66" s="20"/>
      <c r="J66" s="19"/>
      <c r="K66" s="26"/>
      <c r="L66" s="75"/>
      <c r="M66" s="75"/>
    </row>
    <row r="67" spans="1:13" hidden="1">
      <c r="A67" s="183"/>
      <c r="B67" s="180"/>
      <c r="C67" s="83" t="s">
        <v>279</v>
      </c>
      <c r="D67" s="19"/>
      <c r="E67" s="180"/>
      <c r="F67" s="16">
        <v>263</v>
      </c>
      <c r="G67" s="17"/>
      <c r="H67" s="18">
        <f t="shared" si="1"/>
        <v>0</v>
      </c>
      <c r="I67" s="20"/>
      <c r="J67" s="19"/>
      <c r="K67" s="26"/>
      <c r="L67" s="75"/>
      <c r="M67" s="75"/>
    </row>
    <row r="68" spans="1:13" ht="30" hidden="1">
      <c r="A68" s="183"/>
      <c r="B68" s="180"/>
      <c r="C68" s="83" t="s">
        <v>278</v>
      </c>
      <c r="D68" s="19"/>
      <c r="E68" s="180"/>
      <c r="F68" s="16">
        <v>264</v>
      </c>
      <c r="G68" s="17"/>
      <c r="H68" s="18">
        <f t="shared" si="1"/>
        <v>0</v>
      </c>
      <c r="I68" s="20"/>
      <c r="J68" s="19"/>
      <c r="K68" s="26"/>
      <c r="L68" s="75"/>
      <c r="M68" s="75"/>
    </row>
    <row r="69" spans="1:13" ht="60" hidden="1">
      <c r="A69" s="183"/>
      <c r="B69" s="180"/>
      <c r="C69" s="83" t="s">
        <v>277</v>
      </c>
      <c r="D69" s="19" t="s">
        <v>271</v>
      </c>
      <c r="E69" s="180"/>
      <c r="F69" s="16">
        <v>265</v>
      </c>
      <c r="G69" s="17"/>
      <c r="H69" s="18">
        <f t="shared" si="1"/>
        <v>0</v>
      </c>
      <c r="I69" s="20"/>
      <c r="J69" s="19"/>
      <c r="K69" s="26"/>
      <c r="L69" s="75"/>
      <c r="M69" s="75"/>
    </row>
    <row r="70" spans="1:13" ht="105" hidden="1">
      <c r="A70" s="183"/>
      <c r="B70" s="180"/>
      <c r="C70" s="83" t="s">
        <v>276</v>
      </c>
      <c r="D70" s="19" t="s">
        <v>275</v>
      </c>
      <c r="E70" s="180"/>
      <c r="F70" s="16">
        <v>266</v>
      </c>
      <c r="G70" s="17"/>
      <c r="H70" s="18">
        <f t="shared" si="1"/>
        <v>0</v>
      </c>
      <c r="I70" s="20"/>
      <c r="J70" s="19"/>
      <c r="K70" s="26"/>
      <c r="L70" s="75"/>
      <c r="M70" s="75"/>
    </row>
    <row r="71" spans="1:13" ht="60" hidden="1">
      <c r="A71" s="183"/>
      <c r="B71" s="180"/>
      <c r="C71" s="83" t="s">
        <v>274</v>
      </c>
      <c r="D71" s="19" t="s">
        <v>273</v>
      </c>
      <c r="E71" s="180"/>
      <c r="F71" s="16">
        <v>267</v>
      </c>
      <c r="G71" s="17"/>
      <c r="H71" s="18">
        <f t="shared" si="1"/>
        <v>0</v>
      </c>
      <c r="I71" s="20"/>
      <c r="J71" s="19"/>
      <c r="K71" s="26"/>
      <c r="L71" s="75"/>
      <c r="M71" s="75"/>
    </row>
    <row r="72" spans="1:13" ht="60" hidden="1">
      <c r="A72" s="183"/>
      <c r="B72" s="180"/>
      <c r="C72" s="83" t="s">
        <v>272</v>
      </c>
      <c r="D72" s="19" t="s">
        <v>271</v>
      </c>
      <c r="E72" s="180"/>
      <c r="F72" s="16">
        <v>268</v>
      </c>
      <c r="G72" s="17"/>
      <c r="H72" s="18">
        <f t="shared" si="1"/>
        <v>0</v>
      </c>
      <c r="I72" s="20"/>
      <c r="J72" s="19"/>
      <c r="K72" s="26"/>
      <c r="L72" s="75"/>
      <c r="M72" s="75"/>
    </row>
    <row r="73" spans="1:13" ht="135" hidden="1">
      <c r="A73" s="183"/>
      <c r="B73" s="180"/>
      <c r="C73" s="83" t="s">
        <v>270</v>
      </c>
      <c r="D73" s="19" t="s">
        <v>269</v>
      </c>
      <c r="E73" s="180"/>
      <c r="F73" s="16">
        <v>269</v>
      </c>
      <c r="G73" s="17"/>
      <c r="H73" s="18">
        <f t="shared" si="1"/>
        <v>0</v>
      </c>
      <c r="I73" s="20"/>
      <c r="J73" s="19"/>
      <c r="K73" s="26"/>
      <c r="L73" s="75"/>
      <c r="M73" s="75"/>
    </row>
    <row r="74" spans="1:13" ht="135" hidden="1">
      <c r="A74" s="183"/>
      <c r="B74" s="180" t="s">
        <v>268</v>
      </c>
      <c r="C74" s="83" t="s">
        <v>267</v>
      </c>
      <c r="D74" s="19" t="s">
        <v>266</v>
      </c>
      <c r="E74" s="180" t="s">
        <v>265</v>
      </c>
      <c r="F74" s="16">
        <v>453</v>
      </c>
      <c r="G74" s="17"/>
      <c r="H74" s="18">
        <f t="shared" si="1"/>
        <v>0</v>
      </c>
      <c r="I74" s="20"/>
      <c r="J74" s="26"/>
      <c r="K74" s="26"/>
      <c r="L74" s="75"/>
      <c r="M74" s="75"/>
    </row>
    <row r="75" spans="1:13" hidden="1">
      <c r="A75" s="183"/>
      <c r="B75" s="180"/>
      <c r="C75" s="83" t="s">
        <v>264</v>
      </c>
      <c r="D75" s="26"/>
      <c r="E75" s="180"/>
      <c r="F75" s="16">
        <v>270</v>
      </c>
      <c r="G75" s="17"/>
      <c r="H75" s="18">
        <f t="shared" si="1"/>
        <v>0</v>
      </c>
      <c r="I75" s="20"/>
      <c r="J75" s="198"/>
      <c r="K75" s="26"/>
      <c r="L75" s="75"/>
      <c r="M75" s="75"/>
    </row>
    <row r="76" spans="1:13" hidden="1">
      <c r="A76" s="183"/>
      <c r="B76" s="180"/>
      <c r="C76" s="83" t="s">
        <v>263</v>
      </c>
      <c r="D76" s="19"/>
      <c r="E76" s="180"/>
      <c r="F76" s="16">
        <v>272</v>
      </c>
      <c r="G76" s="17"/>
      <c r="H76" s="18">
        <f t="shared" si="1"/>
        <v>0</v>
      </c>
      <c r="I76" s="20"/>
      <c r="J76" s="198"/>
      <c r="K76" s="26"/>
      <c r="L76" s="75"/>
      <c r="M76" s="75"/>
    </row>
    <row r="77" spans="1:13" hidden="1">
      <c r="A77" s="183"/>
      <c r="B77" s="180"/>
      <c r="C77" s="83" t="s">
        <v>262</v>
      </c>
      <c r="D77" s="19"/>
      <c r="E77" s="180"/>
      <c r="F77" s="16">
        <v>273</v>
      </c>
      <c r="G77" s="17"/>
      <c r="H77" s="18">
        <f t="shared" si="1"/>
        <v>0</v>
      </c>
      <c r="I77" s="20"/>
      <c r="J77" s="198"/>
      <c r="K77" s="26"/>
      <c r="L77" s="75"/>
      <c r="M77" s="75"/>
    </row>
    <row r="78" spans="1:13" hidden="1">
      <c r="A78" s="183"/>
      <c r="B78" s="180"/>
      <c r="C78" s="83" t="s">
        <v>261</v>
      </c>
      <c r="D78" s="19"/>
      <c r="E78" s="180"/>
      <c r="F78" s="16">
        <v>274</v>
      </c>
      <c r="G78" s="17"/>
      <c r="H78" s="18">
        <f t="shared" si="1"/>
        <v>0</v>
      </c>
      <c r="I78" s="20"/>
      <c r="J78" s="198"/>
      <c r="K78" s="26"/>
      <c r="L78" s="75"/>
      <c r="M78" s="75"/>
    </row>
    <row r="79" spans="1:13" hidden="1">
      <c r="A79" s="183"/>
      <c r="B79" s="180"/>
      <c r="C79" s="83" t="s">
        <v>260</v>
      </c>
      <c r="D79" s="19"/>
      <c r="E79" s="180"/>
      <c r="F79" s="16">
        <v>275</v>
      </c>
      <c r="G79" s="17"/>
      <c r="H79" s="18">
        <f t="shared" si="1"/>
        <v>0</v>
      </c>
      <c r="I79" s="20"/>
      <c r="J79" s="198"/>
      <c r="K79" s="26"/>
      <c r="L79" s="75"/>
      <c r="M79" s="75"/>
    </row>
    <row r="80" spans="1:13" hidden="1">
      <c r="A80" s="183"/>
      <c r="B80" s="180"/>
      <c r="C80" s="83" t="s">
        <v>259</v>
      </c>
      <c r="D80" s="19"/>
      <c r="E80" s="180"/>
      <c r="F80" s="16">
        <v>276</v>
      </c>
      <c r="G80" s="17"/>
      <c r="H80" s="18">
        <f t="shared" si="1"/>
        <v>0</v>
      </c>
      <c r="I80" s="20"/>
      <c r="J80" s="198"/>
      <c r="K80" s="26"/>
      <c r="L80" s="75"/>
      <c r="M80" s="75"/>
    </row>
    <row r="81" spans="1:13" ht="75" hidden="1">
      <c r="A81" s="183"/>
      <c r="B81" s="180"/>
      <c r="C81" s="83" t="s">
        <v>258</v>
      </c>
      <c r="D81" s="19" t="s">
        <v>257</v>
      </c>
      <c r="E81" s="180"/>
      <c r="F81" s="16">
        <v>746</v>
      </c>
      <c r="G81" s="17"/>
      <c r="H81" s="18">
        <f t="shared" si="1"/>
        <v>0</v>
      </c>
      <c r="I81" s="28"/>
      <c r="J81" s="198"/>
      <c r="K81" s="26"/>
      <c r="L81" s="75"/>
      <c r="M81" s="75"/>
    </row>
    <row r="82" spans="1:13" ht="90" hidden="1">
      <c r="A82" s="183"/>
      <c r="B82" s="180"/>
      <c r="C82" s="83" t="s">
        <v>256</v>
      </c>
      <c r="D82" s="19" t="s">
        <v>255</v>
      </c>
      <c r="E82" s="180"/>
      <c r="F82" s="16">
        <v>747</v>
      </c>
      <c r="G82" s="17"/>
      <c r="H82" s="18">
        <f t="shared" si="1"/>
        <v>0</v>
      </c>
      <c r="I82" s="20"/>
      <c r="J82" s="198"/>
      <c r="K82" s="26"/>
      <c r="L82" s="75"/>
      <c r="M82" s="75"/>
    </row>
    <row r="83" spans="1:13" ht="153.94999999999999" customHeight="1">
      <c r="A83" s="183"/>
      <c r="B83" s="19" t="s">
        <v>254</v>
      </c>
      <c r="C83" s="83" t="s">
        <v>253</v>
      </c>
      <c r="D83" s="19" t="s">
        <v>252</v>
      </c>
      <c r="E83" s="19" t="s">
        <v>251</v>
      </c>
      <c r="F83" s="16">
        <v>277</v>
      </c>
      <c r="G83" s="17" t="s">
        <v>405</v>
      </c>
      <c r="H83" s="18">
        <f t="shared" si="1"/>
        <v>0</v>
      </c>
      <c r="I83" s="28">
        <f>AVERAGE(H83)</f>
        <v>0</v>
      </c>
      <c r="J83" s="19" t="s">
        <v>1172</v>
      </c>
      <c r="K83" s="102"/>
      <c r="L83" s="75"/>
      <c r="M83" s="75"/>
    </row>
    <row r="84" spans="1:13" ht="60" hidden="1">
      <c r="A84" s="183"/>
      <c r="B84" s="19" t="s">
        <v>250</v>
      </c>
      <c r="C84" s="83" t="s">
        <v>249</v>
      </c>
      <c r="D84" s="19" t="s">
        <v>248</v>
      </c>
      <c r="E84" s="19" t="s">
        <v>247</v>
      </c>
      <c r="F84" s="16">
        <v>279</v>
      </c>
      <c r="G84" s="17"/>
      <c r="H84" s="18">
        <f t="shared" si="1"/>
        <v>0</v>
      </c>
      <c r="I84" s="20"/>
      <c r="J84" s="19"/>
      <c r="K84" s="26"/>
      <c r="L84" s="75"/>
      <c r="M84" s="75"/>
    </row>
    <row r="85" spans="1:13" ht="90" hidden="1">
      <c r="A85" s="183"/>
      <c r="B85" s="180" t="s">
        <v>246</v>
      </c>
      <c r="C85" s="83" t="s">
        <v>245</v>
      </c>
      <c r="D85" s="19"/>
      <c r="E85" s="180" t="s">
        <v>244</v>
      </c>
      <c r="F85" s="16">
        <v>457</v>
      </c>
      <c r="G85" s="17"/>
      <c r="H85" s="18">
        <f t="shared" si="1"/>
        <v>0</v>
      </c>
      <c r="I85" s="20"/>
      <c r="J85" s="26"/>
      <c r="K85" s="26"/>
      <c r="L85" s="75"/>
      <c r="M85" s="75"/>
    </row>
    <row r="86" spans="1:13" hidden="1">
      <c r="A86" s="183"/>
      <c r="B86" s="180"/>
      <c r="C86" s="83" t="s">
        <v>243</v>
      </c>
      <c r="D86" s="19" t="s">
        <v>242</v>
      </c>
      <c r="E86" s="180"/>
      <c r="F86" s="16">
        <v>280</v>
      </c>
      <c r="G86" s="17"/>
      <c r="H86" s="18">
        <f t="shared" si="1"/>
        <v>0</v>
      </c>
      <c r="I86" s="20"/>
      <c r="J86" s="19"/>
      <c r="K86" s="26"/>
      <c r="L86" s="75"/>
      <c r="M86" s="75"/>
    </row>
    <row r="87" spans="1:13" hidden="1">
      <c r="A87" s="183"/>
      <c r="B87" s="180"/>
      <c r="C87" s="83" t="s">
        <v>241</v>
      </c>
      <c r="D87" s="19"/>
      <c r="E87" s="180"/>
      <c r="F87" s="16">
        <v>281</v>
      </c>
      <c r="G87" s="17"/>
      <c r="H87" s="18">
        <f t="shared" si="1"/>
        <v>0</v>
      </c>
      <c r="I87" s="20"/>
      <c r="J87" s="19"/>
      <c r="K87" s="26"/>
      <c r="L87" s="75"/>
      <c r="M87" s="75"/>
    </row>
    <row r="88" spans="1:13" ht="30" hidden="1">
      <c r="A88" s="183"/>
      <c r="B88" s="180"/>
      <c r="C88" s="83" t="s">
        <v>240</v>
      </c>
      <c r="D88" s="19"/>
      <c r="E88" s="180"/>
      <c r="F88" s="16">
        <v>282</v>
      </c>
      <c r="G88" s="17"/>
      <c r="H88" s="18">
        <f t="shared" si="1"/>
        <v>0</v>
      </c>
      <c r="I88" s="20"/>
      <c r="J88" s="19"/>
      <c r="K88" s="26"/>
      <c r="L88" s="75"/>
      <c r="M88" s="75"/>
    </row>
    <row r="89" spans="1:13" ht="105" hidden="1">
      <c r="A89" s="183"/>
      <c r="B89" s="19" t="s">
        <v>239</v>
      </c>
      <c r="C89" s="83" t="s">
        <v>238</v>
      </c>
      <c r="D89" s="19" t="s">
        <v>237</v>
      </c>
      <c r="E89" s="19" t="s">
        <v>236</v>
      </c>
      <c r="F89" s="16">
        <v>283</v>
      </c>
      <c r="G89" s="17"/>
      <c r="H89" s="18">
        <f t="shared" si="1"/>
        <v>0</v>
      </c>
      <c r="I89" s="20"/>
      <c r="J89" s="19"/>
      <c r="K89" s="26"/>
      <c r="L89" s="75"/>
      <c r="M89" s="75"/>
    </row>
    <row r="90" spans="1:13" ht="45">
      <c r="A90" s="183" t="s">
        <v>235</v>
      </c>
      <c r="B90" s="180" t="s">
        <v>234</v>
      </c>
      <c r="C90" s="83" t="s">
        <v>233</v>
      </c>
      <c r="D90" s="19" t="s">
        <v>232</v>
      </c>
      <c r="E90" s="180" t="s">
        <v>231</v>
      </c>
      <c r="F90" s="16">
        <v>454</v>
      </c>
      <c r="G90" s="185" t="s">
        <v>429</v>
      </c>
      <c r="H90" s="187">
        <f t="shared" si="1"/>
        <v>1</v>
      </c>
      <c r="I90" s="195">
        <f>AVERAGE(H90,H93,H94,H95,H96,H97,H101)</f>
        <v>0.16666666666666666</v>
      </c>
      <c r="J90" s="214"/>
      <c r="K90" s="174" t="s">
        <v>549</v>
      </c>
      <c r="L90" s="168"/>
      <c r="M90" s="168"/>
    </row>
    <row r="91" spans="1:13" ht="18.95" hidden="1" customHeight="1">
      <c r="A91" s="183"/>
      <c r="B91" s="180"/>
      <c r="C91" s="19" t="s">
        <v>230</v>
      </c>
      <c r="D91" s="19" t="s">
        <v>229</v>
      </c>
      <c r="E91" s="180"/>
      <c r="F91" s="16">
        <v>284</v>
      </c>
      <c r="G91" s="193"/>
      <c r="H91" s="194"/>
      <c r="I91" s="196"/>
      <c r="J91" s="215"/>
      <c r="K91" s="175"/>
      <c r="L91" s="169"/>
      <c r="M91" s="169"/>
    </row>
    <row r="92" spans="1:13" ht="60">
      <c r="A92" s="183"/>
      <c r="B92" s="180"/>
      <c r="C92" s="19" t="s">
        <v>228</v>
      </c>
      <c r="D92" s="19" t="s">
        <v>227</v>
      </c>
      <c r="E92" s="180"/>
      <c r="F92" s="16">
        <v>285</v>
      </c>
      <c r="G92" s="186"/>
      <c r="H92" s="188"/>
      <c r="I92" s="196"/>
      <c r="J92" s="216"/>
      <c r="K92" s="176"/>
      <c r="L92" s="169"/>
      <c r="M92" s="169"/>
    </row>
    <row r="93" spans="1:13" ht="60">
      <c r="A93" s="183"/>
      <c r="B93" s="180"/>
      <c r="C93" s="19" t="s">
        <v>226</v>
      </c>
      <c r="D93" s="19" t="s">
        <v>225</v>
      </c>
      <c r="E93" s="180"/>
      <c r="F93" s="16">
        <v>286</v>
      </c>
      <c r="G93" s="17" t="s">
        <v>405</v>
      </c>
      <c r="H93" s="18">
        <f t="shared" ref="H93:H111" si="2">IF(G93="SI",1,IF(G93="PARCIAL",0.5,IF(G93="NO APLICA","",0)))</f>
        <v>0</v>
      </c>
      <c r="I93" s="196"/>
      <c r="J93" s="19" t="s">
        <v>1173</v>
      </c>
      <c r="K93" s="26"/>
      <c r="L93" s="169"/>
      <c r="M93" s="169"/>
    </row>
    <row r="94" spans="1:13" ht="30">
      <c r="A94" s="183"/>
      <c r="B94" s="180"/>
      <c r="C94" s="19" t="s">
        <v>224</v>
      </c>
      <c r="D94" s="19"/>
      <c r="E94" s="180"/>
      <c r="F94" s="16">
        <v>287</v>
      </c>
      <c r="G94" s="17" t="s">
        <v>405</v>
      </c>
      <c r="H94" s="18">
        <f t="shared" si="2"/>
        <v>0</v>
      </c>
      <c r="I94" s="196"/>
      <c r="J94" s="19"/>
      <c r="K94" s="26"/>
      <c r="L94" s="169"/>
      <c r="M94" s="169"/>
    </row>
    <row r="95" spans="1:13" ht="60.95" customHeight="1">
      <c r="A95" s="183"/>
      <c r="B95" s="19" t="s">
        <v>223</v>
      </c>
      <c r="C95" s="19" t="s">
        <v>222</v>
      </c>
      <c r="D95" s="19" t="s">
        <v>221</v>
      </c>
      <c r="E95" s="19" t="s">
        <v>220</v>
      </c>
      <c r="F95" s="16">
        <v>288</v>
      </c>
      <c r="G95" s="17" t="s">
        <v>431</v>
      </c>
      <c r="H95" s="18" t="str">
        <f t="shared" si="2"/>
        <v/>
      </c>
      <c r="I95" s="196"/>
      <c r="J95" s="19"/>
      <c r="K95" s="26"/>
      <c r="L95" s="169"/>
      <c r="M95" s="169"/>
    </row>
    <row r="96" spans="1:13" ht="75">
      <c r="A96" s="183"/>
      <c r="B96" s="180" t="s">
        <v>219</v>
      </c>
      <c r="C96" s="19" t="s">
        <v>218</v>
      </c>
      <c r="D96" s="19" t="s">
        <v>217</v>
      </c>
      <c r="E96" s="180"/>
      <c r="F96" s="16">
        <v>289</v>
      </c>
      <c r="G96" s="17" t="s">
        <v>405</v>
      </c>
      <c r="H96" s="18">
        <f t="shared" si="2"/>
        <v>0</v>
      </c>
      <c r="I96" s="196"/>
      <c r="J96" s="210" t="s">
        <v>1174</v>
      </c>
      <c r="K96" s="214"/>
      <c r="L96" s="169"/>
      <c r="M96" s="169"/>
    </row>
    <row r="97" spans="1:13" ht="60">
      <c r="A97" s="183"/>
      <c r="B97" s="180"/>
      <c r="C97" s="19" t="s">
        <v>216</v>
      </c>
      <c r="D97" s="19"/>
      <c r="E97" s="180"/>
      <c r="F97" s="16">
        <v>290</v>
      </c>
      <c r="G97" s="17" t="s">
        <v>405</v>
      </c>
      <c r="H97" s="18">
        <f t="shared" si="2"/>
        <v>0</v>
      </c>
      <c r="I97" s="196"/>
      <c r="J97" s="211"/>
      <c r="K97" s="216"/>
      <c r="L97" s="169"/>
      <c r="M97" s="169"/>
    </row>
    <row r="98" spans="1:13" ht="32.1" hidden="1" customHeight="1">
      <c r="A98" s="183"/>
      <c r="B98" s="180" t="s">
        <v>215</v>
      </c>
      <c r="C98" s="19" t="s">
        <v>214</v>
      </c>
      <c r="D98" s="19"/>
      <c r="E98" s="180" t="s">
        <v>213</v>
      </c>
      <c r="F98" s="16">
        <v>291</v>
      </c>
      <c r="G98" s="17"/>
      <c r="H98" s="18">
        <f t="shared" si="2"/>
        <v>0</v>
      </c>
      <c r="I98" s="196"/>
      <c r="J98" s="19"/>
      <c r="K98" s="26"/>
      <c r="L98" s="169"/>
      <c r="M98" s="169"/>
    </row>
    <row r="99" spans="1:13" ht="48" hidden="1" customHeight="1">
      <c r="A99" s="183"/>
      <c r="B99" s="180"/>
      <c r="C99" s="19" t="s">
        <v>212</v>
      </c>
      <c r="D99" s="19"/>
      <c r="E99" s="180"/>
      <c r="F99" s="16">
        <v>292</v>
      </c>
      <c r="G99" s="17"/>
      <c r="H99" s="18">
        <f t="shared" si="2"/>
        <v>0</v>
      </c>
      <c r="I99" s="196"/>
      <c r="J99" s="19"/>
      <c r="K99" s="26"/>
      <c r="L99" s="169"/>
      <c r="M99" s="169"/>
    </row>
    <row r="100" spans="1:13" ht="48" hidden="1" customHeight="1">
      <c r="A100" s="183"/>
      <c r="B100" s="180"/>
      <c r="C100" s="19" t="s">
        <v>211</v>
      </c>
      <c r="D100" s="19"/>
      <c r="E100" s="180"/>
      <c r="F100" s="16">
        <v>293</v>
      </c>
      <c r="G100" s="17"/>
      <c r="H100" s="18">
        <f t="shared" si="2"/>
        <v>0</v>
      </c>
      <c r="I100" s="196"/>
      <c r="J100" s="19"/>
      <c r="K100" s="26"/>
      <c r="L100" s="169"/>
      <c r="M100" s="169"/>
    </row>
    <row r="101" spans="1:13" ht="45.95" customHeight="1">
      <c r="A101" s="183"/>
      <c r="B101" s="19" t="s">
        <v>210</v>
      </c>
      <c r="C101" s="19" t="s">
        <v>209</v>
      </c>
      <c r="D101" s="19" t="s">
        <v>208</v>
      </c>
      <c r="E101" s="19" t="s">
        <v>207</v>
      </c>
      <c r="F101" s="16">
        <v>455</v>
      </c>
      <c r="G101" s="17" t="s">
        <v>405</v>
      </c>
      <c r="H101" s="18">
        <f t="shared" si="2"/>
        <v>0</v>
      </c>
      <c r="I101" s="197"/>
      <c r="J101" s="19"/>
      <c r="K101" s="26"/>
      <c r="L101" s="170"/>
      <c r="M101" s="170"/>
    </row>
    <row r="102" spans="1:13" ht="105" hidden="1">
      <c r="A102" s="183"/>
      <c r="B102" s="180" t="s">
        <v>206</v>
      </c>
      <c r="C102" s="19" t="s">
        <v>205</v>
      </c>
      <c r="D102" s="19" t="s">
        <v>204</v>
      </c>
      <c r="E102" s="180"/>
      <c r="F102" s="16">
        <v>456</v>
      </c>
      <c r="G102" s="17"/>
      <c r="H102" s="18">
        <f t="shared" si="2"/>
        <v>0</v>
      </c>
      <c r="I102" s="20"/>
      <c r="J102" s="26"/>
      <c r="K102" s="26"/>
      <c r="L102" s="75"/>
      <c r="M102" s="75"/>
    </row>
    <row r="103" spans="1:13" hidden="1">
      <c r="A103" s="183"/>
      <c r="B103" s="180"/>
      <c r="C103" s="19" t="s">
        <v>203</v>
      </c>
      <c r="D103" s="19"/>
      <c r="E103" s="180"/>
      <c r="F103" s="16">
        <v>295</v>
      </c>
      <c r="G103" s="17"/>
      <c r="H103" s="18">
        <f t="shared" si="2"/>
        <v>0</v>
      </c>
      <c r="I103" s="20"/>
      <c r="J103" s="19"/>
      <c r="K103" s="26"/>
      <c r="L103" s="75"/>
      <c r="M103" s="75"/>
    </row>
    <row r="104" spans="1:13" hidden="1">
      <c r="A104" s="183"/>
      <c r="B104" s="180"/>
      <c r="C104" s="19" t="s">
        <v>202</v>
      </c>
      <c r="D104" s="19"/>
      <c r="E104" s="180"/>
      <c r="F104" s="16">
        <v>296</v>
      </c>
      <c r="G104" s="17"/>
      <c r="H104" s="18">
        <f t="shared" si="2"/>
        <v>0</v>
      </c>
      <c r="I104" s="20"/>
      <c r="J104" s="19"/>
      <c r="K104" s="26"/>
      <c r="L104" s="75"/>
      <c r="M104" s="75"/>
    </row>
    <row r="105" spans="1:13" hidden="1">
      <c r="A105" s="183"/>
      <c r="B105" s="180"/>
      <c r="C105" s="19" t="s">
        <v>201</v>
      </c>
      <c r="D105" s="19"/>
      <c r="E105" s="180"/>
      <c r="F105" s="16">
        <v>297</v>
      </c>
      <c r="G105" s="17"/>
      <c r="H105" s="18">
        <f t="shared" si="2"/>
        <v>0</v>
      </c>
      <c r="I105" s="20"/>
      <c r="J105" s="19"/>
      <c r="K105" s="26"/>
      <c r="L105" s="75"/>
      <c r="M105" s="75"/>
    </row>
    <row r="106" spans="1:13" hidden="1">
      <c r="A106" s="183"/>
      <c r="B106" s="180"/>
      <c r="C106" s="19" t="s">
        <v>200</v>
      </c>
      <c r="D106" s="19"/>
      <c r="E106" s="180"/>
      <c r="F106" s="16">
        <v>298</v>
      </c>
      <c r="G106" s="17"/>
      <c r="H106" s="18">
        <f t="shared" si="2"/>
        <v>0</v>
      </c>
      <c r="I106" s="20"/>
      <c r="J106" s="19"/>
      <c r="K106" s="26"/>
      <c r="L106" s="75"/>
      <c r="M106" s="75"/>
    </row>
    <row r="107" spans="1:13" ht="96" customHeight="1">
      <c r="A107" s="183" t="s">
        <v>199</v>
      </c>
      <c r="B107" s="19" t="s">
        <v>198</v>
      </c>
      <c r="C107" s="19" t="s">
        <v>197</v>
      </c>
      <c r="D107" s="19" t="s">
        <v>196</v>
      </c>
      <c r="E107" s="19" t="s">
        <v>195</v>
      </c>
      <c r="F107" s="16">
        <v>300</v>
      </c>
      <c r="G107" s="17" t="s">
        <v>429</v>
      </c>
      <c r="H107" s="18">
        <f t="shared" si="2"/>
        <v>1</v>
      </c>
      <c r="I107" s="184">
        <f>AVERAGE(H107,H108,H110)</f>
        <v>0.83333333333333337</v>
      </c>
      <c r="J107" s="210" t="s">
        <v>1175</v>
      </c>
      <c r="K107" s="174" t="s">
        <v>548</v>
      </c>
      <c r="L107" s="168"/>
      <c r="M107" s="168"/>
    </row>
    <row r="108" spans="1:13" ht="75">
      <c r="A108" s="183"/>
      <c r="B108" s="19" t="s">
        <v>194</v>
      </c>
      <c r="C108" s="19" t="s">
        <v>193</v>
      </c>
      <c r="D108" s="19"/>
      <c r="E108" s="19" t="s">
        <v>192</v>
      </c>
      <c r="F108" s="16">
        <v>301</v>
      </c>
      <c r="G108" s="17" t="s">
        <v>429</v>
      </c>
      <c r="H108" s="18">
        <f t="shared" si="2"/>
        <v>1</v>
      </c>
      <c r="I108" s="184"/>
      <c r="J108" s="211"/>
      <c r="K108" s="176"/>
      <c r="L108" s="169"/>
      <c r="M108" s="169"/>
    </row>
    <row r="109" spans="1:13" ht="150" hidden="1" customHeight="1">
      <c r="A109" s="183"/>
      <c r="B109" s="19" t="s">
        <v>191</v>
      </c>
      <c r="C109" s="19" t="s">
        <v>190</v>
      </c>
      <c r="D109" s="19" t="s">
        <v>189</v>
      </c>
      <c r="E109" s="19" t="s">
        <v>188</v>
      </c>
      <c r="F109" s="16">
        <v>302</v>
      </c>
      <c r="G109" s="17"/>
      <c r="H109" s="18">
        <f t="shared" si="2"/>
        <v>0</v>
      </c>
      <c r="I109" s="184"/>
      <c r="J109" s="19"/>
      <c r="K109" s="26"/>
      <c r="L109" s="169"/>
      <c r="M109" s="169"/>
    </row>
    <row r="110" spans="1:13" ht="135">
      <c r="A110" s="183"/>
      <c r="B110" s="19" t="s">
        <v>187</v>
      </c>
      <c r="C110" s="19" t="s">
        <v>186</v>
      </c>
      <c r="D110" s="19" t="s">
        <v>508</v>
      </c>
      <c r="E110" s="19" t="s">
        <v>184</v>
      </c>
      <c r="F110" s="16">
        <v>303</v>
      </c>
      <c r="G110" s="17" t="s">
        <v>430</v>
      </c>
      <c r="H110" s="18">
        <f t="shared" si="2"/>
        <v>0.5</v>
      </c>
      <c r="I110" s="184"/>
      <c r="J110" s="32" t="s">
        <v>1176</v>
      </c>
      <c r="K110" s="102" t="s">
        <v>547</v>
      </c>
      <c r="L110" s="170"/>
      <c r="M110" s="170"/>
    </row>
    <row r="111" spans="1:13" ht="192" customHeight="1">
      <c r="A111" s="183" t="s">
        <v>183</v>
      </c>
      <c r="B111" s="180" t="s">
        <v>182</v>
      </c>
      <c r="C111" s="19" t="s">
        <v>181</v>
      </c>
      <c r="D111" s="19" t="s">
        <v>176</v>
      </c>
      <c r="E111" s="180" t="s">
        <v>180</v>
      </c>
      <c r="F111" s="16">
        <v>452</v>
      </c>
      <c r="G111" s="185" t="s">
        <v>405</v>
      </c>
      <c r="H111" s="187">
        <f t="shared" si="2"/>
        <v>0</v>
      </c>
      <c r="I111" s="184">
        <f>AVERAGE(H111,H113,H114,H115)</f>
        <v>0</v>
      </c>
      <c r="J111" s="192" t="s">
        <v>551</v>
      </c>
      <c r="K111" s="214"/>
      <c r="L111" s="168"/>
      <c r="M111" s="168"/>
    </row>
    <row r="112" spans="1:13" ht="168.95" customHeight="1">
      <c r="A112" s="183"/>
      <c r="B112" s="180"/>
      <c r="C112" s="19" t="s">
        <v>179</v>
      </c>
      <c r="D112" s="19" t="s">
        <v>178</v>
      </c>
      <c r="E112" s="180"/>
      <c r="F112" s="16">
        <v>305</v>
      </c>
      <c r="G112" s="186"/>
      <c r="H112" s="188"/>
      <c r="I112" s="184"/>
      <c r="J112" s="175"/>
      <c r="K112" s="215"/>
      <c r="L112" s="169"/>
      <c r="M112" s="169"/>
    </row>
    <row r="113" spans="1:13" ht="171" customHeight="1">
      <c r="A113" s="183"/>
      <c r="B113" s="180"/>
      <c r="C113" s="19" t="s">
        <v>177</v>
      </c>
      <c r="D113" s="19" t="s">
        <v>176</v>
      </c>
      <c r="E113" s="180"/>
      <c r="F113" s="16">
        <v>306</v>
      </c>
      <c r="G113" s="17" t="s">
        <v>431</v>
      </c>
      <c r="H113" s="18" t="str">
        <f>IF(G113="SI",1,IF(G113="PARCIAL",0.5,IF(G113="NO APLICA","",0)))</f>
        <v/>
      </c>
      <c r="I113" s="184"/>
      <c r="J113" s="175"/>
      <c r="K113" s="215"/>
      <c r="L113" s="169"/>
      <c r="M113" s="169"/>
    </row>
    <row r="114" spans="1:13">
      <c r="A114" s="183"/>
      <c r="B114" s="180"/>
      <c r="C114" s="19" t="s">
        <v>175</v>
      </c>
      <c r="D114" s="19"/>
      <c r="E114" s="180"/>
      <c r="F114" s="16">
        <v>307</v>
      </c>
      <c r="G114" s="17" t="s">
        <v>431</v>
      </c>
      <c r="H114" s="18" t="str">
        <f>IF(G114="SI",1,IF(G114="PARCIAL",0.5,IF(G114="NO APLICA","",0)))</f>
        <v/>
      </c>
      <c r="I114" s="184"/>
      <c r="J114" s="175"/>
      <c r="K114" s="215"/>
      <c r="L114" s="169"/>
      <c r="M114" s="169"/>
    </row>
    <row r="115" spans="1:13" ht="60">
      <c r="A115" s="183"/>
      <c r="B115" s="180"/>
      <c r="C115" s="19" t="s">
        <v>174</v>
      </c>
      <c r="D115" s="19"/>
      <c r="E115" s="180"/>
      <c r="F115" s="16">
        <v>308</v>
      </c>
      <c r="G115" s="17" t="s">
        <v>431</v>
      </c>
      <c r="H115" s="18" t="str">
        <f>IF(G115="SI",1,IF(G115="PARCIAL",0.5,IF(G115="NO APLICA","",0)))</f>
        <v/>
      </c>
      <c r="I115" s="184"/>
      <c r="J115" s="176"/>
      <c r="K115" s="216"/>
      <c r="L115" s="170"/>
      <c r="M115" s="170"/>
    </row>
    <row r="116" spans="1:13" ht="138.94999999999999" hidden="1" customHeight="1">
      <c r="A116" s="183" t="s">
        <v>173</v>
      </c>
      <c r="B116" s="19" t="s">
        <v>172</v>
      </c>
      <c r="C116" s="19" t="s">
        <v>171</v>
      </c>
      <c r="D116" s="19"/>
      <c r="E116" s="19"/>
      <c r="F116" s="16">
        <v>748</v>
      </c>
      <c r="G116" s="17"/>
      <c r="H116" s="18">
        <f>IF(G116="SI",1,IF(G116="PARCIAL",0.5,IF(G116="NO APLICA","",0)))</f>
        <v>0</v>
      </c>
      <c r="I116" s="184">
        <f>AVERAGE(H117,H119,H120,H121,H122,H123,H124,H125,H126,H127,H129,H130,H131,H132,H133,H134,H135,H136,H137,H138,H139,H140,H141,H142,H143,H145,H146,H147,H148,H149,H150,H151,H152,H153,H154,)</f>
        <v>0</v>
      </c>
      <c r="J116" s="26"/>
      <c r="K116" s="26"/>
      <c r="L116" s="75"/>
      <c r="M116" s="75"/>
    </row>
    <row r="117" spans="1:13" ht="80.099999999999994" customHeight="1">
      <c r="A117" s="183"/>
      <c r="B117" s="180" t="s">
        <v>170</v>
      </c>
      <c r="C117" s="19" t="s">
        <v>169</v>
      </c>
      <c r="D117" s="19" t="s">
        <v>168</v>
      </c>
      <c r="E117" s="180" t="s">
        <v>167</v>
      </c>
      <c r="F117" s="16">
        <v>439</v>
      </c>
      <c r="G117" s="185" t="s">
        <v>405</v>
      </c>
      <c r="H117" s="187">
        <f>IF(G117="SI",1,IF(G117="PARCIAL",0.5,IF(G117="NO APLICA","",0)))</f>
        <v>0</v>
      </c>
      <c r="I117" s="184"/>
      <c r="J117" s="192" t="s">
        <v>1150</v>
      </c>
      <c r="K117" s="214"/>
      <c r="L117" s="168"/>
      <c r="M117" s="168"/>
    </row>
    <row r="118" spans="1:13" ht="30">
      <c r="A118" s="183"/>
      <c r="B118" s="180"/>
      <c r="C118" s="19" t="s">
        <v>158</v>
      </c>
      <c r="D118" s="19"/>
      <c r="E118" s="180"/>
      <c r="F118" s="16">
        <v>310</v>
      </c>
      <c r="G118" s="186"/>
      <c r="H118" s="188"/>
      <c r="I118" s="184"/>
      <c r="J118" s="175"/>
      <c r="K118" s="215"/>
      <c r="L118" s="169"/>
      <c r="M118" s="169"/>
    </row>
    <row r="119" spans="1:13" ht="30">
      <c r="A119" s="183"/>
      <c r="B119" s="180"/>
      <c r="C119" s="19" t="s">
        <v>157</v>
      </c>
      <c r="D119" s="19"/>
      <c r="E119" s="180"/>
      <c r="F119" s="16">
        <v>440</v>
      </c>
      <c r="G119" s="17" t="s">
        <v>405</v>
      </c>
      <c r="H119" s="18">
        <f t="shared" ref="H119:H127" si="3">IF(G119="SI",1,IF(G119="PARCIAL",0.5,IF(G119="NO APLICA","",0)))</f>
        <v>0</v>
      </c>
      <c r="I119" s="184"/>
      <c r="J119" s="175"/>
      <c r="K119" s="215"/>
      <c r="L119" s="169"/>
      <c r="M119" s="169"/>
    </row>
    <row r="120" spans="1:13" ht="17.100000000000001" customHeight="1">
      <c r="A120" s="183"/>
      <c r="B120" s="180"/>
      <c r="C120" s="19" t="s">
        <v>156</v>
      </c>
      <c r="D120" s="19"/>
      <c r="E120" s="180"/>
      <c r="F120" s="16">
        <v>311</v>
      </c>
      <c r="G120" s="17" t="s">
        <v>405</v>
      </c>
      <c r="H120" s="18">
        <f t="shared" si="3"/>
        <v>0</v>
      </c>
      <c r="I120" s="184"/>
      <c r="J120" s="175"/>
      <c r="K120" s="215"/>
      <c r="L120" s="169"/>
      <c r="M120" s="169"/>
    </row>
    <row r="121" spans="1:13" ht="30">
      <c r="A121" s="183"/>
      <c r="B121" s="180"/>
      <c r="C121" s="19" t="s">
        <v>166</v>
      </c>
      <c r="D121" s="19"/>
      <c r="E121" s="180"/>
      <c r="F121" s="16">
        <v>312</v>
      </c>
      <c r="G121" s="17" t="s">
        <v>405</v>
      </c>
      <c r="H121" s="18">
        <f t="shared" si="3"/>
        <v>0</v>
      </c>
      <c r="I121" s="184"/>
      <c r="J121" s="175"/>
      <c r="K121" s="215"/>
      <c r="L121" s="169"/>
      <c r="M121" s="169"/>
    </row>
    <row r="122" spans="1:13">
      <c r="A122" s="183"/>
      <c r="B122" s="180"/>
      <c r="C122" s="19" t="s">
        <v>154</v>
      </c>
      <c r="D122" s="19"/>
      <c r="E122" s="180"/>
      <c r="F122" s="16">
        <v>313</v>
      </c>
      <c r="G122" s="17" t="s">
        <v>405</v>
      </c>
      <c r="H122" s="18">
        <f t="shared" si="3"/>
        <v>0</v>
      </c>
      <c r="I122" s="184"/>
      <c r="J122" s="175"/>
      <c r="K122" s="215"/>
      <c r="L122" s="169"/>
      <c r="M122" s="169"/>
    </row>
    <row r="123" spans="1:13" ht="30">
      <c r="A123" s="183"/>
      <c r="B123" s="180"/>
      <c r="C123" s="19" t="s">
        <v>153</v>
      </c>
      <c r="D123" s="19"/>
      <c r="E123" s="180"/>
      <c r="F123" s="16">
        <v>314</v>
      </c>
      <c r="G123" s="17" t="s">
        <v>405</v>
      </c>
      <c r="H123" s="18">
        <f t="shared" si="3"/>
        <v>0</v>
      </c>
      <c r="I123" s="184"/>
      <c r="J123" s="175"/>
      <c r="K123" s="215"/>
      <c r="L123" s="169"/>
      <c r="M123" s="169"/>
    </row>
    <row r="124" spans="1:13" ht="30">
      <c r="A124" s="183"/>
      <c r="B124" s="180"/>
      <c r="C124" s="19" t="s">
        <v>165</v>
      </c>
      <c r="D124" s="19"/>
      <c r="E124" s="180"/>
      <c r="F124" s="16">
        <v>315</v>
      </c>
      <c r="G124" s="17" t="s">
        <v>405</v>
      </c>
      <c r="H124" s="18">
        <f t="shared" si="3"/>
        <v>0</v>
      </c>
      <c r="I124" s="184"/>
      <c r="J124" s="175"/>
      <c r="K124" s="215"/>
      <c r="L124" s="169"/>
      <c r="M124" s="169"/>
    </row>
    <row r="125" spans="1:13">
      <c r="A125" s="183"/>
      <c r="B125" s="180"/>
      <c r="C125" s="19" t="s">
        <v>164</v>
      </c>
      <c r="D125" s="19"/>
      <c r="E125" s="180"/>
      <c r="F125" s="16">
        <v>316</v>
      </c>
      <c r="G125" s="17" t="s">
        <v>405</v>
      </c>
      <c r="H125" s="18">
        <f t="shared" si="3"/>
        <v>0</v>
      </c>
      <c r="I125" s="184"/>
      <c r="J125" s="175"/>
      <c r="K125" s="215"/>
      <c r="L125" s="169"/>
      <c r="M125" s="169"/>
    </row>
    <row r="126" spans="1:13" ht="83.1" customHeight="1">
      <c r="A126" s="183"/>
      <c r="B126" s="180"/>
      <c r="C126" s="19" t="s">
        <v>163</v>
      </c>
      <c r="D126" s="19"/>
      <c r="E126" s="180"/>
      <c r="F126" s="16">
        <v>441</v>
      </c>
      <c r="G126" s="17" t="s">
        <v>405</v>
      </c>
      <c r="H126" s="18">
        <f t="shared" si="3"/>
        <v>0</v>
      </c>
      <c r="I126" s="184"/>
      <c r="J126" s="176"/>
      <c r="K126" s="216"/>
      <c r="L126" s="170"/>
      <c r="M126" s="170"/>
    </row>
    <row r="127" spans="1:13" ht="153.94999999999999" customHeight="1">
      <c r="A127" s="183"/>
      <c r="B127" s="180" t="s">
        <v>162</v>
      </c>
      <c r="C127" s="19" t="s">
        <v>161</v>
      </c>
      <c r="D127" s="19" t="s">
        <v>160</v>
      </c>
      <c r="E127" s="180" t="s">
        <v>159</v>
      </c>
      <c r="F127" s="16">
        <v>459</v>
      </c>
      <c r="G127" s="185" t="s">
        <v>405</v>
      </c>
      <c r="H127" s="187">
        <f t="shared" si="3"/>
        <v>0</v>
      </c>
      <c r="I127" s="184"/>
      <c r="J127" s="192" t="s">
        <v>1150</v>
      </c>
      <c r="K127" s="214"/>
      <c r="L127" s="168"/>
      <c r="M127" s="168"/>
    </row>
    <row r="128" spans="1:13" ht="30">
      <c r="A128" s="183"/>
      <c r="B128" s="180"/>
      <c r="C128" s="19" t="s">
        <v>158</v>
      </c>
      <c r="D128" s="19"/>
      <c r="E128" s="180"/>
      <c r="F128" s="16">
        <v>460</v>
      </c>
      <c r="G128" s="186"/>
      <c r="H128" s="188"/>
      <c r="I128" s="184"/>
      <c r="J128" s="175"/>
      <c r="K128" s="215"/>
      <c r="L128" s="169"/>
      <c r="M128" s="169"/>
    </row>
    <row r="129" spans="1:13" ht="30">
      <c r="A129" s="183"/>
      <c r="B129" s="180"/>
      <c r="C129" s="19" t="s">
        <v>157</v>
      </c>
      <c r="D129" s="19"/>
      <c r="E129" s="180"/>
      <c r="F129" s="16">
        <v>461</v>
      </c>
      <c r="G129" s="17" t="s">
        <v>405</v>
      </c>
      <c r="H129" s="18">
        <f t="shared" ref="H129:H143" si="4">IF(G129="SI",1,IF(G129="PARCIAL",0.5,IF(G129="NO APLICA","",0)))</f>
        <v>0</v>
      </c>
      <c r="I129" s="184"/>
      <c r="J129" s="175"/>
      <c r="K129" s="215"/>
      <c r="L129" s="169"/>
      <c r="M129" s="169"/>
    </row>
    <row r="130" spans="1:13" ht="30">
      <c r="A130" s="183"/>
      <c r="B130" s="180"/>
      <c r="C130" s="19" t="s">
        <v>156</v>
      </c>
      <c r="D130" s="19"/>
      <c r="E130" s="180"/>
      <c r="F130" s="16">
        <v>462</v>
      </c>
      <c r="G130" s="17" t="s">
        <v>405</v>
      </c>
      <c r="H130" s="18">
        <f t="shared" si="4"/>
        <v>0</v>
      </c>
      <c r="I130" s="184"/>
      <c r="J130" s="175"/>
      <c r="K130" s="215"/>
      <c r="L130" s="169"/>
      <c r="M130" s="169"/>
    </row>
    <row r="131" spans="1:13">
      <c r="A131" s="183"/>
      <c r="B131" s="180"/>
      <c r="C131" s="19" t="s">
        <v>155</v>
      </c>
      <c r="D131" s="19"/>
      <c r="E131" s="180"/>
      <c r="F131" s="16">
        <v>463</v>
      </c>
      <c r="G131" s="17" t="s">
        <v>405</v>
      </c>
      <c r="H131" s="18">
        <f t="shared" si="4"/>
        <v>0</v>
      </c>
      <c r="I131" s="184"/>
      <c r="J131" s="175"/>
      <c r="K131" s="215"/>
      <c r="L131" s="169"/>
      <c r="M131" s="169"/>
    </row>
    <row r="132" spans="1:13">
      <c r="A132" s="183"/>
      <c r="B132" s="180"/>
      <c r="C132" s="19" t="s">
        <v>154</v>
      </c>
      <c r="D132" s="19"/>
      <c r="E132" s="180"/>
      <c r="F132" s="16">
        <v>464</v>
      </c>
      <c r="G132" s="17" t="s">
        <v>405</v>
      </c>
      <c r="H132" s="18">
        <f t="shared" si="4"/>
        <v>0</v>
      </c>
      <c r="I132" s="184"/>
      <c r="J132" s="175"/>
      <c r="K132" s="215"/>
      <c r="L132" s="169"/>
      <c r="M132" s="169"/>
    </row>
    <row r="133" spans="1:13" ht="30">
      <c r="A133" s="183"/>
      <c r="B133" s="180"/>
      <c r="C133" s="19" t="s">
        <v>153</v>
      </c>
      <c r="D133" s="19"/>
      <c r="E133" s="180"/>
      <c r="F133" s="16">
        <v>465</v>
      </c>
      <c r="G133" s="17" t="s">
        <v>405</v>
      </c>
      <c r="H133" s="18">
        <f t="shared" si="4"/>
        <v>0</v>
      </c>
      <c r="I133" s="184"/>
      <c r="J133" s="175"/>
      <c r="K133" s="215"/>
      <c r="L133" s="169"/>
      <c r="M133" s="169"/>
    </row>
    <row r="134" spans="1:13">
      <c r="A134" s="183"/>
      <c r="B134" s="180"/>
      <c r="C134" s="19" t="s">
        <v>152</v>
      </c>
      <c r="D134" s="19"/>
      <c r="E134" s="180"/>
      <c r="F134" s="16">
        <v>466</v>
      </c>
      <c r="G134" s="17" t="s">
        <v>405</v>
      </c>
      <c r="H134" s="18">
        <f t="shared" si="4"/>
        <v>0</v>
      </c>
      <c r="I134" s="184"/>
      <c r="J134" s="175"/>
      <c r="K134" s="215"/>
      <c r="L134" s="169"/>
      <c r="M134" s="169"/>
    </row>
    <row r="135" spans="1:13" ht="30">
      <c r="A135" s="183"/>
      <c r="B135" s="180"/>
      <c r="C135" s="19" t="s">
        <v>151</v>
      </c>
      <c r="D135" s="19"/>
      <c r="E135" s="180"/>
      <c r="F135" s="16">
        <v>467</v>
      </c>
      <c r="G135" s="17" t="s">
        <v>405</v>
      </c>
      <c r="H135" s="18">
        <f t="shared" si="4"/>
        <v>0</v>
      </c>
      <c r="I135" s="184"/>
      <c r="J135" s="175"/>
      <c r="K135" s="215"/>
      <c r="L135" s="169"/>
      <c r="M135" s="169"/>
    </row>
    <row r="136" spans="1:13">
      <c r="A136" s="183"/>
      <c r="B136" s="180"/>
      <c r="C136" s="19" t="s">
        <v>150</v>
      </c>
      <c r="D136" s="19"/>
      <c r="E136" s="180"/>
      <c r="F136" s="16">
        <v>468</v>
      </c>
      <c r="G136" s="17" t="s">
        <v>405</v>
      </c>
      <c r="H136" s="18">
        <f t="shared" si="4"/>
        <v>0</v>
      </c>
      <c r="I136" s="184"/>
      <c r="J136" s="175"/>
      <c r="K136" s="215"/>
      <c r="L136" s="169"/>
      <c r="M136" s="169"/>
    </row>
    <row r="137" spans="1:13">
      <c r="A137" s="183"/>
      <c r="B137" s="180"/>
      <c r="C137" s="19" t="s">
        <v>149</v>
      </c>
      <c r="D137" s="19"/>
      <c r="E137" s="180"/>
      <c r="F137" s="16">
        <v>470</v>
      </c>
      <c r="G137" s="17" t="s">
        <v>405</v>
      </c>
      <c r="H137" s="18">
        <f t="shared" si="4"/>
        <v>0</v>
      </c>
      <c r="I137" s="184"/>
      <c r="J137" s="175"/>
      <c r="K137" s="215"/>
      <c r="L137" s="169"/>
      <c r="M137" s="169"/>
    </row>
    <row r="138" spans="1:13">
      <c r="A138" s="183"/>
      <c r="B138" s="180"/>
      <c r="C138" s="19" t="s">
        <v>148</v>
      </c>
      <c r="D138" s="19"/>
      <c r="E138" s="180"/>
      <c r="F138" s="16">
        <v>471</v>
      </c>
      <c r="G138" s="17" t="s">
        <v>405</v>
      </c>
      <c r="H138" s="18">
        <f t="shared" si="4"/>
        <v>0</v>
      </c>
      <c r="I138" s="184"/>
      <c r="J138" s="175"/>
      <c r="K138" s="215"/>
      <c r="L138" s="169"/>
      <c r="M138" s="169"/>
    </row>
    <row r="139" spans="1:13">
      <c r="A139" s="183"/>
      <c r="B139" s="180"/>
      <c r="C139" s="19" t="s">
        <v>147</v>
      </c>
      <c r="D139" s="19"/>
      <c r="E139" s="180"/>
      <c r="F139" s="16">
        <v>472</v>
      </c>
      <c r="G139" s="17" t="s">
        <v>405</v>
      </c>
      <c r="H139" s="18">
        <f t="shared" si="4"/>
        <v>0</v>
      </c>
      <c r="I139" s="184"/>
      <c r="J139" s="175"/>
      <c r="K139" s="215"/>
      <c r="L139" s="169"/>
      <c r="M139" s="169"/>
    </row>
    <row r="140" spans="1:13">
      <c r="A140" s="183"/>
      <c r="B140" s="180"/>
      <c r="C140" s="19" t="s">
        <v>146</v>
      </c>
      <c r="D140" s="19"/>
      <c r="E140" s="180"/>
      <c r="F140" s="16">
        <v>473</v>
      </c>
      <c r="G140" s="17" t="s">
        <v>405</v>
      </c>
      <c r="H140" s="18">
        <f t="shared" si="4"/>
        <v>0</v>
      </c>
      <c r="I140" s="184"/>
      <c r="J140" s="175"/>
      <c r="K140" s="215"/>
      <c r="L140" s="169"/>
      <c r="M140" s="169"/>
    </row>
    <row r="141" spans="1:13">
      <c r="A141" s="183"/>
      <c r="B141" s="180"/>
      <c r="C141" s="19" t="s">
        <v>145</v>
      </c>
      <c r="D141" s="19"/>
      <c r="E141" s="180"/>
      <c r="F141" s="16">
        <v>474</v>
      </c>
      <c r="G141" s="17" t="s">
        <v>405</v>
      </c>
      <c r="H141" s="18">
        <f t="shared" si="4"/>
        <v>0</v>
      </c>
      <c r="I141" s="184"/>
      <c r="J141" s="175"/>
      <c r="K141" s="215"/>
      <c r="L141" s="169"/>
      <c r="M141" s="169"/>
    </row>
    <row r="142" spans="1:13" ht="77.099999999999994" customHeight="1">
      <c r="A142" s="183"/>
      <c r="B142" s="180"/>
      <c r="C142" s="19" t="s">
        <v>144</v>
      </c>
      <c r="D142" s="19"/>
      <c r="E142" s="180"/>
      <c r="F142" s="16">
        <v>475</v>
      </c>
      <c r="G142" s="17" t="s">
        <v>405</v>
      </c>
      <c r="H142" s="18">
        <f t="shared" si="4"/>
        <v>0</v>
      </c>
      <c r="I142" s="184"/>
      <c r="J142" s="176"/>
      <c r="K142" s="216"/>
      <c r="L142" s="170"/>
      <c r="M142" s="170"/>
    </row>
    <row r="143" spans="1:13" ht="81" customHeight="1">
      <c r="A143" s="183"/>
      <c r="B143" s="180" t="s">
        <v>143</v>
      </c>
      <c r="C143" s="19" t="s">
        <v>142</v>
      </c>
      <c r="D143" s="19" t="s">
        <v>135</v>
      </c>
      <c r="E143" s="180" t="s">
        <v>141</v>
      </c>
      <c r="F143" s="16">
        <v>446</v>
      </c>
      <c r="G143" s="185" t="s">
        <v>405</v>
      </c>
      <c r="H143" s="187">
        <f t="shared" si="4"/>
        <v>0</v>
      </c>
      <c r="I143" s="184"/>
      <c r="J143" s="192" t="s">
        <v>1151</v>
      </c>
      <c r="K143" s="214"/>
      <c r="L143" s="168"/>
      <c r="M143" s="168"/>
    </row>
    <row r="144" spans="1:13" ht="78" customHeight="1">
      <c r="A144" s="183"/>
      <c r="B144" s="180"/>
      <c r="C144" s="19" t="s">
        <v>140</v>
      </c>
      <c r="D144" s="19" t="s">
        <v>135</v>
      </c>
      <c r="E144" s="180"/>
      <c r="F144" s="16">
        <v>330</v>
      </c>
      <c r="G144" s="186"/>
      <c r="H144" s="188"/>
      <c r="I144" s="184"/>
      <c r="J144" s="175"/>
      <c r="K144" s="215"/>
      <c r="L144" s="169"/>
      <c r="M144" s="169"/>
    </row>
    <row r="145" spans="1:13">
      <c r="A145" s="183"/>
      <c r="B145" s="180"/>
      <c r="C145" s="19" t="s">
        <v>139</v>
      </c>
      <c r="D145" s="19"/>
      <c r="E145" s="180"/>
      <c r="F145" s="16">
        <v>331</v>
      </c>
      <c r="G145" s="17" t="s">
        <v>405</v>
      </c>
      <c r="H145" s="18">
        <f t="shared" ref="H145:H204" si="5">IF(G145="SI",1,IF(G145="PARCIAL",0.5,IF(G145="NO APLICA","",0)))</f>
        <v>0</v>
      </c>
      <c r="I145" s="184"/>
      <c r="J145" s="175"/>
      <c r="K145" s="215"/>
      <c r="L145" s="169"/>
      <c r="M145" s="169"/>
    </row>
    <row r="146" spans="1:13" ht="30">
      <c r="A146" s="183"/>
      <c r="B146" s="180"/>
      <c r="C146" s="19" t="s">
        <v>138</v>
      </c>
      <c r="D146" s="19"/>
      <c r="E146" s="180"/>
      <c r="F146" s="16">
        <v>332</v>
      </c>
      <c r="G146" s="17" t="s">
        <v>405</v>
      </c>
      <c r="H146" s="18">
        <f t="shared" si="5"/>
        <v>0</v>
      </c>
      <c r="I146" s="184"/>
      <c r="J146" s="175"/>
      <c r="K146" s="215"/>
      <c r="L146" s="169"/>
      <c r="M146" s="169"/>
    </row>
    <row r="147" spans="1:13" ht="30">
      <c r="A147" s="183"/>
      <c r="B147" s="180"/>
      <c r="C147" s="19" t="s">
        <v>137</v>
      </c>
      <c r="D147" s="19"/>
      <c r="E147" s="180"/>
      <c r="F147" s="16">
        <v>333</v>
      </c>
      <c r="G147" s="17" t="s">
        <v>405</v>
      </c>
      <c r="H147" s="18">
        <f t="shared" si="5"/>
        <v>0</v>
      </c>
      <c r="I147" s="184"/>
      <c r="J147" s="175"/>
      <c r="K147" s="215"/>
      <c r="L147" s="169"/>
      <c r="M147" s="169"/>
    </row>
    <row r="148" spans="1:13" ht="78" customHeight="1">
      <c r="A148" s="183"/>
      <c r="B148" s="180"/>
      <c r="C148" s="19" t="s">
        <v>136</v>
      </c>
      <c r="D148" s="19" t="s">
        <v>135</v>
      </c>
      <c r="E148" s="180"/>
      <c r="F148" s="16">
        <v>334</v>
      </c>
      <c r="G148" s="17" t="s">
        <v>405</v>
      </c>
      <c r="H148" s="18">
        <f t="shared" si="5"/>
        <v>0</v>
      </c>
      <c r="I148" s="184"/>
      <c r="J148" s="175"/>
      <c r="K148" s="215"/>
      <c r="L148" s="169"/>
      <c r="M148" s="169"/>
    </row>
    <row r="149" spans="1:13">
      <c r="A149" s="183"/>
      <c r="B149" s="180"/>
      <c r="C149" s="19" t="s">
        <v>134</v>
      </c>
      <c r="D149" s="19"/>
      <c r="E149" s="180"/>
      <c r="F149" s="16">
        <v>335</v>
      </c>
      <c r="G149" s="17" t="s">
        <v>405</v>
      </c>
      <c r="H149" s="18">
        <f t="shared" si="5"/>
        <v>0</v>
      </c>
      <c r="I149" s="184"/>
      <c r="J149" s="175"/>
      <c r="K149" s="215"/>
      <c r="L149" s="169"/>
      <c r="M149" s="169"/>
    </row>
    <row r="150" spans="1:13">
      <c r="A150" s="183"/>
      <c r="B150" s="180"/>
      <c r="C150" s="19" t="s">
        <v>133</v>
      </c>
      <c r="D150" s="19"/>
      <c r="E150" s="180"/>
      <c r="F150" s="16">
        <v>336</v>
      </c>
      <c r="G150" s="17" t="s">
        <v>405</v>
      </c>
      <c r="H150" s="18">
        <f t="shared" si="5"/>
        <v>0</v>
      </c>
      <c r="I150" s="184"/>
      <c r="J150" s="175"/>
      <c r="K150" s="215"/>
      <c r="L150" s="169"/>
      <c r="M150" s="169"/>
    </row>
    <row r="151" spans="1:13" ht="30">
      <c r="A151" s="183"/>
      <c r="B151" s="180"/>
      <c r="C151" s="19" t="s">
        <v>132</v>
      </c>
      <c r="D151" s="19"/>
      <c r="E151" s="180"/>
      <c r="F151" s="16">
        <v>337</v>
      </c>
      <c r="G151" s="17" t="s">
        <v>405</v>
      </c>
      <c r="H151" s="18">
        <f t="shared" si="5"/>
        <v>0</v>
      </c>
      <c r="I151" s="184"/>
      <c r="J151" s="175"/>
      <c r="K151" s="215"/>
      <c r="L151" s="169"/>
      <c r="M151" s="169"/>
    </row>
    <row r="152" spans="1:13" ht="30">
      <c r="A152" s="183"/>
      <c r="B152" s="180"/>
      <c r="C152" s="19" t="s">
        <v>131</v>
      </c>
      <c r="D152" s="19"/>
      <c r="E152" s="180"/>
      <c r="F152" s="16">
        <v>338</v>
      </c>
      <c r="G152" s="17" t="s">
        <v>405</v>
      </c>
      <c r="H152" s="18">
        <f t="shared" si="5"/>
        <v>0</v>
      </c>
      <c r="I152" s="184"/>
      <c r="J152" s="175"/>
      <c r="K152" s="215"/>
      <c r="L152" s="169"/>
      <c r="M152" s="169"/>
    </row>
    <row r="153" spans="1:13" ht="138" customHeight="1">
      <c r="A153" s="183"/>
      <c r="B153" s="180"/>
      <c r="C153" s="19" t="s">
        <v>130</v>
      </c>
      <c r="D153" s="19"/>
      <c r="E153" s="180"/>
      <c r="F153" s="16">
        <v>339</v>
      </c>
      <c r="G153" s="17" t="s">
        <v>405</v>
      </c>
      <c r="H153" s="18">
        <f t="shared" si="5"/>
        <v>0</v>
      </c>
      <c r="I153" s="184"/>
      <c r="J153" s="175"/>
      <c r="K153" s="215"/>
      <c r="L153" s="169"/>
      <c r="M153" s="169"/>
    </row>
    <row r="154" spans="1:13" ht="77.099999999999994" customHeight="1">
      <c r="A154" s="183"/>
      <c r="B154" s="180"/>
      <c r="C154" s="19" t="s">
        <v>129</v>
      </c>
      <c r="D154" s="19"/>
      <c r="E154" s="180"/>
      <c r="F154" s="16">
        <v>340</v>
      </c>
      <c r="G154" s="17" t="s">
        <v>405</v>
      </c>
      <c r="H154" s="18">
        <f t="shared" si="5"/>
        <v>0</v>
      </c>
      <c r="I154" s="184"/>
      <c r="J154" s="176"/>
      <c r="K154" s="216"/>
      <c r="L154" s="170"/>
      <c r="M154" s="170"/>
    </row>
    <row r="155" spans="1:13" ht="180" hidden="1">
      <c r="A155" s="183"/>
      <c r="B155" s="180" t="s">
        <v>128</v>
      </c>
      <c r="C155" s="19" t="s">
        <v>127</v>
      </c>
      <c r="D155" s="19" t="s">
        <v>126</v>
      </c>
      <c r="E155" s="180" t="s">
        <v>125</v>
      </c>
      <c r="F155" s="16">
        <v>341</v>
      </c>
      <c r="G155" s="17"/>
      <c r="H155" s="18">
        <f t="shared" si="5"/>
        <v>0</v>
      </c>
      <c r="I155" s="20"/>
      <c r="J155" s="19"/>
      <c r="K155" s="26"/>
      <c r="L155" s="75"/>
      <c r="M155" s="75"/>
    </row>
    <row r="156" spans="1:13" ht="90" hidden="1">
      <c r="A156" s="183"/>
      <c r="B156" s="180"/>
      <c r="C156" s="19" t="s">
        <v>124</v>
      </c>
      <c r="D156" s="19"/>
      <c r="E156" s="180"/>
      <c r="F156" s="16">
        <v>448</v>
      </c>
      <c r="G156" s="17"/>
      <c r="H156" s="18">
        <f t="shared" si="5"/>
        <v>0</v>
      </c>
      <c r="I156" s="20"/>
      <c r="J156" s="19"/>
      <c r="K156" s="26"/>
      <c r="L156" s="75"/>
      <c r="M156" s="75"/>
    </row>
    <row r="157" spans="1:13" ht="90" hidden="1">
      <c r="A157" s="183"/>
      <c r="B157" s="180" t="s">
        <v>123</v>
      </c>
      <c r="C157" s="19" t="s">
        <v>122</v>
      </c>
      <c r="D157" s="19" t="s">
        <v>121</v>
      </c>
      <c r="E157" s="180" t="s">
        <v>120</v>
      </c>
      <c r="F157" s="16">
        <v>342</v>
      </c>
      <c r="G157" s="17"/>
      <c r="H157" s="18">
        <f t="shared" si="5"/>
        <v>0</v>
      </c>
      <c r="I157" s="20"/>
      <c r="J157" s="19"/>
      <c r="K157" s="26"/>
      <c r="L157" s="75"/>
      <c r="M157" s="75"/>
    </row>
    <row r="158" spans="1:13" ht="90" hidden="1">
      <c r="A158" s="183"/>
      <c r="B158" s="180"/>
      <c r="C158" s="19" t="s">
        <v>119</v>
      </c>
      <c r="D158" s="19"/>
      <c r="E158" s="180"/>
      <c r="F158" s="16">
        <v>450</v>
      </c>
      <c r="G158" s="17"/>
      <c r="H158" s="18">
        <f t="shared" si="5"/>
        <v>0</v>
      </c>
      <c r="I158" s="20"/>
      <c r="J158" s="19"/>
      <c r="K158" s="26"/>
      <c r="L158" s="75"/>
      <c r="M158" s="75"/>
    </row>
    <row r="159" spans="1:13" ht="90" hidden="1">
      <c r="A159" s="183"/>
      <c r="B159" s="180" t="s">
        <v>118</v>
      </c>
      <c r="C159" s="19" t="s">
        <v>117</v>
      </c>
      <c r="D159" s="19" t="s">
        <v>116</v>
      </c>
      <c r="E159" s="180" t="s">
        <v>115</v>
      </c>
      <c r="F159" s="16">
        <v>343</v>
      </c>
      <c r="G159" s="17"/>
      <c r="H159" s="18">
        <f t="shared" si="5"/>
        <v>0</v>
      </c>
      <c r="I159" s="20"/>
      <c r="J159" s="19"/>
      <c r="K159" s="26"/>
      <c r="L159" s="75"/>
      <c r="M159" s="75"/>
    </row>
    <row r="160" spans="1:13" hidden="1">
      <c r="A160" s="183"/>
      <c r="B160" s="180"/>
      <c r="C160" s="19" t="s">
        <v>114</v>
      </c>
      <c r="D160" s="19"/>
      <c r="E160" s="180"/>
      <c r="F160" s="16">
        <v>344</v>
      </c>
      <c r="G160" s="17"/>
      <c r="H160" s="18">
        <f t="shared" si="5"/>
        <v>0</v>
      </c>
      <c r="I160" s="20"/>
      <c r="J160" s="19"/>
      <c r="K160" s="26"/>
      <c r="L160" s="75"/>
      <c r="M160" s="75"/>
    </row>
    <row r="161" spans="1:13" ht="30" hidden="1">
      <c r="A161" s="183"/>
      <c r="B161" s="180" t="s">
        <v>113</v>
      </c>
      <c r="C161" s="19" t="s">
        <v>112</v>
      </c>
      <c r="D161" s="19"/>
      <c r="E161" s="180" t="s">
        <v>111</v>
      </c>
      <c r="F161" s="16">
        <v>345</v>
      </c>
      <c r="G161" s="17"/>
      <c r="H161" s="18">
        <f t="shared" si="5"/>
        <v>0</v>
      </c>
      <c r="I161" s="20"/>
      <c r="J161" s="19"/>
      <c r="K161" s="26"/>
      <c r="L161" s="75"/>
      <c r="M161" s="75"/>
    </row>
    <row r="162" spans="1:13" ht="90" hidden="1">
      <c r="A162" s="183"/>
      <c r="B162" s="180"/>
      <c r="C162" s="19" t="s">
        <v>110</v>
      </c>
      <c r="D162" s="19" t="s">
        <v>109</v>
      </c>
      <c r="E162" s="180"/>
      <c r="F162" s="16">
        <v>346</v>
      </c>
      <c r="G162" s="17"/>
      <c r="H162" s="18">
        <f t="shared" si="5"/>
        <v>0</v>
      </c>
      <c r="I162" s="20"/>
      <c r="J162" s="19"/>
      <c r="K162" s="26"/>
      <c r="L162" s="75"/>
      <c r="M162" s="75"/>
    </row>
    <row r="163" spans="1:13" ht="105" hidden="1">
      <c r="A163" s="183"/>
      <c r="B163" s="19" t="s">
        <v>108</v>
      </c>
      <c r="C163" s="19" t="s">
        <v>107</v>
      </c>
      <c r="D163" s="19" t="s">
        <v>106</v>
      </c>
      <c r="E163" s="19" t="s">
        <v>105</v>
      </c>
      <c r="F163" s="16">
        <v>347</v>
      </c>
      <c r="G163" s="17"/>
      <c r="H163" s="18">
        <f t="shared" si="5"/>
        <v>0</v>
      </c>
      <c r="I163" s="20"/>
      <c r="J163" s="19"/>
      <c r="K163" s="26"/>
      <c r="L163" s="75"/>
      <c r="M163" s="75"/>
    </row>
    <row r="164" spans="1:13" ht="75" hidden="1">
      <c r="A164" s="183"/>
      <c r="B164" s="180" t="s">
        <v>104</v>
      </c>
      <c r="C164" s="19" t="s">
        <v>103</v>
      </c>
      <c r="D164" s="19" t="s">
        <v>102</v>
      </c>
      <c r="E164" s="180" t="s">
        <v>101</v>
      </c>
      <c r="F164" s="16">
        <v>348</v>
      </c>
      <c r="G164" s="17"/>
      <c r="H164" s="18">
        <f t="shared" si="5"/>
        <v>0</v>
      </c>
      <c r="I164" s="20"/>
      <c r="J164" s="19"/>
      <c r="K164" s="26"/>
      <c r="L164" s="75"/>
      <c r="M164" s="75"/>
    </row>
    <row r="165" spans="1:13" ht="75" hidden="1">
      <c r="A165" s="183"/>
      <c r="B165" s="180"/>
      <c r="C165" s="19" t="s">
        <v>100</v>
      </c>
      <c r="D165" s="19" t="s">
        <v>99</v>
      </c>
      <c r="E165" s="180"/>
      <c r="F165" s="16">
        <v>451</v>
      </c>
      <c r="G165" s="31"/>
      <c r="H165" s="18">
        <f t="shared" si="5"/>
        <v>0</v>
      </c>
      <c r="I165" s="20"/>
      <c r="J165" s="26"/>
      <c r="K165" s="26"/>
      <c r="L165" s="75"/>
      <c r="M165" s="75"/>
    </row>
    <row r="166" spans="1:13" hidden="1">
      <c r="A166" s="183"/>
      <c r="B166" s="180"/>
      <c r="C166" s="19" t="s">
        <v>98</v>
      </c>
      <c r="D166" s="19"/>
      <c r="E166" s="180"/>
      <c r="F166" s="16">
        <v>349</v>
      </c>
      <c r="G166" s="17"/>
      <c r="H166" s="18">
        <f t="shared" si="5"/>
        <v>0</v>
      </c>
      <c r="I166" s="20"/>
      <c r="J166" s="19"/>
      <c r="K166" s="26"/>
      <c r="L166" s="75"/>
      <c r="M166" s="75"/>
    </row>
    <row r="167" spans="1:13" ht="30" hidden="1">
      <c r="A167" s="183"/>
      <c r="B167" s="180"/>
      <c r="C167" s="19" t="s">
        <v>97</v>
      </c>
      <c r="D167" s="19"/>
      <c r="E167" s="180"/>
      <c r="F167" s="16">
        <v>350</v>
      </c>
      <c r="G167" s="17"/>
      <c r="H167" s="18">
        <f t="shared" si="5"/>
        <v>0</v>
      </c>
      <c r="I167" s="20"/>
      <c r="J167" s="19"/>
      <c r="K167" s="26"/>
      <c r="L167" s="75"/>
      <c r="M167" s="75"/>
    </row>
    <row r="168" spans="1:13" hidden="1">
      <c r="A168" s="183"/>
      <c r="B168" s="180"/>
      <c r="C168" s="19" t="s">
        <v>96</v>
      </c>
      <c r="D168" s="19"/>
      <c r="E168" s="180"/>
      <c r="F168" s="16">
        <v>351</v>
      </c>
      <c r="G168" s="17"/>
      <c r="H168" s="18">
        <f t="shared" si="5"/>
        <v>0</v>
      </c>
      <c r="I168" s="20"/>
      <c r="J168" s="19"/>
      <c r="K168" s="26"/>
      <c r="L168" s="75"/>
      <c r="M168" s="75"/>
    </row>
    <row r="169" spans="1:13" ht="30" hidden="1">
      <c r="A169" s="183"/>
      <c r="B169" s="180"/>
      <c r="C169" s="19" t="s">
        <v>95</v>
      </c>
      <c r="D169" s="19"/>
      <c r="E169" s="180"/>
      <c r="F169" s="16">
        <v>352</v>
      </c>
      <c r="G169" s="17"/>
      <c r="H169" s="18">
        <f t="shared" si="5"/>
        <v>0</v>
      </c>
      <c r="I169" s="20"/>
      <c r="J169" s="19"/>
      <c r="K169" s="26"/>
      <c r="L169" s="75"/>
      <c r="M169" s="75"/>
    </row>
    <row r="170" spans="1:13" ht="105" hidden="1">
      <c r="A170" s="181" t="s">
        <v>94</v>
      </c>
      <c r="B170" s="19" t="s">
        <v>93</v>
      </c>
      <c r="C170" s="19" t="s">
        <v>92</v>
      </c>
      <c r="D170" s="19" t="s">
        <v>91</v>
      </c>
      <c r="E170" s="19" t="s">
        <v>91</v>
      </c>
      <c r="F170" s="16">
        <v>400</v>
      </c>
      <c r="G170" s="17"/>
      <c r="H170" s="18">
        <f t="shared" si="5"/>
        <v>0</v>
      </c>
      <c r="I170" s="20"/>
      <c r="J170" s="19"/>
      <c r="K170" s="26"/>
      <c r="L170" s="75"/>
      <c r="M170" s="75"/>
    </row>
    <row r="171" spans="1:13" hidden="1">
      <c r="A171" s="181"/>
      <c r="B171" s="180" t="s">
        <v>90</v>
      </c>
      <c r="C171" s="19" t="s">
        <v>89</v>
      </c>
      <c r="D171" s="19"/>
      <c r="E171" s="179" t="s">
        <v>78</v>
      </c>
      <c r="F171" s="16">
        <v>401</v>
      </c>
      <c r="G171" s="33"/>
      <c r="H171" s="18">
        <f t="shared" si="5"/>
        <v>0</v>
      </c>
      <c r="I171" s="20"/>
      <c r="J171" s="26"/>
      <c r="K171" s="26"/>
      <c r="L171" s="75"/>
      <c r="M171" s="75"/>
    </row>
    <row r="172" spans="1:13" ht="60" hidden="1">
      <c r="A172" s="181"/>
      <c r="B172" s="180"/>
      <c r="C172" s="19" t="s">
        <v>88</v>
      </c>
      <c r="D172" s="19" t="s">
        <v>87</v>
      </c>
      <c r="E172" s="179"/>
      <c r="F172" s="16"/>
      <c r="G172" s="33"/>
      <c r="H172" s="18">
        <f t="shared" si="5"/>
        <v>0</v>
      </c>
      <c r="I172" s="20"/>
      <c r="J172" s="26"/>
      <c r="K172" s="26"/>
      <c r="L172" s="75"/>
      <c r="M172" s="75"/>
    </row>
    <row r="173" spans="1:13" ht="75" hidden="1">
      <c r="A173" s="181"/>
      <c r="B173" s="180"/>
      <c r="C173" s="19" t="s">
        <v>86</v>
      </c>
      <c r="D173" s="19" t="s">
        <v>85</v>
      </c>
      <c r="E173" s="179"/>
      <c r="F173" s="16"/>
      <c r="G173" s="33"/>
      <c r="H173" s="18">
        <f t="shared" si="5"/>
        <v>0</v>
      </c>
      <c r="I173" s="20"/>
      <c r="J173" s="26"/>
      <c r="K173" s="26"/>
      <c r="L173" s="75"/>
      <c r="M173" s="75"/>
    </row>
    <row r="174" spans="1:13" ht="90" hidden="1">
      <c r="A174" s="181"/>
      <c r="B174" s="180"/>
      <c r="C174" s="19" t="s">
        <v>84</v>
      </c>
      <c r="D174" s="19" t="s">
        <v>83</v>
      </c>
      <c r="E174" s="179"/>
      <c r="F174" s="16"/>
      <c r="G174" s="33"/>
      <c r="H174" s="18">
        <f t="shared" si="5"/>
        <v>0</v>
      </c>
      <c r="I174" s="20"/>
      <c r="J174" s="26"/>
      <c r="K174" s="26"/>
      <c r="L174" s="75"/>
      <c r="M174" s="75"/>
    </row>
    <row r="175" spans="1:13" ht="135" hidden="1">
      <c r="A175" s="181"/>
      <c r="B175" s="180"/>
      <c r="C175" s="19" t="s">
        <v>82</v>
      </c>
      <c r="D175" s="19" t="s">
        <v>81</v>
      </c>
      <c r="E175" s="34" t="s">
        <v>80</v>
      </c>
      <c r="F175" s="16">
        <v>415</v>
      </c>
      <c r="G175" s="17"/>
      <c r="H175" s="18">
        <f t="shared" si="5"/>
        <v>0</v>
      </c>
      <c r="I175" s="20"/>
      <c r="J175" s="19"/>
      <c r="K175" s="26"/>
      <c r="L175" s="75"/>
      <c r="M175" s="75"/>
    </row>
    <row r="176" spans="1:13" hidden="1">
      <c r="A176" s="181"/>
      <c r="B176" s="180"/>
      <c r="C176" s="19" t="s">
        <v>79</v>
      </c>
      <c r="D176" s="19"/>
      <c r="E176" s="182" t="s">
        <v>78</v>
      </c>
      <c r="F176" s="16">
        <v>416</v>
      </c>
      <c r="G176" s="33"/>
      <c r="H176" s="18">
        <f t="shared" si="5"/>
        <v>0</v>
      </c>
      <c r="I176" s="20"/>
      <c r="J176" s="26"/>
      <c r="K176" s="26"/>
      <c r="L176" s="75"/>
      <c r="M176" s="75"/>
    </row>
    <row r="177" spans="1:13" ht="240" hidden="1">
      <c r="A177" s="181"/>
      <c r="B177" s="180"/>
      <c r="C177" s="19" t="s">
        <v>77</v>
      </c>
      <c r="D177" s="19" t="s">
        <v>76</v>
      </c>
      <c r="E177" s="182"/>
      <c r="F177" s="16">
        <v>417</v>
      </c>
      <c r="G177" s="17"/>
      <c r="H177" s="18">
        <f t="shared" si="5"/>
        <v>0</v>
      </c>
      <c r="I177" s="20"/>
      <c r="J177" s="19"/>
      <c r="K177" s="26"/>
      <c r="L177" s="75"/>
      <c r="M177" s="75"/>
    </row>
    <row r="178" spans="1:13" ht="45" hidden="1">
      <c r="A178" s="181"/>
      <c r="B178" s="180"/>
      <c r="C178" s="19" t="s">
        <v>75</v>
      </c>
      <c r="D178" s="19" t="s">
        <v>74</v>
      </c>
      <c r="E178" s="182"/>
      <c r="F178" s="16">
        <v>418</v>
      </c>
      <c r="G178" s="17"/>
      <c r="H178" s="18">
        <f t="shared" si="5"/>
        <v>0</v>
      </c>
      <c r="I178" s="20"/>
      <c r="J178" s="19"/>
      <c r="K178" s="26"/>
      <c r="L178" s="75"/>
      <c r="M178" s="75"/>
    </row>
    <row r="179" spans="1:13" ht="120" hidden="1">
      <c r="A179" s="181"/>
      <c r="B179" s="180"/>
      <c r="C179" s="19" t="s">
        <v>73</v>
      </c>
      <c r="D179" s="19" t="s">
        <v>72</v>
      </c>
      <c r="E179" s="182"/>
      <c r="F179" s="16">
        <v>419</v>
      </c>
      <c r="G179" s="17"/>
      <c r="H179" s="18">
        <f t="shared" si="5"/>
        <v>0</v>
      </c>
      <c r="I179" s="20"/>
      <c r="J179" s="19"/>
      <c r="K179" s="26"/>
      <c r="L179" s="75"/>
      <c r="M179" s="75"/>
    </row>
    <row r="180" spans="1:13" hidden="1">
      <c r="A180" s="181"/>
      <c r="B180" s="180"/>
      <c r="C180" s="19" t="s">
        <v>71</v>
      </c>
      <c r="D180" s="19"/>
      <c r="E180" s="182"/>
      <c r="F180" s="16">
        <v>420</v>
      </c>
      <c r="G180" s="17"/>
      <c r="H180" s="18">
        <f t="shared" si="5"/>
        <v>0</v>
      </c>
      <c r="I180" s="20"/>
      <c r="J180" s="19"/>
      <c r="K180" s="26"/>
      <c r="L180" s="75"/>
      <c r="M180" s="75"/>
    </row>
    <row r="181" spans="1:13" hidden="1">
      <c r="A181" s="181"/>
      <c r="B181" s="180"/>
      <c r="C181" s="19" t="s">
        <v>70</v>
      </c>
      <c r="D181" s="19"/>
      <c r="E181" s="182"/>
      <c r="F181" s="16">
        <v>421</v>
      </c>
      <c r="G181" s="17"/>
      <c r="H181" s="18">
        <f t="shared" si="5"/>
        <v>0</v>
      </c>
      <c r="I181" s="20"/>
      <c r="J181" s="19"/>
      <c r="K181" s="26"/>
      <c r="L181" s="75"/>
      <c r="M181" s="75"/>
    </row>
    <row r="182" spans="1:13" hidden="1">
      <c r="A182" s="181"/>
      <c r="B182" s="180"/>
      <c r="C182" s="19" t="s">
        <v>69</v>
      </c>
      <c r="D182" s="19"/>
      <c r="E182" s="182"/>
      <c r="F182" s="16">
        <v>422</v>
      </c>
      <c r="G182" s="17"/>
      <c r="H182" s="18">
        <f t="shared" si="5"/>
        <v>0</v>
      </c>
      <c r="I182" s="20"/>
      <c r="J182" s="19"/>
      <c r="K182" s="26"/>
      <c r="L182" s="75"/>
      <c r="M182" s="75"/>
    </row>
    <row r="183" spans="1:13" ht="45" hidden="1">
      <c r="A183" s="181"/>
      <c r="B183" s="180"/>
      <c r="C183" s="19" t="s">
        <v>68</v>
      </c>
      <c r="D183" s="19" t="s">
        <v>67</v>
      </c>
      <c r="E183" s="182"/>
      <c r="F183" s="16">
        <v>423</v>
      </c>
      <c r="G183" s="17"/>
      <c r="H183" s="18">
        <f t="shared" si="5"/>
        <v>0</v>
      </c>
      <c r="I183" s="20"/>
      <c r="J183" s="19"/>
      <c r="K183" s="26"/>
      <c r="L183" s="75"/>
      <c r="M183" s="75"/>
    </row>
    <row r="184" spans="1:13" ht="45" hidden="1">
      <c r="A184" s="181"/>
      <c r="B184" s="180"/>
      <c r="C184" s="19" t="s">
        <v>66</v>
      </c>
      <c r="D184" s="19" t="s">
        <v>65</v>
      </c>
      <c r="E184" s="182"/>
      <c r="F184" s="16">
        <v>424</v>
      </c>
      <c r="G184" s="17"/>
      <c r="H184" s="18">
        <f t="shared" si="5"/>
        <v>0</v>
      </c>
      <c r="I184" s="20"/>
      <c r="J184" s="19"/>
      <c r="K184" s="26"/>
      <c r="L184" s="75"/>
      <c r="M184" s="75"/>
    </row>
    <row r="185" spans="1:13" ht="60" hidden="1">
      <c r="A185" s="181"/>
      <c r="B185" s="180"/>
      <c r="C185" s="19" t="s">
        <v>64</v>
      </c>
      <c r="D185" s="19" t="s">
        <v>63</v>
      </c>
      <c r="E185" s="182"/>
      <c r="F185" s="16">
        <v>425</v>
      </c>
      <c r="G185" s="17"/>
      <c r="H185" s="18">
        <f t="shared" si="5"/>
        <v>0</v>
      </c>
      <c r="I185" s="20"/>
      <c r="J185" s="19"/>
      <c r="K185" s="26"/>
      <c r="L185" s="75"/>
      <c r="M185" s="75"/>
    </row>
    <row r="186" spans="1:13" ht="75" hidden="1">
      <c r="A186" s="181"/>
      <c r="B186" s="180"/>
      <c r="C186" s="19" t="s">
        <v>62</v>
      </c>
      <c r="D186" s="19" t="s">
        <v>61</v>
      </c>
      <c r="E186" s="182"/>
      <c r="F186" s="16">
        <v>426</v>
      </c>
      <c r="G186" s="17"/>
      <c r="H186" s="18">
        <f t="shared" si="5"/>
        <v>0</v>
      </c>
      <c r="I186" s="20"/>
      <c r="J186" s="19"/>
      <c r="K186" s="26"/>
      <c r="L186" s="75"/>
      <c r="M186" s="75"/>
    </row>
    <row r="187" spans="1:13" ht="120" hidden="1">
      <c r="A187" s="181"/>
      <c r="B187" s="180"/>
      <c r="C187" s="19" t="s">
        <v>60</v>
      </c>
      <c r="D187" s="19" t="s">
        <v>59</v>
      </c>
      <c r="E187" s="182"/>
      <c r="F187" s="16">
        <v>427</v>
      </c>
      <c r="G187" s="17"/>
      <c r="H187" s="18">
        <f t="shared" si="5"/>
        <v>0</v>
      </c>
      <c r="I187" s="20"/>
      <c r="J187" s="19"/>
      <c r="K187" s="26"/>
      <c r="L187" s="75"/>
      <c r="M187" s="75"/>
    </row>
    <row r="188" spans="1:13" ht="180" hidden="1">
      <c r="A188" s="181"/>
      <c r="B188" s="180"/>
      <c r="C188" s="19" t="s">
        <v>58</v>
      </c>
      <c r="D188" s="19" t="s">
        <v>57</v>
      </c>
      <c r="E188" s="182"/>
      <c r="F188" s="16">
        <v>428</v>
      </c>
      <c r="G188" s="17"/>
      <c r="H188" s="18">
        <f t="shared" si="5"/>
        <v>0</v>
      </c>
      <c r="I188" s="20"/>
      <c r="J188" s="19"/>
      <c r="K188" s="26"/>
      <c r="L188" s="75"/>
      <c r="M188" s="75"/>
    </row>
    <row r="189" spans="1:13" ht="180" hidden="1">
      <c r="A189" s="181"/>
      <c r="B189" s="180"/>
      <c r="C189" s="19" t="s">
        <v>56</v>
      </c>
      <c r="D189" s="19" t="s">
        <v>55</v>
      </c>
      <c r="E189" s="182"/>
      <c r="F189" s="16">
        <v>430</v>
      </c>
      <c r="G189" s="17"/>
      <c r="H189" s="18">
        <f t="shared" si="5"/>
        <v>0</v>
      </c>
      <c r="I189" s="20"/>
      <c r="J189" s="19"/>
      <c r="K189" s="26"/>
      <c r="L189" s="75"/>
      <c r="M189" s="75"/>
    </row>
    <row r="190" spans="1:13" ht="105" hidden="1">
      <c r="A190" s="181"/>
      <c r="B190" s="180"/>
      <c r="C190" s="19" t="s">
        <v>54</v>
      </c>
      <c r="D190" s="19" t="s">
        <v>53</v>
      </c>
      <c r="E190" s="182"/>
      <c r="F190" s="16">
        <v>431</v>
      </c>
      <c r="G190" s="17"/>
      <c r="H190" s="18">
        <f t="shared" si="5"/>
        <v>0</v>
      </c>
      <c r="I190" s="20"/>
      <c r="J190" s="19"/>
      <c r="K190" s="26"/>
      <c r="L190" s="75"/>
      <c r="M190" s="75"/>
    </row>
    <row r="191" spans="1:13" ht="150" hidden="1">
      <c r="A191" s="181"/>
      <c r="B191" s="180"/>
      <c r="C191" s="19" t="s">
        <v>52</v>
      </c>
      <c r="D191" s="19" t="s">
        <v>51</v>
      </c>
      <c r="E191" s="182"/>
      <c r="F191" s="16">
        <v>432</v>
      </c>
      <c r="G191" s="17"/>
      <c r="H191" s="18">
        <f t="shared" si="5"/>
        <v>0</v>
      </c>
      <c r="I191" s="20"/>
      <c r="J191" s="19"/>
      <c r="K191" s="26"/>
      <c r="L191" s="75"/>
      <c r="M191" s="75"/>
    </row>
    <row r="192" spans="1:13" ht="60" hidden="1">
      <c r="A192" s="181"/>
      <c r="B192" s="180"/>
      <c r="C192" s="19" t="s">
        <v>50</v>
      </c>
      <c r="D192" s="19" t="s">
        <v>49</v>
      </c>
      <c r="E192" s="182"/>
      <c r="F192" s="16">
        <v>433</v>
      </c>
      <c r="G192" s="17"/>
      <c r="H192" s="18">
        <f t="shared" si="5"/>
        <v>0</v>
      </c>
      <c r="I192" s="20"/>
      <c r="J192" s="19"/>
      <c r="K192" s="26"/>
      <c r="L192" s="75"/>
      <c r="M192" s="75"/>
    </row>
    <row r="193" spans="1:13" ht="60" hidden="1">
      <c r="A193" s="181"/>
      <c r="B193" s="180"/>
      <c r="C193" s="19" t="s">
        <v>48</v>
      </c>
      <c r="D193" s="19" t="s">
        <v>47</v>
      </c>
      <c r="E193" s="182"/>
      <c r="F193" s="16">
        <v>434</v>
      </c>
      <c r="G193" s="17"/>
      <c r="H193" s="18">
        <f t="shared" si="5"/>
        <v>0</v>
      </c>
      <c r="I193" s="20"/>
      <c r="J193" s="19"/>
      <c r="K193" s="26"/>
      <c r="L193" s="75"/>
      <c r="M193" s="75"/>
    </row>
    <row r="194" spans="1:13" ht="90" hidden="1">
      <c r="A194" s="181"/>
      <c r="B194" s="180"/>
      <c r="C194" s="19" t="s">
        <v>46</v>
      </c>
      <c r="D194" s="19" t="s">
        <v>45</v>
      </c>
      <c r="E194" s="182"/>
      <c r="F194" s="16">
        <v>435</v>
      </c>
      <c r="G194" s="17"/>
      <c r="H194" s="18">
        <f t="shared" si="5"/>
        <v>0</v>
      </c>
      <c r="I194" s="20"/>
      <c r="J194" s="19"/>
      <c r="K194" s="26"/>
      <c r="L194" s="75"/>
      <c r="M194" s="75"/>
    </row>
    <row r="195" spans="1:13" ht="90" hidden="1">
      <c r="A195" s="181"/>
      <c r="B195" s="180"/>
      <c r="C195" s="19" t="s">
        <v>44</v>
      </c>
      <c r="D195" s="19" t="s">
        <v>43</v>
      </c>
      <c r="E195" s="182"/>
      <c r="F195" s="16">
        <v>436</v>
      </c>
      <c r="G195" s="17"/>
      <c r="H195" s="18">
        <f t="shared" si="5"/>
        <v>0</v>
      </c>
      <c r="I195" s="20"/>
      <c r="J195" s="19"/>
      <c r="K195" s="26"/>
      <c r="L195" s="75"/>
      <c r="M195" s="75"/>
    </row>
    <row r="196" spans="1:13" ht="75" hidden="1">
      <c r="A196" s="181"/>
      <c r="B196" s="180"/>
      <c r="C196" s="19" t="s">
        <v>42</v>
      </c>
      <c r="D196" s="19" t="s">
        <v>41</v>
      </c>
      <c r="E196" s="182"/>
      <c r="F196" s="16">
        <v>437</v>
      </c>
      <c r="G196" s="17"/>
      <c r="H196" s="18">
        <f t="shared" si="5"/>
        <v>0</v>
      </c>
      <c r="I196" s="20"/>
      <c r="J196" s="19"/>
      <c r="K196" s="26"/>
      <c r="L196" s="75"/>
      <c r="M196" s="75"/>
    </row>
    <row r="197" spans="1:13" ht="105" hidden="1">
      <c r="A197" s="181"/>
      <c r="B197" s="180"/>
      <c r="C197" s="19" t="s">
        <v>40</v>
      </c>
      <c r="D197" s="19" t="s">
        <v>39</v>
      </c>
      <c r="E197" s="182"/>
      <c r="F197" s="16">
        <v>438</v>
      </c>
      <c r="G197" s="17"/>
      <c r="H197" s="18">
        <f t="shared" si="5"/>
        <v>0</v>
      </c>
      <c r="I197" s="20"/>
      <c r="J197" s="19"/>
      <c r="K197" s="26"/>
      <c r="L197" s="75"/>
      <c r="M197" s="75"/>
    </row>
    <row r="198" spans="1:13" s="77" customFormat="1" ht="126" hidden="1">
      <c r="A198" s="177" t="s">
        <v>38</v>
      </c>
      <c r="B198" s="36" t="s">
        <v>37</v>
      </c>
      <c r="C198" s="36" t="s">
        <v>36</v>
      </c>
      <c r="D198" s="37" t="s">
        <v>35</v>
      </c>
      <c r="E198" s="38" t="s">
        <v>34</v>
      </c>
      <c r="F198" s="39"/>
      <c r="G198" s="40"/>
      <c r="H198" s="18">
        <f t="shared" si="5"/>
        <v>0</v>
      </c>
      <c r="I198" s="20"/>
      <c r="J198" s="41"/>
      <c r="K198" s="128"/>
      <c r="L198" s="76"/>
      <c r="M198" s="76"/>
    </row>
    <row r="199" spans="1:13" s="77" customFormat="1" ht="173.25" hidden="1">
      <c r="A199" s="177"/>
      <c r="B199" s="36" t="s">
        <v>33</v>
      </c>
      <c r="C199" s="41" t="s">
        <v>32</v>
      </c>
      <c r="D199" s="41" t="s">
        <v>31</v>
      </c>
      <c r="E199" s="38" t="s">
        <v>30</v>
      </c>
      <c r="F199" s="39">
        <v>749</v>
      </c>
      <c r="G199" s="40"/>
      <c r="H199" s="18">
        <f t="shared" si="5"/>
        <v>0</v>
      </c>
      <c r="I199" s="20"/>
      <c r="J199" s="41"/>
      <c r="K199" s="128"/>
      <c r="L199" s="76"/>
      <c r="M199" s="76"/>
    </row>
    <row r="200" spans="1:13" ht="409.5" hidden="1">
      <c r="A200" s="178" t="s">
        <v>29</v>
      </c>
      <c r="B200" s="179" t="s">
        <v>28</v>
      </c>
      <c r="C200" s="19" t="s">
        <v>27</v>
      </c>
      <c r="D200" s="19" t="s">
        <v>26</v>
      </c>
      <c r="E200" s="19" t="s">
        <v>25</v>
      </c>
      <c r="F200" s="16">
        <v>749</v>
      </c>
      <c r="G200" s="17"/>
      <c r="H200" s="18">
        <f t="shared" si="5"/>
        <v>0</v>
      </c>
      <c r="I200" s="20"/>
      <c r="J200" s="19"/>
      <c r="K200" s="26"/>
      <c r="L200" s="75"/>
      <c r="M200" s="75"/>
    </row>
    <row r="201" spans="1:13" ht="180" hidden="1">
      <c r="A201" s="178"/>
      <c r="B201" s="179"/>
      <c r="C201" s="19" t="s">
        <v>24</v>
      </c>
      <c r="D201" s="19" t="s">
        <v>23</v>
      </c>
      <c r="E201" s="19" t="s">
        <v>22</v>
      </c>
      <c r="F201" s="26"/>
      <c r="G201" s="33"/>
      <c r="H201" s="18">
        <f t="shared" si="5"/>
        <v>0</v>
      </c>
      <c r="I201" s="20"/>
      <c r="J201" s="26"/>
      <c r="K201" s="26"/>
      <c r="L201" s="75"/>
      <c r="M201" s="75"/>
    </row>
    <row r="202" spans="1:13" ht="195" hidden="1">
      <c r="A202" s="178"/>
      <c r="B202" s="179"/>
      <c r="C202" s="19" t="s">
        <v>21</v>
      </c>
      <c r="D202" s="19" t="s">
        <v>20</v>
      </c>
      <c r="E202" s="19" t="s">
        <v>19</v>
      </c>
      <c r="F202" s="26"/>
      <c r="G202" s="33"/>
      <c r="H202" s="18">
        <f t="shared" si="5"/>
        <v>0</v>
      </c>
      <c r="I202" s="20"/>
      <c r="J202" s="26"/>
      <c r="K202" s="26"/>
      <c r="L202" s="75"/>
      <c r="M202" s="75"/>
    </row>
    <row r="203" spans="1:13" ht="225" hidden="1">
      <c r="A203" s="178"/>
      <c r="B203" s="179"/>
      <c r="C203" s="19" t="s">
        <v>18</v>
      </c>
      <c r="D203" s="19" t="s">
        <v>17</v>
      </c>
      <c r="E203" s="19" t="s">
        <v>16</v>
      </c>
      <c r="F203" s="26"/>
      <c r="G203" s="33"/>
      <c r="H203" s="18">
        <f t="shared" si="5"/>
        <v>0</v>
      </c>
      <c r="I203" s="20"/>
      <c r="J203" s="26"/>
      <c r="K203" s="26"/>
      <c r="L203" s="75"/>
      <c r="M203" s="75"/>
    </row>
    <row r="204" spans="1:13" ht="135" hidden="1">
      <c r="A204" s="178"/>
      <c r="B204" s="179"/>
      <c r="C204" s="19" t="s">
        <v>15</v>
      </c>
      <c r="D204" s="19" t="s">
        <v>14</v>
      </c>
      <c r="E204" s="19" t="s">
        <v>13</v>
      </c>
      <c r="F204" s="26"/>
      <c r="G204" s="33"/>
      <c r="H204" s="18">
        <f t="shared" si="5"/>
        <v>0</v>
      </c>
      <c r="I204" s="20"/>
      <c r="J204" s="26"/>
      <c r="K204" s="26"/>
      <c r="L204" s="75"/>
      <c r="M204" s="75"/>
    </row>
    <row r="206" spans="1:13" hidden="1">
      <c r="A206" s="42" t="str">
        <f>B2</f>
        <v>SECRETARÍA DE AGRICULTURA Y DESARROLLO RURAL</v>
      </c>
    </row>
    <row r="207" spans="1:13" ht="31.5" hidden="1">
      <c r="A207" s="49" t="s">
        <v>12</v>
      </c>
      <c r="B207" s="50" t="s">
        <v>11</v>
      </c>
      <c r="C207" s="51" t="s">
        <v>10</v>
      </c>
    </row>
    <row r="208" spans="1:13" ht="36" hidden="1" customHeight="1">
      <c r="A208" s="52" t="s">
        <v>9</v>
      </c>
      <c r="B208" s="53">
        <f>I8</f>
        <v>0</v>
      </c>
      <c r="C208" s="54" t="str">
        <f>CONCATENATE(J8," 2- ",J9," 3- ",J10," 4- ",J11," 5- ",J13," 6- ",J14," 7- ",J15," 8- ",J16)</f>
        <v xml:space="preserve">No se evidencia la publicación de información sobre la ubicación, horarios de atención,  teléfonos y toda la información o mecanismos de contacto que tenga la entidad 2-  3-  4-  5-  6-  7-  8- </v>
      </c>
    </row>
    <row r="209" spans="1:8" ht="36" hidden="1" customHeight="1">
      <c r="A209" s="52" t="s">
        <v>8</v>
      </c>
      <c r="B209" s="53">
        <f>I22</f>
        <v>0.5</v>
      </c>
      <c r="C209" s="54" t="str">
        <f>CONCATENATE(J22," 2- ",J23," 3- ",J24," 4- ",J25," 5- ",J26," 6- ",J27," 7- ",J28," 8- ",J29," 9- ",J30," 10- ",J31)</f>
        <v>En el enlace relacionado se observa la publicación del enlace que dirige a la pagina principal del portal de datos abiertos, pero no se observan los datos abiertos emitidos por la entidad. 2-  3-  4- En el enlace relacionado se observa la publicación de las convocatorias para la vigencia 2021. 5- Es importante crear preguntas frecuentes con las respectivas respuestas, relacionadas con la entidad, su gestión y los servicios y trámites que presta. Ya que en enlace relación tiene información sobre los mecanismos de atención 6-  7-  8- No se evidencia la publicación de las fechas clave relacionadas con los procesos misionales de la entidad. 9- Es importante publicar información dirigida para los niños, niñas y adolescentes sobre la entidad, sus servicios o sus actividades, de manera didáctica. 10- En cuanto al tercer enlace, se evidencia que cuenta con los logos anteriores, y para esta vigencia deben tener mas servicios ofertados</v>
      </c>
      <c r="E209" s="55" t="s">
        <v>429</v>
      </c>
      <c r="F209" s="55"/>
      <c r="G209" s="56">
        <f>COUNTIF($G$8:$G$154,"SI")</f>
        <v>17</v>
      </c>
      <c r="H209" s="57">
        <f>(G209*100%)/$G$213</f>
        <v>0.19540229885057472</v>
      </c>
    </row>
    <row r="210" spans="1:8" ht="36" hidden="1" customHeight="1">
      <c r="A210" s="52" t="s">
        <v>7</v>
      </c>
      <c r="B210" s="53">
        <f>I32</f>
        <v>0.5625</v>
      </c>
      <c r="C210" s="54" t="str">
        <f>CONCATENATE(J32," 2- ",J33," 3- ",J34," 4- ",J35," 5- ",J36," 6- ",J37," 7- ",J39," 8- ",J40," 9- ",J41," 10- ",J42," 11- ",J43," 12- ",J44," 13- ",J45," 14- ",J46," 15- ",J47," 16- ",J48," 17- ",J49," 18- ",J50," 19- ",J51," 20- ",J52)</f>
        <v xml:space="preserve"> 2-  3- No se evidencia la publicación del mapa de procesos y procedimientos de la entidad que esta en el Sistema Integral de Gestión y Control 4-  5-  6-  7-  8- No se observa el enlace con el directorio en el Sistema de Información de Empleo Público – SIGEP, es importate esta información debe estar actualizada 9-  10-  11-  12-  13-  14-  15-  16-  17-  18-  19-  20- </v>
      </c>
      <c r="E210" s="55" t="s">
        <v>405</v>
      </c>
      <c r="F210" s="55"/>
      <c r="G210" s="56">
        <f>COUNTIF($G$8:$G$154,"NO")</f>
        <v>62</v>
      </c>
      <c r="H210" s="57">
        <f t="shared" ref="H210:H212" si="6">(G210*100%)/$G$213</f>
        <v>0.71264367816091956</v>
      </c>
    </row>
    <row r="211" spans="1:8" ht="36" hidden="1" customHeight="1">
      <c r="A211" s="52" t="s">
        <v>6</v>
      </c>
      <c r="B211" s="53">
        <f>I54</f>
        <v>0</v>
      </c>
      <c r="C211" s="54" t="str">
        <f>CONCATENATE(J54," 2- ",J62," 3- ",J63," 4- ",J65)</f>
        <v xml:space="preserve">No se evidncia la publicación de la normatividad emitida emitida y la que esta vinculada al proceso del cual la entidad es líder 2-  3-  4- </v>
      </c>
      <c r="E211" s="55" t="s">
        <v>430</v>
      </c>
      <c r="F211" s="55"/>
      <c r="G211" s="56">
        <f>COUNTIF($G$8:$G$154,"PARCIAL")</f>
        <v>3</v>
      </c>
      <c r="H211" s="57">
        <f t="shared" si="6"/>
        <v>3.4482758620689655E-2</v>
      </c>
    </row>
    <row r="212" spans="1:8" ht="36" hidden="1" customHeight="1">
      <c r="A212" s="52" t="s">
        <v>5</v>
      </c>
      <c r="B212" s="53">
        <f>I83</f>
        <v>0</v>
      </c>
      <c r="C212" s="54" t="str">
        <f>CONCATENATE(" 1- ",J83)</f>
        <v xml:space="preserve"> 1- No se evidencia  la publicación de los programas y proyectos que esta llevando a cabo o que esta promoviendo la entidad.</v>
      </c>
      <c r="E212" s="55" t="s">
        <v>431</v>
      </c>
      <c r="F212" s="55"/>
      <c r="G212" s="56">
        <f>COUNTIF($G$8:$G$154,"NO APLICA")</f>
        <v>5</v>
      </c>
      <c r="H212" s="57">
        <f t="shared" si="6"/>
        <v>5.7471264367816091E-2</v>
      </c>
    </row>
    <row r="213" spans="1:8" ht="36" hidden="1" customHeight="1">
      <c r="A213" s="52" t="s">
        <v>4</v>
      </c>
      <c r="B213" s="53">
        <f>I90</f>
        <v>0.16666666666666666</v>
      </c>
      <c r="C213" s="54" t="str">
        <f>CONCATENATE(J90," 2- ",J92," 3- ",J93," 4- ",J94," 5- ",J95," 6- ",J96," 7- ",J97," 8- ",J101)</f>
        <v xml:space="preserve"> 2-  3- No se evidncia la publicación de los  informes de rendición de cuentas a los ciudadanos 4-  5-  6- No se evidencia la publicación de los planes de mejoramiento exigidos por entes de control internos o externos. De acuerdo con los hallazgos realizados por el respectivo organismo de control, y realizar el enlace al sitio web del organismo de control en donde se encuentren los informes que éste ha elaborado sobre la entidad. 7-  8- </v>
      </c>
      <c r="E213" s="58">
        <v>87</v>
      </c>
      <c r="F213" s="26"/>
      <c r="G213" s="59">
        <f>SUM(G209:G212)</f>
        <v>87</v>
      </c>
      <c r="H213" s="60"/>
    </row>
    <row r="214" spans="1:8" ht="36" hidden="1" customHeight="1">
      <c r="A214" s="52" t="s">
        <v>3</v>
      </c>
      <c r="B214" s="53">
        <f>I107</f>
        <v>0.83333333333333337</v>
      </c>
      <c r="C214" s="54" t="str">
        <f>CONCATENATE(J107," 2- ",J108," 3- ",J110)</f>
        <v>Se evidencia la publicación de varias paginas de contratación de las vigencias pasadas es importante no generar confusión 2-  3- No se evidencia el enlace del plan de adquisiciones del año 2021 con el que esta publicado en SECOP, solo se observan son vigencias anteriores</v>
      </c>
      <c r="E214" s="61"/>
      <c r="F214" s="61"/>
      <c r="G214" s="59">
        <f>E213-G213</f>
        <v>0</v>
      </c>
      <c r="H214" s="60"/>
    </row>
    <row r="215" spans="1:8" ht="36" hidden="1" customHeight="1">
      <c r="A215" s="52" t="s">
        <v>2</v>
      </c>
      <c r="B215" s="53">
        <f>I111</f>
        <v>0</v>
      </c>
      <c r="C215" s="54" t="str">
        <f>CONCATENATE(J111," 2- ",J112," 3- ",J113," 4- ",J114," 5- ",J115)</f>
        <v xml:space="preserve">Es importante revisar que trámites o servicios presta la Secretaría y realizar la publicación de estos  2-  3-  4-  5- </v>
      </c>
      <c r="E215" s="62">
        <v>1</v>
      </c>
      <c r="G215" s="63"/>
    </row>
    <row r="216" spans="1:8" ht="36" hidden="1" customHeight="1">
      <c r="A216" s="52" t="s">
        <v>1</v>
      </c>
      <c r="B216" s="53">
        <f>I116</f>
        <v>0</v>
      </c>
      <c r="C216" s="54" t="str">
        <f>CONCATENATE(J117," 2- ",J120," 3- ",J121," - ",J122," 4- ",J123," - ",J124," 5- ",J125," 6- ",J126," 10- ",J127," 7- ",J130," 3- ",J131," 8- ",J132," 9- ",J133," 10- ",J134," 11- ",J135," 12- ",J136," 13- ",J137," 14- ",J139," 15- ",J140," 16- ",J141," 17- ",J142," 18- ",J143," 19- ",J146," 20- ",J147," 21- ",J148," 22- ",J149," 23- ",J150," 24- ",J151," 25- ",J152," 26- ",J153," 27- ",J154)</f>
        <v xml:space="preserve">El Índice de información Clasificada y Reservada es el inventario de la información pública generada, obtenida, adquirida o controlada por la entidad con las características 2-  3-  -  4-  -  5-  6-  10- El Índice de información Clasificada y Reservada es el inventario de la información pública generada, obtenida, adquirida o controlada por la entidad con las características 7-  3-  8-  9-  10-  11-  12-  13-  14-  15-  16-  17-  18- El Índice de información Clasificada y Reservada es el inventario de la información pública generada, obtenida, adquirida o controlada por la entidad con las características
 19-  20-  21-  22-  23-  24-  25-  26-  27- </v>
      </c>
      <c r="E216" s="62">
        <f>B217</f>
        <v>0.22916666666666666</v>
      </c>
      <c r="F216" s="64"/>
      <c r="G216" s="65">
        <f>E215-E216</f>
        <v>0.77083333333333337</v>
      </c>
    </row>
    <row r="217" spans="1:8" ht="15.75" hidden="1">
      <c r="A217" s="66" t="s">
        <v>0</v>
      </c>
      <c r="B217" s="67">
        <f>AVERAGE(B208:B216)</f>
        <v>0.22916666666666666</v>
      </c>
      <c r="C217" s="67"/>
    </row>
  </sheetData>
  <sheetProtection algorithmName="SHA-512" hashValue="OytuLT9Vuug3X6od2OpNTR2I5Su3ZAME8xlKHi3xY2UxZqDVw5SqRe7JC5oR+LuQ67TK1HRrlMEeeEkYNwoPeg==" saltValue="Wegk1T+CLok10DOInN/zVQ==" spinCount="100000" sheet="1" objects="1" scenarios="1"/>
  <autoFilter ref="A6:M169"/>
  <mergeCells count="132">
    <mergeCell ref="M143:M154"/>
    <mergeCell ref="A198:A199"/>
    <mergeCell ref="A200:A204"/>
    <mergeCell ref="B200:B204"/>
    <mergeCell ref="B2:C2"/>
    <mergeCell ref="J8:J16"/>
    <mergeCell ref="K8:K16"/>
    <mergeCell ref="B161:B162"/>
    <mergeCell ref="E161:E162"/>
    <mergeCell ref="B164:B169"/>
    <mergeCell ref="E164:E169"/>
    <mergeCell ref="A170:A197"/>
    <mergeCell ref="B171:B197"/>
    <mergeCell ref="E171:E174"/>
    <mergeCell ref="E176:E197"/>
    <mergeCell ref="B155:B156"/>
    <mergeCell ref="E155:E156"/>
    <mergeCell ref="B157:B158"/>
    <mergeCell ref="E157:E158"/>
    <mergeCell ref="B159:B160"/>
    <mergeCell ref="E159:E160"/>
    <mergeCell ref="K117:K126"/>
    <mergeCell ref="A107:A110"/>
    <mergeCell ref="I107:I110"/>
    <mergeCell ref="A116:A169"/>
    <mergeCell ref="I116:I154"/>
    <mergeCell ref="B117:B126"/>
    <mergeCell ref="E117:E126"/>
    <mergeCell ref="G117:G118"/>
    <mergeCell ref="H117:H118"/>
    <mergeCell ref="J117:J126"/>
    <mergeCell ref="L117:L126"/>
    <mergeCell ref="M117:M126"/>
    <mergeCell ref="B127:B142"/>
    <mergeCell ref="E127:E142"/>
    <mergeCell ref="G127:G128"/>
    <mergeCell ref="H127:H128"/>
    <mergeCell ref="J127:J142"/>
    <mergeCell ref="K127:K142"/>
    <mergeCell ref="L127:L142"/>
    <mergeCell ref="M127:M142"/>
    <mergeCell ref="B143:B154"/>
    <mergeCell ref="E143:E154"/>
    <mergeCell ref="G143:G144"/>
    <mergeCell ref="H143:H144"/>
    <mergeCell ref="J143:J154"/>
    <mergeCell ref="K143:K154"/>
    <mergeCell ref="L143:L154"/>
    <mergeCell ref="A111:A115"/>
    <mergeCell ref="B111:B115"/>
    <mergeCell ref="E111:E115"/>
    <mergeCell ref="G111:G112"/>
    <mergeCell ref="H111:H112"/>
    <mergeCell ref="I111:I115"/>
    <mergeCell ref="J90:J92"/>
    <mergeCell ref="L90:L101"/>
    <mergeCell ref="M90:M101"/>
    <mergeCell ref="B96:B97"/>
    <mergeCell ref="E96:E97"/>
    <mergeCell ref="B98:B100"/>
    <mergeCell ref="E98:E100"/>
    <mergeCell ref="A90:A106"/>
    <mergeCell ref="B90:B94"/>
    <mergeCell ref="E90:E94"/>
    <mergeCell ref="G90:G92"/>
    <mergeCell ref="H90:H92"/>
    <mergeCell ref="I90:I101"/>
    <mergeCell ref="B102:B106"/>
    <mergeCell ref="E102:E106"/>
    <mergeCell ref="K107:K108"/>
    <mergeCell ref="L111:L115"/>
    <mergeCell ref="M111:M115"/>
    <mergeCell ref="E85:E88"/>
    <mergeCell ref="A54:A65"/>
    <mergeCell ref="B54:B61"/>
    <mergeCell ref="E54:E61"/>
    <mergeCell ref="I54:I65"/>
    <mergeCell ref="L107:L110"/>
    <mergeCell ref="M107:M110"/>
    <mergeCell ref="L54:L65"/>
    <mergeCell ref="M54:M65"/>
    <mergeCell ref="B62:B64"/>
    <mergeCell ref="E62:E64"/>
    <mergeCell ref="J54:J65"/>
    <mergeCell ref="K54:K65"/>
    <mergeCell ref="J107:J108"/>
    <mergeCell ref="K90:K92"/>
    <mergeCell ref="J96:J97"/>
    <mergeCell ref="K96:K97"/>
    <mergeCell ref="L32:L52"/>
    <mergeCell ref="M32:M52"/>
    <mergeCell ref="B35:B37"/>
    <mergeCell ref="E35:E37"/>
    <mergeCell ref="B39:B50"/>
    <mergeCell ref="E39:E50"/>
    <mergeCell ref="G40:G41"/>
    <mergeCell ref="H40:H41"/>
    <mergeCell ref="K39:K50"/>
    <mergeCell ref="J40:J50"/>
    <mergeCell ref="L22:L31"/>
    <mergeCell ref="M22:M31"/>
    <mergeCell ref="L8:L16"/>
    <mergeCell ref="M8:M16"/>
    <mergeCell ref="B13:B16"/>
    <mergeCell ref="E13:E16"/>
    <mergeCell ref="B17:B20"/>
    <mergeCell ref="E17:E20"/>
    <mergeCell ref="K22:K23"/>
    <mergeCell ref="J111:J115"/>
    <mergeCell ref="K111:K115"/>
    <mergeCell ref="A1:J1"/>
    <mergeCell ref="A5:C5"/>
    <mergeCell ref="G5:I5"/>
    <mergeCell ref="J5:J6"/>
    <mergeCell ref="A7:A21"/>
    <mergeCell ref="B8:B12"/>
    <mergeCell ref="E8:E12"/>
    <mergeCell ref="I8:I16"/>
    <mergeCell ref="J22:J23"/>
    <mergeCell ref="A22:A31"/>
    <mergeCell ref="B22:B23"/>
    <mergeCell ref="E22:E23"/>
    <mergeCell ref="I22:I31"/>
    <mergeCell ref="A66:A89"/>
    <mergeCell ref="B66:B73"/>
    <mergeCell ref="E66:E73"/>
    <mergeCell ref="B74:B82"/>
    <mergeCell ref="E74:E82"/>
    <mergeCell ref="A32:A53"/>
    <mergeCell ref="I32:I52"/>
    <mergeCell ref="J75:J82"/>
    <mergeCell ref="B85:B88"/>
  </mergeCells>
  <hyperlinks>
    <hyperlink ref="K22" r:id="rId1"/>
    <hyperlink ref="K25" r:id="rId2"/>
    <hyperlink ref="K26" r:id="rId3"/>
    <hyperlink ref="K27" r:id="rId4"/>
    <hyperlink ref="K28" r:id="rId5"/>
    <hyperlink ref="K30" r:id="rId6"/>
    <hyperlink ref="K31" r:id="rId7" display="http://cundinet.cundinamarca.gov.co/portal/agricultura/manual_interpretacion_evaluacion_de_tierras/"/>
    <hyperlink ref="K32" r:id="rId8"/>
    <hyperlink ref="K33" r:id="rId9"/>
    <hyperlink ref="K35" r:id="rId10"/>
    <hyperlink ref="K38" r:id="rId11"/>
    <hyperlink ref="K39" r:id="rId12"/>
    <hyperlink ref="K52" r:id="rId13"/>
    <hyperlink ref="K110" r:id="rId14"/>
    <hyperlink ref="K107" r:id="rId15"/>
    <hyperlink ref="K90" r:id="rId16"/>
  </hyperlinks>
  <pageMargins left="0.7" right="0.7" top="0.75" bottom="0.75" header="0.51180555555555496" footer="0.51180555555555496"/>
  <pageSetup firstPageNumber="0" orientation="portrait" horizontalDpi="300" verticalDpi="300" r:id="rId17"/>
  <tableParts count="1">
    <tablePart r:id="rId18"/>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Lista!$A$1:$A$4</xm:f>
          </x14:formula1>
          <xm:sqref>G8:G154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zoomScaleNormal="100" workbookViewId="0">
      <pane xSplit="2" ySplit="7" topLeftCell="C8" activePane="bottomRight" state="frozen"/>
      <selection pane="topRight" activeCell="C1" sqref="C1"/>
      <selection pane="bottomLeft" activeCell="A8" sqref="A8"/>
      <selection pane="bottomRight" activeCell="L8" sqref="L8:L16"/>
    </sheetView>
  </sheetViews>
  <sheetFormatPr baseColWidth="10" defaultColWidth="9.140625" defaultRowHeight="15"/>
  <cols>
    <col min="1" max="1" width="31.7109375" style="42" customWidth="1"/>
    <col min="2" max="2" width="23.85546875" style="43" customWidth="1"/>
    <col min="3" max="3" width="38.7109375" style="43" customWidth="1"/>
    <col min="4" max="4" width="41" style="43" customWidth="1"/>
    <col min="5" max="5" width="13.7109375" style="43" customWidth="1"/>
    <col min="6" max="6" width="11.42578125" style="43" hidden="1" customWidth="1"/>
    <col min="7" max="7" width="12.85546875" style="44" customWidth="1"/>
    <col min="8" max="8" width="13" style="45" customWidth="1"/>
    <col min="9" max="9" width="12.7109375" style="46" customWidth="1"/>
    <col min="10" max="10" width="46.28515625" style="43" customWidth="1"/>
    <col min="11" max="11" width="36.42578125" style="47" customWidth="1"/>
    <col min="12" max="12" width="31" style="9" customWidth="1"/>
    <col min="13" max="13" width="54.140625" style="9" customWidth="1"/>
    <col min="14" max="16384" width="9.140625" style="9"/>
  </cols>
  <sheetData>
    <row r="1" spans="1:13">
      <c r="A1" s="205" t="s">
        <v>428</v>
      </c>
      <c r="B1" s="205"/>
      <c r="C1" s="205"/>
      <c r="D1" s="205"/>
      <c r="E1" s="205"/>
      <c r="F1" s="205"/>
      <c r="G1" s="205"/>
      <c r="H1" s="205"/>
      <c r="I1" s="205"/>
      <c r="J1" s="205"/>
    </row>
    <row r="2" spans="1:13">
      <c r="A2" s="78" t="s">
        <v>427</v>
      </c>
      <c r="B2" s="301" t="s">
        <v>511</v>
      </c>
      <c r="C2" s="301"/>
    </row>
    <row r="3" spans="1:13" ht="15.75" hidden="1" customHeight="1">
      <c r="A3" s="78" t="s">
        <v>426</v>
      </c>
      <c r="B3" s="80"/>
      <c r="C3" s="80"/>
      <c r="D3" s="80"/>
    </row>
    <row r="4" spans="1:13">
      <c r="A4" s="42" t="s">
        <v>425</v>
      </c>
      <c r="B4" s="81">
        <v>44348</v>
      </c>
    </row>
    <row r="5" spans="1:13" ht="15.95" customHeight="1">
      <c r="A5" s="206" t="s">
        <v>424</v>
      </c>
      <c r="B5" s="206"/>
      <c r="C5" s="206"/>
      <c r="D5" s="11" t="s">
        <v>423</v>
      </c>
      <c r="E5" s="11" t="s">
        <v>422</v>
      </c>
      <c r="F5" s="11" t="s">
        <v>421</v>
      </c>
      <c r="G5" s="207" t="s">
        <v>420</v>
      </c>
      <c r="H5" s="207"/>
      <c r="I5" s="207"/>
      <c r="J5" s="208" t="s">
        <v>419</v>
      </c>
      <c r="K5" s="12" t="s">
        <v>418</v>
      </c>
      <c r="L5" s="73" t="s">
        <v>417</v>
      </c>
      <c r="M5" s="73" t="s">
        <v>416</v>
      </c>
    </row>
    <row r="6" spans="1:13" ht="15.95" customHeight="1">
      <c r="A6" s="11" t="s">
        <v>12</v>
      </c>
      <c r="B6" s="11" t="s">
        <v>415</v>
      </c>
      <c r="C6" s="11" t="s">
        <v>414</v>
      </c>
      <c r="D6" s="11"/>
      <c r="E6" s="11"/>
      <c r="F6" s="11"/>
      <c r="G6" s="13" t="s">
        <v>413</v>
      </c>
      <c r="H6" s="14" t="s">
        <v>412</v>
      </c>
      <c r="I6" s="12" t="s">
        <v>411</v>
      </c>
      <c r="J6" s="209"/>
      <c r="K6" s="86"/>
      <c r="L6" s="74"/>
      <c r="M6" s="74"/>
    </row>
    <row r="7" spans="1:13" ht="30" hidden="1">
      <c r="A7" s="183" t="s">
        <v>410</v>
      </c>
      <c r="B7" s="19" t="s">
        <v>409</v>
      </c>
      <c r="C7" s="19" t="s">
        <v>408</v>
      </c>
      <c r="D7" s="19" t="s">
        <v>407</v>
      </c>
      <c r="E7" s="19" t="s">
        <v>406</v>
      </c>
      <c r="F7" s="16">
        <v>353</v>
      </c>
      <c r="G7" s="17" t="s">
        <v>405</v>
      </c>
      <c r="H7" s="18">
        <f t="shared" ref="H7:H37" si="0">IF(G7="SI",1,IF(G7="PARCIAL",0.5,IF(G7="NO APLICA","",0)))</f>
        <v>0</v>
      </c>
      <c r="I7" s="20"/>
      <c r="J7" s="19"/>
      <c r="K7" s="22"/>
      <c r="L7" s="75"/>
      <c r="M7" s="75"/>
    </row>
    <row r="8" spans="1:13" ht="65.099999999999994" customHeight="1">
      <c r="A8" s="183"/>
      <c r="B8" s="180" t="s">
        <v>404</v>
      </c>
      <c r="C8" s="19" t="s">
        <v>403</v>
      </c>
      <c r="D8" s="19" t="s">
        <v>402</v>
      </c>
      <c r="E8" s="180" t="s">
        <v>337</v>
      </c>
      <c r="F8" s="16">
        <v>200</v>
      </c>
      <c r="G8" s="17" t="s">
        <v>429</v>
      </c>
      <c r="H8" s="18">
        <f t="shared" si="0"/>
        <v>1</v>
      </c>
      <c r="I8" s="184">
        <f>AVERAGE(H8,H9,H10,H13,H15,H16)</f>
        <v>0.4</v>
      </c>
      <c r="J8" s="19"/>
      <c r="K8" s="102" t="s">
        <v>512</v>
      </c>
      <c r="L8" s="168"/>
      <c r="M8" s="168"/>
    </row>
    <row r="9" spans="1:13" ht="60">
      <c r="A9" s="183"/>
      <c r="B9" s="180"/>
      <c r="C9" s="19" t="s">
        <v>401</v>
      </c>
      <c r="D9" s="19" t="s">
        <v>400</v>
      </c>
      <c r="E9" s="180"/>
      <c r="F9" s="16">
        <v>201</v>
      </c>
      <c r="G9" s="17" t="s">
        <v>405</v>
      </c>
      <c r="H9" s="18">
        <f t="shared" si="0"/>
        <v>0</v>
      </c>
      <c r="I9" s="184"/>
      <c r="J9" s="19" t="s">
        <v>1177</v>
      </c>
      <c r="K9" s="102"/>
      <c r="L9" s="169"/>
      <c r="M9" s="169"/>
    </row>
    <row r="10" spans="1:13" ht="30">
      <c r="A10" s="183"/>
      <c r="B10" s="180"/>
      <c r="C10" s="19" t="s">
        <v>399</v>
      </c>
      <c r="D10" s="19"/>
      <c r="E10" s="180"/>
      <c r="F10" s="16">
        <v>202</v>
      </c>
      <c r="G10" s="17" t="s">
        <v>405</v>
      </c>
      <c r="H10" s="18">
        <f t="shared" si="0"/>
        <v>0</v>
      </c>
      <c r="I10" s="184"/>
      <c r="J10" s="19" t="s">
        <v>1178</v>
      </c>
      <c r="K10" s="102"/>
      <c r="L10" s="169"/>
      <c r="M10" s="169"/>
    </row>
    <row r="11" spans="1:13" hidden="1">
      <c r="A11" s="183"/>
      <c r="B11" s="180"/>
      <c r="C11" s="19" t="s">
        <v>398</v>
      </c>
      <c r="D11" s="19" t="s">
        <v>397</v>
      </c>
      <c r="E11" s="180"/>
      <c r="F11" s="16">
        <v>203</v>
      </c>
      <c r="G11" s="17"/>
      <c r="H11" s="18">
        <f t="shared" si="0"/>
        <v>0</v>
      </c>
      <c r="I11" s="184"/>
      <c r="J11" s="19"/>
      <c r="K11" s="22"/>
      <c r="L11" s="169"/>
      <c r="M11" s="169"/>
    </row>
    <row r="12" spans="1:13" ht="90" hidden="1" customHeight="1">
      <c r="A12" s="183"/>
      <c r="B12" s="180"/>
      <c r="C12" s="19" t="s">
        <v>396</v>
      </c>
      <c r="D12" s="19" t="s">
        <v>395</v>
      </c>
      <c r="E12" s="180"/>
      <c r="F12" s="16">
        <v>204</v>
      </c>
      <c r="G12" s="17"/>
      <c r="H12" s="18">
        <f t="shared" si="0"/>
        <v>0</v>
      </c>
      <c r="I12" s="184"/>
      <c r="J12" s="19"/>
      <c r="K12" s="22"/>
      <c r="L12" s="169"/>
      <c r="M12" s="169"/>
    </row>
    <row r="13" spans="1:13" ht="66.95" customHeight="1">
      <c r="A13" s="183"/>
      <c r="B13" s="180" t="s">
        <v>394</v>
      </c>
      <c r="C13" s="19" t="s">
        <v>393</v>
      </c>
      <c r="D13" s="19" t="s">
        <v>392</v>
      </c>
      <c r="E13" s="180" t="s">
        <v>391</v>
      </c>
      <c r="F13" s="16">
        <v>205</v>
      </c>
      <c r="G13" s="17" t="s">
        <v>429</v>
      </c>
      <c r="H13" s="18">
        <f t="shared" si="0"/>
        <v>1</v>
      </c>
      <c r="I13" s="184"/>
      <c r="J13" s="19"/>
      <c r="K13" s="102" t="s">
        <v>512</v>
      </c>
      <c r="L13" s="169"/>
      <c r="M13" s="169"/>
    </row>
    <row r="14" spans="1:13" ht="60" hidden="1">
      <c r="A14" s="183"/>
      <c r="B14" s="180"/>
      <c r="C14" s="19" t="s">
        <v>390</v>
      </c>
      <c r="D14" s="19" t="s">
        <v>389</v>
      </c>
      <c r="E14" s="180"/>
      <c r="F14" s="16">
        <v>206</v>
      </c>
      <c r="G14" s="17"/>
      <c r="H14" s="18">
        <f t="shared" si="0"/>
        <v>0</v>
      </c>
      <c r="I14" s="184"/>
      <c r="J14" s="19"/>
      <c r="K14" s="22"/>
      <c r="L14" s="169"/>
      <c r="M14" s="169"/>
    </row>
    <row r="15" spans="1:13" ht="30">
      <c r="A15" s="183"/>
      <c r="B15" s="180"/>
      <c r="C15" s="19" t="s">
        <v>388</v>
      </c>
      <c r="D15" s="19"/>
      <c r="E15" s="180"/>
      <c r="F15" s="16">
        <v>207</v>
      </c>
      <c r="G15" s="17" t="s">
        <v>405</v>
      </c>
      <c r="H15" s="18">
        <f t="shared" si="0"/>
        <v>0</v>
      </c>
      <c r="I15" s="184"/>
      <c r="J15" s="19" t="s">
        <v>1179</v>
      </c>
      <c r="K15" s="22"/>
      <c r="L15" s="169"/>
      <c r="M15" s="169"/>
    </row>
    <row r="16" spans="1:13" ht="45">
      <c r="A16" s="183"/>
      <c r="B16" s="180"/>
      <c r="C16" s="19" t="s">
        <v>387</v>
      </c>
      <c r="D16" s="19" t="s">
        <v>386</v>
      </c>
      <c r="E16" s="180"/>
      <c r="F16" s="16">
        <v>208</v>
      </c>
      <c r="G16" s="17" t="s">
        <v>431</v>
      </c>
      <c r="H16" s="18" t="str">
        <f t="shared" si="0"/>
        <v/>
      </c>
      <c r="I16" s="184"/>
      <c r="J16" s="19"/>
      <c r="K16" s="22"/>
      <c r="L16" s="170"/>
      <c r="M16" s="170"/>
    </row>
    <row r="17" spans="1:13" ht="30" hidden="1">
      <c r="A17" s="183"/>
      <c r="B17" s="180" t="s">
        <v>385</v>
      </c>
      <c r="C17" s="19" t="s">
        <v>384</v>
      </c>
      <c r="D17" s="19"/>
      <c r="E17" s="180" t="s">
        <v>383</v>
      </c>
      <c r="F17" s="16">
        <v>209</v>
      </c>
      <c r="G17" s="17"/>
      <c r="H17" s="18">
        <f t="shared" si="0"/>
        <v>0</v>
      </c>
      <c r="I17" s="20"/>
      <c r="J17" s="19"/>
      <c r="K17" s="22"/>
      <c r="L17" s="75"/>
      <c r="M17" s="75"/>
    </row>
    <row r="18" spans="1:13" ht="30" hidden="1">
      <c r="A18" s="183"/>
      <c r="B18" s="180"/>
      <c r="C18" s="19" t="s">
        <v>382</v>
      </c>
      <c r="D18" s="19"/>
      <c r="E18" s="180"/>
      <c r="F18" s="16">
        <v>210</v>
      </c>
      <c r="G18" s="17"/>
      <c r="H18" s="18">
        <f t="shared" si="0"/>
        <v>0</v>
      </c>
      <c r="I18" s="20"/>
      <c r="J18" s="19"/>
      <c r="K18" s="22"/>
      <c r="L18" s="75"/>
      <c r="M18" s="75"/>
    </row>
    <row r="19" spans="1:13" ht="30" hidden="1">
      <c r="A19" s="183"/>
      <c r="B19" s="180"/>
      <c r="C19" s="19" t="s">
        <v>381</v>
      </c>
      <c r="D19" s="19"/>
      <c r="E19" s="180"/>
      <c r="F19" s="16">
        <v>211</v>
      </c>
      <c r="G19" s="17"/>
      <c r="H19" s="18">
        <f t="shared" si="0"/>
        <v>0</v>
      </c>
      <c r="I19" s="20"/>
      <c r="J19" s="19"/>
      <c r="K19" s="22"/>
      <c r="L19" s="75"/>
      <c r="M19" s="75"/>
    </row>
    <row r="20" spans="1:13" ht="30" hidden="1">
      <c r="A20" s="183"/>
      <c r="B20" s="180"/>
      <c r="C20" s="19" t="s">
        <v>380</v>
      </c>
      <c r="D20" s="19"/>
      <c r="E20" s="180"/>
      <c r="F20" s="16">
        <v>212</v>
      </c>
      <c r="G20" s="17"/>
      <c r="H20" s="18">
        <f t="shared" si="0"/>
        <v>0</v>
      </c>
      <c r="I20" s="20"/>
      <c r="J20" s="19"/>
      <c r="K20" s="22"/>
      <c r="L20" s="75"/>
      <c r="M20" s="75"/>
    </row>
    <row r="21" spans="1:13" ht="105" hidden="1">
      <c r="A21" s="183"/>
      <c r="B21" s="19" t="s">
        <v>379</v>
      </c>
      <c r="C21" s="19" t="s">
        <v>378</v>
      </c>
      <c r="D21" s="19" t="s">
        <v>377</v>
      </c>
      <c r="E21" s="19" t="s">
        <v>376</v>
      </c>
      <c r="F21" s="16">
        <v>213</v>
      </c>
      <c r="G21" s="17"/>
      <c r="H21" s="18">
        <f t="shared" si="0"/>
        <v>0</v>
      </c>
      <c r="I21" s="20"/>
      <c r="J21" s="19"/>
      <c r="K21" s="22"/>
      <c r="L21" s="75"/>
      <c r="M21" s="75"/>
    </row>
    <row r="22" spans="1:13" ht="144" customHeight="1">
      <c r="A22" s="183" t="s">
        <v>375</v>
      </c>
      <c r="B22" s="180" t="s">
        <v>374</v>
      </c>
      <c r="C22" s="19" t="s">
        <v>373</v>
      </c>
      <c r="D22" s="19" t="s">
        <v>372</v>
      </c>
      <c r="E22" s="180" t="s">
        <v>371</v>
      </c>
      <c r="F22" s="16">
        <v>214</v>
      </c>
      <c r="G22" s="17" t="s">
        <v>430</v>
      </c>
      <c r="H22" s="18">
        <f t="shared" si="0"/>
        <v>0.5</v>
      </c>
      <c r="I22" s="184">
        <f>AVERAGE(H22,H23,H24,H25,H26,H27,H28,H29,H30,H31)</f>
        <v>0.5</v>
      </c>
      <c r="J22" s="19" t="s">
        <v>997</v>
      </c>
      <c r="K22" s="102" t="s">
        <v>513</v>
      </c>
      <c r="L22" s="168"/>
      <c r="M22" s="168"/>
    </row>
    <row r="23" spans="1:13" ht="90">
      <c r="A23" s="183"/>
      <c r="B23" s="180"/>
      <c r="C23" s="19" t="s">
        <v>370</v>
      </c>
      <c r="D23" s="19" t="s">
        <v>369</v>
      </c>
      <c r="E23" s="180"/>
      <c r="F23" s="16">
        <v>215</v>
      </c>
      <c r="G23" s="17" t="s">
        <v>405</v>
      </c>
      <c r="H23" s="18">
        <f t="shared" si="0"/>
        <v>0</v>
      </c>
      <c r="I23" s="184"/>
      <c r="J23" s="19"/>
      <c r="K23" s="22"/>
      <c r="L23" s="169"/>
      <c r="M23" s="169"/>
    </row>
    <row r="24" spans="1:13" ht="75">
      <c r="A24" s="183"/>
      <c r="B24" s="19" t="s">
        <v>368</v>
      </c>
      <c r="C24" s="19" t="s">
        <v>367</v>
      </c>
      <c r="D24" s="19" t="s">
        <v>366</v>
      </c>
      <c r="E24" s="19"/>
      <c r="F24" s="16">
        <v>216</v>
      </c>
      <c r="G24" s="17" t="s">
        <v>405</v>
      </c>
      <c r="H24" s="18">
        <f t="shared" si="0"/>
        <v>0</v>
      </c>
      <c r="I24" s="184"/>
      <c r="J24" s="19"/>
      <c r="K24" s="22"/>
      <c r="L24" s="169"/>
      <c r="M24" s="169"/>
    </row>
    <row r="25" spans="1:13" ht="69.95" customHeight="1">
      <c r="A25" s="183"/>
      <c r="B25" s="19" t="s">
        <v>365</v>
      </c>
      <c r="C25" s="19" t="s">
        <v>364</v>
      </c>
      <c r="D25" s="19"/>
      <c r="E25" s="19"/>
      <c r="F25" s="16">
        <v>217</v>
      </c>
      <c r="G25" s="17" t="s">
        <v>430</v>
      </c>
      <c r="H25" s="18">
        <f t="shared" si="0"/>
        <v>0.5</v>
      </c>
      <c r="I25" s="184"/>
      <c r="J25" s="19" t="s">
        <v>1180</v>
      </c>
      <c r="K25" s="102" t="s">
        <v>514</v>
      </c>
      <c r="L25" s="169"/>
      <c r="M25" s="169"/>
    </row>
    <row r="26" spans="1:13" ht="78" customHeight="1">
      <c r="A26" s="183"/>
      <c r="B26" s="19" t="s">
        <v>363</v>
      </c>
      <c r="C26" s="19" t="s">
        <v>362</v>
      </c>
      <c r="D26" s="19" t="s">
        <v>361</v>
      </c>
      <c r="E26" s="19"/>
      <c r="F26" s="16">
        <v>218</v>
      </c>
      <c r="G26" s="17" t="s">
        <v>429</v>
      </c>
      <c r="H26" s="18">
        <f t="shared" si="0"/>
        <v>1</v>
      </c>
      <c r="I26" s="184"/>
      <c r="J26" s="19"/>
      <c r="K26" s="102" t="s">
        <v>515</v>
      </c>
      <c r="L26" s="169"/>
      <c r="M26" s="169"/>
    </row>
    <row r="27" spans="1:13" ht="80.099999999999994" customHeight="1">
      <c r="A27" s="183"/>
      <c r="B27" s="19" t="s">
        <v>360</v>
      </c>
      <c r="C27" s="19" t="s">
        <v>359</v>
      </c>
      <c r="D27" s="19"/>
      <c r="E27" s="19"/>
      <c r="F27" s="16">
        <v>219</v>
      </c>
      <c r="G27" s="17" t="s">
        <v>429</v>
      </c>
      <c r="H27" s="18">
        <f t="shared" si="0"/>
        <v>1</v>
      </c>
      <c r="I27" s="184"/>
      <c r="J27" s="19"/>
      <c r="K27" s="102" t="s">
        <v>516</v>
      </c>
      <c r="L27" s="169"/>
      <c r="M27" s="169"/>
    </row>
    <row r="28" spans="1:13" ht="83.1" customHeight="1">
      <c r="A28" s="183"/>
      <c r="B28" s="19" t="s">
        <v>358</v>
      </c>
      <c r="C28" s="19" t="s">
        <v>357</v>
      </c>
      <c r="D28" s="19"/>
      <c r="E28" s="19"/>
      <c r="F28" s="16">
        <v>220</v>
      </c>
      <c r="G28" s="17" t="s">
        <v>429</v>
      </c>
      <c r="H28" s="18">
        <f t="shared" si="0"/>
        <v>1</v>
      </c>
      <c r="I28" s="184"/>
      <c r="J28" s="19"/>
      <c r="K28" s="102" t="s">
        <v>517</v>
      </c>
      <c r="L28" s="169"/>
      <c r="M28" s="169"/>
    </row>
    <row r="29" spans="1:13" ht="78" customHeight="1">
      <c r="A29" s="183"/>
      <c r="B29" s="19" t="s">
        <v>356</v>
      </c>
      <c r="C29" s="19" t="s">
        <v>355</v>
      </c>
      <c r="D29" s="19"/>
      <c r="E29" s="19"/>
      <c r="F29" s="16">
        <v>221</v>
      </c>
      <c r="G29" s="17" t="s">
        <v>430</v>
      </c>
      <c r="H29" s="18">
        <f t="shared" si="0"/>
        <v>0.5</v>
      </c>
      <c r="I29" s="184"/>
      <c r="J29" s="19" t="s">
        <v>1181</v>
      </c>
      <c r="K29" s="102" t="s">
        <v>518</v>
      </c>
      <c r="L29" s="169"/>
      <c r="M29" s="169"/>
    </row>
    <row r="30" spans="1:13" ht="156.94999999999999" customHeight="1">
      <c r="A30" s="183"/>
      <c r="B30" s="19" t="s">
        <v>354</v>
      </c>
      <c r="C30" s="19" t="s">
        <v>353</v>
      </c>
      <c r="D30" s="19"/>
      <c r="E30" s="19" t="s">
        <v>352</v>
      </c>
      <c r="F30" s="16">
        <v>222</v>
      </c>
      <c r="G30" s="17" t="s">
        <v>430</v>
      </c>
      <c r="H30" s="18">
        <f t="shared" si="0"/>
        <v>0.5</v>
      </c>
      <c r="I30" s="184"/>
      <c r="J30" s="19" t="s">
        <v>998</v>
      </c>
      <c r="K30" s="102" t="s">
        <v>519</v>
      </c>
      <c r="L30" s="169"/>
      <c r="M30" s="169"/>
    </row>
    <row r="31" spans="1:13" ht="60">
      <c r="A31" s="183"/>
      <c r="B31" s="19" t="s">
        <v>351</v>
      </c>
      <c r="C31" s="19" t="s">
        <v>350</v>
      </c>
      <c r="D31" s="19" t="s">
        <v>349</v>
      </c>
      <c r="E31" s="19" t="s">
        <v>345</v>
      </c>
      <c r="F31" s="16">
        <v>223</v>
      </c>
      <c r="G31" s="17" t="s">
        <v>405</v>
      </c>
      <c r="H31" s="18">
        <f t="shared" si="0"/>
        <v>0</v>
      </c>
      <c r="I31" s="184"/>
      <c r="J31" s="19"/>
      <c r="K31" s="22"/>
      <c r="L31" s="170"/>
      <c r="M31" s="170"/>
    </row>
    <row r="32" spans="1:13" ht="144" customHeight="1">
      <c r="A32" s="286" t="s">
        <v>348</v>
      </c>
      <c r="B32" s="83" t="s">
        <v>347</v>
      </c>
      <c r="C32" s="83" t="s">
        <v>346</v>
      </c>
      <c r="D32" s="83"/>
      <c r="E32" s="83" t="s">
        <v>345</v>
      </c>
      <c r="F32" s="87">
        <v>224</v>
      </c>
      <c r="G32" s="88" t="s">
        <v>429</v>
      </c>
      <c r="H32" s="89">
        <f t="shared" si="0"/>
        <v>1</v>
      </c>
      <c r="I32" s="184">
        <f>AVERAGE(H32,H33,H34,H35,H38,H39,H40,H42,H43,H44,H45,H46,H47,H48,H49,H50,H52)</f>
        <v>0.5625</v>
      </c>
      <c r="J32" s="83" t="s">
        <v>1182</v>
      </c>
      <c r="K32" s="102" t="s">
        <v>520</v>
      </c>
      <c r="L32" s="168"/>
      <c r="M32" s="168"/>
    </row>
    <row r="33" spans="1:13" ht="144" customHeight="1">
      <c r="A33" s="286"/>
      <c r="B33" s="83" t="s">
        <v>344</v>
      </c>
      <c r="C33" s="83" t="s">
        <v>343</v>
      </c>
      <c r="D33" s="83"/>
      <c r="E33" s="83" t="s">
        <v>337</v>
      </c>
      <c r="F33" s="87">
        <v>225</v>
      </c>
      <c r="G33" s="88" t="s">
        <v>429</v>
      </c>
      <c r="H33" s="89">
        <f t="shared" si="0"/>
        <v>1</v>
      </c>
      <c r="I33" s="184"/>
      <c r="J33" s="83" t="s">
        <v>1183</v>
      </c>
      <c r="K33" s="102" t="s">
        <v>521</v>
      </c>
      <c r="L33" s="169"/>
      <c r="M33" s="169"/>
    </row>
    <row r="34" spans="1:13" ht="90">
      <c r="A34" s="286"/>
      <c r="B34" s="83" t="s">
        <v>342</v>
      </c>
      <c r="C34" s="83" t="s">
        <v>341</v>
      </c>
      <c r="D34" s="83"/>
      <c r="E34" s="83" t="s">
        <v>340</v>
      </c>
      <c r="F34" s="87">
        <v>226</v>
      </c>
      <c r="G34" s="88" t="s">
        <v>429</v>
      </c>
      <c r="H34" s="89">
        <f t="shared" si="0"/>
        <v>1</v>
      </c>
      <c r="I34" s="184"/>
      <c r="J34" s="83"/>
      <c r="K34" s="102" t="s">
        <v>522</v>
      </c>
      <c r="L34" s="169"/>
      <c r="M34" s="169"/>
    </row>
    <row r="35" spans="1:13" ht="75">
      <c r="A35" s="286"/>
      <c r="B35" s="221" t="s">
        <v>339</v>
      </c>
      <c r="C35" s="83" t="s">
        <v>338</v>
      </c>
      <c r="D35" s="83"/>
      <c r="E35" s="217" t="s">
        <v>337</v>
      </c>
      <c r="F35" s="87">
        <v>227</v>
      </c>
      <c r="G35" s="88" t="s">
        <v>429</v>
      </c>
      <c r="H35" s="89">
        <f t="shared" si="0"/>
        <v>1</v>
      </c>
      <c r="I35" s="184"/>
      <c r="J35" s="83"/>
      <c r="K35" s="102" t="s">
        <v>523</v>
      </c>
      <c r="L35" s="169"/>
      <c r="M35" s="169"/>
    </row>
    <row r="36" spans="1:13" ht="32.1" hidden="1" customHeight="1">
      <c r="A36" s="286"/>
      <c r="B36" s="222"/>
      <c r="C36" s="83" t="s">
        <v>336</v>
      </c>
      <c r="D36" s="83"/>
      <c r="E36" s="217"/>
      <c r="F36" s="87">
        <v>228</v>
      </c>
      <c r="G36" s="88"/>
      <c r="H36" s="89">
        <f t="shared" si="0"/>
        <v>0</v>
      </c>
      <c r="I36" s="184"/>
      <c r="J36" s="83"/>
      <c r="K36" s="22"/>
      <c r="L36" s="169"/>
      <c r="M36" s="169"/>
    </row>
    <row r="37" spans="1:13" ht="48" hidden="1" customHeight="1">
      <c r="A37" s="286"/>
      <c r="B37" s="223"/>
      <c r="C37" s="83" t="s">
        <v>335</v>
      </c>
      <c r="D37" s="83"/>
      <c r="E37" s="217"/>
      <c r="F37" s="87">
        <v>229</v>
      </c>
      <c r="G37" s="88"/>
      <c r="H37" s="89">
        <f t="shared" si="0"/>
        <v>0</v>
      </c>
      <c r="I37" s="184"/>
      <c r="J37" s="83"/>
      <c r="K37" s="22"/>
      <c r="L37" s="169"/>
      <c r="M37" s="169"/>
    </row>
    <row r="38" spans="1:13" ht="65.099999999999994" customHeight="1">
      <c r="A38" s="286"/>
      <c r="B38" s="83" t="s">
        <v>334</v>
      </c>
      <c r="C38" s="83" t="s">
        <v>333</v>
      </c>
      <c r="D38" s="83"/>
      <c r="E38" s="83"/>
      <c r="F38" s="87"/>
      <c r="G38" s="88" t="s">
        <v>429</v>
      </c>
      <c r="H38" s="93"/>
      <c r="I38" s="184"/>
      <c r="J38" s="83"/>
      <c r="K38" s="102" t="s">
        <v>523</v>
      </c>
      <c r="L38" s="169"/>
      <c r="M38" s="169"/>
    </row>
    <row r="39" spans="1:13" ht="271.5">
      <c r="A39" s="286"/>
      <c r="B39" s="217" t="s">
        <v>332</v>
      </c>
      <c r="C39" s="83" t="s">
        <v>331</v>
      </c>
      <c r="D39" s="83" t="s">
        <v>330</v>
      </c>
      <c r="E39" s="217" t="s">
        <v>329</v>
      </c>
      <c r="F39" s="87">
        <v>230</v>
      </c>
      <c r="G39" s="88" t="s">
        <v>429</v>
      </c>
      <c r="H39" s="89">
        <f>IF(G39="SI",1,IF(G39="PARCIAL",0.5,IF(G39="NO APLICA","",0)))</f>
        <v>1</v>
      </c>
      <c r="I39" s="184"/>
      <c r="J39" s="236" t="s">
        <v>1184</v>
      </c>
      <c r="K39" s="174" t="s">
        <v>512</v>
      </c>
      <c r="L39" s="169"/>
      <c r="M39" s="169"/>
    </row>
    <row r="40" spans="1:13" ht="32.1" customHeight="1">
      <c r="A40" s="286"/>
      <c r="B40" s="217"/>
      <c r="C40" s="83" t="s">
        <v>328</v>
      </c>
      <c r="D40" s="83"/>
      <c r="E40" s="217"/>
      <c r="F40" s="87">
        <v>429</v>
      </c>
      <c r="G40" s="227" t="s">
        <v>429</v>
      </c>
      <c r="H40" s="229">
        <f>IF(G40="SI",1,IF(G40="PARCIAL",0.5,IF(G40="NO APLICA","",0)))</f>
        <v>1</v>
      </c>
      <c r="I40" s="184"/>
      <c r="J40" s="237"/>
      <c r="K40" s="213"/>
      <c r="L40" s="169"/>
      <c r="M40" s="169"/>
    </row>
    <row r="41" spans="1:13" ht="165">
      <c r="A41" s="286"/>
      <c r="B41" s="217"/>
      <c r="C41" s="83" t="s">
        <v>327</v>
      </c>
      <c r="D41" s="83" t="s">
        <v>326</v>
      </c>
      <c r="E41" s="217"/>
      <c r="F41" s="87">
        <v>231</v>
      </c>
      <c r="G41" s="228"/>
      <c r="H41" s="230"/>
      <c r="I41" s="184"/>
      <c r="J41" s="237"/>
      <c r="K41" s="213"/>
      <c r="L41" s="169"/>
      <c r="M41" s="169"/>
    </row>
    <row r="42" spans="1:13" ht="165">
      <c r="A42" s="286"/>
      <c r="B42" s="217"/>
      <c r="C42" s="83" t="s">
        <v>325</v>
      </c>
      <c r="D42" s="83" t="s">
        <v>324</v>
      </c>
      <c r="E42" s="217"/>
      <c r="F42" s="87">
        <v>232</v>
      </c>
      <c r="G42" s="88" t="s">
        <v>405</v>
      </c>
      <c r="H42" s="89">
        <f t="shared" ref="H42:H90" si="1">IF(G42="SI",1,IF(G42="PARCIAL",0.5,IF(G42="NO APLICA","",0)))</f>
        <v>0</v>
      </c>
      <c r="I42" s="184"/>
      <c r="J42" s="237"/>
      <c r="K42" s="213"/>
      <c r="L42" s="169"/>
      <c r="M42" s="169"/>
    </row>
    <row r="43" spans="1:13" ht="165">
      <c r="A43" s="286"/>
      <c r="B43" s="217"/>
      <c r="C43" s="83" t="s">
        <v>323</v>
      </c>
      <c r="D43" s="83" t="s">
        <v>322</v>
      </c>
      <c r="E43" s="217"/>
      <c r="F43" s="87">
        <v>233</v>
      </c>
      <c r="G43" s="88" t="s">
        <v>405</v>
      </c>
      <c r="H43" s="89">
        <f t="shared" si="1"/>
        <v>0</v>
      </c>
      <c r="I43" s="184"/>
      <c r="J43" s="237"/>
      <c r="K43" s="213"/>
      <c r="L43" s="169"/>
      <c r="M43" s="169"/>
    </row>
    <row r="44" spans="1:13">
      <c r="A44" s="286"/>
      <c r="B44" s="217"/>
      <c r="C44" s="83" t="s">
        <v>321</v>
      </c>
      <c r="D44" s="83"/>
      <c r="E44" s="217"/>
      <c r="F44" s="87">
        <v>234</v>
      </c>
      <c r="G44" s="88" t="s">
        <v>405</v>
      </c>
      <c r="H44" s="89">
        <f t="shared" si="1"/>
        <v>0</v>
      </c>
      <c r="I44" s="184"/>
      <c r="J44" s="237"/>
      <c r="K44" s="213"/>
      <c r="L44" s="169"/>
      <c r="M44" s="169"/>
    </row>
    <row r="45" spans="1:13" ht="60">
      <c r="A45" s="286"/>
      <c r="B45" s="217"/>
      <c r="C45" s="83" t="s">
        <v>320</v>
      </c>
      <c r="D45" s="83"/>
      <c r="E45" s="217"/>
      <c r="F45" s="87">
        <v>235</v>
      </c>
      <c r="G45" s="88" t="s">
        <v>429</v>
      </c>
      <c r="H45" s="89">
        <f t="shared" si="1"/>
        <v>1</v>
      </c>
      <c r="I45" s="184"/>
      <c r="J45" s="237"/>
      <c r="K45" s="213"/>
      <c r="L45" s="169"/>
      <c r="M45" s="169"/>
    </row>
    <row r="46" spans="1:13" ht="30">
      <c r="A46" s="286"/>
      <c r="B46" s="217"/>
      <c r="C46" s="83" t="s">
        <v>319</v>
      </c>
      <c r="D46" s="83"/>
      <c r="E46" s="217"/>
      <c r="F46" s="87">
        <v>236</v>
      </c>
      <c r="G46" s="88" t="s">
        <v>405</v>
      </c>
      <c r="H46" s="89">
        <f t="shared" si="1"/>
        <v>0</v>
      </c>
      <c r="I46" s="184"/>
      <c r="J46" s="237"/>
      <c r="K46" s="213"/>
      <c r="L46" s="169"/>
      <c r="M46" s="169"/>
    </row>
    <row r="47" spans="1:13" ht="30">
      <c r="A47" s="286"/>
      <c r="B47" s="217"/>
      <c r="C47" s="83" t="s">
        <v>318</v>
      </c>
      <c r="D47" s="83"/>
      <c r="E47" s="217"/>
      <c r="F47" s="87">
        <v>237</v>
      </c>
      <c r="G47" s="88" t="s">
        <v>429</v>
      </c>
      <c r="H47" s="89">
        <f t="shared" si="1"/>
        <v>1</v>
      </c>
      <c r="I47" s="184"/>
      <c r="J47" s="237"/>
      <c r="K47" s="213"/>
      <c r="L47" s="169"/>
      <c r="M47" s="169"/>
    </row>
    <row r="48" spans="1:13">
      <c r="A48" s="286"/>
      <c r="B48" s="217"/>
      <c r="C48" s="83" t="s">
        <v>317</v>
      </c>
      <c r="D48" s="83"/>
      <c r="E48" s="217"/>
      <c r="F48" s="87">
        <v>238</v>
      </c>
      <c r="G48" s="88" t="s">
        <v>429</v>
      </c>
      <c r="H48" s="89">
        <f t="shared" si="1"/>
        <v>1</v>
      </c>
      <c r="I48" s="184"/>
      <c r="J48" s="237"/>
      <c r="K48" s="213"/>
      <c r="L48" s="169"/>
      <c r="M48" s="169"/>
    </row>
    <row r="49" spans="1:13" ht="45">
      <c r="A49" s="286"/>
      <c r="B49" s="217"/>
      <c r="C49" s="83" t="s">
        <v>316</v>
      </c>
      <c r="D49" s="83"/>
      <c r="E49" s="217"/>
      <c r="F49" s="87">
        <v>239</v>
      </c>
      <c r="G49" s="88" t="s">
        <v>405</v>
      </c>
      <c r="H49" s="89">
        <f t="shared" si="1"/>
        <v>0</v>
      </c>
      <c r="I49" s="184"/>
      <c r="J49" s="237"/>
      <c r="K49" s="213"/>
      <c r="L49" s="169"/>
      <c r="M49" s="169"/>
    </row>
    <row r="50" spans="1:13" ht="60">
      <c r="A50" s="286"/>
      <c r="B50" s="217"/>
      <c r="C50" s="83" t="s">
        <v>315</v>
      </c>
      <c r="D50" s="83"/>
      <c r="E50" s="217"/>
      <c r="F50" s="87">
        <v>240</v>
      </c>
      <c r="G50" s="88" t="s">
        <v>405</v>
      </c>
      <c r="H50" s="89">
        <f t="shared" si="1"/>
        <v>0</v>
      </c>
      <c r="I50" s="184"/>
      <c r="J50" s="238"/>
      <c r="K50" s="212"/>
      <c r="L50" s="169"/>
      <c r="M50" s="169"/>
    </row>
    <row r="51" spans="1:13" ht="48" hidden="1" customHeight="1">
      <c r="A51" s="286"/>
      <c r="B51" s="83" t="s">
        <v>314</v>
      </c>
      <c r="C51" s="83" t="s">
        <v>313</v>
      </c>
      <c r="D51" s="83"/>
      <c r="E51" s="83"/>
      <c r="F51" s="87">
        <v>241</v>
      </c>
      <c r="G51" s="88"/>
      <c r="H51" s="89">
        <f t="shared" si="1"/>
        <v>0</v>
      </c>
      <c r="I51" s="184"/>
      <c r="J51" s="83"/>
      <c r="K51" s="22"/>
      <c r="L51" s="169"/>
      <c r="M51" s="169"/>
    </row>
    <row r="52" spans="1:13" ht="105">
      <c r="A52" s="286"/>
      <c r="B52" s="83" t="s">
        <v>312</v>
      </c>
      <c r="C52" s="83" t="s">
        <v>311</v>
      </c>
      <c r="D52" s="83" t="s">
        <v>310</v>
      </c>
      <c r="E52" s="83"/>
      <c r="F52" s="87">
        <v>243</v>
      </c>
      <c r="G52" s="88" t="s">
        <v>405</v>
      </c>
      <c r="H52" s="89">
        <f t="shared" si="1"/>
        <v>0</v>
      </c>
      <c r="I52" s="184"/>
      <c r="J52" s="83"/>
      <c r="K52" s="102"/>
      <c r="L52" s="170"/>
      <c r="M52" s="170"/>
    </row>
    <row r="53" spans="1:13" ht="90" hidden="1">
      <c r="A53" s="286"/>
      <c r="B53" s="83" t="s">
        <v>309</v>
      </c>
      <c r="C53" s="83" t="s">
        <v>308</v>
      </c>
      <c r="D53" s="83" t="s">
        <v>307</v>
      </c>
      <c r="E53" s="83"/>
      <c r="F53" s="87">
        <v>244</v>
      </c>
      <c r="G53" s="88"/>
      <c r="H53" s="89">
        <f t="shared" si="1"/>
        <v>0</v>
      </c>
      <c r="I53" s="20"/>
      <c r="J53" s="83"/>
      <c r="K53" s="22"/>
      <c r="L53" s="75"/>
      <c r="M53" s="75"/>
    </row>
    <row r="54" spans="1:13" ht="219" hidden="1" customHeight="1">
      <c r="A54" s="286" t="s">
        <v>306</v>
      </c>
      <c r="B54" s="217" t="s">
        <v>305</v>
      </c>
      <c r="C54" s="83" t="s">
        <v>304</v>
      </c>
      <c r="D54" s="83" t="s">
        <v>303</v>
      </c>
      <c r="E54" s="217" t="s">
        <v>285</v>
      </c>
      <c r="F54" s="87">
        <v>245</v>
      </c>
      <c r="G54" s="88" t="s">
        <v>430</v>
      </c>
      <c r="H54" s="89">
        <f t="shared" si="1"/>
        <v>0.5</v>
      </c>
      <c r="I54" s="202">
        <f>AVERAGE(H62,H63)</f>
        <v>0.5</v>
      </c>
      <c r="J54" s="231" t="s">
        <v>1185</v>
      </c>
      <c r="K54" s="174" t="s">
        <v>524</v>
      </c>
      <c r="L54" s="168"/>
      <c r="M54" s="168"/>
    </row>
    <row r="55" spans="1:13" ht="48" hidden="1" customHeight="1">
      <c r="A55" s="286"/>
      <c r="B55" s="217"/>
      <c r="C55" s="83" t="s">
        <v>302</v>
      </c>
      <c r="D55" s="83"/>
      <c r="E55" s="217"/>
      <c r="F55" s="87">
        <v>246</v>
      </c>
      <c r="G55" s="88"/>
      <c r="H55" s="89">
        <f t="shared" si="1"/>
        <v>0</v>
      </c>
      <c r="I55" s="203"/>
      <c r="J55" s="257"/>
      <c r="K55" s="213"/>
      <c r="L55" s="169"/>
      <c r="M55" s="169"/>
    </row>
    <row r="56" spans="1:13" ht="110.1" hidden="1" customHeight="1">
      <c r="A56" s="286"/>
      <c r="B56" s="217"/>
      <c r="C56" s="83" t="s">
        <v>301</v>
      </c>
      <c r="D56" s="83" t="s">
        <v>300</v>
      </c>
      <c r="E56" s="217"/>
      <c r="F56" s="87">
        <v>247</v>
      </c>
      <c r="G56" s="88"/>
      <c r="H56" s="89">
        <f t="shared" si="1"/>
        <v>0</v>
      </c>
      <c r="I56" s="203"/>
      <c r="J56" s="257"/>
      <c r="K56" s="213"/>
      <c r="L56" s="169"/>
      <c r="M56" s="169"/>
    </row>
    <row r="57" spans="1:13" ht="108" hidden="1" customHeight="1">
      <c r="A57" s="286"/>
      <c r="B57" s="217"/>
      <c r="C57" s="83" t="s">
        <v>299</v>
      </c>
      <c r="D57" s="83" t="s">
        <v>298</v>
      </c>
      <c r="E57" s="217"/>
      <c r="F57" s="87">
        <v>248</v>
      </c>
      <c r="G57" s="88"/>
      <c r="H57" s="89">
        <f t="shared" si="1"/>
        <v>0</v>
      </c>
      <c r="I57" s="203"/>
      <c r="J57" s="257"/>
      <c r="K57" s="213"/>
      <c r="L57" s="169"/>
      <c r="M57" s="169"/>
    </row>
    <row r="58" spans="1:13" ht="63.95" hidden="1" customHeight="1">
      <c r="A58" s="286"/>
      <c r="B58" s="217"/>
      <c r="C58" s="83" t="s">
        <v>297</v>
      </c>
      <c r="D58" s="83"/>
      <c r="E58" s="217"/>
      <c r="F58" s="87">
        <v>249</v>
      </c>
      <c r="G58" s="88"/>
      <c r="H58" s="89">
        <f t="shared" si="1"/>
        <v>0</v>
      </c>
      <c r="I58" s="203"/>
      <c r="J58" s="257"/>
      <c r="K58" s="213"/>
      <c r="L58" s="169"/>
      <c r="M58" s="169"/>
    </row>
    <row r="59" spans="1:13" ht="32.1" hidden="1" customHeight="1">
      <c r="A59" s="286"/>
      <c r="B59" s="217"/>
      <c r="C59" s="83" t="s">
        <v>296</v>
      </c>
      <c r="D59" s="83"/>
      <c r="E59" s="217"/>
      <c r="F59" s="87">
        <v>250</v>
      </c>
      <c r="G59" s="88"/>
      <c r="H59" s="89">
        <f t="shared" si="1"/>
        <v>0</v>
      </c>
      <c r="I59" s="203"/>
      <c r="J59" s="257"/>
      <c r="K59" s="213"/>
      <c r="L59" s="169"/>
      <c r="M59" s="169"/>
    </row>
    <row r="60" spans="1:13" ht="80.099999999999994" hidden="1" customHeight="1">
      <c r="A60" s="286"/>
      <c r="B60" s="217"/>
      <c r="C60" s="83" t="s">
        <v>295</v>
      </c>
      <c r="D60" s="83"/>
      <c r="E60" s="217"/>
      <c r="F60" s="87">
        <v>251</v>
      </c>
      <c r="G60" s="88"/>
      <c r="H60" s="89">
        <f t="shared" si="1"/>
        <v>0</v>
      </c>
      <c r="I60" s="203"/>
      <c r="J60" s="257"/>
      <c r="K60" s="213"/>
      <c r="L60" s="169"/>
      <c r="M60" s="169"/>
    </row>
    <row r="61" spans="1:13" ht="111.95" hidden="1" customHeight="1">
      <c r="A61" s="286"/>
      <c r="B61" s="217"/>
      <c r="C61" s="83" t="s">
        <v>294</v>
      </c>
      <c r="D61" s="83"/>
      <c r="E61" s="217"/>
      <c r="F61" s="87">
        <v>252</v>
      </c>
      <c r="G61" s="88"/>
      <c r="H61" s="89">
        <f t="shared" si="1"/>
        <v>0</v>
      </c>
      <c r="I61" s="203"/>
      <c r="J61" s="257"/>
      <c r="K61" s="213"/>
      <c r="L61" s="169"/>
      <c r="M61" s="169"/>
    </row>
    <row r="62" spans="1:13" ht="176.1" customHeight="1">
      <c r="A62" s="286"/>
      <c r="B62" s="217" t="s">
        <v>293</v>
      </c>
      <c r="C62" s="83" t="s">
        <v>292</v>
      </c>
      <c r="D62" s="83" t="s">
        <v>291</v>
      </c>
      <c r="E62" s="217" t="s">
        <v>285</v>
      </c>
      <c r="F62" s="87">
        <v>253</v>
      </c>
      <c r="G62" s="88" t="s">
        <v>430</v>
      </c>
      <c r="H62" s="89">
        <f t="shared" si="1"/>
        <v>0.5</v>
      </c>
      <c r="I62" s="203"/>
      <c r="J62" s="257"/>
      <c r="K62" s="213"/>
      <c r="L62" s="169"/>
      <c r="M62" s="169"/>
    </row>
    <row r="63" spans="1:13" ht="90">
      <c r="A63" s="286"/>
      <c r="B63" s="217"/>
      <c r="C63" s="83" t="s">
        <v>290</v>
      </c>
      <c r="D63" s="83"/>
      <c r="E63" s="217"/>
      <c r="F63" s="87">
        <v>254</v>
      </c>
      <c r="G63" s="88" t="s">
        <v>430</v>
      </c>
      <c r="H63" s="89">
        <f t="shared" si="1"/>
        <v>0.5</v>
      </c>
      <c r="I63" s="203"/>
      <c r="J63" s="232"/>
      <c r="K63" s="212"/>
      <c r="L63" s="169"/>
      <c r="M63" s="169"/>
    </row>
    <row r="64" spans="1:13" ht="32.1" hidden="1" customHeight="1">
      <c r="A64" s="286"/>
      <c r="B64" s="217"/>
      <c r="C64" s="83" t="s">
        <v>289</v>
      </c>
      <c r="D64" s="83" t="s">
        <v>288</v>
      </c>
      <c r="E64" s="217"/>
      <c r="F64" s="87">
        <v>255</v>
      </c>
      <c r="G64" s="88"/>
      <c r="H64" s="89">
        <f t="shared" si="1"/>
        <v>0</v>
      </c>
      <c r="I64" s="203"/>
      <c r="J64" s="83"/>
      <c r="K64" s="22"/>
      <c r="L64" s="169"/>
      <c r="M64" s="169"/>
    </row>
    <row r="65" spans="1:13" ht="45" hidden="1">
      <c r="A65" s="286"/>
      <c r="B65" s="83" t="s">
        <v>287</v>
      </c>
      <c r="C65" s="83" t="s">
        <v>286</v>
      </c>
      <c r="D65" s="83"/>
      <c r="E65" s="83" t="s">
        <v>285</v>
      </c>
      <c r="F65" s="87">
        <v>256</v>
      </c>
      <c r="G65" s="88" t="s">
        <v>405</v>
      </c>
      <c r="H65" s="89">
        <f t="shared" si="1"/>
        <v>0</v>
      </c>
      <c r="I65" s="204"/>
      <c r="J65" s="83" t="s">
        <v>999</v>
      </c>
      <c r="K65" s="22"/>
      <c r="L65" s="170"/>
      <c r="M65" s="170"/>
    </row>
    <row r="66" spans="1:13" ht="60" hidden="1">
      <c r="A66" s="286" t="s">
        <v>284</v>
      </c>
      <c r="B66" s="217" t="s">
        <v>283</v>
      </c>
      <c r="C66" s="83" t="s">
        <v>282</v>
      </c>
      <c r="D66" s="83" t="s">
        <v>281</v>
      </c>
      <c r="E66" s="217" t="s">
        <v>280</v>
      </c>
      <c r="F66" s="87">
        <v>262</v>
      </c>
      <c r="G66" s="88"/>
      <c r="H66" s="89">
        <f t="shared" si="1"/>
        <v>0</v>
      </c>
      <c r="I66" s="20"/>
      <c r="J66" s="83"/>
      <c r="K66" s="22"/>
      <c r="L66" s="75"/>
      <c r="M66" s="75"/>
    </row>
    <row r="67" spans="1:13" hidden="1">
      <c r="A67" s="286"/>
      <c r="B67" s="217"/>
      <c r="C67" s="83" t="s">
        <v>279</v>
      </c>
      <c r="D67" s="83"/>
      <c r="E67" s="217"/>
      <c r="F67" s="87">
        <v>263</v>
      </c>
      <c r="G67" s="88"/>
      <c r="H67" s="89">
        <f t="shared" si="1"/>
        <v>0</v>
      </c>
      <c r="I67" s="20"/>
      <c r="J67" s="83"/>
      <c r="K67" s="22"/>
      <c r="L67" s="75"/>
      <c r="M67" s="75"/>
    </row>
    <row r="68" spans="1:13" ht="30" hidden="1">
      <c r="A68" s="286"/>
      <c r="B68" s="217"/>
      <c r="C68" s="83" t="s">
        <v>278</v>
      </c>
      <c r="D68" s="83"/>
      <c r="E68" s="217"/>
      <c r="F68" s="87">
        <v>264</v>
      </c>
      <c r="G68" s="88"/>
      <c r="H68" s="89">
        <f t="shared" si="1"/>
        <v>0</v>
      </c>
      <c r="I68" s="20"/>
      <c r="J68" s="83"/>
      <c r="K68" s="22"/>
      <c r="L68" s="75"/>
      <c r="M68" s="75"/>
    </row>
    <row r="69" spans="1:13" ht="60" hidden="1">
      <c r="A69" s="286"/>
      <c r="B69" s="217"/>
      <c r="C69" s="83" t="s">
        <v>277</v>
      </c>
      <c r="D69" s="83" t="s">
        <v>271</v>
      </c>
      <c r="E69" s="217"/>
      <c r="F69" s="87">
        <v>265</v>
      </c>
      <c r="G69" s="88"/>
      <c r="H69" s="89">
        <f t="shared" si="1"/>
        <v>0</v>
      </c>
      <c r="I69" s="20"/>
      <c r="J69" s="83"/>
      <c r="K69" s="22"/>
      <c r="L69" s="75"/>
      <c r="M69" s="75"/>
    </row>
    <row r="70" spans="1:13" ht="105" hidden="1">
      <c r="A70" s="286"/>
      <c r="B70" s="217"/>
      <c r="C70" s="83" t="s">
        <v>276</v>
      </c>
      <c r="D70" s="83" t="s">
        <v>275</v>
      </c>
      <c r="E70" s="217"/>
      <c r="F70" s="87">
        <v>266</v>
      </c>
      <c r="G70" s="88"/>
      <c r="H70" s="89">
        <f t="shared" si="1"/>
        <v>0</v>
      </c>
      <c r="I70" s="20"/>
      <c r="J70" s="83"/>
      <c r="K70" s="22"/>
      <c r="L70" s="75"/>
      <c r="M70" s="75"/>
    </row>
    <row r="71" spans="1:13" ht="60" hidden="1">
      <c r="A71" s="286"/>
      <c r="B71" s="217"/>
      <c r="C71" s="83" t="s">
        <v>274</v>
      </c>
      <c r="D71" s="83" t="s">
        <v>273</v>
      </c>
      <c r="E71" s="217"/>
      <c r="F71" s="87">
        <v>267</v>
      </c>
      <c r="G71" s="88"/>
      <c r="H71" s="89">
        <f t="shared" si="1"/>
        <v>0</v>
      </c>
      <c r="I71" s="20"/>
      <c r="J71" s="83"/>
      <c r="K71" s="22"/>
      <c r="L71" s="75"/>
      <c r="M71" s="75"/>
    </row>
    <row r="72" spans="1:13" ht="60" hidden="1">
      <c r="A72" s="286"/>
      <c r="B72" s="217"/>
      <c r="C72" s="83" t="s">
        <v>272</v>
      </c>
      <c r="D72" s="83" t="s">
        <v>271</v>
      </c>
      <c r="E72" s="217"/>
      <c r="F72" s="87">
        <v>268</v>
      </c>
      <c r="G72" s="88"/>
      <c r="H72" s="89">
        <f t="shared" si="1"/>
        <v>0</v>
      </c>
      <c r="I72" s="20"/>
      <c r="J72" s="83"/>
      <c r="K72" s="22"/>
      <c r="L72" s="75"/>
      <c r="M72" s="75"/>
    </row>
    <row r="73" spans="1:13" ht="135" hidden="1">
      <c r="A73" s="286"/>
      <c r="B73" s="217"/>
      <c r="C73" s="83" t="s">
        <v>270</v>
      </c>
      <c r="D73" s="83" t="s">
        <v>269</v>
      </c>
      <c r="E73" s="217"/>
      <c r="F73" s="87">
        <v>269</v>
      </c>
      <c r="G73" s="88"/>
      <c r="H73" s="89">
        <f t="shared" si="1"/>
        <v>0</v>
      </c>
      <c r="I73" s="20"/>
      <c r="J73" s="83"/>
      <c r="K73" s="22"/>
      <c r="L73" s="75"/>
      <c r="M73" s="75"/>
    </row>
    <row r="74" spans="1:13" ht="135" hidden="1">
      <c r="A74" s="286"/>
      <c r="B74" s="217" t="s">
        <v>268</v>
      </c>
      <c r="C74" s="83" t="s">
        <v>267</v>
      </c>
      <c r="D74" s="83" t="s">
        <v>266</v>
      </c>
      <c r="E74" s="217" t="s">
        <v>265</v>
      </c>
      <c r="F74" s="87">
        <v>453</v>
      </c>
      <c r="G74" s="88"/>
      <c r="H74" s="89">
        <f t="shared" si="1"/>
        <v>0</v>
      </c>
      <c r="I74" s="20"/>
      <c r="J74" s="95"/>
      <c r="K74" s="22"/>
      <c r="L74" s="75"/>
      <c r="M74" s="75"/>
    </row>
    <row r="75" spans="1:13" hidden="1">
      <c r="A75" s="286"/>
      <c r="B75" s="217"/>
      <c r="C75" s="83" t="s">
        <v>264</v>
      </c>
      <c r="D75" s="95"/>
      <c r="E75" s="217"/>
      <c r="F75" s="87">
        <v>270</v>
      </c>
      <c r="G75" s="88"/>
      <c r="H75" s="89">
        <f t="shared" si="1"/>
        <v>0</v>
      </c>
      <c r="I75" s="20"/>
      <c r="J75" s="283"/>
      <c r="K75" s="22"/>
      <c r="L75" s="75"/>
      <c r="M75" s="75"/>
    </row>
    <row r="76" spans="1:13" hidden="1">
      <c r="A76" s="286"/>
      <c r="B76" s="217"/>
      <c r="C76" s="83" t="s">
        <v>263</v>
      </c>
      <c r="D76" s="83"/>
      <c r="E76" s="217"/>
      <c r="F76" s="87">
        <v>272</v>
      </c>
      <c r="G76" s="88"/>
      <c r="H76" s="89">
        <f t="shared" si="1"/>
        <v>0</v>
      </c>
      <c r="I76" s="20"/>
      <c r="J76" s="283"/>
      <c r="K76" s="22"/>
      <c r="L76" s="75"/>
      <c r="M76" s="75"/>
    </row>
    <row r="77" spans="1:13" hidden="1">
      <c r="A77" s="286"/>
      <c r="B77" s="217"/>
      <c r="C77" s="83" t="s">
        <v>262</v>
      </c>
      <c r="D77" s="83"/>
      <c r="E77" s="217"/>
      <c r="F77" s="87">
        <v>273</v>
      </c>
      <c r="G77" s="88"/>
      <c r="H77" s="89">
        <f t="shared" si="1"/>
        <v>0</v>
      </c>
      <c r="I77" s="20"/>
      <c r="J77" s="283"/>
      <c r="K77" s="22"/>
      <c r="L77" s="75"/>
      <c r="M77" s="75"/>
    </row>
    <row r="78" spans="1:13" hidden="1">
      <c r="A78" s="286"/>
      <c r="B78" s="217"/>
      <c r="C78" s="83" t="s">
        <v>261</v>
      </c>
      <c r="D78" s="83"/>
      <c r="E78" s="217"/>
      <c r="F78" s="87">
        <v>274</v>
      </c>
      <c r="G78" s="88"/>
      <c r="H78" s="89">
        <f t="shared" si="1"/>
        <v>0</v>
      </c>
      <c r="I78" s="20"/>
      <c r="J78" s="283"/>
      <c r="K78" s="22"/>
      <c r="L78" s="75"/>
      <c r="M78" s="75"/>
    </row>
    <row r="79" spans="1:13" hidden="1">
      <c r="A79" s="286"/>
      <c r="B79" s="217"/>
      <c r="C79" s="83" t="s">
        <v>260</v>
      </c>
      <c r="D79" s="83"/>
      <c r="E79" s="217"/>
      <c r="F79" s="87">
        <v>275</v>
      </c>
      <c r="G79" s="88"/>
      <c r="H79" s="89">
        <f t="shared" si="1"/>
        <v>0</v>
      </c>
      <c r="I79" s="20"/>
      <c r="J79" s="283"/>
      <c r="K79" s="22"/>
      <c r="L79" s="75"/>
      <c r="M79" s="75"/>
    </row>
    <row r="80" spans="1:13" hidden="1">
      <c r="A80" s="286"/>
      <c r="B80" s="217"/>
      <c r="C80" s="83" t="s">
        <v>259</v>
      </c>
      <c r="D80" s="83"/>
      <c r="E80" s="217"/>
      <c r="F80" s="87">
        <v>276</v>
      </c>
      <c r="G80" s="88"/>
      <c r="H80" s="89">
        <f t="shared" si="1"/>
        <v>0</v>
      </c>
      <c r="I80" s="20"/>
      <c r="J80" s="283"/>
      <c r="K80" s="22"/>
      <c r="L80" s="75"/>
      <c r="M80" s="75"/>
    </row>
    <row r="81" spans="1:13" ht="75" hidden="1">
      <c r="A81" s="286"/>
      <c r="B81" s="217"/>
      <c r="C81" s="83" t="s">
        <v>258</v>
      </c>
      <c r="D81" s="83" t="s">
        <v>257</v>
      </c>
      <c r="E81" s="217"/>
      <c r="F81" s="87">
        <v>746</v>
      </c>
      <c r="G81" s="88"/>
      <c r="H81" s="89">
        <f t="shared" si="1"/>
        <v>0</v>
      </c>
      <c r="I81" s="28"/>
      <c r="J81" s="283"/>
      <c r="K81" s="22"/>
      <c r="L81" s="75"/>
      <c r="M81" s="75"/>
    </row>
    <row r="82" spans="1:13" ht="90" hidden="1">
      <c r="A82" s="286"/>
      <c r="B82" s="217"/>
      <c r="C82" s="83" t="s">
        <v>256</v>
      </c>
      <c r="D82" s="83" t="s">
        <v>255</v>
      </c>
      <c r="E82" s="217"/>
      <c r="F82" s="87">
        <v>747</v>
      </c>
      <c r="G82" s="88"/>
      <c r="H82" s="89">
        <f t="shared" si="1"/>
        <v>0</v>
      </c>
      <c r="I82" s="20"/>
      <c r="J82" s="283"/>
      <c r="K82" s="22"/>
      <c r="L82" s="75"/>
      <c r="M82" s="75"/>
    </row>
    <row r="83" spans="1:13" ht="153.94999999999999" customHeight="1">
      <c r="A83" s="286"/>
      <c r="B83" s="83" t="s">
        <v>254</v>
      </c>
      <c r="C83" s="83" t="s">
        <v>253</v>
      </c>
      <c r="D83" s="83" t="s">
        <v>252</v>
      </c>
      <c r="E83" s="83" t="s">
        <v>251</v>
      </c>
      <c r="F83" s="87">
        <v>277</v>
      </c>
      <c r="G83" s="88" t="s">
        <v>430</v>
      </c>
      <c r="H83" s="89">
        <f t="shared" si="1"/>
        <v>0.5</v>
      </c>
      <c r="I83" s="28">
        <f>AVERAGE(H83)</f>
        <v>0.5</v>
      </c>
      <c r="J83" s="83" t="s">
        <v>1186</v>
      </c>
      <c r="K83" s="102" t="s">
        <v>525</v>
      </c>
      <c r="L83" s="75"/>
      <c r="M83" s="75"/>
    </row>
    <row r="84" spans="1:13" ht="60" hidden="1">
      <c r="A84" s="286"/>
      <c r="B84" s="83" t="s">
        <v>250</v>
      </c>
      <c r="C84" s="83" t="s">
        <v>249</v>
      </c>
      <c r="D84" s="83" t="s">
        <v>248</v>
      </c>
      <c r="E84" s="83" t="s">
        <v>247</v>
      </c>
      <c r="F84" s="87">
        <v>279</v>
      </c>
      <c r="G84" s="88"/>
      <c r="H84" s="89">
        <f t="shared" si="1"/>
        <v>0</v>
      </c>
      <c r="I84" s="20"/>
      <c r="J84" s="83"/>
      <c r="K84" s="22"/>
      <c r="L84" s="75"/>
      <c r="M84" s="75"/>
    </row>
    <row r="85" spans="1:13" ht="90" hidden="1">
      <c r="A85" s="286"/>
      <c r="B85" s="217" t="s">
        <v>246</v>
      </c>
      <c r="C85" s="83" t="s">
        <v>245</v>
      </c>
      <c r="D85" s="83"/>
      <c r="E85" s="217" t="s">
        <v>244</v>
      </c>
      <c r="F85" s="87">
        <v>457</v>
      </c>
      <c r="G85" s="88"/>
      <c r="H85" s="89">
        <f t="shared" si="1"/>
        <v>0</v>
      </c>
      <c r="I85" s="20"/>
      <c r="J85" s="95"/>
      <c r="K85" s="22"/>
      <c r="L85" s="75"/>
      <c r="M85" s="75"/>
    </row>
    <row r="86" spans="1:13" hidden="1">
      <c r="A86" s="286"/>
      <c r="B86" s="217"/>
      <c r="C86" s="83" t="s">
        <v>243</v>
      </c>
      <c r="D86" s="83" t="s">
        <v>242</v>
      </c>
      <c r="E86" s="217"/>
      <c r="F86" s="87">
        <v>280</v>
      </c>
      <c r="G86" s="88"/>
      <c r="H86" s="89">
        <f t="shared" si="1"/>
        <v>0</v>
      </c>
      <c r="I86" s="20"/>
      <c r="J86" s="83"/>
      <c r="K86" s="22"/>
      <c r="L86" s="75"/>
      <c r="M86" s="75"/>
    </row>
    <row r="87" spans="1:13" hidden="1">
      <c r="A87" s="286"/>
      <c r="B87" s="217"/>
      <c r="C87" s="83" t="s">
        <v>241</v>
      </c>
      <c r="D87" s="83"/>
      <c r="E87" s="217"/>
      <c r="F87" s="87">
        <v>281</v>
      </c>
      <c r="G87" s="88"/>
      <c r="H87" s="89">
        <f t="shared" si="1"/>
        <v>0</v>
      </c>
      <c r="I87" s="20"/>
      <c r="J87" s="83"/>
      <c r="K87" s="22"/>
      <c r="L87" s="75"/>
      <c r="M87" s="75"/>
    </row>
    <row r="88" spans="1:13" ht="30" hidden="1">
      <c r="A88" s="286"/>
      <c r="B88" s="217"/>
      <c r="C88" s="83" t="s">
        <v>240</v>
      </c>
      <c r="D88" s="83"/>
      <c r="E88" s="217"/>
      <c r="F88" s="87">
        <v>282</v>
      </c>
      <c r="G88" s="88"/>
      <c r="H88" s="89">
        <f t="shared" si="1"/>
        <v>0</v>
      </c>
      <c r="I88" s="20"/>
      <c r="J88" s="83"/>
      <c r="K88" s="22"/>
      <c r="L88" s="75"/>
      <c r="M88" s="75"/>
    </row>
    <row r="89" spans="1:13" ht="105" hidden="1">
      <c r="A89" s="286"/>
      <c r="B89" s="83" t="s">
        <v>239</v>
      </c>
      <c r="C89" s="83" t="s">
        <v>238</v>
      </c>
      <c r="D89" s="83" t="s">
        <v>237</v>
      </c>
      <c r="E89" s="83" t="s">
        <v>236</v>
      </c>
      <c r="F89" s="87">
        <v>283</v>
      </c>
      <c r="G89" s="88"/>
      <c r="H89" s="89">
        <f t="shared" si="1"/>
        <v>0</v>
      </c>
      <c r="I89" s="20"/>
      <c r="J89" s="83"/>
      <c r="K89" s="22"/>
      <c r="L89" s="75"/>
      <c r="M89" s="75"/>
    </row>
    <row r="90" spans="1:13" ht="45">
      <c r="A90" s="286" t="s">
        <v>235</v>
      </c>
      <c r="B90" s="217" t="s">
        <v>234</v>
      </c>
      <c r="C90" s="83" t="s">
        <v>233</v>
      </c>
      <c r="D90" s="83" t="s">
        <v>232</v>
      </c>
      <c r="E90" s="217" t="s">
        <v>231</v>
      </c>
      <c r="F90" s="87">
        <v>454</v>
      </c>
      <c r="G90" s="227" t="s">
        <v>429</v>
      </c>
      <c r="H90" s="229">
        <f t="shared" si="1"/>
        <v>1</v>
      </c>
      <c r="I90" s="195">
        <f>AVERAGE(H90,H93,H94,H95,H96,H97,H101)</f>
        <v>0.33333333333333331</v>
      </c>
      <c r="J90" s="261"/>
      <c r="K90" s="174" t="s">
        <v>526</v>
      </c>
      <c r="L90" s="168"/>
      <c r="M90" s="168"/>
    </row>
    <row r="91" spans="1:13" ht="18.95" hidden="1" customHeight="1">
      <c r="A91" s="286"/>
      <c r="B91" s="217"/>
      <c r="C91" s="83" t="s">
        <v>230</v>
      </c>
      <c r="D91" s="83" t="s">
        <v>229</v>
      </c>
      <c r="E91" s="217"/>
      <c r="F91" s="87">
        <v>284</v>
      </c>
      <c r="G91" s="234"/>
      <c r="H91" s="235"/>
      <c r="I91" s="196"/>
      <c r="J91" s="307"/>
      <c r="K91" s="175"/>
      <c r="L91" s="169"/>
      <c r="M91" s="169"/>
    </row>
    <row r="92" spans="1:13" ht="60">
      <c r="A92" s="286"/>
      <c r="B92" s="217"/>
      <c r="C92" s="83" t="s">
        <v>228</v>
      </c>
      <c r="D92" s="83" t="s">
        <v>227</v>
      </c>
      <c r="E92" s="217"/>
      <c r="F92" s="87">
        <v>285</v>
      </c>
      <c r="G92" s="228"/>
      <c r="H92" s="230"/>
      <c r="I92" s="196"/>
      <c r="J92" s="262"/>
      <c r="K92" s="176"/>
      <c r="L92" s="169"/>
      <c r="M92" s="169"/>
    </row>
    <row r="93" spans="1:13" ht="60">
      <c r="A93" s="286"/>
      <c r="B93" s="217"/>
      <c r="C93" s="83" t="s">
        <v>226</v>
      </c>
      <c r="D93" s="83" t="s">
        <v>225</v>
      </c>
      <c r="E93" s="217"/>
      <c r="F93" s="87">
        <v>286</v>
      </c>
      <c r="G93" s="88" t="s">
        <v>405</v>
      </c>
      <c r="H93" s="89">
        <f t="shared" ref="H93:H111" si="2">IF(G93="SI",1,IF(G93="PARCIAL",0.5,IF(G93="NO APLICA","",0)))</f>
        <v>0</v>
      </c>
      <c r="I93" s="196"/>
      <c r="J93" s="83" t="s">
        <v>1187</v>
      </c>
      <c r="K93" s="22"/>
      <c r="L93" s="169"/>
      <c r="M93" s="169"/>
    </row>
    <row r="94" spans="1:13" ht="30">
      <c r="A94" s="286"/>
      <c r="B94" s="217"/>
      <c r="C94" s="83" t="s">
        <v>224</v>
      </c>
      <c r="D94" s="83"/>
      <c r="E94" s="217"/>
      <c r="F94" s="87">
        <v>287</v>
      </c>
      <c r="G94" s="88" t="s">
        <v>405</v>
      </c>
      <c r="H94" s="89">
        <f t="shared" si="2"/>
        <v>0</v>
      </c>
      <c r="I94" s="196"/>
      <c r="J94" s="83"/>
      <c r="K94" s="22"/>
      <c r="L94" s="169"/>
      <c r="M94" s="169"/>
    </row>
    <row r="95" spans="1:13" ht="60.95" customHeight="1">
      <c r="A95" s="286"/>
      <c r="B95" s="83" t="s">
        <v>223</v>
      </c>
      <c r="C95" s="83" t="s">
        <v>222</v>
      </c>
      <c r="D95" s="83" t="s">
        <v>221</v>
      </c>
      <c r="E95" s="83" t="s">
        <v>220</v>
      </c>
      <c r="F95" s="87">
        <v>288</v>
      </c>
      <c r="G95" s="88" t="s">
        <v>431</v>
      </c>
      <c r="H95" s="89" t="str">
        <f t="shared" si="2"/>
        <v/>
      </c>
      <c r="I95" s="196"/>
      <c r="J95" s="83"/>
      <c r="K95" s="22"/>
      <c r="L95" s="169"/>
      <c r="M95" s="169"/>
    </row>
    <row r="96" spans="1:13" ht="71.099999999999994" customHeight="1">
      <c r="A96" s="286"/>
      <c r="B96" s="217" t="s">
        <v>219</v>
      </c>
      <c r="C96" s="83" t="s">
        <v>218</v>
      </c>
      <c r="D96" s="83" t="s">
        <v>217</v>
      </c>
      <c r="E96" s="217"/>
      <c r="F96" s="87">
        <v>289</v>
      </c>
      <c r="G96" s="88" t="s">
        <v>429</v>
      </c>
      <c r="H96" s="89">
        <f t="shared" si="2"/>
        <v>1</v>
      </c>
      <c r="I96" s="196"/>
      <c r="J96" s="83"/>
      <c r="K96" s="102" t="s">
        <v>527</v>
      </c>
      <c r="L96" s="169"/>
      <c r="M96" s="169"/>
    </row>
    <row r="97" spans="1:13" ht="60">
      <c r="A97" s="286"/>
      <c r="B97" s="217"/>
      <c r="C97" s="83" t="s">
        <v>216</v>
      </c>
      <c r="D97" s="83"/>
      <c r="E97" s="217"/>
      <c r="F97" s="87">
        <v>290</v>
      </c>
      <c r="G97" s="88" t="s">
        <v>405</v>
      </c>
      <c r="H97" s="89">
        <f t="shared" si="2"/>
        <v>0</v>
      </c>
      <c r="I97" s="196"/>
      <c r="J97" s="83" t="s">
        <v>1188</v>
      </c>
      <c r="K97" s="22"/>
      <c r="L97" s="169"/>
      <c r="M97" s="169"/>
    </row>
    <row r="98" spans="1:13" ht="32.1" hidden="1" customHeight="1">
      <c r="A98" s="286"/>
      <c r="B98" s="217" t="s">
        <v>215</v>
      </c>
      <c r="C98" s="83" t="s">
        <v>214</v>
      </c>
      <c r="D98" s="83"/>
      <c r="E98" s="217" t="s">
        <v>213</v>
      </c>
      <c r="F98" s="87">
        <v>291</v>
      </c>
      <c r="G98" s="88"/>
      <c r="H98" s="89">
        <f t="shared" si="2"/>
        <v>0</v>
      </c>
      <c r="I98" s="196"/>
      <c r="J98" s="83"/>
      <c r="K98" s="22"/>
      <c r="L98" s="169"/>
      <c r="M98" s="169"/>
    </row>
    <row r="99" spans="1:13" ht="48" hidden="1" customHeight="1">
      <c r="A99" s="286"/>
      <c r="B99" s="217"/>
      <c r="C99" s="83" t="s">
        <v>212</v>
      </c>
      <c r="D99" s="83"/>
      <c r="E99" s="217"/>
      <c r="F99" s="87">
        <v>292</v>
      </c>
      <c r="G99" s="88"/>
      <c r="H99" s="89">
        <f t="shared" si="2"/>
        <v>0</v>
      </c>
      <c r="I99" s="196"/>
      <c r="J99" s="83"/>
      <c r="K99" s="22"/>
      <c r="L99" s="169"/>
      <c r="M99" s="169"/>
    </row>
    <row r="100" spans="1:13" ht="48" hidden="1" customHeight="1">
      <c r="A100" s="286"/>
      <c r="B100" s="217"/>
      <c r="C100" s="83" t="s">
        <v>211</v>
      </c>
      <c r="D100" s="83"/>
      <c r="E100" s="217"/>
      <c r="F100" s="87">
        <v>293</v>
      </c>
      <c r="G100" s="88"/>
      <c r="H100" s="89">
        <f t="shared" si="2"/>
        <v>0</v>
      </c>
      <c r="I100" s="196"/>
      <c r="J100" s="83"/>
      <c r="K100" s="22"/>
      <c r="L100" s="169"/>
      <c r="M100" s="169"/>
    </row>
    <row r="101" spans="1:13" ht="45.95" customHeight="1">
      <c r="A101" s="286"/>
      <c r="B101" s="83" t="s">
        <v>210</v>
      </c>
      <c r="C101" s="83" t="s">
        <v>209</v>
      </c>
      <c r="D101" s="83" t="s">
        <v>208</v>
      </c>
      <c r="E101" s="83" t="s">
        <v>207</v>
      </c>
      <c r="F101" s="87">
        <v>455</v>
      </c>
      <c r="G101" s="88"/>
      <c r="H101" s="89">
        <f t="shared" si="2"/>
        <v>0</v>
      </c>
      <c r="I101" s="197"/>
      <c r="J101" s="83"/>
      <c r="K101" s="22"/>
      <c r="L101" s="170"/>
      <c r="M101" s="170"/>
    </row>
    <row r="102" spans="1:13" ht="105" hidden="1">
      <c r="A102" s="286"/>
      <c r="B102" s="217" t="s">
        <v>206</v>
      </c>
      <c r="C102" s="83" t="s">
        <v>205</v>
      </c>
      <c r="D102" s="83" t="s">
        <v>204</v>
      </c>
      <c r="E102" s="217"/>
      <c r="F102" s="87">
        <v>456</v>
      </c>
      <c r="G102" s="88"/>
      <c r="H102" s="89">
        <f t="shared" si="2"/>
        <v>0</v>
      </c>
      <c r="I102" s="20"/>
      <c r="J102" s="95"/>
      <c r="K102" s="22"/>
      <c r="L102" s="75"/>
      <c r="M102" s="75"/>
    </row>
    <row r="103" spans="1:13" hidden="1">
      <c r="A103" s="286"/>
      <c r="B103" s="217"/>
      <c r="C103" s="83" t="s">
        <v>203</v>
      </c>
      <c r="D103" s="83"/>
      <c r="E103" s="217"/>
      <c r="F103" s="87">
        <v>295</v>
      </c>
      <c r="G103" s="88"/>
      <c r="H103" s="89">
        <f t="shared" si="2"/>
        <v>0</v>
      </c>
      <c r="I103" s="20"/>
      <c r="J103" s="83"/>
      <c r="K103" s="22"/>
      <c r="L103" s="75"/>
      <c r="M103" s="75"/>
    </row>
    <row r="104" spans="1:13" hidden="1">
      <c r="A104" s="286"/>
      <c r="B104" s="217"/>
      <c r="C104" s="83" t="s">
        <v>202</v>
      </c>
      <c r="D104" s="83"/>
      <c r="E104" s="217"/>
      <c r="F104" s="87">
        <v>296</v>
      </c>
      <c r="G104" s="88"/>
      <c r="H104" s="89">
        <f t="shared" si="2"/>
        <v>0</v>
      </c>
      <c r="I104" s="20"/>
      <c r="J104" s="83"/>
      <c r="K104" s="22"/>
      <c r="L104" s="75"/>
      <c r="M104" s="75"/>
    </row>
    <row r="105" spans="1:13" hidden="1">
      <c r="A105" s="286"/>
      <c r="B105" s="217"/>
      <c r="C105" s="83" t="s">
        <v>201</v>
      </c>
      <c r="D105" s="83"/>
      <c r="E105" s="217"/>
      <c r="F105" s="87">
        <v>297</v>
      </c>
      <c r="G105" s="88"/>
      <c r="H105" s="89">
        <f t="shared" si="2"/>
        <v>0</v>
      </c>
      <c r="I105" s="20"/>
      <c r="J105" s="83"/>
      <c r="K105" s="22"/>
      <c r="L105" s="75"/>
      <c r="M105" s="75"/>
    </row>
    <row r="106" spans="1:13" hidden="1">
      <c r="A106" s="286"/>
      <c r="B106" s="217"/>
      <c r="C106" s="83" t="s">
        <v>200</v>
      </c>
      <c r="D106" s="83"/>
      <c r="E106" s="217"/>
      <c r="F106" s="87">
        <v>298</v>
      </c>
      <c r="G106" s="88"/>
      <c r="H106" s="89">
        <f t="shared" si="2"/>
        <v>0</v>
      </c>
      <c r="I106" s="20"/>
      <c r="J106" s="83"/>
      <c r="K106" s="22"/>
      <c r="L106" s="75"/>
      <c r="M106" s="75"/>
    </row>
    <row r="107" spans="1:13" ht="96" customHeight="1">
      <c r="A107" s="286" t="s">
        <v>199</v>
      </c>
      <c r="B107" s="83" t="s">
        <v>198</v>
      </c>
      <c r="C107" s="83" t="s">
        <v>197</v>
      </c>
      <c r="D107" s="83" t="s">
        <v>196</v>
      </c>
      <c r="E107" s="83" t="s">
        <v>195</v>
      </c>
      <c r="F107" s="87">
        <v>300</v>
      </c>
      <c r="G107" s="88" t="s">
        <v>429</v>
      </c>
      <c r="H107" s="89">
        <f t="shared" si="2"/>
        <v>1</v>
      </c>
      <c r="I107" s="184">
        <f>AVERAGE(H107,H108,H110)</f>
        <v>0.83333333333333337</v>
      </c>
      <c r="J107" s="231" t="s">
        <v>1189</v>
      </c>
      <c r="K107" s="174" t="s">
        <v>528</v>
      </c>
      <c r="L107" s="168"/>
      <c r="M107" s="168"/>
    </row>
    <row r="108" spans="1:13" ht="75">
      <c r="A108" s="286"/>
      <c r="B108" s="83" t="s">
        <v>194</v>
      </c>
      <c r="C108" s="83" t="s">
        <v>193</v>
      </c>
      <c r="D108" s="83"/>
      <c r="E108" s="83" t="s">
        <v>192</v>
      </c>
      <c r="F108" s="87">
        <v>301</v>
      </c>
      <c r="G108" s="88" t="s">
        <v>429</v>
      </c>
      <c r="H108" s="89">
        <f t="shared" si="2"/>
        <v>1</v>
      </c>
      <c r="I108" s="184"/>
      <c r="J108" s="232"/>
      <c r="K108" s="212"/>
      <c r="L108" s="169"/>
      <c r="M108" s="169"/>
    </row>
    <row r="109" spans="1:13" ht="150" hidden="1" customHeight="1">
      <c r="A109" s="286"/>
      <c r="B109" s="83" t="s">
        <v>191</v>
      </c>
      <c r="C109" s="83" t="s">
        <v>190</v>
      </c>
      <c r="D109" s="83" t="s">
        <v>189</v>
      </c>
      <c r="E109" s="83" t="s">
        <v>188</v>
      </c>
      <c r="F109" s="87">
        <v>302</v>
      </c>
      <c r="G109" s="88"/>
      <c r="H109" s="89">
        <f t="shared" si="2"/>
        <v>0</v>
      </c>
      <c r="I109" s="184"/>
      <c r="J109" s="83"/>
      <c r="K109" s="22"/>
      <c r="L109" s="169"/>
      <c r="M109" s="169"/>
    </row>
    <row r="110" spans="1:13" ht="135">
      <c r="A110" s="286"/>
      <c r="B110" s="83" t="s">
        <v>187</v>
      </c>
      <c r="C110" s="83" t="s">
        <v>186</v>
      </c>
      <c r="D110" s="83" t="s">
        <v>185</v>
      </c>
      <c r="E110" s="83" t="s">
        <v>184</v>
      </c>
      <c r="F110" s="87">
        <v>303</v>
      </c>
      <c r="G110" s="88" t="s">
        <v>430</v>
      </c>
      <c r="H110" s="89">
        <f t="shared" si="2"/>
        <v>0.5</v>
      </c>
      <c r="I110" s="184"/>
      <c r="J110" s="90" t="s">
        <v>1190</v>
      </c>
      <c r="K110" s="102" t="s">
        <v>529</v>
      </c>
      <c r="L110" s="170"/>
      <c r="M110" s="170"/>
    </row>
    <row r="111" spans="1:13" ht="192" customHeight="1">
      <c r="A111" s="286" t="s">
        <v>183</v>
      </c>
      <c r="B111" s="217" t="s">
        <v>182</v>
      </c>
      <c r="C111" s="83" t="s">
        <v>181</v>
      </c>
      <c r="D111" s="83" t="s">
        <v>176</v>
      </c>
      <c r="E111" s="217" t="s">
        <v>180</v>
      </c>
      <c r="F111" s="87">
        <v>452</v>
      </c>
      <c r="G111" s="227" t="s">
        <v>430</v>
      </c>
      <c r="H111" s="229">
        <f t="shared" si="2"/>
        <v>0.5</v>
      </c>
      <c r="I111" s="184">
        <f>AVERAGE(H111,H113,H114,H115)</f>
        <v>0.5</v>
      </c>
      <c r="J111" s="236" t="s">
        <v>1191</v>
      </c>
      <c r="K111" s="174" t="s">
        <v>530</v>
      </c>
      <c r="L111" s="168"/>
      <c r="M111" s="168"/>
    </row>
    <row r="112" spans="1:13" ht="168.95" customHeight="1">
      <c r="A112" s="286"/>
      <c r="B112" s="217"/>
      <c r="C112" s="83" t="s">
        <v>179</v>
      </c>
      <c r="D112" s="83" t="s">
        <v>178</v>
      </c>
      <c r="E112" s="217"/>
      <c r="F112" s="87">
        <v>305</v>
      </c>
      <c r="G112" s="228"/>
      <c r="H112" s="230"/>
      <c r="I112" s="184"/>
      <c r="J112" s="237"/>
      <c r="K112" s="213"/>
      <c r="L112" s="169"/>
      <c r="M112" s="169"/>
    </row>
    <row r="113" spans="1:13" ht="171" customHeight="1">
      <c r="A113" s="286"/>
      <c r="B113" s="217"/>
      <c r="C113" s="83" t="s">
        <v>177</v>
      </c>
      <c r="D113" s="83" t="s">
        <v>176</v>
      </c>
      <c r="E113" s="217"/>
      <c r="F113" s="87">
        <v>306</v>
      </c>
      <c r="G113" s="88" t="s">
        <v>430</v>
      </c>
      <c r="H113" s="89">
        <f>IF(G113="SI",1,IF(G113="PARCIAL",0.5,IF(G113="NO APLICA","",0)))</f>
        <v>0.5</v>
      </c>
      <c r="I113" s="184"/>
      <c r="J113" s="237"/>
      <c r="K113" s="213"/>
      <c r="L113" s="169"/>
      <c r="M113" s="169"/>
    </row>
    <row r="114" spans="1:13">
      <c r="A114" s="286"/>
      <c r="B114" s="217"/>
      <c r="C114" s="83" t="s">
        <v>175</v>
      </c>
      <c r="D114" s="83"/>
      <c r="E114" s="217"/>
      <c r="F114" s="87">
        <v>307</v>
      </c>
      <c r="G114" s="88" t="s">
        <v>430</v>
      </c>
      <c r="H114" s="89">
        <f>IF(G114="SI",1,IF(G114="PARCIAL",0.5,IF(G114="NO APLICA","",0)))</f>
        <v>0.5</v>
      </c>
      <c r="I114" s="184"/>
      <c r="J114" s="237"/>
      <c r="K114" s="213"/>
      <c r="L114" s="169"/>
      <c r="M114" s="169"/>
    </row>
    <row r="115" spans="1:13" ht="60">
      <c r="A115" s="286"/>
      <c r="B115" s="217"/>
      <c r="C115" s="83" t="s">
        <v>174</v>
      </c>
      <c r="D115" s="83"/>
      <c r="E115" s="217"/>
      <c r="F115" s="87">
        <v>308</v>
      </c>
      <c r="G115" s="88" t="s">
        <v>430</v>
      </c>
      <c r="H115" s="89">
        <f>IF(G115="SI",1,IF(G115="PARCIAL",0.5,IF(G115="NO APLICA","",0)))</f>
        <v>0.5</v>
      </c>
      <c r="I115" s="184"/>
      <c r="J115" s="238"/>
      <c r="K115" s="212"/>
      <c r="L115" s="170"/>
      <c r="M115" s="170"/>
    </row>
    <row r="116" spans="1:13" ht="138.94999999999999" hidden="1" customHeight="1">
      <c r="A116" s="286" t="s">
        <v>173</v>
      </c>
      <c r="B116" s="83" t="s">
        <v>172</v>
      </c>
      <c r="C116" s="83" t="s">
        <v>171</v>
      </c>
      <c r="D116" s="83"/>
      <c r="E116" s="83"/>
      <c r="F116" s="87">
        <v>748</v>
      </c>
      <c r="G116" s="88"/>
      <c r="H116" s="89">
        <f>IF(G116="SI",1,IF(G116="PARCIAL",0.5,IF(G116="NO APLICA","",0)))</f>
        <v>0</v>
      </c>
      <c r="I116" s="184">
        <f>AVERAGE(H117,H119,H120,H121,H122,H123,H124,H125,H126,H127,H129,H130,H131,H132,H133,H134,H135,H136,H137,H138,H139,H140,H141,H142,H143,H145,H146,H147,H148,H149,H150,H151,H152,H153,H154,)</f>
        <v>0</v>
      </c>
      <c r="J116" s="95"/>
      <c r="K116" s="22"/>
      <c r="L116" s="75"/>
      <c r="M116" s="75"/>
    </row>
    <row r="117" spans="1:13" ht="80.099999999999994" customHeight="1">
      <c r="A117" s="286"/>
      <c r="B117" s="217" t="s">
        <v>170</v>
      </c>
      <c r="C117" s="83" t="s">
        <v>169</v>
      </c>
      <c r="D117" s="83" t="s">
        <v>168</v>
      </c>
      <c r="E117" s="217" t="s">
        <v>167</v>
      </c>
      <c r="F117" s="87">
        <v>439</v>
      </c>
      <c r="G117" s="227" t="s">
        <v>405</v>
      </c>
      <c r="H117" s="229">
        <f>IF(G117="SI",1,IF(G117="PARCIAL",0.5,IF(G117="NO APLICA","",0)))</f>
        <v>0</v>
      </c>
      <c r="I117" s="184"/>
      <c r="J117" s="236" t="s">
        <v>1150</v>
      </c>
      <c r="K117" s="189"/>
      <c r="L117" s="168"/>
      <c r="M117" s="168"/>
    </row>
    <row r="118" spans="1:13" ht="30">
      <c r="A118" s="286"/>
      <c r="B118" s="217"/>
      <c r="C118" s="83" t="s">
        <v>158</v>
      </c>
      <c r="D118" s="83"/>
      <c r="E118" s="217"/>
      <c r="F118" s="87">
        <v>310</v>
      </c>
      <c r="G118" s="228"/>
      <c r="H118" s="230"/>
      <c r="I118" s="184"/>
      <c r="J118" s="237"/>
      <c r="K118" s="191"/>
      <c r="L118" s="169"/>
      <c r="M118" s="169"/>
    </row>
    <row r="119" spans="1:13" ht="30">
      <c r="A119" s="286"/>
      <c r="B119" s="217"/>
      <c r="C119" s="83" t="s">
        <v>157</v>
      </c>
      <c r="D119" s="83"/>
      <c r="E119" s="217"/>
      <c r="F119" s="87">
        <v>440</v>
      </c>
      <c r="G119" s="88" t="s">
        <v>405</v>
      </c>
      <c r="H119" s="89">
        <f t="shared" ref="H119:H127" si="3">IF(G119="SI",1,IF(G119="PARCIAL",0.5,IF(G119="NO APLICA","",0)))</f>
        <v>0</v>
      </c>
      <c r="I119" s="184"/>
      <c r="J119" s="237"/>
      <c r="K119" s="191"/>
      <c r="L119" s="169"/>
      <c r="M119" s="169"/>
    </row>
    <row r="120" spans="1:13" ht="17.100000000000001" customHeight="1">
      <c r="A120" s="286"/>
      <c r="B120" s="217"/>
      <c r="C120" s="83" t="s">
        <v>156</v>
      </c>
      <c r="D120" s="83"/>
      <c r="E120" s="217"/>
      <c r="F120" s="87">
        <v>311</v>
      </c>
      <c r="G120" s="88" t="s">
        <v>405</v>
      </c>
      <c r="H120" s="89">
        <f t="shared" si="3"/>
        <v>0</v>
      </c>
      <c r="I120" s="184"/>
      <c r="J120" s="237"/>
      <c r="K120" s="191"/>
      <c r="L120" s="169"/>
      <c r="M120" s="169"/>
    </row>
    <row r="121" spans="1:13" ht="30">
      <c r="A121" s="286"/>
      <c r="B121" s="217"/>
      <c r="C121" s="83" t="s">
        <v>166</v>
      </c>
      <c r="D121" s="83"/>
      <c r="E121" s="217"/>
      <c r="F121" s="87">
        <v>312</v>
      </c>
      <c r="G121" s="88" t="s">
        <v>405</v>
      </c>
      <c r="H121" s="89">
        <f t="shared" si="3"/>
        <v>0</v>
      </c>
      <c r="I121" s="184"/>
      <c r="J121" s="237"/>
      <c r="K121" s="191"/>
      <c r="L121" s="169"/>
      <c r="M121" s="169"/>
    </row>
    <row r="122" spans="1:13">
      <c r="A122" s="286"/>
      <c r="B122" s="217"/>
      <c r="C122" s="83" t="s">
        <v>154</v>
      </c>
      <c r="D122" s="83"/>
      <c r="E122" s="217"/>
      <c r="F122" s="87">
        <v>313</v>
      </c>
      <c r="G122" s="88" t="s">
        <v>405</v>
      </c>
      <c r="H122" s="89">
        <f t="shared" si="3"/>
        <v>0</v>
      </c>
      <c r="I122" s="184"/>
      <c r="J122" s="237"/>
      <c r="K122" s="191"/>
      <c r="L122" s="169"/>
      <c r="M122" s="169"/>
    </row>
    <row r="123" spans="1:13" ht="30">
      <c r="A123" s="286"/>
      <c r="B123" s="217"/>
      <c r="C123" s="83" t="s">
        <v>153</v>
      </c>
      <c r="D123" s="83"/>
      <c r="E123" s="217"/>
      <c r="F123" s="87">
        <v>314</v>
      </c>
      <c r="G123" s="88" t="s">
        <v>405</v>
      </c>
      <c r="H123" s="89">
        <f t="shared" si="3"/>
        <v>0</v>
      </c>
      <c r="I123" s="184"/>
      <c r="J123" s="237"/>
      <c r="K123" s="191"/>
      <c r="L123" s="169"/>
      <c r="M123" s="169"/>
    </row>
    <row r="124" spans="1:13" ht="30">
      <c r="A124" s="286"/>
      <c r="B124" s="217"/>
      <c r="C124" s="83" t="s">
        <v>165</v>
      </c>
      <c r="D124" s="83"/>
      <c r="E124" s="217"/>
      <c r="F124" s="87">
        <v>315</v>
      </c>
      <c r="G124" s="88" t="s">
        <v>405</v>
      </c>
      <c r="H124" s="89">
        <f t="shared" si="3"/>
        <v>0</v>
      </c>
      <c r="I124" s="184"/>
      <c r="J124" s="237"/>
      <c r="K124" s="191"/>
      <c r="L124" s="169"/>
      <c r="M124" s="169"/>
    </row>
    <row r="125" spans="1:13">
      <c r="A125" s="286"/>
      <c r="B125" s="217"/>
      <c r="C125" s="83" t="s">
        <v>164</v>
      </c>
      <c r="D125" s="83"/>
      <c r="E125" s="217"/>
      <c r="F125" s="87">
        <v>316</v>
      </c>
      <c r="G125" s="88" t="s">
        <v>405</v>
      </c>
      <c r="H125" s="89">
        <f t="shared" si="3"/>
        <v>0</v>
      </c>
      <c r="I125" s="184"/>
      <c r="J125" s="237"/>
      <c r="K125" s="191"/>
      <c r="L125" s="169"/>
      <c r="M125" s="169"/>
    </row>
    <row r="126" spans="1:13" ht="83.1" customHeight="1">
      <c r="A126" s="286"/>
      <c r="B126" s="217"/>
      <c r="C126" s="83" t="s">
        <v>163</v>
      </c>
      <c r="D126" s="83"/>
      <c r="E126" s="217"/>
      <c r="F126" s="87">
        <v>441</v>
      </c>
      <c r="G126" s="88" t="s">
        <v>405</v>
      </c>
      <c r="H126" s="89">
        <f t="shared" si="3"/>
        <v>0</v>
      </c>
      <c r="I126" s="184"/>
      <c r="J126" s="238"/>
      <c r="K126" s="190"/>
      <c r="L126" s="170"/>
      <c r="M126" s="170"/>
    </row>
    <row r="127" spans="1:13" ht="153.94999999999999" customHeight="1">
      <c r="A127" s="286"/>
      <c r="B127" s="217" t="s">
        <v>162</v>
      </c>
      <c r="C127" s="83" t="s">
        <v>161</v>
      </c>
      <c r="D127" s="83" t="s">
        <v>160</v>
      </c>
      <c r="E127" s="217" t="s">
        <v>159</v>
      </c>
      <c r="F127" s="87">
        <v>459</v>
      </c>
      <c r="G127" s="227" t="s">
        <v>405</v>
      </c>
      <c r="H127" s="229">
        <f t="shared" si="3"/>
        <v>0</v>
      </c>
      <c r="I127" s="184"/>
      <c r="J127" s="236" t="s">
        <v>1150</v>
      </c>
      <c r="K127" s="189"/>
      <c r="L127" s="168"/>
      <c r="M127" s="168"/>
    </row>
    <row r="128" spans="1:13" ht="30">
      <c r="A128" s="286"/>
      <c r="B128" s="217"/>
      <c r="C128" s="83" t="s">
        <v>158</v>
      </c>
      <c r="D128" s="83"/>
      <c r="E128" s="217"/>
      <c r="F128" s="87">
        <v>460</v>
      </c>
      <c r="G128" s="228"/>
      <c r="H128" s="230"/>
      <c r="I128" s="184"/>
      <c r="J128" s="237"/>
      <c r="K128" s="191"/>
      <c r="L128" s="169"/>
      <c r="M128" s="169"/>
    </row>
    <row r="129" spans="1:13" ht="30">
      <c r="A129" s="286"/>
      <c r="B129" s="217"/>
      <c r="C129" s="83" t="s">
        <v>157</v>
      </c>
      <c r="D129" s="83"/>
      <c r="E129" s="217"/>
      <c r="F129" s="87">
        <v>461</v>
      </c>
      <c r="G129" s="88" t="s">
        <v>405</v>
      </c>
      <c r="H129" s="89">
        <f t="shared" ref="H129:H143" si="4">IF(G129="SI",1,IF(G129="PARCIAL",0.5,IF(G129="NO APLICA","",0)))</f>
        <v>0</v>
      </c>
      <c r="I129" s="184"/>
      <c r="J129" s="237"/>
      <c r="K129" s="191"/>
      <c r="L129" s="169"/>
      <c r="M129" s="169"/>
    </row>
    <row r="130" spans="1:13" ht="30">
      <c r="A130" s="286"/>
      <c r="B130" s="217"/>
      <c r="C130" s="83" t="s">
        <v>156</v>
      </c>
      <c r="D130" s="83"/>
      <c r="E130" s="217"/>
      <c r="F130" s="87">
        <v>462</v>
      </c>
      <c r="G130" s="88" t="s">
        <v>405</v>
      </c>
      <c r="H130" s="89">
        <f t="shared" si="4"/>
        <v>0</v>
      </c>
      <c r="I130" s="184"/>
      <c r="J130" s="237"/>
      <c r="K130" s="191"/>
      <c r="L130" s="169"/>
      <c r="M130" s="169"/>
    </row>
    <row r="131" spans="1:13">
      <c r="A131" s="286"/>
      <c r="B131" s="217"/>
      <c r="C131" s="83" t="s">
        <v>155</v>
      </c>
      <c r="D131" s="83"/>
      <c r="E131" s="217"/>
      <c r="F131" s="87">
        <v>463</v>
      </c>
      <c r="G131" s="88" t="s">
        <v>405</v>
      </c>
      <c r="H131" s="89">
        <f t="shared" si="4"/>
        <v>0</v>
      </c>
      <c r="I131" s="184"/>
      <c r="J131" s="237"/>
      <c r="K131" s="191"/>
      <c r="L131" s="169"/>
      <c r="M131" s="169"/>
    </row>
    <row r="132" spans="1:13">
      <c r="A132" s="286"/>
      <c r="B132" s="217"/>
      <c r="C132" s="83" t="s">
        <v>154</v>
      </c>
      <c r="D132" s="83"/>
      <c r="E132" s="217"/>
      <c r="F132" s="87">
        <v>464</v>
      </c>
      <c r="G132" s="88" t="s">
        <v>405</v>
      </c>
      <c r="H132" s="89">
        <f t="shared" si="4"/>
        <v>0</v>
      </c>
      <c r="I132" s="184"/>
      <c r="J132" s="237"/>
      <c r="K132" s="191"/>
      <c r="L132" s="169"/>
      <c r="M132" s="169"/>
    </row>
    <row r="133" spans="1:13" ht="30">
      <c r="A133" s="286"/>
      <c r="B133" s="217"/>
      <c r="C133" s="83" t="s">
        <v>153</v>
      </c>
      <c r="D133" s="83"/>
      <c r="E133" s="217"/>
      <c r="F133" s="87">
        <v>465</v>
      </c>
      <c r="G133" s="88" t="s">
        <v>405</v>
      </c>
      <c r="H133" s="89">
        <f t="shared" si="4"/>
        <v>0</v>
      </c>
      <c r="I133" s="184"/>
      <c r="J133" s="237"/>
      <c r="K133" s="191"/>
      <c r="L133" s="169"/>
      <c r="M133" s="169"/>
    </row>
    <row r="134" spans="1:13">
      <c r="A134" s="286"/>
      <c r="B134" s="217"/>
      <c r="C134" s="83" t="s">
        <v>152</v>
      </c>
      <c r="D134" s="83"/>
      <c r="E134" s="217"/>
      <c r="F134" s="87">
        <v>466</v>
      </c>
      <c r="G134" s="88" t="s">
        <v>405</v>
      </c>
      <c r="H134" s="89">
        <f t="shared" si="4"/>
        <v>0</v>
      </c>
      <c r="I134" s="184"/>
      <c r="J134" s="237"/>
      <c r="K134" s="191"/>
      <c r="L134" s="169"/>
      <c r="M134" s="169"/>
    </row>
    <row r="135" spans="1:13" ht="30">
      <c r="A135" s="286"/>
      <c r="B135" s="217"/>
      <c r="C135" s="83" t="s">
        <v>151</v>
      </c>
      <c r="D135" s="83"/>
      <c r="E135" s="217"/>
      <c r="F135" s="87">
        <v>467</v>
      </c>
      <c r="G135" s="88" t="s">
        <v>405</v>
      </c>
      <c r="H135" s="89">
        <f t="shared" si="4"/>
        <v>0</v>
      </c>
      <c r="I135" s="184"/>
      <c r="J135" s="237"/>
      <c r="K135" s="191"/>
      <c r="L135" s="169"/>
      <c r="M135" s="169"/>
    </row>
    <row r="136" spans="1:13">
      <c r="A136" s="286"/>
      <c r="B136" s="217"/>
      <c r="C136" s="83" t="s">
        <v>150</v>
      </c>
      <c r="D136" s="83"/>
      <c r="E136" s="217"/>
      <c r="F136" s="87">
        <v>468</v>
      </c>
      <c r="G136" s="88" t="s">
        <v>405</v>
      </c>
      <c r="H136" s="89">
        <f t="shared" si="4"/>
        <v>0</v>
      </c>
      <c r="I136" s="184"/>
      <c r="J136" s="237"/>
      <c r="K136" s="191"/>
      <c r="L136" s="169"/>
      <c r="M136" s="169"/>
    </row>
    <row r="137" spans="1:13">
      <c r="A137" s="286"/>
      <c r="B137" s="217"/>
      <c r="C137" s="83" t="s">
        <v>149</v>
      </c>
      <c r="D137" s="83"/>
      <c r="E137" s="217"/>
      <c r="F137" s="87">
        <v>470</v>
      </c>
      <c r="G137" s="88" t="s">
        <v>405</v>
      </c>
      <c r="H137" s="89">
        <f t="shared" si="4"/>
        <v>0</v>
      </c>
      <c r="I137" s="184"/>
      <c r="J137" s="237"/>
      <c r="K137" s="191"/>
      <c r="L137" s="169"/>
      <c r="M137" s="169"/>
    </row>
    <row r="138" spans="1:13">
      <c r="A138" s="286"/>
      <c r="B138" s="217"/>
      <c r="C138" s="83" t="s">
        <v>148</v>
      </c>
      <c r="D138" s="83"/>
      <c r="E138" s="217"/>
      <c r="F138" s="87">
        <v>471</v>
      </c>
      <c r="G138" s="88" t="s">
        <v>405</v>
      </c>
      <c r="H138" s="89">
        <f t="shared" si="4"/>
        <v>0</v>
      </c>
      <c r="I138" s="184"/>
      <c r="J138" s="237"/>
      <c r="K138" s="191"/>
      <c r="L138" s="169"/>
      <c r="M138" s="169"/>
    </row>
    <row r="139" spans="1:13">
      <c r="A139" s="286"/>
      <c r="B139" s="217"/>
      <c r="C139" s="83" t="s">
        <v>147</v>
      </c>
      <c r="D139" s="83"/>
      <c r="E139" s="217"/>
      <c r="F139" s="87">
        <v>472</v>
      </c>
      <c r="G139" s="88" t="s">
        <v>405</v>
      </c>
      <c r="H139" s="89">
        <f t="shared" si="4"/>
        <v>0</v>
      </c>
      <c r="I139" s="184"/>
      <c r="J139" s="237"/>
      <c r="K139" s="191"/>
      <c r="L139" s="169"/>
      <c r="M139" s="169"/>
    </row>
    <row r="140" spans="1:13">
      <c r="A140" s="286"/>
      <c r="B140" s="217"/>
      <c r="C140" s="83" t="s">
        <v>146</v>
      </c>
      <c r="D140" s="83"/>
      <c r="E140" s="217"/>
      <c r="F140" s="87">
        <v>473</v>
      </c>
      <c r="G140" s="88" t="s">
        <v>405</v>
      </c>
      <c r="H140" s="89">
        <f t="shared" si="4"/>
        <v>0</v>
      </c>
      <c r="I140" s="184"/>
      <c r="J140" s="237"/>
      <c r="K140" s="191"/>
      <c r="L140" s="169"/>
      <c r="M140" s="169"/>
    </row>
    <row r="141" spans="1:13">
      <c r="A141" s="286"/>
      <c r="B141" s="217"/>
      <c r="C141" s="83" t="s">
        <v>145</v>
      </c>
      <c r="D141" s="83"/>
      <c r="E141" s="217"/>
      <c r="F141" s="87">
        <v>474</v>
      </c>
      <c r="G141" s="88" t="s">
        <v>405</v>
      </c>
      <c r="H141" s="89">
        <f t="shared" si="4"/>
        <v>0</v>
      </c>
      <c r="I141" s="184"/>
      <c r="J141" s="237"/>
      <c r="K141" s="191"/>
      <c r="L141" s="169"/>
      <c r="M141" s="169"/>
    </row>
    <row r="142" spans="1:13" ht="77.099999999999994" customHeight="1">
      <c r="A142" s="286"/>
      <c r="B142" s="217"/>
      <c r="C142" s="83" t="s">
        <v>144</v>
      </c>
      <c r="D142" s="83"/>
      <c r="E142" s="217"/>
      <c r="F142" s="87">
        <v>475</v>
      </c>
      <c r="G142" s="88" t="s">
        <v>405</v>
      </c>
      <c r="H142" s="89">
        <f t="shared" si="4"/>
        <v>0</v>
      </c>
      <c r="I142" s="184"/>
      <c r="J142" s="238"/>
      <c r="K142" s="190"/>
      <c r="L142" s="170"/>
      <c r="M142" s="170"/>
    </row>
    <row r="143" spans="1:13" ht="81" customHeight="1">
      <c r="A143" s="286"/>
      <c r="B143" s="217" t="s">
        <v>143</v>
      </c>
      <c r="C143" s="83" t="s">
        <v>142</v>
      </c>
      <c r="D143" s="83" t="s">
        <v>135</v>
      </c>
      <c r="E143" s="217" t="s">
        <v>141</v>
      </c>
      <c r="F143" s="87">
        <v>446</v>
      </c>
      <c r="G143" s="227" t="s">
        <v>405</v>
      </c>
      <c r="H143" s="229">
        <f t="shared" si="4"/>
        <v>0</v>
      </c>
      <c r="I143" s="184"/>
      <c r="J143" s="236" t="s">
        <v>1150</v>
      </c>
      <c r="K143" s="189"/>
      <c r="L143" s="168"/>
      <c r="M143" s="168"/>
    </row>
    <row r="144" spans="1:13" ht="78" customHeight="1">
      <c r="A144" s="286"/>
      <c r="B144" s="217"/>
      <c r="C144" s="83" t="s">
        <v>140</v>
      </c>
      <c r="D144" s="83" t="s">
        <v>135</v>
      </c>
      <c r="E144" s="217"/>
      <c r="F144" s="87">
        <v>330</v>
      </c>
      <c r="G144" s="228"/>
      <c r="H144" s="230"/>
      <c r="I144" s="184"/>
      <c r="J144" s="237"/>
      <c r="K144" s="191"/>
      <c r="L144" s="169"/>
      <c r="M144" s="169"/>
    </row>
    <row r="145" spans="1:13">
      <c r="A145" s="286"/>
      <c r="B145" s="217"/>
      <c r="C145" s="83" t="s">
        <v>139</v>
      </c>
      <c r="D145" s="83"/>
      <c r="E145" s="217"/>
      <c r="F145" s="87">
        <v>331</v>
      </c>
      <c r="G145" s="88" t="s">
        <v>405</v>
      </c>
      <c r="H145" s="89">
        <f t="shared" ref="H145:H204" si="5">IF(G145="SI",1,IF(G145="PARCIAL",0.5,IF(G145="NO APLICA","",0)))</f>
        <v>0</v>
      </c>
      <c r="I145" s="184"/>
      <c r="J145" s="237"/>
      <c r="K145" s="191"/>
      <c r="L145" s="169"/>
      <c r="M145" s="169"/>
    </row>
    <row r="146" spans="1:13" ht="30">
      <c r="A146" s="286"/>
      <c r="B146" s="217"/>
      <c r="C146" s="83" t="s">
        <v>138</v>
      </c>
      <c r="D146" s="83"/>
      <c r="E146" s="217"/>
      <c r="F146" s="87">
        <v>332</v>
      </c>
      <c r="G146" s="88" t="s">
        <v>405</v>
      </c>
      <c r="H146" s="89">
        <f t="shared" si="5"/>
        <v>0</v>
      </c>
      <c r="I146" s="184"/>
      <c r="J146" s="237"/>
      <c r="K146" s="191"/>
      <c r="L146" s="169"/>
      <c r="M146" s="169"/>
    </row>
    <row r="147" spans="1:13" ht="30">
      <c r="A147" s="286"/>
      <c r="B147" s="217"/>
      <c r="C147" s="83" t="s">
        <v>137</v>
      </c>
      <c r="D147" s="83"/>
      <c r="E147" s="217"/>
      <c r="F147" s="87">
        <v>333</v>
      </c>
      <c r="G147" s="88" t="s">
        <v>405</v>
      </c>
      <c r="H147" s="89">
        <f t="shared" si="5"/>
        <v>0</v>
      </c>
      <c r="I147" s="184"/>
      <c r="J147" s="237"/>
      <c r="K147" s="191"/>
      <c r="L147" s="169"/>
      <c r="M147" s="169"/>
    </row>
    <row r="148" spans="1:13" ht="78" customHeight="1">
      <c r="A148" s="286"/>
      <c r="B148" s="217"/>
      <c r="C148" s="83" t="s">
        <v>136</v>
      </c>
      <c r="D148" s="83" t="s">
        <v>135</v>
      </c>
      <c r="E148" s="217"/>
      <c r="F148" s="87">
        <v>334</v>
      </c>
      <c r="G148" s="88" t="s">
        <v>405</v>
      </c>
      <c r="H148" s="89">
        <f t="shared" si="5"/>
        <v>0</v>
      </c>
      <c r="I148" s="184"/>
      <c r="J148" s="237"/>
      <c r="K148" s="191"/>
      <c r="L148" s="169"/>
      <c r="M148" s="169"/>
    </row>
    <row r="149" spans="1:13">
      <c r="A149" s="286"/>
      <c r="B149" s="217"/>
      <c r="C149" s="83" t="s">
        <v>134</v>
      </c>
      <c r="D149" s="83"/>
      <c r="E149" s="217"/>
      <c r="F149" s="87">
        <v>335</v>
      </c>
      <c r="G149" s="88" t="s">
        <v>405</v>
      </c>
      <c r="H149" s="89">
        <f t="shared" si="5"/>
        <v>0</v>
      </c>
      <c r="I149" s="184"/>
      <c r="J149" s="237"/>
      <c r="K149" s="191"/>
      <c r="L149" s="169"/>
      <c r="M149" s="169"/>
    </row>
    <row r="150" spans="1:13">
      <c r="A150" s="286"/>
      <c r="B150" s="217"/>
      <c r="C150" s="83" t="s">
        <v>133</v>
      </c>
      <c r="D150" s="83"/>
      <c r="E150" s="217"/>
      <c r="F150" s="87">
        <v>336</v>
      </c>
      <c r="G150" s="88" t="s">
        <v>405</v>
      </c>
      <c r="H150" s="89">
        <f t="shared" si="5"/>
        <v>0</v>
      </c>
      <c r="I150" s="184"/>
      <c r="J150" s="237"/>
      <c r="K150" s="191"/>
      <c r="L150" s="169"/>
      <c r="M150" s="169"/>
    </row>
    <row r="151" spans="1:13" ht="30">
      <c r="A151" s="286"/>
      <c r="B151" s="217"/>
      <c r="C151" s="83" t="s">
        <v>132</v>
      </c>
      <c r="D151" s="83"/>
      <c r="E151" s="217"/>
      <c r="F151" s="87">
        <v>337</v>
      </c>
      <c r="G151" s="88" t="s">
        <v>405</v>
      </c>
      <c r="H151" s="89">
        <f t="shared" si="5"/>
        <v>0</v>
      </c>
      <c r="I151" s="184"/>
      <c r="J151" s="237"/>
      <c r="K151" s="191"/>
      <c r="L151" s="169"/>
      <c r="M151" s="169"/>
    </row>
    <row r="152" spans="1:13" ht="30">
      <c r="A152" s="286"/>
      <c r="B152" s="217"/>
      <c r="C152" s="83" t="s">
        <v>131</v>
      </c>
      <c r="D152" s="83"/>
      <c r="E152" s="217"/>
      <c r="F152" s="87">
        <v>338</v>
      </c>
      <c r="G152" s="88" t="s">
        <v>405</v>
      </c>
      <c r="H152" s="89">
        <f t="shared" si="5"/>
        <v>0</v>
      </c>
      <c r="I152" s="184"/>
      <c r="J152" s="237"/>
      <c r="K152" s="191"/>
      <c r="L152" s="169"/>
      <c r="M152" s="169"/>
    </row>
    <row r="153" spans="1:13" ht="138" customHeight="1">
      <c r="A153" s="286"/>
      <c r="B153" s="217"/>
      <c r="C153" s="83" t="s">
        <v>130</v>
      </c>
      <c r="D153" s="83"/>
      <c r="E153" s="217"/>
      <c r="F153" s="87">
        <v>339</v>
      </c>
      <c r="G153" s="88" t="s">
        <v>405</v>
      </c>
      <c r="H153" s="89">
        <f t="shared" si="5"/>
        <v>0</v>
      </c>
      <c r="I153" s="184"/>
      <c r="J153" s="237"/>
      <c r="K153" s="191"/>
      <c r="L153" s="169"/>
      <c r="M153" s="169"/>
    </row>
    <row r="154" spans="1:13" ht="77.099999999999994" customHeight="1">
      <c r="A154" s="286"/>
      <c r="B154" s="217"/>
      <c r="C154" s="83" t="s">
        <v>129</v>
      </c>
      <c r="D154" s="83"/>
      <c r="E154" s="217"/>
      <c r="F154" s="87">
        <v>340</v>
      </c>
      <c r="G154" s="88" t="s">
        <v>405</v>
      </c>
      <c r="H154" s="89">
        <f t="shared" si="5"/>
        <v>0</v>
      </c>
      <c r="I154" s="184"/>
      <c r="J154" s="238"/>
      <c r="K154" s="190"/>
      <c r="L154" s="170"/>
      <c r="M154" s="170"/>
    </row>
    <row r="155" spans="1:13" ht="180" hidden="1">
      <c r="A155" s="286"/>
      <c r="B155" s="217" t="s">
        <v>128</v>
      </c>
      <c r="C155" s="83" t="s">
        <v>127</v>
      </c>
      <c r="D155" s="83" t="s">
        <v>126</v>
      </c>
      <c r="E155" s="217" t="s">
        <v>125</v>
      </c>
      <c r="F155" s="87">
        <v>341</v>
      </c>
      <c r="G155" s="88"/>
      <c r="H155" s="89">
        <f t="shared" si="5"/>
        <v>0</v>
      </c>
      <c r="I155" s="20"/>
      <c r="J155" s="83"/>
      <c r="K155" s="22"/>
      <c r="L155" s="75"/>
      <c r="M155" s="75"/>
    </row>
    <row r="156" spans="1:13" ht="90" hidden="1">
      <c r="A156" s="286"/>
      <c r="B156" s="217"/>
      <c r="C156" s="83" t="s">
        <v>124</v>
      </c>
      <c r="D156" s="83"/>
      <c r="E156" s="217"/>
      <c r="F156" s="87">
        <v>448</v>
      </c>
      <c r="G156" s="88"/>
      <c r="H156" s="89">
        <f t="shared" si="5"/>
        <v>0</v>
      </c>
      <c r="I156" s="20"/>
      <c r="J156" s="83"/>
      <c r="K156" s="22"/>
      <c r="L156" s="75"/>
      <c r="M156" s="75"/>
    </row>
    <row r="157" spans="1:13" ht="90" hidden="1">
      <c r="A157" s="286"/>
      <c r="B157" s="217" t="s">
        <v>123</v>
      </c>
      <c r="C157" s="83" t="s">
        <v>122</v>
      </c>
      <c r="D157" s="83" t="s">
        <v>121</v>
      </c>
      <c r="E157" s="217" t="s">
        <v>120</v>
      </c>
      <c r="F157" s="87">
        <v>342</v>
      </c>
      <c r="G157" s="88"/>
      <c r="H157" s="89">
        <f t="shared" si="5"/>
        <v>0</v>
      </c>
      <c r="I157" s="20"/>
      <c r="J157" s="83"/>
      <c r="K157" s="22"/>
      <c r="L157" s="75"/>
      <c r="M157" s="75"/>
    </row>
    <row r="158" spans="1:13" ht="90" hidden="1">
      <c r="A158" s="286"/>
      <c r="B158" s="217"/>
      <c r="C158" s="83" t="s">
        <v>119</v>
      </c>
      <c r="D158" s="83"/>
      <c r="E158" s="217"/>
      <c r="F158" s="87">
        <v>450</v>
      </c>
      <c r="G158" s="88"/>
      <c r="H158" s="89">
        <f t="shared" si="5"/>
        <v>0</v>
      </c>
      <c r="I158" s="20"/>
      <c r="J158" s="83"/>
      <c r="K158" s="22"/>
      <c r="L158" s="75"/>
      <c r="M158" s="75"/>
    </row>
    <row r="159" spans="1:13" ht="90" hidden="1">
      <c r="A159" s="286"/>
      <c r="B159" s="217" t="s">
        <v>118</v>
      </c>
      <c r="C159" s="83" t="s">
        <v>117</v>
      </c>
      <c r="D159" s="83" t="s">
        <v>116</v>
      </c>
      <c r="E159" s="217" t="s">
        <v>115</v>
      </c>
      <c r="F159" s="87">
        <v>343</v>
      </c>
      <c r="G159" s="88"/>
      <c r="H159" s="89">
        <f t="shared" si="5"/>
        <v>0</v>
      </c>
      <c r="I159" s="20"/>
      <c r="J159" s="83"/>
      <c r="K159" s="22"/>
      <c r="L159" s="75"/>
      <c r="M159" s="75"/>
    </row>
    <row r="160" spans="1:13" hidden="1">
      <c r="A160" s="286"/>
      <c r="B160" s="217"/>
      <c r="C160" s="83" t="s">
        <v>114</v>
      </c>
      <c r="D160" s="83"/>
      <c r="E160" s="217"/>
      <c r="F160" s="87">
        <v>344</v>
      </c>
      <c r="G160" s="88"/>
      <c r="H160" s="89">
        <f t="shared" si="5"/>
        <v>0</v>
      </c>
      <c r="I160" s="20"/>
      <c r="J160" s="83"/>
      <c r="K160" s="22"/>
      <c r="L160" s="75"/>
      <c r="M160" s="75"/>
    </row>
    <row r="161" spans="1:13" ht="30" hidden="1">
      <c r="A161" s="286"/>
      <c r="B161" s="217" t="s">
        <v>113</v>
      </c>
      <c r="C161" s="83" t="s">
        <v>112</v>
      </c>
      <c r="D161" s="83"/>
      <c r="E161" s="217" t="s">
        <v>111</v>
      </c>
      <c r="F161" s="87">
        <v>345</v>
      </c>
      <c r="G161" s="88"/>
      <c r="H161" s="89">
        <f t="shared" si="5"/>
        <v>0</v>
      </c>
      <c r="I161" s="20"/>
      <c r="J161" s="83"/>
      <c r="K161" s="22"/>
      <c r="L161" s="75"/>
      <c r="M161" s="75"/>
    </row>
    <row r="162" spans="1:13" ht="90" hidden="1">
      <c r="A162" s="286"/>
      <c r="B162" s="217"/>
      <c r="C162" s="83" t="s">
        <v>110</v>
      </c>
      <c r="D162" s="83" t="s">
        <v>109</v>
      </c>
      <c r="E162" s="217"/>
      <c r="F162" s="87">
        <v>346</v>
      </c>
      <c r="G162" s="88"/>
      <c r="H162" s="89">
        <f t="shared" si="5"/>
        <v>0</v>
      </c>
      <c r="I162" s="20"/>
      <c r="J162" s="83"/>
      <c r="K162" s="22"/>
      <c r="L162" s="75"/>
      <c r="M162" s="75"/>
    </row>
    <row r="163" spans="1:13" ht="105" hidden="1">
      <c r="A163" s="286"/>
      <c r="B163" s="83" t="s">
        <v>108</v>
      </c>
      <c r="C163" s="83" t="s">
        <v>107</v>
      </c>
      <c r="D163" s="83" t="s">
        <v>106</v>
      </c>
      <c r="E163" s="83" t="s">
        <v>105</v>
      </c>
      <c r="F163" s="87">
        <v>347</v>
      </c>
      <c r="G163" s="88"/>
      <c r="H163" s="89">
        <f t="shared" si="5"/>
        <v>0</v>
      </c>
      <c r="I163" s="20"/>
      <c r="J163" s="83"/>
      <c r="K163" s="22"/>
      <c r="L163" s="75"/>
      <c r="M163" s="75"/>
    </row>
    <row r="164" spans="1:13" ht="75" hidden="1">
      <c r="A164" s="286"/>
      <c r="B164" s="217" t="s">
        <v>104</v>
      </c>
      <c r="C164" s="83" t="s">
        <v>103</v>
      </c>
      <c r="D164" s="83" t="s">
        <v>102</v>
      </c>
      <c r="E164" s="217" t="s">
        <v>101</v>
      </c>
      <c r="F164" s="87">
        <v>348</v>
      </c>
      <c r="G164" s="88"/>
      <c r="H164" s="89">
        <f t="shared" si="5"/>
        <v>0</v>
      </c>
      <c r="I164" s="20"/>
      <c r="J164" s="83"/>
      <c r="K164" s="22"/>
      <c r="L164" s="75"/>
      <c r="M164" s="75"/>
    </row>
    <row r="165" spans="1:13" ht="75" hidden="1">
      <c r="A165" s="286"/>
      <c r="B165" s="217"/>
      <c r="C165" s="83" t="s">
        <v>100</v>
      </c>
      <c r="D165" s="83" t="s">
        <v>99</v>
      </c>
      <c r="E165" s="217"/>
      <c r="F165" s="87">
        <v>451</v>
      </c>
      <c r="G165" s="112"/>
      <c r="H165" s="89">
        <f t="shared" si="5"/>
        <v>0</v>
      </c>
      <c r="I165" s="20"/>
      <c r="J165" s="95"/>
      <c r="K165" s="22"/>
      <c r="L165" s="75"/>
      <c r="M165" s="75"/>
    </row>
    <row r="166" spans="1:13" hidden="1">
      <c r="A166" s="286"/>
      <c r="B166" s="217"/>
      <c r="C166" s="83" t="s">
        <v>98</v>
      </c>
      <c r="D166" s="83"/>
      <c r="E166" s="217"/>
      <c r="F166" s="87">
        <v>349</v>
      </c>
      <c r="G166" s="88"/>
      <c r="H166" s="89">
        <f t="shared" si="5"/>
        <v>0</v>
      </c>
      <c r="I166" s="20"/>
      <c r="J166" s="83"/>
      <c r="K166" s="22"/>
      <c r="L166" s="75"/>
      <c r="M166" s="75"/>
    </row>
    <row r="167" spans="1:13" ht="30" hidden="1">
      <c r="A167" s="286"/>
      <c r="B167" s="217"/>
      <c r="C167" s="83" t="s">
        <v>97</v>
      </c>
      <c r="D167" s="83"/>
      <c r="E167" s="217"/>
      <c r="F167" s="87">
        <v>350</v>
      </c>
      <c r="G167" s="88"/>
      <c r="H167" s="89">
        <f t="shared" si="5"/>
        <v>0</v>
      </c>
      <c r="I167" s="20"/>
      <c r="J167" s="83"/>
      <c r="K167" s="22"/>
      <c r="L167" s="75"/>
      <c r="M167" s="75"/>
    </row>
    <row r="168" spans="1:13" hidden="1">
      <c r="A168" s="286"/>
      <c r="B168" s="217"/>
      <c r="C168" s="83" t="s">
        <v>96</v>
      </c>
      <c r="D168" s="83"/>
      <c r="E168" s="217"/>
      <c r="F168" s="87">
        <v>351</v>
      </c>
      <c r="G168" s="88"/>
      <c r="H168" s="89">
        <f t="shared" si="5"/>
        <v>0</v>
      </c>
      <c r="I168" s="20"/>
      <c r="J168" s="83"/>
      <c r="K168" s="22"/>
      <c r="L168" s="75"/>
      <c r="M168" s="75"/>
    </row>
    <row r="169" spans="1:13" ht="30" hidden="1">
      <c r="A169" s="286"/>
      <c r="B169" s="217"/>
      <c r="C169" s="83" t="s">
        <v>95</v>
      </c>
      <c r="D169" s="83"/>
      <c r="E169" s="217"/>
      <c r="F169" s="87">
        <v>352</v>
      </c>
      <c r="G169" s="88"/>
      <c r="H169" s="89">
        <f t="shared" si="5"/>
        <v>0</v>
      </c>
      <c r="I169" s="20"/>
      <c r="J169" s="83"/>
      <c r="K169" s="22"/>
      <c r="L169" s="75"/>
      <c r="M169" s="75"/>
    </row>
    <row r="170" spans="1:13" ht="105" hidden="1">
      <c r="A170" s="305" t="s">
        <v>94</v>
      </c>
      <c r="B170" s="83" t="s">
        <v>93</v>
      </c>
      <c r="C170" s="83" t="s">
        <v>92</v>
      </c>
      <c r="D170" s="83" t="s">
        <v>91</v>
      </c>
      <c r="E170" s="83" t="s">
        <v>91</v>
      </c>
      <c r="F170" s="87">
        <v>400</v>
      </c>
      <c r="G170" s="88"/>
      <c r="H170" s="89">
        <f t="shared" si="5"/>
        <v>0</v>
      </c>
      <c r="I170" s="20"/>
      <c r="J170" s="83"/>
      <c r="K170" s="22"/>
      <c r="L170" s="75"/>
      <c r="M170" s="75"/>
    </row>
    <row r="171" spans="1:13" hidden="1">
      <c r="A171" s="305"/>
      <c r="B171" s="217" t="s">
        <v>90</v>
      </c>
      <c r="C171" s="83" t="s">
        <v>89</v>
      </c>
      <c r="D171" s="83"/>
      <c r="E171" s="304" t="s">
        <v>78</v>
      </c>
      <c r="F171" s="87">
        <v>401</v>
      </c>
      <c r="G171" s="112"/>
      <c r="H171" s="89">
        <f t="shared" si="5"/>
        <v>0</v>
      </c>
      <c r="I171" s="20"/>
      <c r="J171" s="95"/>
      <c r="K171" s="22"/>
      <c r="L171" s="75"/>
      <c r="M171" s="75"/>
    </row>
    <row r="172" spans="1:13" ht="60" hidden="1">
      <c r="A172" s="305"/>
      <c r="B172" s="217"/>
      <c r="C172" s="83" t="s">
        <v>88</v>
      </c>
      <c r="D172" s="83" t="s">
        <v>87</v>
      </c>
      <c r="E172" s="304"/>
      <c r="F172" s="87"/>
      <c r="G172" s="112"/>
      <c r="H172" s="89">
        <f t="shared" si="5"/>
        <v>0</v>
      </c>
      <c r="I172" s="20"/>
      <c r="J172" s="95"/>
      <c r="K172" s="22"/>
      <c r="L172" s="75"/>
      <c r="M172" s="75"/>
    </row>
    <row r="173" spans="1:13" ht="75" hidden="1">
      <c r="A173" s="305"/>
      <c r="B173" s="217"/>
      <c r="C173" s="83" t="s">
        <v>86</v>
      </c>
      <c r="D173" s="83" t="s">
        <v>85</v>
      </c>
      <c r="E173" s="304"/>
      <c r="F173" s="87"/>
      <c r="G173" s="112"/>
      <c r="H173" s="89">
        <f t="shared" si="5"/>
        <v>0</v>
      </c>
      <c r="I173" s="20"/>
      <c r="J173" s="95"/>
      <c r="K173" s="22"/>
      <c r="L173" s="75"/>
      <c r="M173" s="75"/>
    </row>
    <row r="174" spans="1:13" ht="90" hidden="1">
      <c r="A174" s="305"/>
      <c r="B174" s="217"/>
      <c r="C174" s="83" t="s">
        <v>84</v>
      </c>
      <c r="D174" s="83" t="s">
        <v>83</v>
      </c>
      <c r="E174" s="304"/>
      <c r="F174" s="87"/>
      <c r="G174" s="112"/>
      <c r="H174" s="89">
        <f t="shared" si="5"/>
        <v>0</v>
      </c>
      <c r="I174" s="20"/>
      <c r="J174" s="95"/>
      <c r="K174" s="22"/>
      <c r="L174" s="75"/>
      <c r="M174" s="75"/>
    </row>
    <row r="175" spans="1:13" ht="135" hidden="1">
      <c r="A175" s="305"/>
      <c r="B175" s="217"/>
      <c r="C175" s="83" t="s">
        <v>82</v>
      </c>
      <c r="D175" s="83" t="s">
        <v>81</v>
      </c>
      <c r="E175" s="113" t="s">
        <v>80</v>
      </c>
      <c r="F175" s="87">
        <v>415</v>
      </c>
      <c r="G175" s="88"/>
      <c r="H175" s="89">
        <f t="shared" si="5"/>
        <v>0</v>
      </c>
      <c r="I175" s="20"/>
      <c r="J175" s="83"/>
      <c r="K175" s="22"/>
      <c r="L175" s="75"/>
      <c r="M175" s="75"/>
    </row>
    <row r="176" spans="1:13" hidden="1">
      <c r="A176" s="305"/>
      <c r="B176" s="217"/>
      <c r="C176" s="83" t="s">
        <v>79</v>
      </c>
      <c r="D176" s="83"/>
      <c r="E176" s="306" t="s">
        <v>78</v>
      </c>
      <c r="F176" s="87">
        <v>416</v>
      </c>
      <c r="G176" s="112"/>
      <c r="H176" s="89">
        <f t="shared" si="5"/>
        <v>0</v>
      </c>
      <c r="I176" s="20"/>
      <c r="J176" s="95"/>
      <c r="K176" s="22"/>
      <c r="L176" s="75"/>
      <c r="M176" s="75"/>
    </row>
    <row r="177" spans="1:13" ht="240" hidden="1">
      <c r="A177" s="305"/>
      <c r="B177" s="217"/>
      <c r="C177" s="83" t="s">
        <v>77</v>
      </c>
      <c r="D177" s="83" t="s">
        <v>76</v>
      </c>
      <c r="E177" s="306"/>
      <c r="F177" s="87">
        <v>417</v>
      </c>
      <c r="G177" s="88"/>
      <c r="H177" s="89">
        <f t="shared" si="5"/>
        <v>0</v>
      </c>
      <c r="I177" s="20"/>
      <c r="J177" s="83"/>
      <c r="K177" s="22"/>
      <c r="L177" s="75"/>
      <c r="M177" s="75"/>
    </row>
    <row r="178" spans="1:13" ht="45" hidden="1">
      <c r="A178" s="305"/>
      <c r="B178" s="217"/>
      <c r="C178" s="83" t="s">
        <v>75</v>
      </c>
      <c r="D178" s="83" t="s">
        <v>74</v>
      </c>
      <c r="E178" s="306"/>
      <c r="F178" s="87">
        <v>418</v>
      </c>
      <c r="G178" s="88"/>
      <c r="H178" s="89">
        <f t="shared" si="5"/>
        <v>0</v>
      </c>
      <c r="I178" s="20"/>
      <c r="J178" s="83"/>
      <c r="K178" s="22"/>
      <c r="L178" s="75"/>
      <c r="M178" s="75"/>
    </row>
    <row r="179" spans="1:13" ht="120" hidden="1">
      <c r="A179" s="305"/>
      <c r="B179" s="217"/>
      <c r="C179" s="83" t="s">
        <v>73</v>
      </c>
      <c r="D179" s="83" t="s">
        <v>72</v>
      </c>
      <c r="E179" s="306"/>
      <c r="F179" s="87">
        <v>419</v>
      </c>
      <c r="G179" s="88"/>
      <c r="H179" s="89">
        <f t="shared" si="5"/>
        <v>0</v>
      </c>
      <c r="I179" s="20"/>
      <c r="J179" s="83"/>
      <c r="K179" s="22"/>
      <c r="L179" s="75"/>
      <c r="M179" s="75"/>
    </row>
    <row r="180" spans="1:13" hidden="1">
      <c r="A180" s="305"/>
      <c r="B180" s="217"/>
      <c r="C180" s="83" t="s">
        <v>71</v>
      </c>
      <c r="D180" s="83"/>
      <c r="E180" s="306"/>
      <c r="F180" s="87">
        <v>420</v>
      </c>
      <c r="G180" s="88"/>
      <c r="H180" s="89">
        <f t="shared" si="5"/>
        <v>0</v>
      </c>
      <c r="I180" s="20"/>
      <c r="J180" s="83"/>
      <c r="K180" s="22"/>
      <c r="L180" s="75"/>
      <c r="M180" s="75"/>
    </row>
    <row r="181" spans="1:13" hidden="1">
      <c r="A181" s="305"/>
      <c r="B181" s="217"/>
      <c r="C181" s="83" t="s">
        <v>70</v>
      </c>
      <c r="D181" s="83"/>
      <c r="E181" s="306"/>
      <c r="F181" s="87">
        <v>421</v>
      </c>
      <c r="G181" s="88"/>
      <c r="H181" s="89">
        <f t="shared" si="5"/>
        <v>0</v>
      </c>
      <c r="I181" s="20"/>
      <c r="J181" s="83"/>
      <c r="K181" s="22"/>
      <c r="L181" s="75"/>
      <c r="M181" s="75"/>
    </row>
    <row r="182" spans="1:13" hidden="1">
      <c r="A182" s="305"/>
      <c r="B182" s="217"/>
      <c r="C182" s="83" t="s">
        <v>69</v>
      </c>
      <c r="D182" s="83"/>
      <c r="E182" s="306"/>
      <c r="F182" s="87">
        <v>422</v>
      </c>
      <c r="G182" s="88"/>
      <c r="H182" s="89">
        <f t="shared" si="5"/>
        <v>0</v>
      </c>
      <c r="I182" s="20"/>
      <c r="J182" s="83"/>
      <c r="K182" s="22"/>
      <c r="L182" s="75"/>
      <c r="M182" s="75"/>
    </row>
    <row r="183" spans="1:13" ht="45" hidden="1">
      <c r="A183" s="305"/>
      <c r="B183" s="217"/>
      <c r="C183" s="83" t="s">
        <v>68</v>
      </c>
      <c r="D183" s="83" t="s">
        <v>67</v>
      </c>
      <c r="E183" s="306"/>
      <c r="F183" s="87">
        <v>423</v>
      </c>
      <c r="G183" s="88"/>
      <c r="H183" s="89">
        <f t="shared" si="5"/>
        <v>0</v>
      </c>
      <c r="I183" s="20"/>
      <c r="J183" s="83"/>
      <c r="K183" s="22"/>
      <c r="L183" s="75"/>
      <c r="M183" s="75"/>
    </row>
    <row r="184" spans="1:13" ht="45" hidden="1">
      <c r="A184" s="305"/>
      <c r="B184" s="217"/>
      <c r="C184" s="83" t="s">
        <v>66</v>
      </c>
      <c r="D184" s="83" t="s">
        <v>65</v>
      </c>
      <c r="E184" s="306"/>
      <c r="F184" s="87">
        <v>424</v>
      </c>
      <c r="G184" s="88"/>
      <c r="H184" s="89">
        <f t="shared" si="5"/>
        <v>0</v>
      </c>
      <c r="I184" s="20"/>
      <c r="J184" s="83"/>
      <c r="K184" s="22"/>
      <c r="L184" s="75"/>
      <c r="M184" s="75"/>
    </row>
    <row r="185" spans="1:13" ht="60" hidden="1">
      <c r="A185" s="305"/>
      <c r="B185" s="217"/>
      <c r="C185" s="83" t="s">
        <v>64</v>
      </c>
      <c r="D185" s="83" t="s">
        <v>63</v>
      </c>
      <c r="E185" s="306"/>
      <c r="F185" s="87">
        <v>425</v>
      </c>
      <c r="G185" s="88"/>
      <c r="H185" s="89">
        <f t="shared" si="5"/>
        <v>0</v>
      </c>
      <c r="I185" s="20"/>
      <c r="J185" s="83"/>
      <c r="K185" s="22"/>
      <c r="L185" s="75"/>
      <c r="M185" s="75"/>
    </row>
    <row r="186" spans="1:13" ht="75" hidden="1">
      <c r="A186" s="305"/>
      <c r="B186" s="217"/>
      <c r="C186" s="83" t="s">
        <v>62</v>
      </c>
      <c r="D186" s="83" t="s">
        <v>61</v>
      </c>
      <c r="E186" s="306"/>
      <c r="F186" s="87">
        <v>426</v>
      </c>
      <c r="G186" s="88"/>
      <c r="H186" s="89">
        <f t="shared" si="5"/>
        <v>0</v>
      </c>
      <c r="I186" s="20"/>
      <c r="J186" s="83"/>
      <c r="K186" s="22"/>
      <c r="L186" s="75"/>
      <c r="M186" s="75"/>
    </row>
    <row r="187" spans="1:13" ht="120" hidden="1">
      <c r="A187" s="305"/>
      <c r="B187" s="217"/>
      <c r="C187" s="83" t="s">
        <v>60</v>
      </c>
      <c r="D187" s="83" t="s">
        <v>59</v>
      </c>
      <c r="E187" s="306"/>
      <c r="F187" s="87">
        <v>427</v>
      </c>
      <c r="G187" s="88"/>
      <c r="H187" s="89">
        <f t="shared" si="5"/>
        <v>0</v>
      </c>
      <c r="I187" s="20"/>
      <c r="J187" s="83"/>
      <c r="K187" s="22"/>
      <c r="L187" s="75"/>
      <c r="M187" s="75"/>
    </row>
    <row r="188" spans="1:13" ht="180" hidden="1">
      <c r="A188" s="305"/>
      <c r="B188" s="217"/>
      <c r="C188" s="83" t="s">
        <v>58</v>
      </c>
      <c r="D188" s="83" t="s">
        <v>57</v>
      </c>
      <c r="E188" s="306"/>
      <c r="F188" s="87">
        <v>428</v>
      </c>
      <c r="G188" s="88"/>
      <c r="H188" s="89">
        <f t="shared" si="5"/>
        <v>0</v>
      </c>
      <c r="I188" s="20"/>
      <c r="J188" s="83"/>
      <c r="K188" s="22"/>
      <c r="L188" s="75"/>
      <c r="M188" s="75"/>
    </row>
    <row r="189" spans="1:13" ht="180" hidden="1">
      <c r="A189" s="305"/>
      <c r="B189" s="217"/>
      <c r="C189" s="83" t="s">
        <v>56</v>
      </c>
      <c r="D189" s="83" t="s">
        <v>55</v>
      </c>
      <c r="E189" s="306"/>
      <c r="F189" s="87">
        <v>430</v>
      </c>
      <c r="G189" s="88"/>
      <c r="H189" s="89">
        <f t="shared" si="5"/>
        <v>0</v>
      </c>
      <c r="I189" s="20"/>
      <c r="J189" s="83"/>
      <c r="K189" s="22"/>
      <c r="L189" s="75"/>
      <c r="M189" s="75"/>
    </row>
    <row r="190" spans="1:13" ht="105" hidden="1">
      <c r="A190" s="305"/>
      <c r="B190" s="217"/>
      <c r="C190" s="83" t="s">
        <v>54</v>
      </c>
      <c r="D190" s="83" t="s">
        <v>53</v>
      </c>
      <c r="E190" s="306"/>
      <c r="F190" s="87">
        <v>431</v>
      </c>
      <c r="G190" s="88"/>
      <c r="H190" s="89">
        <f t="shared" si="5"/>
        <v>0</v>
      </c>
      <c r="I190" s="20"/>
      <c r="J190" s="83"/>
      <c r="K190" s="22"/>
      <c r="L190" s="75"/>
      <c r="M190" s="75"/>
    </row>
    <row r="191" spans="1:13" ht="150" hidden="1">
      <c r="A191" s="305"/>
      <c r="B191" s="217"/>
      <c r="C191" s="83" t="s">
        <v>52</v>
      </c>
      <c r="D191" s="83" t="s">
        <v>51</v>
      </c>
      <c r="E191" s="306"/>
      <c r="F191" s="87">
        <v>432</v>
      </c>
      <c r="G191" s="88"/>
      <c r="H191" s="89">
        <f t="shared" si="5"/>
        <v>0</v>
      </c>
      <c r="I191" s="20"/>
      <c r="J191" s="83"/>
      <c r="K191" s="22"/>
      <c r="L191" s="75"/>
      <c r="M191" s="75"/>
    </row>
    <row r="192" spans="1:13" ht="60" hidden="1">
      <c r="A192" s="305"/>
      <c r="B192" s="217"/>
      <c r="C192" s="83" t="s">
        <v>50</v>
      </c>
      <c r="D192" s="83" t="s">
        <v>49</v>
      </c>
      <c r="E192" s="306"/>
      <c r="F192" s="87">
        <v>433</v>
      </c>
      <c r="G192" s="88"/>
      <c r="H192" s="89">
        <f t="shared" si="5"/>
        <v>0</v>
      </c>
      <c r="I192" s="20"/>
      <c r="J192" s="83"/>
      <c r="K192" s="22"/>
      <c r="L192" s="75"/>
      <c r="M192" s="75"/>
    </row>
    <row r="193" spans="1:13" ht="60" hidden="1">
      <c r="A193" s="305"/>
      <c r="B193" s="217"/>
      <c r="C193" s="83" t="s">
        <v>48</v>
      </c>
      <c r="D193" s="83" t="s">
        <v>47</v>
      </c>
      <c r="E193" s="306"/>
      <c r="F193" s="87">
        <v>434</v>
      </c>
      <c r="G193" s="88"/>
      <c r="H193" s="89">
        <f t="shared" si="5"/>
        <v>0</v>
      </c>
      <c r="I193" s="20"/>
      <c r="J193" s="83"/>
      <c r="K193" s="22"/>
      <c r="L193" s="75"/>
      <c r="M193" s="75"/>
    </row>
    <row r="194" spans="1:13" ht="90" hidden="1">
      <c r="A194" s="305"/>
      <c r="B194" s="217"/>
      <c r="C194" s="83" t="s">
        <v>46</v>
      </c>
      <c r="D194" s="83" t="s">
        <v>45</v>
      </c>
      <c r="E194" s="306"/>
      <c r="F194" s="87">
        <v>435</v>
      </c>
      <c r="G194" s="88"/>
      <c r="H194" s="89">
        <f t="shared" si="5"/>
        <v>0</v>
      </c>
      <c r="I194" s="20"/>
      <c r="J194" s="83"/>
      <c r="K194" s="22"/>
      <c r="L194" s="75"/>
      <c r="M194" s="75"/>
    </row>
    <row r="195" spans="1:13" ht="90" hidden="1">
      <c r="A195" s="305"/>
      <c r="B195" s="217"/>
      <c r="C195" s="83" t="s">
        <v>44</v>
      </c>
      <c r="D195" s="83" t="s">
        <v>43</v>
      </c>
      <c r="E195" s="306"/>
      <c r="F195" s="87">
        <v>436</v>
      </c>
      <c r="G195" s="88"/>
      <c r="H195" s="89">
        <f t="shared" si="5"/>
        <v>0</v>
      </c>
      <c r="I195" s="20"/>
      <c r="J195" s="83"/>
      <c r="K195" s="22"/>
      <c r="L195" s="75"/>
      <c r="M195" s="75"/>
    </row>
    <row r="196" spans="1:13" ht="75" hidden="1">
      <c r="A196" s="305"/>
      <c r="B196" s="217"/>
      <c r="C196" s="83" t="s">
        <v>42</v>
      </c>
      <c r="D196" s="83" t="s">
        <v>41</v>
      </c>
      <c r="E196" s="306"/>
      <c r="F196" s="87">
        <v>437</v>
      </c>
      <c r="G196" s="88"/>
      <c r="H196" s="89">
        <f t="shared" si="5"/>
        <v>0</v>
      </c>
      <c r="I196" s="20"/>
      <c r="J196" s="83"/>
      <c r="K196" s="22"/>
      <c r="L196" s="75"/>
      <c r="M196" s="75"/>
    </row>
    <row r="197" spans="1:13" ht="105" hidden="1">
      <c r="A197" s="305"/>
      <c r="B197" s="217"/>
      <c r="C197" s="83" t="s">
        <v>40</v>
      </c>
      <c r="D197" s="83" t="s">
        <v>39</v>
      </c>
      <c r="E197" s="306"/>
      <c r="F197" s="87">
        <v>438</v>
      </c>
      <c r="G197" s="88"/>
      <c r="H197" s="89">
        <f t="shared" si="5"/>
        <v>0</v>
      </c>
      <c r="I197" s="20"/>
      <c r="J197" s="83"/>
      <c r="K197" s="22"/>
      <c r="L197" s="75"/>
      <c r="M197" s="75"/>
    </row>
    <row r="198" spans="1:13" s="77" customFormat="1" ht="126" hidden="1">
      <c r="A198" s="302" t="s">
        <v>38</v>
      </c>
      <c r="B198" s="114" t="s">
        <v>37</v>
      </c>
      <c r="C198" s="114" t="s">
        <v>36</v>
      </c>
      <c r="D198" s="115" t="s">
        <v>35</v>
      </c>
      <c r="E198" s="116" t="s">
        <v>34</v>
      </c>
      <c r="F198" s="117"/>
      <c r="G198" s="118"/>
      <c r="H198" s="89">
        <f t="shared" si="5"/>
        <v>0</v>
      </c>
      <c r="I198" s="20"/>
      <c r="J198" s="119"/>
      <c r="K198" s="38"/>
      <c r="L198" s="76"/>
      <c r="M198" s="76"/>
    </row>
    <row r="199" spans="1:13" s="77" customFormat="1" ht="173.25" hidden="1">
      <c r="A199" s="302"/>
      <c r="B199" s="114" t="s">
        <v>33</v>
      </c>
      <c r="C199" s="119" t="s">
        <v>32</v>
      </c>
      <c r="D199" s="119" t="s">
        <v>31</v>
      </c>
      <c r="E199" s="116" t="s">
        <v>30</v>
      </c>
      <c r="F199" s="117">
        <v>749</v>
      </c>
      <c r="G199" s="118"/>
      <c r="H199" s="89">
        <f t="shared" si="5"/>
        <v>0</v>
      </c>
      <c r="I199" s="20"/>
      <c r="J199" s="119"/>
      <c r="K199" s="38"/>
      <c r="L199" s="76"/>
      <c r="M199" s="76"/>
    </row>
    <row r="200" spans="1:13" ht="409.5" hidden="1">
      <c r="A200" s="303" t="s">
        <v>29</v>
      </c>
      <c r="B200" s="304" t="s">
        <v>28</v>
      </c>
      <c r="C200" s="83" t="s">
        <v>27</v>
      </c>
      <c r="D200" s="83" t="s">
        <v>26</v>
      </c>
      <c r="E200" s="83" t="s">
        <v>25</v>
      </c>
      <c r="F200" s="87">
        <v>749</v>
      </c>
      <c r="G200" s="88"/>
      <c r="H200" s="89">
        <f t="shared" si="5"/>
        <v>0</v>
      </c>
      <c r="I200" s="20"/>
      <c r="J200" s="83"/>
      <c r="K200" s="22"/>
      <c r="L200" s="75"/>
      <c r="M200" s="75"/>
    </row>
    <row r="201" spans="1:13" ht="180" hidden="1">
      <c r="A201" s="303"/>
      <c r="B201" s="304"/>
      <c r="C201" s="83" t="s">
        <v>24</v>
      </c>
      <c r="D201" s="83" t="s">
        <v>23</v>
      </c>
      <c r="E201" s="83" t="s">
        <v>22</v>
      </c>
      <c r="F201" s="95"/>
      <c r="G201" s="112"/>
      <c r="H201" s="89">
        <f t="shared" si="5"/>
        <v>0</v>
      </c>
      <c r="I201" s="20"/>
      <c r="J201" s="95"/>
      <c r="K201" s="22"/>
      <c r="L201" s="75"/>
      <c r="M201" s="75"/>
    </row>
    <row r="202" spans="1:13" ht="195" hidden="1">
      <c r="A202" s="303"/>
      <c r="B202" s="304"/>
      <c r="C202" s="83" t="s">
        <v>21</v>
      </c>
      <c r="D202" s="83" t="s">
        <v>20</v>
      </c>
      <c r="E202" s="83" t="s">
        <v>19</v>
      </c>
      <c r="F202" s="95"/>
      <c r="G202" s="112"/>
      <c r="H202" s="89">
        <f t="shared" si="5"/>
        <v>0</v>
      </c>
      <c r="I202" s="20"/>
      <c r="J202" s="95"/>
      <c r="K202" s="22"/>
      <c r="L202" s="75"/>
      <c r="M202" s="75"/>
    </row>
    <row r="203" spans="1:13" ht="225" hidden="1">
      <c r="A203" s="303"/>
      <c r="B203" s="304"/>
      <c r="C203" s="83" t="s">
        <v>18</v>
      </c>
      <c r="D203" s="83" t="s">
        <v>17</v>
      </c>
      <c r="E203" s="83" t="s">
        <v>16</v>
      </c>
      <c r="F203" s="95"/>
      <c r="G203" s="112"/>
      <c r="H203" s="89">
        <f t="shared" si="5"/>
        <v>0</v>
      </c>
      <c r="I203" s="20"/>
      <c r="J203" s="95"/>
      <c r="K203" s="22"/>
      <c r="L203" s="75"/>
      <c r="M203" s="75"/>
    </row>
    <row r="204" spans="1:13" ht="135" hidden="1">
      <c r="A204" s="303"/>
      <c r="B204" s="304"/>
      <c r="C204" s="83" t="s">
        <v>15</v>
      </c>
      <c r="D204" s="83" t="s">
        <v>14</v>
      </c>
      <c r="E204" s="83" t="s">
        <v>13</v>
      </c>
      <c r="F204" s="95"/>
      <c r="G204" s="112"/>
      <c r="H204" s="89">
        <f t="shared" si="5"/>
        <v>0</v>
      </c>
      <c r="I204" s="20"/>
      <c r="J204" s="95"/>
      <c r="K204" s="22"/>
      <c r="L204" s="75"/>
      <c r="M204" s="75"/>
    </row>
    <row r="205" spans="1:13">
      <c r="A205" s="120"/>
      <c r="B205" s="121"/>
      <c r="C205" s="121"/>
      <c r="D205" s="121"/>
      <c r="E205" s="121"/>
      <c r="F205" s="121"/>
      <c r="G205" s="122"/>
      <c r="H205" s="123"/>
      <c r="J205" s="121"/>
    </row>
    <row r="206" spans="1:13" hidden="1">
      <c r="A206" s="42" t="str">
        <f>B2</f>
        <v>SECRETARÍA DE TRANSPORTE Y MOVILIDAD</v>
      </c>
      <c r="B206" s="121"/>
      <c r="C206" s="121"/>
      <c r="D206" s="121"/>
      <c r="E206" s="121"/>
      <c r="F206" s="121"/>
      <c r="G206" s="122"/>
      <c r="H206" s="123"/>
      <c r="J206" s="121"/>
    </row>
    <row r="207" spans="1:13" ht="15.75" hidden="1">
      <c r="A207" s="156" t="s">
        <v>12</v>
      </c>
      <c r="B207" s="157" t="s">
        <v>11</v>
      </c>
      <c r="C207" s="158" t="s">
        <v>10</v>
      </c>
      <c r="D207" s="121"/>
      <c r="E207" s="121"/>
      <c r="F207" s="121"/>
      <c r="G207" s="122"/>
      <c r="H207" s="123"/>
      <c r="J207" s="121"/>
    </row>
    <row r="208" spans="1:13" ht="29.1" hidden="1" customHeight="1">
      <c r="A208" s="159" t="s">
        <v>9</v>
      </c>
      <c r="B208" s="160">
        <f>I8</f>
        <v>0.4</v>
      </c>
      <c r="C208" s="161" t="str">
        <f>CONCATENATE(J8," 2- ",J9," 3- ",J10," 4- ",J11," 5- ",J13," 6- ",J14," 7- ",J15," 8- ",J16)</f>
        <v xml:space="preserve"> 2- No se observa la publicación de los teléfonos de atención a los ciudadanos 3- No se observa la publicación de los correos institucionales 4-  5-  6-  7- No se evidencia la publicación de los horarios de atención al público 8- </v>
      </c>
      <c r="D208" s="121"/>
      <c r="E208" s="121"/>
      <c r="F208" s="121"/>
      <c r="G208" s="122"/>
      <c r="H208" s="123"/>
      <c r="J208" s="121"/>
    </row>
    <row r="209" spans="1:8" ht="29.1" hidden="1" customHeight="1">
      <c r="A209" s="52" t="s">
        <v>8</v>
      </c>
      <c r="B209" s="53">
        <f>I22</f>
        <v>0.5</v>
      </c>
      <c r="C209" s="54" t="str">
        <f>CONCATENATE(J22," 2- ",J23," 3- ",J24," 4- ",J25," 5- ",J26," 6- ",J27," 7- ",J28," 8- ",J29," 9- ",J30," 10- ",J31)</f>
        <v xml:space="preserve">En los enlaces relacionados se evidenciaron datos sobre estadísticas de accidentalidad los cuales no se pueden descargar en formatos accesibles y reutilizables, es importante la publicación en estos formatos ya que los datos pueden ser utilizados en investigaciones, estudios o ser tomados como referencia. 2-  3-  4- Es importante realizar la publicación de las convocatorias, en el enlace relacionado se observa el cuadro pero sin datos. 5-  6-  7-  8- En el enlace relacionado solo tiene publicado hasta el año 2019, no esta actualizado 9- Se observa que la cartilla de seguridad vial en el portal de niños esta desactualizada, ya que tiene logos e información de unidos podemos mas como por ejemplo la foto del Gobernador y la Secretaria anterior junto con sus datos como Secretaria de Despacho, es importante actualizar este tipo de información con el fin de no desinformar 10- </v>
      </c>
      <c r="E209" s="55" t="s">
        <v>429</v>
      </c>
      <c r="F209" s="55"/>
      <c r="G209" s="56">
        <f>COUNTIF($G$8:$G$154,"SI")</f>
        <v>19</v>
      </c>
      <c r="H209" s="57">
        <f>(G209*100%)/$G$213</f>
        <v>0.22093023255813954</v>
      </c>
    </row>
    <row r="210" spans="1:8" ht="29.1" hidden="1" customHeight="1">
      <c r="A210" s="52" t="s">
        <v>7</v>
      </c>
      <c r="B210" s="53">
        <f>I32</f>
        <v>0.5625</v>
      </c>
      <c r="C210" s="54" t="str">
        <f>CONCATENATE(J32," 2- ",J33," 3- ",J34," 4- ",J35," 5- ",J36," 6- ",J37," 7- ",J39," 8- ",J40," 9- ",J41," 10- ",J42," 11- ",J43," 12- ",J44," 13- ",J45," 14- ",J46," 15- ",J47," 16- ",J48," 17- ",J49," 18- ",J50," 19- ",J51," 20- ",J52)</f>
        <v xml:space="preserve">En los enlaces relacionados se evidencio que la misión esta en el decreto 437 de 2020 2- En los enlaces relacionados se evidencio que las funciones son las establecidas en el decreto 437 de 2020 3-  4-  5-  6-  7- No se evidencia el enlace con el directorio en el Sistema de Información de Empleo Público – SIGEP,es importante que este debe estar actualizado 8-  9-  10-  11-  12-  13-  14-  15-  16-  17-  18-  19-  20- </v>
      </c>
      <c r="E210" s="55" t="s">
        <v>405</v>
      </c>
      <c r="F210" s="55"/>
      <c r="G210" s="56">
        <f>COUNTIF($G$8:$G$154,"NO")</f>
        <v>52</v>
      </c>
      <c r="H210" s="57">
        <f t="shared" ref="H210:H212" si="6">(G210*100%)/$G$213</f>
        <v>0.60465116279069764</v>
      </c>
    </row>
    <row r="211" spans="1:8" ht="29.1" hidden="1" customHeight="1">
      <c r="A211" s="52" t="s">
        <v>6</v>
      </c>
      <c r="B211" s="53">
        <f>I54</f>
        <v>0.5</v>
      </c>
      <c r="C211" s="54" t="str">
        <f>CONCATENATE(J54," 2- ",J62," 3- ",J63," 4- ",J65)</f>
        <v>En el enlace relacionado se observan circulares, resoluciones, decretos, leyes entre otros documentos normativos, es importante tener los documentos actualizados ya que del año 2021 solo son comunicaciones, en cuanto a los demás son vigencias anteriores, se sugiere que todos los documentos publicados sean accesibles (que permitan buscar, copiar y pegar) 2-  3-  4- Es importante relacionar toda normatividad que influye en el proceso del cual es líder la entidad</v>
      </c>
      <c r="E211" s="55" t="s">
        <v>430</v>
      </c>
      <c r="F211" s="55"/>
      <c r="G211" s="56">
        <f>COUNTIF($G$8:$G$154,"PARCIAL")</f>
        <v>13</v>
      </c>
      <c r="H211" s="57">
        <f t="shared" si="6"/>
        <v>0.15116279069767441</v>
      </c>
    </row>
    <row r="212" spans="1:8" ht="29.1" hidden="1" customHeight="1">
      <c r="A212" s="52" t="s">
        <v>5</v>
      </c>
      <c r="B212" s="53">
        <f>I83</f>
        <v>0.5</v>
      </c>
      <c r="C212" s="54" t="str">
        <f>CONCATENATE(" 1- ",J83)</f>
        <v xml:space="preserve"> 1- Es importante realizar la publicación de mas información sobre estos proyectos, ya que solo el nombre no da a conocer el proyecto</v>
      </c>
      <c r="E212" s="55" t="s">
        <v>431</v>
      </c>
      <c r="F212" s="55"/>
      <c r="G212" s="56">
        <f>COUNTIF($G$8:$G$154,"NO APLICA")</f>
        <v>2</v>
      </c>
      <c r="H212" s="57">
        <f t="shared" si="6"/>
        <v>2.3255813953488372E-2</v>
      </c>
    </row>
    <row r="213" spans="1:8" ht="29.1" hidden="1" customHeight="1">
      <c r="A213" s="52" t="s">
        <v>4</v>
      </c>
      <c r="B213" s="53">
        <f>I90</f>
        <v>0.33333333333333331</v>
      </c>
      <c r="C213" s="54" t="str">
        <f>CONCATENATE(J90," 2- ",J92," 3- ",J93," 4- ",J94," 5- ",J95," 6- ",J96," 7- ",J97," 8- ",J101)</f>
        <v xml:space="preserve"> 2-  3- No se evidencia la publicación del informe de rendición de cuentas 4-  5-  6-  7- No se evidencia la publicación del enlace  de los informes de auditoría 8- </v>
      </c>
      <c r="E213" s="58">
        <v>87</v>
      </c>
      <c r="F213" s="26"/>
      <c r="G213" s="59">
        <f>SUM(G209:G212)</f>
        <v>86</v>
      </c>
      <c r="H213" s="60"/>
    </row>
    <row r="214" spans="1:8" ht="29.1" hidden="1" customHeight="1">
      <c r="A214" s="52" t="s">
        <v>3</v>
      </c>
      <c r="B214" s="53">
        <f>I107</f>
        <v>0.83333333333333337</v>
      </c>
      <c r="C214" s="54" t="str">
        <f>CONCATENATE(J107," 2- ",J108," 3- ",J110)</f>
        <v>Se observan varias paginas publicadas, es importante no generar confusión 2-  3- No se evidencia el enlace del plan de adquisiciones del año 2021 con el que esta publicado en SECOP, ya que los que se observan son vigencias anteriores</v>
      </c>
      <c r="E214" s="61"/>
      <c r="F214" s="61"/>
      <c r="G214" s="59">
        <f>E213-G213</f>
        <v>1</v>
      </c>
      <c r="H214" s="60"/>
    </row>
    <row r="215" spans="1:8" ht="29.1" hidden="1" customHeight="1">
      <c r="A215" s="52" t="s">
        <v>2</v>
      </c>
      <c r="B215" s="53">
        <f>I111</f>
        <v>0.5</v>
      </c>
      <c r="C215" s="54" t="str">
        <f>CONCATENATE(J111," 2- ",J112," 3- ",J113," 4- ",J114," 5- ",J115)</f>
        <v xml:space="preserve">Es importante realizar el enlace al SUIT o al portal .GOV para dar mas información sobre los trámites 2-  3-  4-  5- </v>
      </c>
      <c r="E215" s="62">
        <v>1</v>
      </c>
      <c r="G215" s="63"/>
    </row>
    <row r="216" spans="1:8" ht="29.1" hidden="1" customHeight="1">
      <c r="A216" s="52" t="s">
        <v>1</v>
      </c>
      <c r="B216" s="53">
        <f>I116</f>
        <v>0</v>
      </c>
      <c r="C216" s="54" t="str">
        <f>CONCATENATE(J117," 2- ",J120," 3- ",J121," - ",J122," 4- ",J123," - ",J124," 5- ",J125," 6- ",J126," 10- ",J127," 7- ",J130," 3- ",J131," 8- ",J132," 9- ",J133," 10- ",J134," 11- ",J135," 12- ",J136," 13- ",J137," 14- ",J139," 15- ",J140," 16- ",J141," 17- ",J142," 18- ",J143," 19- ",J146," 20- ",J147," 21- ",J148," 22- ",J149," 23- ",J150," 24- ",J151," 25- ",J152," 26- ",J153," 27- ",J154)</f>
        <v xml:space="preserve">El Índice de información Clasificada y Reservada es el inventario de la información pública generada, obtenida, adquirida o controlada por la entidad con las características 2-  3-  -  4-  -  5-  6-  10- El Índice de información Clasificada y Reservada es el inventario de la información pública generada, obtenida, adquirida o controlada por la entidad con las características 7-  3-  8-  9-  10-  11-  12-  13-  14-  15-  16-  17-  18- El Índice de información Clasificada y Reservada es el inventario de la información pública generada, obtenida, adquirida o controlada por la entidad con las características 19-  20-  21-  22-  23-  24-  25-  26-  27- </v>
      </c>
      <c r="E216" s="62">
        <f>B217</f>
        <v>0.45879629629629626</v>
      </c>
      <c r="F216" s="64"/>
      <c r="G216" s="65">
        <f>E215-E216</f>
        <v>0.54120370370370374</v>
      </c>
    </row>
    <row r="217" spans="1:8" ht="15.75" hidden="1">
      <c r="A217" s="66" t="s">
        <v>0</v>
      </c>
      <c r="B217" s="67">
        <f>AVERAGE(B208:B216)</f>
        <v>0.45879629629629626</v>
      </c>
      <c r="C217" s="67"/>
    </row>
  </sheetData>
  <sheetProtection algorithmName="SHA-512" hashValue="s+bevRB2h8XI8ZhMAMVp2ndiEm3HyVxyY/FPp745goHfLpknbUbi4/D0O5uWtdMXBZ8qalGpDwWqx790cLwd8w==" saltValue="B+PF6oT09kdn5lB/zvTXAQ==" spinCount="100000" sheet="1" objects="1" scenarios="1"/>
  <autoFilter ref="A6:M169"/>
  <mergeCells count="126">
    <mergeCell ref="A1:J1"/>
    <mergeCell ref="A5:C5"/>
    <mergeCell ref="G5:I5"/>
    <mergeCell ref="J5:J6"/>
    <mergeCell ref="A7:A21"/>
    <mergeCell ref="B8:B12"/>
    <mergeCell ref="E8:E12"/>
    <mergeCell ref="I8:I16"/>
    <mergeCell ref="B2:C2"/>
    <mergeCell ref="A22:A31"/>
    <mergeCell ref="B22:B23"/>
    <mergeCell ref="E22:E23"/>
    <mergeCell ref="I22:I31"/>
    <mergeCell ref="L22:L31"/>
    <mergeCell ref="M22:M31"/>
    <mergeCell ref="L8:L16"/>
    <mergeCell ref="M8:M16"/>
    <mergeCell ref="B13:B16"/>
    <mergeCell ref="E13:E16"/>
    <mergeCell ref="B17:B20"/>
    <mergeCell ref="E17:E20"/>
    <mergeCell ref="L54:L65"/>
    <mergeCell ref="M54:M65"/>
    <mergeCell ref="B62:B64"/>
    <mergeCell ref="E62:E64"/>
    <mergeCell ref="A32:A53"/>
    <mergeCell ref="I32:I52"/>
    <mergeCell ref="L32:L52"/>
    <mergeCell ref="M32:M52"/>
    <mergeCell ref="B35:B37"/>
    <mergeCell ref="E35:E37"/>
    <mergeCell ref="B39:B50"/>
    <mergeCell ref="E39:E50"/>
    <mergeCell ref="G40:G41"/>
    <mergeCell ref="H40:H41"/>
    <mergeCell ref="A66:A89"/>
    <mergeCell ref="B66:B73"/>
    <mergeCell ref="E66:E73"/>
    <mergeCell ref="B74:B82"/>
    <mergeCell ref="E74:E82"/>
    <mergeCell ref="J75:J82"/>
    <mergeCell ref="B85:B88"/>
    <mergeCell ref="E85:E88"/>
    <mergeCell ref="A54:A65"/>
    <mergeCell ref="B54:B61"/>
    <mergeCell ref="E54:E61"/>
    <mergeCell ref="I54:I65"/>
    <mergeCell ref="J90:J92"/>
    <mergeCell ref="L90:L101"/>
    <mergeCell ref="M90:M101"/>
    <mergeCell ref="B96:B97"/>
    <mergeCell ref="E96:E97"/>
    <mergeCell ref="B98:B100"/>
    <mergeCell ref="E98:E100"/>
    <mergeCell ref="A90:A106"/>
    <mergeCell ref="B90:B94"/>
    <mergeCell ref="E90:E94"/>
    <mergeCell ref="G90:G92"/>
    <mergeCell ref="H90:H92"/>
    <mergeCell ref="I90:I101"/>
    <mergeCell ref="B102:B106"/>
    <mergeCell ref="E102:E106"/>
    <mergeCell ref="B159:B160"/>
    <mergeCell ref="E159:E160"/>
    <mergeCell ref="K117:K126"/>
    <mergeCell ref="L117:L126"/>
    <mergeCell ref="A107:A110"/>
    <mergeCell ref="I107:I110"/>
    <mergeCell ref="L107:L110"/>
    <mergeCell ref="M107:M110"/>
    <mergeCell ref="A111:A115"/>
    <mergeCell ref="B111:B115"/>
    <mergeCell ref="E111:E115"/>
    <mergeCell ref="G111:G112"/>
    <mergeCell ref="H111:H112"/>
    <mergeCell ref="I111:I115"/>
    <mergeCell ref="L111:L115"/>
    <mergeCell ref="M111:M115"/>
    <mergeCell ref="K111:K115"/>
    <mergeCell ref="J111:J115"/>
    <mergeCell ref="M117:M126"/>
    <mergeCell ref="M127:M142"/>
    <mergeCell ref="B143:B154"/>
    <mergeCell ref="E143:E154"/>
    <mergeCell ref="G143:G144"/>
    <mergeCell ref="H143:H144"/>
    <mergeCell ref="J143:J154"/>
    <mergeCell ref="K143:K154"/>
    <mergeCell ref="L143:L154"/>
    <mergeCell ref="M143:M154"/>
    <mergeCell ref="I116:I154"/>
    <mergeCell ref="B117:B126"/>
    <mergeCell ref="E117:E126"/>
    <mergeCell ref="G117:G118"/>
    <mergeCell ref="H117:H118"/>
    <mergeCell ref="B127:B142"/>
    <mergeCell ref="E127:E142"/>
    <mergeCell ref="G127:G128"/>
    <mergeCell ref="H127:H128"/>
    <mergeCell ref="J127:J142"/>
    <mergeCell ref="K127:K142"/>
    <mergeCell ref="L127:L142"/>
    <mergeCell ref="A198:A199"/>
    <mergeCell ref="A200:A204"/>
    <mergeCell ref="B200:B204"/>
    <mergeCell ref="J39:J50"/>
    <mergeCell ref="K39:K50"/>
    <mergeCell ref="K54:K63"/>
    <mergeCell ref="J54:J63"/>
    <mergeCell ref="K90:K92"/>
    <mergeCell ref="K107:K108"/>
    <mergeCell ref="J107:J108"/>
    <mergeCell ref="B161:B162"/>
    <mergeCell ref="E161:E162"/>
    <mergeCell ref="B164:B169"/>
    <mergeCell ref="E164:E169"/>
    <mergeCell ref="A170:A197"/>
    <mergeCell ref="B171:B197"/>
    <mergeCell ref="E171:E174"/>
    <mergeCell ref="E176:E197"/>
    <mergeCell ref="B155:B156"/>
    <mergeCell ref="E155:E156"/>
    <mergeCell ref="B157:B158"/>
    <mergeCell ref="E157:E158"/>
    <mergeCell ref="A116:A169"/>
    <mergeCell ref="J117:J126"/>
  </mergeCells>
  <hyperlinks>
    <hyperlink ref="K8" r:id="rId1"/>
    <hyperlink ref="K13" r:id="rId2"/>
    <hyperlink ref="K22" r:id="rId3" display="http://www.cundinamarca.gov.co/Home/SecretariasEntidades.gc/Secretariadetransporte/SecretariadetransporteDespliegue/asobservatorio/estadisticas"/>
    <hyperlink ref="K25" r:id="rId4"/>
    <hyperlink ref="K26" r:id="rId5"/>
    <hyperlink ref="K28" r:id="rId6"/>
    <hyperlink ref="K27" r:id="rId7"/>
    <hyperlink ref="K29" r:id="rId8"/>
    <hyperlink ref="K32" r:id="rId9" display="http://www.cundinamarca.gov.co/Home/SecretariasEntidades.gc/Secretariadetransporte/SecretariadetransporteDespliegue/asquienes_somos_contenidos/csecretrans_quienesmisionyvision"/>
    <hyperlink ref="K33" r:id="rId10" display="http://www.cundinamarca.gov.co/Home/SecretariasEntidades.gc/Secretariadetransporte/SecretariadetransporteDespliegue/asquienes_somos_contenidos/csecretrans_quienes_funciones_x000a__x000a_"/>
    <hyperlink ref="K30" r:id="rId11" display="http://www.cundinamarca.gov.co/Home/SecretariasEntidades.gc/Secretariadetransporte/SecretariadetransporteDespliegue/asquienes_somos_contenidos/csecretrans_informac_para_nios_y_jvenes_x000a__x000a_"/>
    <hyperlink ref="K34" r:id="rId12"/>
    <hyperlink ref="K35" r:id="rId13"/>
    <hyperlink ref="K38" r:id="rId14"/>
    <hyperlink ref="K39" r:id="rId15"/>
    <hyperlink ref="K83" r:id="rId16"/>
    <hyperlink ref="K90" r:id="rId17"/>
    <hyperlink ref="K96" r:id="rId18"/>
    <hyperlink ref="K107" r:id="rId19" display="http://www.cundinamarca.gov.co/Home/SecretariasEntidades.gc/Secretariadetransporte/SecretariadetransporteDespliegue/asdocumentacion_contenidos/contratacion/index"/>
    <hyperlink ref="K110" r:id="rId20"/>
    <hyperlink ref="K111" r:id="rId21"/>
    <hyperlink ref="K54" r:id="rId22"/>
  </hyperlinks>
  <pageMargins left="0.7" right="0.7" top="0.75" bottom="0.75" header="0.51180555555555496" footer="0.51180555555555496"/>
  <pageSetup firstPageNumber="0" orientation="portrait" horizontalDpi="300" verticalDpi="300" r:id="rId23"/>
  <tableParts count="1">
    <tablePart r:id="rId24"/>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Lista!$A$1:$A$4</xm:f>
          </x14:formula1>
          <xm:sqref>G8:G154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zoomScaleNormal="83" workbookViewId="0">
      <selection activeCell="A28" sqref="A28"/>
    </sheetView>
  </sheetViews>
  <sheetFormatPr baseColWidth="10" defaultColWidth="9.140625" defaultRowHeight="15"/>
  <cols>
    <col min="1" max="1" width="96.42578125" style="2" bestFit="1" customWidth="1"/>
    <col min="2" max="2" width="15" style="4" bestFit="1" customWidth="1"/>
    <col min="3" max="16384" width="9.140625" style="2"/>
  </cols>
  <sheetData>
    <row r="1" spans="1:2" ht="15.75">
      <c r="A1" s="1" t="s">
        <v>668</v>
      </c>
      <c r="B1" s="3" t="s">
        <v>669</v>
      </c>
    </row>
    <row r="2" spans="1:2" ht="15.75">
      <c r="A2" s="7" t="s">
        <v>671</v>
      </c>
      <c r="B2" s="8">
        <f>'S. Ciencia'!B217</f>
        <v>0.73441358024691361</v>
      </c>
    </row>
    <row r="3" spans="1:2" ht="15.75">
      <c r="A3" s="7" t="s">
        <v>471</v>
      </c>
      <c r="B3" s="8">
        <f>'S. Hacienda'!B217</f>
        <v>0.72156084656084662</v>
      </c>
    </row>
    <row r="4" spans="1:2" ht="15.75">
      <c r="A4" s="7" t="s">
        <v>674</v>
      </c>
      <c r="B4" s="8">
        <f>'S. Mujer'!B217</f>
        <v>0.72004357298474941</v>
      </c>
    </row>
    <row r="5" spans="1:2" ht="15.75">
      <c r="A5" s="7" t="s">
        <v>900</v>
      </c>
      <c r="B5" s="8">
        <f>'S. Integración'!B217</f>
        <v>0.70796957671957683</v>
      </c>
    </row>
    <row r="6" spans="1:2" ht="15.75">
      <c r="A6" s="7" t="s">
        <v>677</v>
      </c>
      <c r="B6" s="8">
        <f>'S. Función'!B217</f>
        <v>0.66836419753086418</v>
      </c>
    </row>
    <row r="7" spans="1:2" ht="15.75">
      <c r="A7" s="7" t="s">
        <v>672</v>
      </c>
      <c r="B7" s="8">
        <f>'S. Habitat'!B217</f>
        <v>0.6616512345679012</v>
      </c>
    </row>
    <row r="8" spans="1:2" ht="15.75">
      <c r="A8" s="7" t="s">
        <v>675</v>
      </c>
      <c r="B8" s="8">
        <f>'S. Desarrollo'!B217</f>
        <v>0.65516975308641978</v>
      </c>
    </row>
    <row r="9" spans="1:2" ht="15.75">
      <c r="A9" s="7" t="s">
        <v>678</v>
      </c>
      <c r="B9" s="8">
        <f>'S. Felicidad'!B217</f>
        <v>0.65014090177133654</v>
      </c>
    </row>
    <row r="10" spans="1:2" ht="15.75">
      <c r="A10" s="7" t="s">
        <v>492</v>
      </c>
      <c r="B10" s="8">
        <f>'S. Salud'!B217</f>
        <v>0.63888888888888884</v>
      </c>
    </row>
    <row r="11" spans="1:2" ht="15.75">
      <c r="A11" s="7" t="s">
        <v>679</v>
      </c>
      <c r="B11" s="8">
        <f>'S. Minas'!B217</f>
        <v>0.624074074074074</v>
      </c>
    </row>
    <row r="12" spans="1:2" ht="15.75">
      <c r="A12" s="7" t="s">
        <v>641</v>
      </c>
      <c r="B12" s="8">
        <f>'S. General'!B217</f>
        <v>0.49691358024691357</v>
      </c>
    </row>
    <row r="13" spans="1:2" ht="15.75">
      <c r="A13" s="7" t="s">
        <v>673</v>
      </c>
      <c r="B13" s="8">
        <f>'S. UAEGRD'!B217</f>
        <v>0.48032407407407401</v>
      </c>
    </row>
    <row r="14" spans="1:2" ht="15.75">
      <c r="A14" s="7" t="s">
        <v>670</v>
      </c>
      <c r="B14" s="8">
        <f>'S. TIC'!B217</f>
        <v>0.47839506172839502</v>
      </c>
    </row>
    <row r="15" spans="1:2" ht="15.75">
      <c r="A15" s="7" t="s">
        <v>906</v>
      </c>
      <c r="B15" s="8">
        <f>'S. Asuntos'!B217</f>
        <v>0.47222222222222227</v>
      </c>
    </row>
    <row r="16" spans="1:2" ht="15.75">
      <c r="A16" s="7" t="s">
        <v>470</v>
      </c>
      <c r="B16" s="8">
        <f>'S. Planeación'!B217</f>
        <v>0.45902777777777776</v>
      </c>
    </row>
    <row r="17" spans="1:2" ht="15.75">
      <c r="A17" s="7" t="s">
        <v>511</v>
      </c>
      <c r="B17" s="8">
        <f>'S. Transporte'!B217</f>
        <v>0.45879629629629626</v>
      </c>
    </row>
    <row r="18" spans="1:2" ht="15.75">
      <c r="A18" s="7" t="s">
        <v>588</v>
      </c>
      <c r="B18" s="8">
        <f>'S. Competitividad'!B217</f>
        <v>0.40532407407407406</v>
      </c>
    </row>
    <row r="19" spans="1:2" ht="15.75">
      <c r="A19" s="7" t="s">
        <v>676</v>
      </c>
      <c r="B19" s="8">
        <f>'S. Ambiente'!B217</f>
        <v>0.40416666666666667</v>
      </c>
    </row>
    <row r="20" spans="1:2" ht="15.75">
      <c r="A20" s="7" t="s">
        <v>472</v>
      </c>
      <c r="B20" s="8">
        <f>'S. Educación'!B217</f>
        <v>0.38097790773229367</v>
      </c>
    </row>
    <row r="21" spans="1:2" ht="15.75">
      <c r="A21" s="7" t="s">
        <v>606</v>
      </c>
      <c r="B21" s="8">
        <f>'S. Gobierno'!B217</f>
        <v>0.37708333333333338</v>
      </c>
    </row>
    <row r="22" spans="1:2" ht="15.75">
      <c r="A22" s="7" t="s">
        <v>680</v>
      </c>
      <c r="B22" s="8">
        <f>'S. Juridica'!B217</f>
        <v>0.30717592592592591</v>
      </c>
    </row>
    <row r="23" spans="1:2" ht="15.75">
      <c r="A23" s="7" t="s">
        <v>531</v>
      </c>
      <c r="B23" s="8">
        <f>'S. Agricultura'!B217</f>
        <v>0.22916666666666666</v>
      </c>
    </row>
    <row r="24" spans="1:2" ht="15.75">
      <c r="A24" s="5" t="s">
        <v>681</v>
      </c>
      <c r="B24" s="6">
        <f>AVERAGE(B2:B23)</f>
        <v>0.5332659187807367</v>
      </c>
    </row>
  </sheetData>
  <sortState ref="A2:B23">
    <sortCondition descending="1" ref="B2:B23"/>
  </sortState>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zoomScaleNormal="100" workbookViewId="0">
      <pane xSplit="2" ySplit="7" topLeftCell="C8" activePane="bottomRight" state="frozen"/>
      <selection pane="topRight" activeCell="C1" sqref="C1"/>
      <selection pane="bottomLeft" activeCell="A8" sqref="A8"/>
      <selection pane="bottomRight" activeCell="M8" sqref="M8:M16"/>
    </sheetView>
  </sheetViews>
  <sheetFormatPr baseColWidth="10" defaultColWidth="9.140625" defaultRowHeight="15"/>
  <cols>
    <col min="1" max="1" width="31.7109375" style="42" customWidth="1"/>
    <col min="2" max="2" width="21.28515625" style="43" customWidth="1"/>
    <col min="3" max="3" width="28.85546875" style="43" customWidth="1"/>
    <col min="4" max="4" width="37" style="43" customWidth="1"/>
    <col min="5" max="5" width="13.7109375" style="43" customWidth="1"/>
    <col min="6" max="6" width="11.42578125" style="43" hidden="1" customWidth="1"/>
    <col min="7" max="7" width="12.85546875" style="44" customWidth="1"/>
    <col min="8" max="8" width="13" style="45" customWidth="1"/>
    <col min="9" max="9" width="12.7109375" style="46" customWidth="1"/>
    <col min="10" max="10" width="46.28515625" style="43" customWidth="1"/>
    <col min="11" max="11" width="59.7109375" style="47" customWidth="1"/>
    <col min="12" max="12" width="31" style="9" customWidth="1"/>
    <col min="13" max="13" width="54.140625" style="9" customWidth="1"/>
    <col min="14" max="16384" width="9.140625" style="9"/>
  </cols>
  <sheetData>
    <row r="1" spans="1:13">
      <c r="A1" s="205" t="s">
        <v>428</v>
      </c>
      <c r="B1" s="205"/>
      <c r="C1" s="205"/>
      <c r="D1" s="205"/>
      <c r="E1" s="205"/>
      <c r="F1" s="205"/>
      <c r="G1" s="205"/>
      <c r="H1" s="205"/>
      <c r="I1" s="205"/>
      <c r="J1" s="205"/>
    </row>
    <row r="2" spans="1:13">
      <c r="A2" s="78" t="s">
        <v>427</v>
      </c>
      <c r="B2" s="308" t="s">
        <v>492</v>
      </c>
      <c r="C2" s="308"/>
    </row>
    <row r="3" spans="1:13" ht="15.75" hidden="1" customHeight="1">
      <c r="A3" s="78" t="s">
        <v>426</v>
      </c>
      <c r="B3" s="80"/>
      <c r="C3" s="80"/>
      <c r="D3" s="80"/>
    </row>
    <row r="4" spans="1:13">
      <c r="A4" s="42" t="s">
        <v>425</v>
      </c>
      <c r="B4" s="81">
        <v>44350</v>
      </c>
    </row>
    <row r="5" spans="1:13" ht="15.95" customHeight="1">
      <c r="A5" s="206" t="s">
        <v>424</v>
      </c>
      <c r="B5" s="206"/>
      <c r="C5" s="206"/>
      <c r="D5" s="11" t="s">
        <v>423</v>
      </c>
      <c r="E5" s="11" t="s">
        <v>422</v>
      </c>
      <c r="F5" s="11" t="s">
        <v>421</v>
      </c>
      <c r="G5" s="207" t="s">
        <v>420</v>
      </c>
      <c r="H5" s="207"/>
      <c r="I5" s="207"/>
      <c r="J5" s="208" t="s">
        <v>419</v>
      </c>
      <c r="K5" s="12" t="s">
        <v>418</v>
      </c>
      <c r="L5" s="73" t="s">
        <v>417</v>
      </c>
      <c r="M5" s="73" t="s">
        <v>416</v>
      </c>
    </row>
    <row r="6" spans="1:13" ht="15.95" customHeight="1">
      <c r="A6" s="11" t="s">
        <v>12</v>
      </c>
      <c r="B6" s="11" t="s">
        <v>415</v>
      </c>
      <c r="C6" s="11" t="s">
        <v>414</v>
      </c>
      <c r="D6" s="11"/>
      <c r="E6" s="11"/>
      <c r="F6" s="11"/>
      <c r="G6" s="13" t="s">
        <v>413</v>
      </c>
      <c r="H6" s="14" t="s">
        <v>412</v>
      </c>
      <c r="I6" s="12" t="s">
        <v>411</v>
      </c>
      <c r="J6" s="209"/>
      <c r="K6" s="86"/>
      <c r="L6" s="74"/>
      <c r="M6" s="74"/>
    </row>
    <row r="7" spans="1:13" ht="45" hidden="1">
      <c r="A7" s="183" t="s">
        <v>410</v>
      </c>
      <c r="B7" s="19" t="s">
        <v>409</v>
      </c>
      <c r="C7" s="19" t="s">
        <v>408</v>
      </c>
      <c r="D7" s="19" t="s">
        <v>407</v>
      </c>
      <c r="E7" s="19" t="s">
        <v>406</v>
      </c>
      <c r="F7" s="16">
        <v>353</v>
      </c>
      <c r="G7" s="17" t="s">
        <v>405</v>
      </c>
      <c r="H7" s="18">
        <f t="shared" ref="H7:H37" si="0">IF(G7="SI",1,IF(G7="PARCIAL",0.5,IF(G7="NO APLICA","",0)))</f>
        <v>0</v>
      </c>
      <c r="I7" s="20"/>
      <c r="J7" s="19"/>
      <c r="K7" s="22"/>
      <c r="L7" s="75"/>
      <c r="M7" s="75"/>
    </row>
    <row r="8" spans="1:13" ht="60">
      <c r="A8" s="183"/>
      <c r="B8" s="180" t="s">
        <v>404</v>
      </c>
      <c r="C8" s="19" t="s">
        <v>403</v>
      </c>
      <c r="D8" s="19" t="s">
        <v>402</v>
      </c>
      <c r="E8" s="180" t="s">
        <v>337</v>
      </c>
      <c r="F8" s="16">
        <v>200</v>
      </c>
      <c r="G8" s="17" t="s">
        <v>429</v>
      </c>
      <c r="H8" s="18">
        <f t="shared" si="0"/>
        <v>1</v>
      </c>
      <c r="I8" s="184">
        <f>AVERAGE(H8,H9,H10,H13,H15,H16)</f>
        <v>0.6</v>
      </c>
      <c r="J8" s="19"/>
      <c r="K8" s="102" t="s">
        <v>493</v>
      </c>
      <c r="L8" s="168"/>
      <c r="M8" s="168"/>
    </row>
    <row r="9" spans="1:13" ht="90">
      <c r="A9" s="183"/>
      <c r="B9" s="180"/>
      <c r="C9" s="19" t="s">
        <v>401</v>
      </c>
      <c r="D9" s="19" t="s">
        <v>400</v>
      </c>
      <c r="E9" s="180"/>
      <c r="F9" s="16">
        <v>201</v>
      </c>
      <c r="G9" s="17" t="s">
        <v>429</v>
      </c>
      <c r="H9" s="18">
        <f t="shared" si="0"/>
        <v>1</v>
      </c>
      <c r="I9" s="184"/>
      <c r="J9" s="19"/>
      <c r="K9" s="102" t="s">
        <v>493</v>
      </c>
      <c r="L9" s="169"/>
      <c r="M9" s="169"/>
    </row>
    <row r="10" spans="1:13" ht="60">
      <c r="A10" s="183"/>
      <c r="B10" s="180"/>
      <c r="C10" s="19" t="s">
        <v>399</v>
      </c>
      <c r="D10" s="19"/>
      <c r="E10" s="180"/>
      <c r="F10" s="16">
        <v>202</v>
      </c>
      <c r="G10" s="17" t="s">
        <v>405</v>
      </c>
      <c r="H10" s="18">
        <f t="shared" si="0"/>
        <v>0</v>
      </c>
      <c r="I10" s="184"/>
      <c r="J10" s="19" t="s">
        <v>1192</v>
      </c>
      <c r="K10" s="102" t="s">
        <v>493</v>
      </c>
      <c r="L10" s="169"/>
      <c r="M10" s="169"/>
    </row>
    <row r="11" spans="1:13" hidden="1">
      <c r="A11" s="183"/>
      <c r="B11" s="180"/>
      <c r="C11" s="19" t="s">
        <v>398</v>
      </c>
      <c r="D11" s="19" t="s">
        <v>397</v>
      </c>
      <c r="E11" s="180"/>
      <c r="F11" s="16">
        <v>203</v>
      </c>
      <c r="G11" s="17"/>
      <c r="H11" s="18">
        <f t="shared" si="0"/>
        <v>0</v>
      </c>
      <c r="I11" s="184"/>
      <c r="J11" s="19"/>
      <c r="K11" s="22"/>
      <c r="L11" s="169"/>
      <c r="M11" s="169"/>
    </row>
    <row r="12" spans="1:13" ht="90" hidden="1" customHeight="1">
      <c r="A12" s="183"/>
      <c r="B12" s="180"/>
      <c r="C12" s="19" t="s">
        <v>396</v>
      </c>
      <c r="D12" s="19" t="s">
        <v>395</v>
      </c>
      <c r="E12" s="180"/>
      <c r="F12" s="16">
        <v>204</v>
      </c>
      <c r="G12" s="17"/>
      <c r="H12" s="18">
        <f t="shared" si="0"/>
        <v>0</v>
      </c>
      <c r="I12" s="184"/>
      <c r="J12" s="19"/>
      <c r="K12" s="22"/>
      <c r="L12" s="169"/>
      <c r="M12" s="169"/>
    </row>
    <row r="13" spans="1:13" ht="60">
      <c r="A13" s="183"/>
      <c r="B13" s="180" t="s">
        <v>394</v>
      </c>
      <c r="C13" s="19" t="s">
        <v>393</v>
      </c>
      <c r="D13" s="19" t="s">
        <v>392</v>
      </c>
      <c r="E13" s="180" t="s">
        <v>391</v>
      </c>
      <c r="F13" s="16">
        <v>205</v>
      </c>
      <c r="G13" s="17" t="s">
        <v>429</v>
      </c>
      <c r="H13" s="18">
        <f t="shared" si="0"/>
        <v>1</v>
      </c>
      <c r="I13" s="184"/>
      <c r="J13" s="19"/>
      <c r="K13" s="102" t="s">
        <v>493</v>
      </c>
      <c r="L13" s="169"/>
      <c r="M13" s="169"/>
    </row>
    <row r="14" spans="1:13" ht="60" hidden="1">
      <c r="A14" s="183"/>
      <c r="B14" s="180"/>
      <c r="C14" s="19" t="s">
        <v>390</v>
      </c>
      <c r="D14" s="19" t="s">
        <v>389</v>
      </c>
      <c r="E14" s="180"/>
      <c r="F14" s="16">
        <v>206</v>
      </c>
      <c r="G14" s="17"/>
      <c r="H14" s="18">
        <f t="shared" si="0"/>
        <v>0</v>
      </c>
      <c r="I14" s="184"/>
      <c r="J14" s="19"/>
      <c r="K14" s="22"/>
      <c r="L14" s="169"/>
      <c r="M14" s="169"/>
    </row>
    <row r="15" spans="1:13" ht="60">
      <c r="A15" s="183"/>
      <c r="B15" s="180"/>
      <c r="C15" s="19" t="s">
        <v>388</v>
      </c>
      <c r="D15" s="19"/>
      <c r="E15" s="180"/>
      <c r="F15" s="16">
        <v>207</v>
      </c>
      <c r="G15" s="17" t="s">
        <v>405</v>
      </c>
      <c r="H15" s="18">
        <f t="shared" si="0"/>
        <v>0</v>
      </c>
      <c r="I15" s="184"/>
      <c r="J15" s="19" t="s">
        <v>1193</v>
      </c>
      <c r="K15" s="102" t="s">
        <v>493</v>
      </c>
      <c r="L15" s="169"/>
      <c r="M15" s="169"/>
    </row>
    <row r="16" spans="1:13" ht="45">
      <c r="A16" s="183"/>
      <c r="B16" s="180"/>
      <c r="C16" s="19" t="s">
        <v>387</v>
      </c>
      <c r="D16" s="19" t="s">
        <v>386</v>
      </c>
      <c r="E16" s="180"/>
      <c r="F16" s="16">
        <v>208</v>
      </c>
      <c r="G16" s="17" t="s">
        <v>431</v>
      </c>
      <c r="H16" s="18" t="str">
        <f t="shared" si="0"/>
        <v/>
      </c>
      <c r="I16" s="184"/>
      <c r="J16" s="19"/>
      <c r="K16" s="22"/>
      <c r="L16" s="170"/>
      <c r="M16" s="170"/>
    </row>
    <row r="17" spans="1:13" ht="30" hidden="1">
      <c r="A17" s="183"/>
      <c r="B17" s="180" t="s">
        <v>385</v>
      </c>
      <c r="C17" s="19" t="s">
        <v>384</v>
      </c>
      <c r="D17" s="19"/>
      <c r="E17" s="180" t="s">
        <v>383</v>
      </c>
      <c r="F17" s="16">
        <v>209</v>
      </c>
      <c r="G17" s="17"/>
      <c r="H17" s="18">
        <f t="shared" si="0"/>
        <v>0</v>
      </c>
      <c r="I17" s="20"/>
      <c r="J17" s="19"/>
      <c r="K17" s="22"/>
      <c r="L17" s="75"/>
      <c r="M17" s="75"/>
    </row>
    <row r="18" spans="1:13" ht="30" hidden="1">
      <c r="A18" s="183"/>
      <c r="B18" s="180"/>
      <c r="C18" s="19" t="s">
        <v>382</v>
      </c>
      <c r="D18" s="19"/>
      <c r="E18" s="180"/>
      <c r="F18" s="16">
        <v>210</v>
      </c>
      <c r="G18" s="17"/>
      <c r="H18" s="18">
        <f t="shared" si="0"/>
        <v>0</v>
      </c>
      <c r="I18" s="20"/>
      <c r="J18" s="19"/>
      <c r="K18" s="22"/>
      <c r="L18" s="75"/>
      <c r="M18" s="75"/>
    </row>
    <row r="19" spans="1:13" ht="30" hidden="1">
      <c r="A19" s="183"/>
      <c r="B19" s="180"/>
      <c r="C19" s="19" t="s">
        <v>381</v>
      </c>
      <c r="D19" s="19"/>
      <c r="E19" s="180"/>
      <c r="F19" s="16">
        <v>211</v>
      </c>
      <c r="G19" s="17"/>
      <c r="H19" s="18">
        <f t="shared" si="0"/>
        <v>0</v>
      </c>
      <c r="I19" s="20"/>
      <c r="J19" s="19"/>
      <c r="K19" s="22"/>
      <c r="L19" s="75"/>
      <c r="M19" s="75"/>
    </row>
    <row r="20" spans="1:13" ht="45" hidden="1">
      <c r="A20" s="183"/>
      <c r="B20" s="180"/>
      <c r="C20" s="19" t="s">
        <v>380</v>
      </c>
      <c r="D20" s="19"/>
      <c r="E20" s="180"/>
      <c r="F20" s="16">
        <v>212</v>
      </c>
      <c r="G20" s="17"/>
      <c r="H20" s="18">
        <f t="shared" si="0"/>
        <v>0</v>
      </c>
      <c r="I20" s="20"/>
      <c r="J20" s="19"/>
      <c r="K20" s="22"/>
      <c r="L20" s="75"/>
      <c r="M20" s="75"/>
    </row>
    <row r="21" spans="1:13" ht="135" hidden="1">
      <c r="A21" s="183"/>
      <c r="B21" s="19" t="s">
        <v>379</v>
      </c>
      <c r="C21" s="19" t="s">
        <v>378</v>
      </c>
      <c r="D21" s="19" t="s">
        <v>377</v>
      </c>
      <c r="E21" s="19" t="s">
        <v>376</v>
      </c>
      <c r="F21" s="16">
        <v>213</v>
      </c>
      <c r="G21" s="17"/>
      <c r="H21" s="18">
        <f t="shared" si="0"/>
        <v>0</v>
      </c>
      <c r="I21" s="20"/>
      <c r="J21" s="19"/>
      <c r="K21" s="22"/>
      <c r="L21" s="75"/>
      <c r="M21" s="75"/>
    </row>
    <row r="22" spans="1:13" ht="135">
      <c r="A22" s="183" t="s">
        <v>375</v>
      </c>
      <c r="B22" s="180" t="s">
        <v>374</v>
      </c>
      <c r="C22" s="19" t="s">
        <v>373</v>
      </c>
      <c r="D22" s="19" t="s">
        <v>372</v>
      </c>
      <c r="E22" s="180" t="s">
        <v>371</v>
      </c>
      <c r="F22" s="16">
        <v>214</v>
      </c>
      <c r="G22" s="17" t="s">
        <v>430</v>
      </c>
      <c r="H22" s="18">
        <f t="shared" si="0"/>
        <v>0.5</v>
      </c>
      <c r="I22" s="184">
        <f>AVERAGE(H22,H23,H24,H25,H26,H27,H28,H29,H30,H31)</f>
        <v>0.4</v>
      </c>
      <c r="J22" s="19" t="s">
        <v>1000</v>
      </c>
      <c r="K22" s="102" t="s">
        <v>504</v>
      </c>
      <c r="L22" s="168"/>
      <c r="M22" s="168"/>
    </row>
    <row r="23" spans="1:13" ht="105">
      <c r="A23" s="183"/>
      <c r="B23" s="180"/>
      <c r="C23" s="19" t="s">
        <v>370</v>
      </c>
      <c r="D23" s="19" t="s">
        <v>369</v>
      </c>
      <c r="E23" s="180"/>
      <c r="F23" s="16">
        <v>215</v>
      </c>
      <c r="G23" s="17" t="s">
        <v>405</v>
      </c>
      <c r="H23" s="18">
        <f t="shared" si="0"/>
        <v>0</v>
      </c>
      <c r="I23" s="184"/>
      <c r="J23" s="19"/>
      <c r="K23" s="22"/>
      <c r="L23" s="169"/>
      <c r="M23" s="169"/>
    </row>
    <row r="24" spans="1:13" ht="90">
      <c r="A24" s="183"/>
      <c r="B24" s="19" t="s">
        <v>368</v>
      </c>
      <c r="C24" s="19" t="s">
        <v>367</v>
      </c>
      <c r="D24" s="19" t="s">
        <v>366</v>
      </c>
      <c r="E24" s="19"/>
      <c r="F24" s="16">
        <v>216</v>
      </c>
      <c r="G24" s="17" t="s">
        <v>430</v>
      </c>
      <c r="H24" s="18">
        <f t="shared" si="0"/>
        <v>0.5</v>
      </c>
      <c r="I24" s="184"/>
      <c r="J24" s="19" t="s">
        <v>1194</v>
      </c>
      <c r="K24" s="102" t="s">
        <v>494</v>
      </c>
      <c r="L24" s="169"/>
      <c r="M24" s="169"/>
    </row>
    <row r="25" spans="1:13" ht="135">
      <c r="A25" s="183"/>
      <c r="B25" s="19" t="s">
        <v>365</v>
      </c>
      <c r="C25" s="19" t="s">
        <v>364</v>
      </c>
      <c r="D25" s="19"/>
      <c r="E25" s="19"/>
      <c r="F25" s="16">
        <v>217</v>
      </c>
      <c r="G25" s="17" t="s">
        <v>405</v>
      </c>
      <c r="H25" s="18">
        <f t="shared" si="0"/>
        <v>0</v>
      </c>
      <c r="I25" s="184"/>
      <c r="J25" s="19" t="s">
        <v>1195</v>
      </c>
      <c r="K25" s="102" t="s">
        <v>532</v>
      </c>
      <c r="L25" s="169"/>
      <c r="M25" s="169"/>
    </row>
    <row r="26" spans="1:13" ht="210">
      <c r="A26" s="183"/>
      <c r="B26" s="19" t="s">
        <v>363</v>
      </c>
      <c r="C26" s="19" t="s">
        <v>362</v>
      </c>
      <c r="D26" s="19" t="s">
        <v>361</v>
      </c>
      <c r="E26" s="19"/>
      <c r="F26" s="16">
        <v>218</v>
      </c>
      <c r="G26" s="17" t="s">
        <v>430</v>
      </c>
      <c r="H26" s="18">
        <f t="shared" si="0"/>
        <v>0.5</v>
      </c>
      <c r="I26" s="184"/>
      <c r="J26" s="19" t="s">
        <v>1196</v>
      </c>
      <c r="K26" s="102" t="s">
        <v>497</v>
      </c>
      <c r="L26" s="169"/>
      <c r="M26" s="169"/>
    </row>
    <row r="27" spans="1:13" ht="60">
      <c r="A27" s="183"/>
      <c r="B27" s="19" t="s">
        <v>360</v>
      </c>
      <c r="C27" s="19" t="s">
        <v>359</v>
      </c>
      <c r="D27" s="19"/>
      <c r="E27" s="19"/>
      <c r="F27" s="16">
        <v>219</v>
      </c>
      <c r="G27" s="17" t="s">
        <v>429</v>
      </c>
      <c r="H27" s="18">
        <f t="shared" si="0"/>
        <v>1</v>
      </c>
      <c r="I27" s="184"/>
      <c r="J27" s="19"/>
      <c r="K27" s="102" t="s">
        <v>496</v>
      </c>
      <c r="L27" s="169"/>
      <c r="M27" s="169"/>
    </row>
    <row r="28" spans="1:13" ht="75">
      <c r="A28" s="183"/>
      <c r="B28" s="19" t="s">
        <v>358</v>
      </c>
      <c r="C28" s="19" t="s">
        <v>357</v>
      </c>
      <c r="D28" s="19"/>
      <c r="E28" s="19"/>
      <c r="F28" s="16">
        <v>220</v>
      </c>
      <c r="G28" s="17" t="s">
        <v>429</v>
      </c>
      <c r="H28" s="18">
        <f t="shared" si="0"/>
        <v>1</v>
      </c>
      <c r="I28" s="184"/>
      <c r="J28" s="19"/>
      <c r="K28" s="102" t="s">
        <v>495</v>
      </c>
      <c r="L28" s="169"/>
      <c r="M28" s="169"/>
    </row>
    <row r="29" spans="1:13" ht="60">
      <c r="A29" s="183"/>
      <c r="B29" s="19" t="s">
        <v>356</v>
      </c>
      <c r="C29" s="19" t="s">
        <v>355</v>
      </c>
      <c r="D29" s="19"/>
      <c r="E29" s="19"/>
      <c r="F29" s="16">
        <v>221</v>
      </c>
      <c r="G29" s="17" t="s">
        <v>405</v>
      </c>
      <c r="H29" s="18">
        <f t="shared" si="0"/>
        <v>0</v>
      </c>
      <c r="I29" s="184"/>
      <c r="J29" s="19"/>
      <c r="K29" s="22"/>
      <c r="L29" s="169"/>
      <c r="M29" s="169"/>
    </row>
    <row r="30" spans="1:13" ht="90">
      <c r="A30" s="183"/>
      <c r="B30" s="19" t="s">
        <v>354</v>
      </c>
      <c r="C30" s="19" t="s">
        <v>353</v>
      </c>
      <c r="D30" s="19"/>
      <c r="E30" s="19" t="s">
        <v>352</v>
      </c>
      <c r="F30" s="16">
        <v>222</v>
      </c>
      <c r="G30" s="17" t="s">
        <v>405</v>
      </c>
      <c r="H30" s="18">
        <f t="shared" si="0"/>
        <v>0</v>
      </c>
      <c r="I30" s="184"/>
      <c r="J30" s="19" t="s">
        <v>1197</v>
      </c>
      <c r="K30" s="22"/>
      <c r="L30" s="169"/>
      <c r="M30" s="169"/>
    </row>
    <row r="31" spans="1:13" ht="210">
      <c r="A31" s="183"/>
      <c r="B31" s="19" t="s">
        <v>351</v>
      </c>
      <c r="C31" s="19" t="s">
        <v>350</v>
      </c>
      <c r="D31" s="19" t="s">
        <v>349</v>
      </c>
      <c r="E31" s="19" t="s">
        <v>345</v>
      </c>
      <c r="F31" s="16">
        <v>223</v>
      </c>
      <c r="G31" s="17" t="s">
        <v>430</v>
      </c>
      <c r="H31" s="18">
        <f t="shared" si="0"/>
        <v>0.5</v>
      </c>
      <c r="I31" s="184"/>
      <c r="J31" s="19" t="s">
        <v>917</v>
      </c>
      <c r="K31" s="102" t="s">
        <v>918</v>
      </c>
      <c r="L31" s="170"/>
      <c r="M31" s="170"/>
    </row>
    <row r="32" spans="1:13" ht="90">
      <c r="A32" s="183" t="s">
        <v>348</v>
      </c>
      <c r="B32" s="19" t="s">
        <v>347</v>
      </c>
      <c r="C32" s="19" t="s">
        <v>346</v>
      </c>
      <c r="D32" s="19"/>
      <c r="E32" s="19" t="s">
        <v>345</v>
      </c>
      <c r="F32" s="16">
        <v>224</v>
      </c>
      <c r="G32" s="17" t="s">
        <v>429</v>
      </c>
      <c r="H32" s="18">
        <f t="shared" si="0"/>
        <v>1</v>
      </c>
      <c r="I32" s="184">
        <f>AVERAGE(H32,H33,H34,H35,H38,H39,H40,H42,H43,H44,H45,H46,H47,H48,H49,H50,H52)</f>
        <v>0.5</v>
      </c>
      <c r="J32" s="19"/>
      <c r="K32" s="102" t="s">
        <v>493</v>
      </c>
      <c r="L32" s="168"/>
      <c r="M32" s="168"/>
    </row>
    <row r="33" spans="1:13" ht="105">
      <c r="A33" s="183"/>
      <c r="B33" s="19" t="s">
        <v>344</v>
      </c>
      <c r="C33" s="19" t="s">
        <v>343</v>
      </c>
      <c r="D33" s="19"/>
      <c r="E33" s="19" t="s">
        <v>337</v>
      </c>
      <c r="F33" s="16">
        <v>225</v>
      </c>
      <c r="G33" s="17" t="s">
        <v>430</v>
      </c>
      <c r="H33" s="18">
        <f t="shared" si="0"/>
        <v>0.5</v>
      </c>
      <c r="I33" s="184"/>
      <c r="J33" s="19" t="s">
        <v>1198</v>
      </c>
      <c r="K33" s="102" t="s">
        <v>493</v>
      </c>
      <c r="L33" s="169"/>
      <c r="M33" s="169"/>
    </row>
    <row r="34" spans="1:13" ht="60">
      <c r="A34" s="183"/>
      <c r="B34" s="19" t="s">
        <v>342</v>
      </c>
      <c r="C34" s="19" t="s">
        <v>341</v>
      </c>
      <c r="D34" s="19"/>
      <c r="E34" s="19" t="s">
        <v>340</v>
      </c>
      <c r="F34" s="16">
        <v>226</v>
      </c>
      <c r="G34" s="17" t="s">
        <v>429</v>
      </c>
      <c r="H34" s="18">
        <f t="shared" si="0"/>
        <v>1</v>
      </c>
      <c r="I34" s="184"/>
      <c r="J34" s="19"/>
      <c r="K34" s="102" t="s">
        <v>498</v>
      </c>
      <c r="L34" s="169"/>
      <c r="M34" s="169"/>
    </row>
    <row r="35" spans="1:13" ht="45">
      <c r="A35" s="183"/>
      <c r="B35" s="199" t="s">
        <v>339</v>
      </c>
      <c r="C35" s="19" t="s">
        <v>338</v>
      </c>
      <c r="D35" s="19"/>
      <c r="E35" s="180" t="s">
        <v>337</v>
      </c>
      <c r="F35" s="16">
        <v>227</v>
      </c>
      <c r="G35" s="17" t="s">
        <v>429</v>
      </c>
      <c r="H35" s="18">
        <f t="shared" si="0"/>
        <v>1</v>
      </c>
      <c r="I35" s="184"/>
      <c r="J35" s="19"/>
      <c r="K35" s="102" t="s">
        <v>499</v>
      </c>
      <c r="L35" s="169"/>
      <c r="M35" s="169"/>
    </row>
    <row r="36" spans="1:13" ht="48" hidden="1" customHeight="1">
      <c r="A36" s="183"/>
      <c r="B36" s="200"/>
      <c r="C36" s="19" t="s">
        <v>336</v>
      </c>
      <c r="D36" s="19"/>
      <c r="E36" s="180"/>
      <c r="F36" s="16">
        <v>228</v>
      </c>
      <c r="G36" s="17"/>
      <c r="H36" s="18">
        <f t="shared" si="0"/>
        <v>0</v>
      </c>
      <c r="I36" s="184"/>
      <c r="J36" s="19"/>
      <c r="K36" s="22"/>
      <c r="L36" s="169"/>
      <c r="M36" s="169"/>
    </row>
    <row r="37" spans="1:13" ht="63.95" hidden="1" customHeight="1">
      <c r="A37" s="183"/>
      <c r="B37" s="201"/>
      <c r="C37" s="19" t="s">
        <v>335</v>
      </c>
      <c r="D37" s="19"/>
      <c r="E37" s="180"/>
      <c r="F37" s="16">
        <v>229</v>
      </c>
      <c r="G37" s="17"/>
      <c r="H37" s="18">
        <f t="shared" si="0"/>
        <v>0</v>
      </c>
      <c r="I37" s="184"/>
      <c r="J37" s="19"/>
      <c r="K37" s="22"/>
      <c r="L37" s="169"/>
      <c r="M37" s="169"/>
    </row>
    <row r="38" spans="1:13" ht="75">
      <c r="A38" s="183"/>
      <c r="B38" s="19" t="s">
        <v>334</v>
      </c>
      <c r="C38" s="83" t="s">
        <v>333</v>
      </c>
      <c r="D38" s="19"/>
      <c r="E38" s="19"/>
      <c r="F38" s="16"/>
      <c r="G38" s="17" t="s">
        <v>429</v>
      </c>
      <c r="H38" s="24"/>
      <c r="I38" s="184"/>
      <c r="J38" s="19"/>
      <c r="K38" s="102" t="s">
        <v>499</v>
      </c>
      <c r="L38" s="169"/>
      <c r="M38" s="169"/>
    </row>
    <row r="39" spans="1:13" ht="316.5">
      <c r="A39" s="183"/>
      <c r="B39" s="180" t="s">
        <v>332</v>
      </c>
      <c r="C39" s="83" t="s">
        <v>331</v>
      </c>
      <c r="D39" s="19" t="s">
        <v>505</v>
      </c>
      <c r="E39" s="180" t="s">
        <v>329</v>
      </c>
      <c r="F39" s="16">
        <v>230</v>
      </c>
      <c r="G39" s="17" t="s">
        <v>429</v>
      </c>
      <c r="H39" s="18">
        <f>IF(G39="SI",1,IF(G39="PARCIAL",0.5,IF(G39="NO APLICA","",0)))</f>
        <v>1</v>
      </c>
      <c r="I39" s="184"/>
      <c r="J39" s="192" t="s">
        <v>1199</v>
      </c>
      <c r="K39" s="189" t="s">
        <v>500</v>
      </c>
      <c r="L39" s="169"/>
      <c r="M39" s="169"/>
    </row>
    <row r="40" spans="1:13" ht="32.1" customHeight="1">
      <c r="A40" s="183"/>
      <c r="B40" s="180"/>
      <c r="C40" s="83" t="s">
        <v>328</v>
      </c>
      <c r="D40" s="19"/>
      <c r="E40" s="180"/>
      <c r="F40" s="16">
        <v>429</v>
      </c>
      <c r="G40" s="185" t="s">
        <v>429</v>
      </c>
      <c r="H40" s="187">
        <f>IF(G40="SI",1,IF(G40="PARCIAL",0.5,IF(G40="NO APLICA","",0)))</f>
        <v>1</v>
      </c>
      <c r="I40" s="184"/>
      <c r="J40" s="175"/>
      <c r="K40" s="191"/>
      <c r="L40" s="169"/>
      <c r="M40" s="169"/>
    </row>
    <row r="41" spans="1:13" ht="195">
      <c r="A41" s="183"/>
      <c r="B41" s="180"/>
      <c r="C41" s="83" t="s">
        <v>327</v>
      </c>
      <c r="D41" s="19" t="s">
        <v>326</v>
      </c>
      <c r="E41" s="180"/>
      <c r="F41" s="16">
        <v>231</v>
      </c>
      <c r="G41" s="186"/>
      <c r="H41" s="188"/>
      <c r="I41" s="184"/>
      <c r="J41" s="175"/>
      <c r="K41" s="191"/>
      <c r="L41" s="169"/>
      <c r="M41" s="169"/>
    </row>
    <row r="42" spans="1:13" ht="195">
      <c r="A42" s="183"/>
      <c r="B42" s="180"/>
      <c r="C42" s="83" t="s">
        <v>325</v>
      </c>
      <c r="D42" s="19" t="s">
        <v>324</v>
      </c>
      <c r="E42" s="180"/>
      <c r="F42" s="16">
        <v>232</v>
      </c>
      <c r="G42" s="17" t="s">
        <v>405</v>
      </c>
      <c r="H42" s="18">
        <f t="shared" ref="H42:H90" si="1">IF(G42="SI",1,IF(G42="PARCIAL",0.5,IF(G42="NO APLICA","",0)))</f>
        <v>0</v>
      </c>
      <c r="I42" s="184"/>
      <c r="J42" s="175"/>
      <c r="K42" s="191"/>
      <c r="L42" s="169"/>
      <c r="M42" s="169"/>
    </row>
    <row r="43" spans="1:13" ht="195">
      <c r="A43" s="183"/>
      <c r="B43" s="180"/>
      <c r="C43" s="83" t="s">
        <v>323</v>
      </c>
      <c r="D43" s="19" t="s">
        <v>322</v>
      </c>
      <c r="E43" s="180"/>
      <c r="F43" s="16">
        <v>233</v>
      </c>
      <c r="G43" s="17" t="s">
        <v>405</v>
      </c>
      <c r="H43" s="18">
        <f t="shared" si="1"/>
        <v>0</v>
      </c>
      <c r="I43" s="184"/>
      <c r="J43" s="175"/>
      <c r="K43" s="191"/>
      <c r="L43" s="169"/>
      <c r="M43" s="169"/>
    </row>
    <row r="44" spans="1:13" ht="30">
      <c r="A44" s="183"/>
      <c r="B44" s="180"/>
      <c r="C44" s="83" t="s">
        <v>321</v>
      </c>
      <c r="D44" s="19"/>
      <c r="E44" s="180"/>
      <c r="F44" s="16">
        <v>234</v>
      </c>
      <c r="G44" s="17" t="s">
        <v>405</v>
      </c>
      <c r="H44" s="18">
        <f t="shared" si="1"/>
        <v>0</v>
      </c>
      <c r="I44" s="184"/>
      <c r="J44" s="175"/>
      <c r="K44" s="191"/>
      <c r="L44" s="169"/>
      <c r="M44" s="169"/>
    </row>
    <row r="45" spans="1:13" ht="75">
      <c r="A45" s="183"/>
      <c r="B45" s="180"/>
      <c r="C45" s="83" t="s">
        <v>320</v>
      </c>
      <c r="D45" s="19"/>
      <c r="E45" s="180"/>
      <c r="F45" s="16">
        <v>235</v>
      </c>
      <c r="G45" s="17" t="s">
        <v>405</v>
      </c>
      <c r="H45" s="18">
        <f t="shared" si="1"/>
        <v>0</v>
      </c>
      <c r="I45" s="184"/>
      <c r="J45" s="175"/>
      <c r="K45" s="191"/>
      <c r="L45" s="169"/>
      <c r="M45" s="169"/>
    </row>
    <row r="46" spans="1:13" ht="45">
      <c r="A46" s="183"/>
      <c r="B46" s="180"/>
      <c r="C46" s="83" t="s">
        <v>319</v>
      </c>
      <c r="D46" s="19"/>
      <c r="E46" s="180"/>
      <c r="F46" s="16">
        <v>236</v>
      </c>
      <c r="G46" s="17" t="s">
        <v>430</v>
      </c>
      <c r="H46" s="18">
        <f t="shared" si="1"/>
        <v>0.5</v>
      </c>
      <c r="I46" s="184"/>
      <c r="J46" s="175"/>
      <c r="K46" s="191"/>
      <c r="L46" s="169"/>
      <c r="M46" s="169"/>
    </row>
    <row r="47" spans="1:13" ht="30">
      <c r="A47" s="183"/>
      <c r="B47" s="180"/>
      <c r="C47" s="83" t="s">
        <v>318</v>
      </c>
      <c r="D47" s="19"/>
      <c r="E47" s="180"/>
      <c r="F47" s="16">
        <v>237</v>
      </c>
      <c r="G47" s="17" t="s">
        <v>429</v>
      </c>
      <c r="H47" s="18">
        <f t="shared" si="1"/>
        <v>1</v>
      </c>
      <c r="I47" s="184"/>
      <c r="J47" s="175"/>
      <c r="K47" s="191"/>
      <c r="L47" s="169"/>
      <c r="M47" s="169"/>
    </row>
    <row r="48" spans="1:13">
      <c r="A48" s="183"/>
      <c r="B48" s="180"/>
      <c r="C48" s="83" t="s">
        <v>317</v>
      </c>
      <c r="D48" s="19"/>
      <c r="E48" s="180"/>
      <c r="F48" s="16">
        <v>238</v>
      </c>
      <c r="G48" s="17" t="s">
        <v>429</v>
      </c>
      <c r="H48" s="18">
        <f t="shared" si="1"/>
        <v>1</v>
      </c>
      <c r="I48" s="184"/>
      <c r="J48" s="175"/>
      <c r="K48" s="191"/>
      <c r="L48" s="169"/>
      <c r="M48" s="169"/>
    </row>
    <row r="49" spans="1:13" ht="60">
      <c r="A49" s="183"/>
      <c r="B49" s="180"/>
      <c r="C49" s="83" t="s">
        <v>316</v>
      </c>
      <c r="D49" s="19"/>
      <c r="E49" s="180"/>
      <c r="F49" s="16">
        <v>239</v>
      </c>
      <c r="G49" s="17" t="s">
        <v>405</v>
      </c>
      <c r="H49" s="18">
        <f t="shared" si="1"/>
        <v>0</v>
      </c>
      <c r="I49" s="184"/>
      <c r="J49" s="175"/>
      <c r="K49" s="191"/>
      <c r="L49" s="169"/>
      <c r="M49" s="169"/>
    </row>
    <row r="50" spans="1:13" ht="75">
      <c r="A50" s="183"/>
      <c r="B50" s="180"/>
      <c r="C50" s="83" t="s">
        <v>315</v>
      </c>
      <c r="D50" s="19"/>
      <c r="E50" s="180"/>
      <c r="F50" s="16">
        <v>240</v>
      </c>
      <c r="G50" s="17" t="s">
        <v>405</v>
      </c>
      <c r="H50" s="18">
        <f t="shared" si="1"/>
        <v>0</v>
      </c>
      <c r="I50" s="184"/>
      <c r="J50" s="176"/>
      <c r="K50" s="190"/>
      <c r="L50" s="169"/>
      <c r="M50" s="169"/>
    </row>
    <row r="51" spans="1:13" ht="63.95" hidden="1" customHeight="1">
      <c r="A51" s="183"/>
      <c r="B51" s="19" t="s">
        <v>314</v>
      </c>
      <c r="C51" s="83" t="s">
        <v>313</v>
      </c>
      <c r="D51" s="19"/>
      <c r="E51" s="19"/>
      <c r="F51" s="16">
        <v>241</v>
      </c>
      <c r="G51" s="17"/>
      <c r="H51" s="18">
        <f t="shared" si="1"/>
        <v>0</v>
      </c>
      <c r="I51" s="184"/>
      <c r="J51" s="19"/>
      <c r="K51" s="22"/>
      <c r="L51" s="169"/>
      <c r="M51" s="169"/>
    </row>
    <row r="52" spans="1:13" ht="128.1" customHeight="1">
      <c r="A52" s="183"/>
      <c r="B52" s="19" t="s">
        <v>312</v>
      </c>
      <c r="C52" s="83" t="s">
        <v>311</v>
      </c>
      <c r="D52" s="19" t="s">
        <v>310</v>
      </c>
      <c r="E52" s="19"/>
      <c r="F52" s="16">
        <v>243</v>
      </c>
      <c r="G52" s="17" t="s">
        <v>405</v>
      </c>
      <c r="H52" s="18">
        <f t="shared" si="1"/>
        <v>0</v>
      </c>
      <c r="I52" s="184"/>
      <c r="J52" s="19"/>
      <c r="K52" s="102"/>
      <c r="L52" s="170"/>
      <c r="M52" s="169"/>
    </row>
    <row r="53" spans="1:13" ht="96" hidden="1" customHeight="1">
      <c r="A53" s="183"/>
      <c r="B53" s="19" t="s">
        <v>309</v>
      </c>
      <c r="C53" s="83" t="s">
        <v>308</v>
      </c>
      <c r="D53" s="19" t="s">
        <v>307</v>
      </c>
      <c r="E53" s="19"/>
      <c r="F53" s="16">
        <v>244</v>
      </c>
      <c r="G53" s="17"/>
      <c r="H53" s="18">
        <f t="shared" si="1"/>
        <v>0</v>
      </c>
      <c r="I53" s="20"/>
      <c r="J53" s="19"/>
      <c r="K53" s="22"/>
      <c r="L53" s="75"/>
      <c r="M53" s="169"/>
    </row>
    <row r="54" spans="1:13" ht="219" hidden="1" customHeight="1">
      <c r="A54" s="183" t="s">
        <v>306</v>
      </c>
      <c r="B54" s="180" t="s">
        <v>305</v>
      </c>
      <c r="C54" s="83" t="s">
        <v>304</v>
      </c>
      <c r="D54" s="19" t="s">
        <v>303</v>
      </c>
      <c r="E54" s="180" t="s">
        <v>285</v>
      </c>
      <c r="F54" s="16">
        <v>245</v>
      </c>
      <c r="G54" s="17" t="s">
        <v>430</v>
      </c>
      <c r="H54" s="18">
        <f t="shared" si="1"/>
        <v>0.5</v>
      </c>
      <c r="I54" s="202">
        <f>AVERAGE(H62,H63)</f>
        <v>0.5</v>
      </c>
      <c r="J54" s="210" t="s">
        <v>1200</v>
      </c>
      <c r="K54" s="174" t="s">
        <v>510</v>
      </c>
      <c r="L54" s="168"/>
      <c r="M54" s="169"/>
    </row>
    <row r="55" spans="1:13" ht="48" hidden="1" customHeight="1">
      <c r="A55" s="183"/>
      <c r="B55" s="180"/>
      <c r="C55" s="83" t="s">
        <v>302</v>
      </c>
      <c r="D55" s="19"/>
      <c r="E55" s="180"/>
      <c r="F55" s="16">
        <v>246</v>
      </c>
      <c r="G55" s="17"/>
      <c r="H55" s="18">
        <f t="shared" si="1"/>
        <v>0</v>
      </c>
      <c r="I55" s="203"/>
      <c r="J55" s="251"/>
      <c r="K55" s="213"/>
      <c r="L55" s="169"/>
      <c r="M55" s="169"/>
    </row>
    <row r="56" spans="1:13" ht="110.1" hidden="1" customHeight="1">
      <c r="A56" s="183"/>
      <c r="B56" s="180"/>
      <c r="C56" s="83" t="s">
        <v>301</v>
      </c>
      <c r="D56" s="19" t="s">
        <v>300</v>
      </c>
      <c r="E56" s="180"/>
      <c r="F56" s="16">
        <v>247</v>
      </c>
      <c r="G56" s="17"/>
      <c r="H56" s="18">
        <f t="shared" si="1"/>
        <v>0</v>
      </c>
      <c r="I56" s="203"/>
      <c r="J56" s="251"/>
      <c r="K56" s="213"/>
      <c r="L56" s="169"/>
      <c r="M56" s="169"/>
    </row>
    <row r="57" spans="1:13" ht="108" hidden="1" customHeight="1">
      <c r="A57" s="183"/>
      <c r="B57" s="180"/>
      <c r="C57" s="83" t="s">
        <v>299</v>
      </c>
      <c r="D57" s="19" t="s">
        <v>298</v>
      </c>
      <c r="E57" s="180"/>
      <c r="F57" s="16">
        <v>248</v>
      </c>
      <c r="G57" s="17"/>
      <c r="H57" s="18">
        <f t="shared" si="1"/>
        <v>0</v>
      </c>
      <c r="I57" s="203"/>
      <c r="J57" s="251"/>
      <c r="K57" s="213"/>
      <c r="L57" s="169"/>
      <c r="M57" s="169"/>
    </row>
    <row r="58" spans="1:13" ht="63.95" hidden="1" customHeight="1">
      <c r="A58" s="183"/>
      <c r="B58" s="180"/>
      <c r="C58" s="83" t="s">
        <v>297</v>
      </c>
      <c r="D58" s="19"/>
      <c r="E58" s="180"/>
      <c r="F58" s="16">
        <v>249</v>
      </c>
      <c r="G58" s="17"/>
      <c r="H58" s="18">
        <f t="shared" si="1"/>
        <v>0</v>
      </c>
      <c r="I58" s="203"/>
      <c r="J58" s="251"/>
      <c r="K58" s="213"/>
      <c r="L58" s="169"/>
      <c r="M58" s="169"/>
    </row>
    <row r="59" spans="1:13" ht="32.1" hidden="1" customHeight="1">
      <c r="A59" s="183"/>
      <c r="B59" s="180"/>
      <c r="C59" s="83" t="s">
        <v>296</v>
      </c>
      <c r="D59" s="19"/>
      <c r="E59" s="180"/>
      <c r="F59" s="16">
        <v>250</v>
      </c>
      <c r="G59" s="17"/>
      <c r="H59" s="18">
        <f t="shared" si="1"/>
        <v>0</v>
      </c>
      <c r="I59" s="203"/>
      <c r="J59" s="251"/>
      <c r="K59" s="213"/>
      <c r="L59" s="169"/>
      <c r="M59" s="169"/>
    </row>
    <row r="60" spans="1:13" ht="80.099999999999994" hidden="1" customHeight="1">
      <c r="A60" s="183"/>
      <c r="B60" s="180"/>
      <c r="C60" s="83" t="s">
        <v>295</v>
      </c>
      <c r="D60" s="19"/>
      <c r="E60" s="180"/>
      <c r="F60" s="16">
        <v>251</v>
      </c>
      <c r="G60" s="17"/>
      <c r="H60" s="18">
        <f t="shared" si="1"/>
        <v>0</v>
      </c>
      <c r="I60" s="203"/>
      <c r="J60" s="251"/>
      <c r="K60" s="213"/>
      <c r="L60" s="169"/>
      <c r="M60" s="169"/>
    </row>
    <row r="61" spans="1:13" ht="111.95" hidden="1" customHeight="1">
      <c r="A61" s="183"/>
      <c r="B61" s="180"/>
      <c r="C61" s="83" t="s">
        <v>294</v>
      </c>
      <c r="D61" s="19"/>
      <c r="E61" s="180"/>
      <c r="F61" s="16">
        <v>252</v>
      </c>
      <c r="G61" s="17"/>
      <c r="H61" s="18">
        <f t="shared" si="1"/>
        <v>0</v>
      </c>
      <c r="I61" s="203"/>
      <c r="J61" s="251"/>
      <c r="K61" s="213"/>
      <c r="L61" s="169"/>
      <c r="M61" s="169"/>
    </row>
    <row r="62" spans="1:13" ht="75">
      <c r="A62" s="183"/>
      <c r="B62" s="180" t="s">
        <v>293</v>
      </c>
      <c r="C62" s="83" t="s">
        <v>292</v>
      </c>
      <c r="D62" s="19" t="s">
        <v>291</v>
      </c>
      <c r="E62" s="180" t="s">
        <v>285</v>
      </c>
      <c r="F62" s="16">
        <v>253</v>
      </c>
      <c r="G62" s="17" t="s">
        <v>430</v>
      </c>
      <c r="H62" s="18">
        <f t="shared" si="1"/>
        <v>0.5</v>
      </c>
      <c r="I62" s="203"/>
      <c r="J62" s="251"/>
      <c r="K62" s="213"/>
      <c r="L62" s="169"/>
      <c r="M62" s="169"/>
    </row>
    <row r="63" spans="1:13" ht="120">
      <c r="A63" s="183"/>
      <c r="B63" s="180"/>
      <c r="C63" s="83" t="s">
        <v>290</v>
      </c>
      <c r="D63" s="19"/>
      <c r="E63" s="180"/>
      <c r="F63" s="16">
        <v>254</v>
      </c>
      <c r="G63" s="17" t="s">
        <v>430</v>
      </c>
      <c r="H63" s="18">
        <f t="shared" si="1"/>
        <v>0.5</v>
      </c>
      <c r="I63" s="203"/>
      <c r="J63" s="251"/>
      <c r="K63" s="213"/>
      <c r="L63" s="169"/>
      <c r="M63" s="169"/>
    </row>
    <row r="64" spans="1:13" ht="32.1" hidden="1" customHeight="1">
      <c r="A64" s="183"/>
      <c r="B64" s="180"/>
      <c r="C64" s="83" t="s">
        <v>289</v>
      </c>
      <c r="D64" s="19" t="s">
        <v>288</v>
      </c>
      <c r="E64" s="180"/>
      <c r="F64" s="16">
        <v>255</v>
      </c>
      <c r="G64" s="17"/>
      <c r="H64" s="18">
        <f t="shared" si="1"/>
        <v>0</v>
      </c>
      <c r="I64" s="203"/>
      <c r="J64" s="251"/>
      <c r="K64" s="213"/>
      <c r="L64" s="169"/>
      <c r="M64" s="169"/>
    </row>
    <row r="65" spans="1:13" ht="45" hidden="1">
      <c r="A65" s="183"/>
      <c r="B65" s="19" t="s">
        <v>287</v>
      </c>
      <c r="C65" s="83" t="s">
        <v>286</v>
      </c>
      <c r="D65" s="19"/>
      <c r="E65" s="19" t="s">
        <v>285</v>
      </c>
      <c r="F65" s="16">
        <v>256</v>
      </c>
      <c r="G65" s="17" t="s">
        <v>405</v>
      </c>
      <c r="H65" s="18">
        <f t="shared" si="1"/>
        <v>0</v>
      </c>
      <c r="I65" s="204"/>
      <c r="J65" s="211"/>
      <c r="K65" s="212"/>
      <c r="L65" s="170"/>
      <c r="M65" s="170"/>
    </row>
    <row r="66" spans="1:13" ht="60" hidden="1">
      <c r="A66" s="183" t="s">
        <v>284</v>
      </c>
      <c r="B66" s="180" t="s">
        <v>283</v>
      </c>
      <c r="C66" s="83" t="s">
        <v>282</v>
      </c>
      <c r="D66" s="19" t="s">
        <v>281</v>
      </c>
      <c r="E66" s="180" t="s">
        <v>280</v>
      </c>
      <c r="F66" s="16">
        <v>262</v>
      </c>
      <c r="G66" s="17"/>
      <c r="H66" s="18">
        <f t="shared" si="1"/>
        <v>0</v>
      </c>
      <c r="I66" s="20"/>
      <c r="J66" s="19"/>
      <c r="K66" s="22"/>
      <c r="L66" s="75"/>
      <c r="M66" s="75"/>
    </row>
    <row r="67" spans="1:13" hidden="1">
      <c r="A67" s="183"/>
      <c r="B67" s="180"/>
      <c r="C67" s="83" t="s">
        <v>279</v>
      </c>
      <c r="D67" s="19"/>
      <c r="E67" s="180"/>
      <c r="F67" s="16">
        <v>263</v>
      </c>
      <c r="G67" s="17"/>
      <c r="H67" s="18">
        <f t="shared" si="1"/>
        <v>0</v>
      </c>
      <c r="I67" s="20"/>
      <c r="J67" s="19"/>
      <c r="K67" s="22"/>
      <c r="L67" s="75"/>
      <c r="M67" s="75"/>
    </row>
    <row r="68" spans="1:13" ht="30" hidden="1">
      <c r="A68" s="183"/>
      <c r="B68" s="180"/>
      <c r="C68" s="83" t="s">
        <v>278</v>
      </c>
      <c r="D68" s="19"/>
      <c r="E68" s="180"/>
      <c r="F68" s="16">
        <v>264</v>
      </c>
      <c r="G68" s="17"/>
      <c r="H68" s="18">
        <f t="shared" si="1"/>
        <v>0</v>
      </c>
      <c r="I68" s="20"/>
      <c r="J68" s="19"/>
      <c r="K68" s="22"/>
      <c r="L68" s="75"/>
      <c r="M68" s="75"/>
    </row>
    <row r="69" spans="1:13" ht="60" hidden="1">
      <c r="A69" s="183"/>
      <c r="B69" s="180"/>
      <c r="C69" s="83" t="s">
        <v>277</v>
      </c>
      <c r="D69" s="19" t="s">
        <v>271</v>
      </c>
      <c r="E69" s="180"/>
      <c r="F69" s="16">
        <v>265</v>
      </c>
      <c r="G69" s="17"/>
      <c r="H69" s="18">
        <f t="shared" si="1"/>
        <v>0</v>
      </c>
      <c r="I69" s="20"/>
      <c r="J69" s="19"/>
      <c r="K69" s="22"/>
      <c r="L69" s="75"/>
      <c r="M69" s="75"/>
    </row>
    <row r="70" spans="1:13" ht="105" hidden="1">
      <c r="A70" s="183"/>
      <c r="B70" s="180"/>
      <c r="C70" s="83" t="s">
        <v>276</v>
      </c>
      <c r="D70" s="19" t="s">
        <v>275</v>
      </c>
      <c r="E70" s="180"/>
      <c r="F70" s="16">
        <v>266</v>
      </c>
      <c r="G70" s="17"/>
      <c r="H70" s="18">
        <f t="shared" si="1"/>
        <v>0</v>
      </c>
      <c r="I70" s="20"/>
      <c r="J70" s="19"/>
      <c r="K70" s="22"/>
      <c r="L70" s="75"/>
      <c r="M70" s="75"/>
    </row>
    <row r="71" spans="1:13" ht="60" hidden="1">
      <c r="A71" s="183"/>
      <c r="B71" s="180"/>
      <c r="C71" s="83" t="s">
        <v>274</v>
      </c>
      <c r="D71" s="19" t="s">
        <v>273</v>
      </c>
      <c r="E71" s="180"/>
      <c r="F71" s="16">
        <v>267</v>
      </c>
      <c r="G71" s="17"/>
      <c r="H71" s="18">
        <f t="shared" si="1"/>
        <v>0</v>
      </c>
      <c r="I71" s="20"/>
      <c r="J71" s="19"/>
      <c r="K71" s="22"/>
      <c r="L71" s="75"/>
      <c r="M71" s="75"/>
    </row>
    <row r="72" spans="1:13" ht="60" hidden="1">
      <c r="A72" s="183"/>
      <c r="B72" s="180"/>
      <c r="C72" s="83" t="s">
        <v>272</v>
      </c>
      <c r="D72" s="19" t="s">
        <v>271</v>
      </c>
      <c r="E72" s="180"/>
      <c r="F72" s="16">
        <v>268</v>
      </c>
      <c r="G72" s="17"/>
      <c r="H72" s="18">
        <f t="shared" si="1"/>
        <v>0</v>
      </c>
      <c r="I72" s="20"/>
      <c r="J72" s="19"/>
      <c r="K72" s="22"/>
      <c r="L72" s="75"/>
      <c r="M72" s="75"/>
    </row>
    <row r="73" spans="1:13" ht="150" hidden="1">
      <c r="A73" s="183"/>
      <c r="B73" s="180"/>
      <c r="C73" s="83" t="s">
        <v>270</v>
      </c>
      <c r="D73" s="19" t="s">
        <v>269</v>
      </c>
      <c r="E73" s="180"/>
      <c r="F73" s="16">
        <v>269</v>
      </c>
      <c r="G73" s="17"/>
      <c r="H73" s="18">
        <f t="shared" si="1"/>
        <v>0</v>
      </c>
      <c r="I73" s="20"/>
      <c r="J73" s="19"/>
      <c r="K73" s="22"/>
      <c r="L73" s="75"/>
      <c r="M73" s="75"/>
    </row>
    <row r="74" spans="1:13" ht="150" hidden="1">
      <c r="A74" s="183"/>
      <c r="B74" s="180" t="s">
        <v>268</v>
      </c>
      <c r="C74" s="83" t="s">
        <v>267</v>
      </c>
      <c r="D74" s="19" t="s">
        <v>266</v>
      </c>
      <c r="E74" s="180" t="s">
        <v>265</v>
      </c>
      <c r="F74" s="16">
        <v>453</v>
      </c>
      <c r="G74" s="17"/>
      <c r="H74" s="18">
        <f t="shared" si="1"/>
        <v>0</v>
      </c>
      <c r="I74" s="20"/>
      <c r="J74" s="26"/>
      <c r="K74" s="22"/>
      <c r="L74" s="75"/>
      <c r="M74" s="75"/>
    </row>
    <row r="75" spans="1:13" hidden="1">
      <c r="A75" s="183"/>
      <c r="B75" s="180"/>
      <c r="C75" s="83" t="s">
        <v>264</v>
      </c>
      <c r="D75" s="26"/>
      <c r="E75" s="180"/>
      <c r="F75" s="16">
        <v>270</v>
      </c>
      <c r="G75" s="17"/>
      <c r="H75" s="18">
        <f t="shared" si="1"/>
        <v>0</v>
      </c>
      <c r="I75" s="20"/>
      <c r="J75" s="198"/>
      <c r="K75" s="22"/>
      <c r="L75" s="75"/>
      <c r="M75" s="75"/>
    </row>
    <row r="76" spans="1:13" hidden="1">
      <c r="A76" s="183"/>
      <c r="B76" s="180"/>
      <c r="C76" s="83" t="s">
        <v>263</v>
      </c>
      <c r="D76" s="19"/>
      <c r="E76" s="180"/>
      <c r="F76" s="16">
        <v>272</v>
      </c>
      <c r="G76" s="17"/>
      <c r="H76" s="18">
        <f t="shared" si="1"/>
        <v>0</v>
      </c>
      <c r="I76" s="20"/>
      <c r="J76" s="198"/>
      <c r="K76" s="22"/>
      <c r="L76" s="75"/>
      <c r="M76" s="75"/>
    </row>
    <row r="77" spans="1:13" hidden="1">
      <c r="A77" s="183"/>
      <c r="B77" s="180"/>
      <c r="C77" s="83" t="s">
        <v>262</v>
      </c>
      <c r="D77" s="19"/>
      <c r="E77" s="180"/>
      <c r="F77" s="16">
        <v>273</v>
      </c>
      <c r="G77" s="17"/>
      <c r="H77" s="18">
        <f t="shared" si="1"/>
        <v>0</v>
      </c>
      <c r="I77" s="20"/>
      <c r="J77" s="198"/>
      <c r="K77" s="22"/>
      <c r="L77" s="75"/>
      <c r="M77" s="75"/>
    </row>
    <row r="78" spans="1:13" hidden="1">
      <c r="A78" s="183"/>
      <c r="B78" s="180"/>
      <c r="C78" s="83" t="s">
        <v>261</v>
      </c>
      <c r="D78" s="19"/>
      <c r="E78" s="180"/>
      <c r="F78" s="16">
        <v>274</v>
      </c>
      <c r="G78" s="17"/>
      <c r="H78" s="18">
        <f t="shared" si="1"/>
        <v>0</v>
      </c>
      <c r="I78" s="20"/>
      <c r="J78" s="198"/>
      <c r="K78" s="22"/>
      <c r="L78" s="75"/>
      <c r="M78" s="75"/>
    </row>
    <row r="79" spans="1:13" hidden="1">
      <c r="A79" s="183"/>
      <c r="B79" s="180"/>
      <c r="C79" s="83" t="s">
        <v>260</v>
      </c>
      <c r="D79" s="19"/>
      <c r="E79" s="180"/>
      <c r="F79" s="16">
        <v>275</v>
      </c>
      <c r="G79" s="17"/>
      <c r="H79" s="18">
        <f t="shared" si="1"/>
        <v>0</v>
      </c>
      <c r="I79" s="20"/>
      <c r="J79" s="198"/>
      <c r="K79" s="22"/>
      <c r="L79" s="75"/>
      <c r="M79" s="75"/>
    </row>
    <row r="80" spans="1:13" hidden="1">
      <c r="A80" s="183"/>
      <c r="B80" s="180"/>
      <c r="C80" s="83" t="s">
        <v>259</v>
      </c>
      <c r="D80" s="19"/>
      <c r="E80" s="180"/>
      <c r="F80" s="16">
        <v>276</v>
      </c>
      <c r="G80" s="17"/>
      <c r="H80" s="18">
        <f t="shared" si="1"/>
        <v>0</v>
      </c>
      <c r="I80" s="20"/>
      <c r="J80" s="198"/>
      <c r="K80" s="22"/>
      <c r="L80" s="75"/>
      <c r="M80" s="75"/>
    </row>
    <row r="81" spans="1:13" ht="75" hidden="1">
      <c r="A81" s="183"/>
      <c r="B81" s="180"/>
      <c r="C81" s="83" t="s">
        <v>258</v>
      </c>
      <c r="D81" s="19" t="s">
        <v>257</v>
      </c>
      <c r="E81" s="180"/>
      <c r="F81" s="16">
        <v>746</v>
      </c>
      <c r="G81" s="17"/>
      <c r="H81" s="18">
        <f t="shared" si="1"/>
        <v>0</v>
      </c>
      <c r="I81" s="28"/>
      <c r="J81" s="198"/>
      <c r="K81" s="22"/>
      <c r="L81" s="75"/>
      <c r="M81" s="75"/>
    </row>
    <row r="82" spans="1:13" ht="90" hidden="1">
      <c r="A82" s="183"/>
      <c r="B82" s="180"/>
      <c r="C82" s="83" t="s">
        <v>256</v>
      </c>
      <c r="D82" s="19" t="s">
        <v>255</v>
      </c>
      <c r="E82" s="180"/>
      <c r="F82" s="16">
        <v>747</v>
      </c>
      <c r="G82" s="17"/>
      <c r="H82" s="18">
        <f t="shared" si="1"/>
        <v>0</v>
      </c>
      <c r="I82" s="20"/>
      <c r="J82" s="198"/>
      <c r="K82" s="22"/>
      <c r="L82" s="75"/>
      <c r="M82" s="75"/>
    </row>
    <row r="83" spans="1:13" ht="153.94999999999999" customHeight="1">
      <c r="A83" s="183"/>
      <c r="B83" s="19" t="s">
        <v>254</v>
      </c>
      <c r="C83" s="83" t="s">
        <v>253</v>
      </c>
      <c r="D83" s="19" t="s">
        <v>252</v>
      </c>
      <c r="E83" s="19" t="s">
        <v>251</v>
      </c>
      <c r="F83" s="16">
        <v>277</v>
      </c>
      <c r="G83" s="17" t="s">
        <v>429</v>
      </c>
      <c r="H83" s="18">
        <f t="shared" si="1"/>
        <v>1</v>
      </c>
      <c r="I83" s="28">
        <f>AVERAGE(H83)</f>
        <v>1</v>
      </c>
      <c r="J83" s="19"/>
      <c r="K83" s="102" t="s">
        <v>501</v>
      </c>
      <c r="L83" s="75"/>
      <c r="M83" s="75"/>
    </row>
    <row r="84" spans="1:13" ht="90" hidden="1">
      <c r="A84" s="183"/>
      <c r="B84" s="19" t="s">
        <v>250</v>
      </c>
      <c r="C84" s="83" t="s">
        <v>249</v>
      </c>
      <c r="D84" s="19" t="s">
        <v>248</v>
      </c>
      <c r="E84" s="19" t="s">
        <v>247</v>
      </c>
      <c r="F84" s="16">
        <v>279</v>
      </c>
      <c r="G84" s="17"/>
      <c r="H84" s="18">
        <f t="shared" si="1"/>
        <v>0</v>
      </c>
      <c r="I84" s="20"/>
      <c r="J84" s="19"/>
      <c r="K84" s="22"/>
      <c r="L84" s="75"/>
      <c r="M84" s="75"/>
    </row>
    <row r="85" spans="1:13" ht="120" hidden="1">
      <c r="A85" s="183"/>
      <c r="B85" s="180" t="s">
        <v>246</v>
      </c>
      <c r="C85" s="83" t="s">
        <v>245</v>
      </c>
      <c r="D85" s="19"/>
      <c r="E85" s="180" t="s">
        <v>244</v>
      </c>
      <c r="F85" s="16">
        <v>457</v>
      </c>
      <c r="G85" s="17"/>
      <c r="H85" s="18">
        <f t="shared" si="1"/>
        <v>0</v>
      </c>
      <c r="I85" s="20"/>
      <c r="J85" s="26"/>
      <c r="K85" s="22"/>
      <c r="L85" s="75"/>
      <c r="M85" s="75"/>
    </row>
    <row r="86" spans="1:13" ht="30" hidden="1">
      <c r="A86" s="183"/>
      <c r="B86" s="180"/>
      <c r="C86" s="83" t="s">
        <v>243</v>
      </c>
      <c r="D86" s="19" t="s">
        <v>242</v>
      </c>
      <c r="E86" s="180"/>
      <c r="F86" s="16">
        <v>280</v>
      </c>
      <c r="G86" s="17"/>
      <c r="H86" s="18">
        <f t="shared" si="1"/>
        <v>0</v>
      </c>
      <c r="I86" s="20"/>
      <c r="J86" s="19"/>
      <c r="K86" s="22"/>
      <c r="L86" s="75"/>
      <c r="M86" s="75"/>
    </row>
    <row r="87" spans="1:13" ht="30" hidden="1">
      <c r="A87" s="183"/>
      <c r="B87" s="180"/>
      <c r="C87" s="83" t="s">
        <v>241</v>
      </c>
      <c r="D87" s="19"/>
      <c r="E87" s="180"/>
      <c r="F87" s="16">
        <v>281</v>
      </c>
      <c r="G87" s="17"/>
      <c r="H87" s="18">
        <f t="shared" si="1"/>
        <v>0</v>
      </c>
      <c r="I87" s="20"/>
      <c r="J87" s="19"/>
      <c r="K87" s="22"/>
      <c r="L87" s="75"/>
      <c r="M87" s="75"/>
    </row>
    <row r="88" spans="1:13" ht="45" hidden="1">
      <c r="A88" s="183"/>
      <c r="B88" s="180"/>
      <c r="C88" s="83" t="s">
        <v>240</v>
      </c>
      <c r="D88" s="19"/>
      <c r="E88" s="180"/>
      <c r="F88" s="16">
        <v>282</v>
      </c>
      <c r="G88" s="17"/>
      <c r="H88" s="18">
        <f t="shared" si="1"/>
        <v>0</v>
      </c>
      <c r="I88" s="20"/>
      <c r="J88" s="19"/>
      <c r="K88" s="22"/>
      <c r="L88" s="75"/>
      <c r="M88" s="75"/>
    </row>
    <row r="89" spans="1:13" ht="105" hidden="1">
      <c r="A89" s="183"/>
      <c r="B89" s="19" t="s">
        <v>239</v>
      </c>
      <c r="C89" s="83" t="s">
        <v>238</v>
      </c>
      <c r="D89" s="19" t="s">
        <v>237</v>
      </c>
      <c r="E89" s="19" t="s">
        <v>236</v>
      </c>
      <c r="F89" s="16">
        <v>283</v>
      </c>
      <c r="G89" s="17"/>
      <c r="H89" s="18">
        <f t="shared" si="1"/>
        <v>0</v>
      </c>
      <c r="I89" s="20"/>
      <c r="J89" s="19"/>
      <c r="K89" s="22"/>
      <c r="L89" s="75"/>
      <c r="M89" s="75"/>
    </row>
    <row r="90" spans="1:13" ht="75">
      <c r="A90" s="183" t="s">
        <v>235</v>
      </c>
      <c r="B90" s="180" t="s">
        <v>234</v>
      </c>
      <c r="C90" s="83" t="s">
        <v>233</v>
      </c>
      <c r="D90" s="19" t="s">
        <v>232</v>
      </c>
      <c r="E90" s="180" t="s">
        <v>231</v>
      </c>
      <c r="F90" s="16">
        <v>454</v>
      </c>
      <c r="G90" s="185" t="s">
        <v>429</v>
      </c>
      <c r="H90" s="187">
        <f t="shared" si="1"/>
        <v>1</v>
      </c>
      <c r="I90" s="195">
        <f>AVERAGE(H90,H93,H94,H95,H96,H97,H101)</f>
        <v>0.75</v>
      </c>
      <c r="J90" s="214"/>
      <c r="K90" s="174" t="s">
        <v>502</v>
      </c>
      <c r="L90" s="168"/>
      <c r="M90" s="168"/>
    </row>
    <row r="91" spans="1:13" ht="18.95" hidden="1" customHeight="1">
      <c r="A91" s="183"/>
      <c r="B91" s="180"/>
      <c r="C91" s="83" t="s">
        <v>230</v>
      </c>
      <c r="D91" s="19" t="s">
        <v>229</v>
      </c>
      <c r="E91" s="180"/>
      <c r="F91" s="16">
        <v>284</v>
      </c>
      <c r="G91" s="193"/>
      <c r="H91" s="194"/>
      <c r="I91" s="196"/>
      <c r="J91" s="215"/>
      <c r="K91" s="213"/>
      <c r="L91" s="169"/>
      <c r="M91" s="169"/>
    </row>
    <row r="92" spans="1:13" ht="75">
      <c r="A92" s="183"/>
      <c r="B92" s="180"/>
      <c r="C92" s="83" t="s">
        <v>228</v>
      </c>
      <c r="D92" s="19" t="s">
        <v>227</v>
      </c>
      <c r="E92" s="180"/>
      <c r="F92" s="16">
        <v>285</v>
      </c>
      <c r="G92" s="186"/>
      <c r="H92" s="188"/>
      <c r="I92" s="196"/>
      <c r="J92" s="216"/>
      <c r="K92" s="212"/>
      <c r="L92" s="169"/>
      <c r="M92" s="169"/>
    </row>
    <row r="93" spans="1:13" ht="90">
      <c r="A93" s="183"/>
      <c r="B93" s="180"/>
      <c r="C93" s="19" t="s">
        <v>226</v>
      </c>
      <c r="D93" s="19" t="s">
        <v>225</v>
      </c>
      <c r="E93" s="180"/>
      <c r="F93" s="16">
        <v>286</v>
      </c>
      <c r="G93" s="17" t="s">
        <v>429</v>
      </c>
      <c r="H93" s="18">
        <f t="shared" ref="H93:H111" si="2">IF(G93="SI",1,IF(G93="PARCIAL",0.5,IF(G93="NO APLICA","",0)))</f>
        <v>1</v>
      </c>
      <c r="I93" s="196"/>
      <c r="J93" s="19"/>
      <c r="K93" s="102" t="s">
        <v>502</v>
      </c>
      <c r="L93" s="169"/>
      <c r="M93" s="169"/>
    </row>
    <row r="94" spans="1:13" ht="30">
      <c r="A94" s="183"/>
      <c r="B94" s="180"/>
      <c r="C94" s="19" t="s">
        <v>224</v>
      </c>
      <c r="D94" s="19"/>
      <c r="E94" s="180"/>
      <c r="F94" s="16">
        <v>287</v>
      </c>
      <c r="G94" s="17" t="s">
        <v>405</v>
      </c>
      <c r="H94" s="18">
        <f t="shared" si="2"/>
        <v>0</v>
      </c>
      <c r="I94" s="196"/>
      <c r="J94" s="19"/>
      <c r="K94" s="102"/>
      <c r="L94" s="169"/>
      <c r="M94" s="169"/>
    </row>
    <row r="95" spans="1:13" ht="60.95" customHeight="1">
      <c r="A95" s="183"/>
      <c r="B95" s="19" t="s">
        <v>223</v>
      </c>
      <c r="C95" s="19" t="s">
        <v>222</v>
      </c>
      <c r="D95" s="19" t="s">
        <v>221</v>
      </c>
      <c r="E95" s="19" t="s">
        <v>220</v>
      </c>
      <c r="F95" s="16">
        <v>288</v>
      </c>
      <c r="G95" s="17" t="s">
        <v>431</v>
      </c>
      <c r="H95" s="18" t="str">
        <f t="shared" si="2"/>
        <v/>
      </c>
      <c r="I95" s="196"/>
      <c r="J95" s="19"/>
      <c r="K95" s="22"/>
      <c r="L95" s="169"/>
      <c r="M95" s="169"/>
    </row>
    <row r="96" spans="1:13" ht="90">
      <c r="A96" s="183"/>
      <c r="B96" s="180" t="s">
        <v>219</v>
      </c>
      <c r="C96" s="19" t="s">
        <v>218</v>
      </c>
      <c r="D96" s="19" t="s">
        <v>217</v>
      </c>
      <c r="E96" s="180"/>
      <c r="F96" s="16">
        <v>289</v>
      </c>
      <c r="G96" s="17" t="s">
        <v>429</v>
      </c>
      <c r="H96" s="18">
        <f t="shared" si="2"/>
        <v>1</v>
      </c>
      <c r="I96" s="196"/>
      <c r="J96" s="19"/>
      <c r="K96" s="102" t="s">
        <v>503</v>
      </c>
      <c r="L96" s="169"/>
      <c r="M96" s="169"/>
    </row>
    <row r="97" spans="1:13" ht="75">
      <c r="A97" s="183"/>
      <c r="B97" s="180"/>
      <c r="C97" s="19" t="s">
        <v>216</v>
      </c>
      <c r="D97" s="19"/>
      <c r="E97" s="180"/>
      <c r="F97" s="16">
        <v>290</v>
      </c>
      <c r="G97" s="17" t="s">
        <v>429</v>
      </c>
      <c r="H97" s="18">
        <f t="shared" si="2"/>
        <v>1</v>
      </c>
      <c r="I97" s="196"/>
      <c r="J97" s="19"/>
      <c r="K97" s="102" t="s">
        <v>503</v>
      </c>
      <c r="L97" s="169"/>
      <c r="M97" s="169"/>
    </row>
    <row r="98" spans="1:13" ht="32.1" hidden="1" customHeight="1">
      <c r="A98" s="183"/>
      <c r="B98" s="180" t="s">
        <v>215</v>
      </c>
      <c r="C98" s="19" t="s">
        <v>214</v>
      </c>
      <c r="D98" s="19"/>
      <c r="E98" s="180" t="s">
        <v>213</v>
      </c>
      <c r="F98" s="16">
        <v>291</v>
      </c>
      <c r="G98" s="17"/>
      <c r="H98" s="18">
        <f t="shared" si="2"/>
        <v>0</v>
      </c>
      <c r="I98" s="196"/>
      <c r="J98" s="19"/>
      <c r="K98" s="22"/>
      <c r="L98" s="169"/>
      <c r="M98" s="169"/>
    </row>
    <row r="99" spans="1:13" ht="48" hidden="1" customHeight="1">
      <c r="A99" s="183"/>
      <c r="B99" s="180"/>
      <c r="C99" s="19" t="s">
        <v>212</v>
      </c>
      <c r="D99" s="19"/>
      <c r="E99" s="180"/>
      <c r="F99" s="16">
        <v>292</v>
      </c>
      <c r="G99" s="17"/>
      <c r="H99" s="18">
        <f t="shared" si="2"/>
        <v>0</v>
      </c>
      <c r="I99" s="196"/>
      <c r="J99" s="19"/>
      <c r="K99" s="22"/>
      <c r="L99" s="169"/>
      <c r="M99" s="169"/>
    </row>
    <row r="100" spans="1:13" ht="48" hidden="1" customHeight="1">
      <c r="A100" s="183"/>
      <c r="B100" s="180"/>
      <c r="C100" s="19" t="s">
        <v>211</v>
      </c>
      <c r="D100" s="19"/>
      <c r="E100" s="180"/>
      <c r="F100" s="16">
        <v>293</v>
      </c>
      <c r="G100" s="17"/>
      <c r="H100" s="18">
        <f t="shared" si="2"/>
        <v>0</v>
      </c>
      <c r="I100" s="196"/>
      <c r="J100" s="19"/>
      <c r="K100" s="22"/>
      <c r="L100" s="169"/>
      <c r="M100" s="169"/>
    </row>
    <row r="101" spans="1:13" ht="45.95" customHeight="1">
      <c r="A101" s="183"/>
      <c r="B101" s="19" t="s">
        <v>210</v>
      </c>
      <c r="C101" s="19" t="s">
        <v>209</v>
      </c>
      <c r="D101" s="19" t="s">
        <v>208</v>
      </c>
      <c r="E101" s="19" t="s">
        <v>207</v>
      </c>
      <c r="F101" s="16">
        <v>455</v>
      </c>
      <c r="G101" s="17" t="s">
        <v>430</v>
      </c>
      <c r="H101" s="18">
        <f t="shared" si="2"/>
        <v>0.5</v>
      </c>
      <c r="I101" s="197"/>
      <c r="J101" s="19" t="s">
        <v>1201</v>
      </c>
      <c r="K101" s="102" t="s">
        <v>501</v>
      </c>
      <c r="L101" s="170"/>
      <c r="M101" s="170"/>
    </row>
    <row r="102" spans="1:13" ht="105" hidden="1">
      <c r="A102" s="183"/>
      <c r="B102" s="180" t="s">
        <v>206</v>
      </c>
      <c r="C102" s="19" t="s">
        <v>205</v>
      </c>
      <c r="D102" s="19" t="s">
        <v>204</v>
      </c>
      <c r="E102" s="180"/>
      <c r="F102" s="16">
        <v>456</v>
      </c>
      <c r="G102" s="17"/>
      <c r="H102" s="18">
        <f t="shared" si="2"/>
        <v>0</v>
      </c>
      <c r="I102" s="20"/>
      <c r="J102" s="26"/>
      <c r="K102" s="22"/>
      <c r="L102" s="75"/>
      <c r="M102" s="75"/>
    </row>
    <row r="103" spans="1:13" hidden="1">
      <c r="A103" s="183"/>
      <c r="B103" s="180"/>
      <c r="C103" s="19" t="s">
        <v>203</v>
      </c>
      <c r="D103" s="19"/>
      <c r="E103" s="180"/>
      <c r="F103" s="16">
        <v>295</v>
      </c>
      <c r="G103" s="17"/>
      <c r="H103" s="18">
        <f t="shared" si="2"/>
        <v>0</v>
      </c>
      <c r="I103" s="20"/>
      <c r="J103" s="19"/>
      <c r="K103" s="22"/>
      <c r="L103" s="75"/>
      <c r="M103" s="75"/>
    </row>
    <row r="104" spans="1:13" hidden="1">
      <c r="A104" s="183"/>
      <c r="B104" s="180"/>
      <c r="C104" s="19" t="s">
        <v>202</v>
      </c>
      <c r="D104" s="19"/>
      <c r="E104" s="180"/>
      <c r="F104" s="16">
        <v>296</v>
      </c>
      <c r="G104" s="17"/>
      <c r="H104" s="18">
        <f t="shared" si="2"/>
        <v>0</v>
      </c>
      <c r="I104" s="20"/>
      <c r="J104" s="19"/>
      <c r="K104" s="22"/>
      <c r="L104" s="75"/>
      <c r="M104" s="75"/>
    </row>
    <row r="105" spans="1:13" ht="30" hidden="1">
      <c r="A105" s="183"/>
      <c r="B105" s="180"/>
      <c r="C105" s="19" t="s">
        <v>201</v>
      </c>
      <c r="D105" s="19"/>
      <c r="E105" s="180"/>
      <c r="F105" s="16">
        <v>297</v>
      </c>
      <c r="G105" s="17"/>
      <c r="H105" s="18">
        <f t="shared" si="2"/>
        <v>0</v>
      </c>
      <c r="I105" s="20"/>
      <c r="J105" s="19"/>
      <c r="K105" s="22"/>
      <c r="L105" s="75"/>
      <c r="M105" s="75"/>
    </row>
    <row r="106" spans="1:13" hidden="1">
      <c r="A106" s="183"/>
      <c r="B106" s="180"/>
      <c r="C106" s="19" t="s">
        <v>200</v>
      </c>
      <c r="D106" s="19"/>
      <c r="E106" s="180"/>
      <c r="F106" s="16">
        <v>298</v>
      </c>
      <c r="G106" s="17"/>
      <c r="H106" s="18">
        <f t="shared" si="2"/>
        <v>0</v>
      </c>
      <c r="I106" s="20"/>
      <c r="J106" s="19"/>
      <c r="K106" s="22"/>
      <c r="L106" s="75"/>
      <c r="M106" s="75"/>
    </row>
    <row r="107" spans="1:13" ht="96" customHeight="1">
      <c r="A107" s="183" t="s">
        <v>199</v>
      </c>
      <c r="B107" s="19" t="s">
        <v>198</v>
      </c>
      <c r="C107" s="19" t="s">
        <v>197</v>
      </c>
      <c r="D107" s="19" t="s">
        <v>196</v>
      </c>
      <c r="E107" s="19" t="s">
        <v>195</v>
      </c>
      <c r="F107" s="16">
        <v>300</v>
      </c>
      <c r="G107" s="17" t="s">
        <v>429</v>
      </c>
      <c r="H107" s="18">
        <f t="shared" si="2"/>
        <v>1</v>
      </c>
      <c r="I107" s="184">
        <f>AVERAGE(H107,H108,H110)</f>
        <v>1</v>
      </c>
      <c r="J107" s="210" t="s">
        <v>1202</v>
      </c>
      <c r="K107" s="174" t="s">
        <v>506</v>
      </c>
      <c r="L107" s="168"/>
      <c r="M107" s="168"/>
    </row>
    <row r="108" spans="1:13" ht="90">
      <c r="A108" s="183"/>
      <c r="B108" s="19" t="s">
        <v>194</v>
      </c>
      <c r="C108" s="19" t="s">
        <v>193</v>
      </c>
      <c r="D108" s="19"/>
      <c r="E108" s="19" t="s">
        <v>192</v>
      </c>
      <c r="F108" s="16">
        <v>301</v>
      </c>
      <c r="G108" s="17" t="s">
        <v>429</v>
      </c>
      <c r="H108" s="18">
        <f t="shared" si="2"/>
        <v>1</v>
      </c>
      <c r="I108" s="184"/>
      <c r="J108" s="211"/>
      <c r="K108" s="212"/>
      <c r="L108" s="169"/>
      <c r="M108" s="169"/>
    </row>
    <row r="109" spans="1:13" ht="150" hidden="1" customHeight="1">
      <c r="A109" s="183"/>
      <c r="B109" s="19" t="s">
        <v>191</v>
      </c>
      <c r="C109" s="19" t="s">
        <v>190</v>
      </c>
      <c r="D109" s="19" t="s">
        <v>189</v>
      </c>
      <c r="E109" s="19" t="s">
        <v>188</v>
      </c>
      <c r="F109" s="16">
        <v>302</v>
      </c>
      <c r="G109" s="17"/>
      <c r="H109" s="18">
        <f t="shared" si="2"/>
        <v>0</v>
      </c>
      <c r="I109" s="184"/>
      <c r="J109" s="19"/>
      <c r="K109" s="22"/>
      <c r="L109" s="169"/>
      <c r="M109" s="169"/>
    </row>
    <row r="110" spans="1:13" ht="150">
      <c r="A110" s="183"/>
      <c r="B110" s="19" t="s">
        <v>187</v>
      </c>
      <c r="C110" s="19" t="s">
        <v>186</v>
      </c>
      <c r="D110" s="19" t="s">
        <v>508</v>
      </c>
      <c r="E110" s="19" t="s">
        <v>184</v>
      </c>
      <c r="F110" s="16">
        <v>303</v>
      </c>
      <c r="G110" s="17" t="s">
        <v>429</v>
      </c>
      <c r="H110" s="18">
        <f t="shared" si="2"/>
        <v>1</v>
      </c>
      <c r="I110" s="184"/>
      <c r="J110" s="32" t="s">
        <v>1203</v>
      </c>
      <c r="K110" s="102" t="s">
        <v>507</v>
      </c>
      <c r="L110" s="170"/>
      <c r="M110" s="170"/>
    </row>
    <row r="111" spans="1:13" ht="180" customHeight="1">
      <c r="A111" s="183" t="s">
        <v>183</v>
      </c>
      <c r="B111" s="180" t="s">
        <v>182</v>
      </c>
      <c r="C111" s="19" t="s">
        <v>181</v>
      </c>
      <c r="D111" s="19" t="s">
        <v>176</v>
      </c>
      <c r="E111" s="180" t="s">
        <v>180</v>
      </c>
      <c r="F111" s="16">
        <v>452</v>
      </c>
      <c r="G111" s="185" t="s">
        <v>429</v>
      </c>
      <c r="H111" s="187">
        <f t="shared" si="2"/>
        <v>1</v>
      </c>
      <c r="I111" s="184">
        <f>AVERAGE(H111,H113,H114,H115)</f>
        <v>1</v>
      </c>
      <c r="J111" s="214"/>
      <c r="K111" s="174" t="s">
        <v>509</v>
      </c>
      <c r="L111" s="168"/>
      <c r="M111" s="168"/>
    </row>
    <row r="112" spans="1:13" ht="168.95" customHeight="1">
      <c r="A112" s="183"/>
      <c r="B112" s="180"/>
      <c r="C112" s="19" t="s">
        <v>179</v>
      </c>
      <c r="D112" s="19" t="s">
        <v>178</v>
      </c>
      <c r="E112" s="180"/>
      <c r="F112" s="16">
        <v>305</v>
      </c>
      <c r="G112" s="186"/>
      <c r="H112" s="188"/>
      <c r="I112" s="184"/>
      <c r="J112" s="215"/>
      <c r="K112" s="175"/>
      <c r="L112" s="169"/>
      <c r="M112" s="169"/>
    </row>
    <row r="113" spans="1:13" ht="171" customHeight="1">
      <c r="A113" s="183"/>
      <c r="B113" s="180"/>
      <c r="C113" s="19" t="s">
        <v>177</v>
      </c>
      <c r="D113" s="19" t="s">
        <v>176</v>
      </c>
      <c r="E113" s="180"/>
      <c r="F113" s="16">
        <v>306</v>
      </c>
      <c r="G113" s="17" t="s">
        <v>429</v>
      </c>
      <c r="H113" s="18">
        <f>IF(G113="SI",1,IF(G113="PARCIAL",0.5,IF(G113="NO APLICA","",0)))</f>
        <v>1</v>
      </c>
      <c r="I113" s="184"/>
      <c r="J113" s="215"/>
      <c r="K113" s="175"/>
      <c r="L113" s="169"/>
      <c r="M113" s="169"/>
    </row>
    <row r="114" spans="1:13">
      <c r="A114" s="183"/>
      <c r="B114" s="180"/>
      <c r="C114" s="19" t="s">
        <v>175</v>
      </c>
      <c r="D114" s="19"/>
      <c r="E114" s="180"/>
      <c r="F114" s="16">
        <v>307</v>
      </c>
      <c r="G114" s="17" t="s">
        <v>429</v>
      </c>
      <c r="H114" s="18">
        <f>IF(G114="SI",1,IF(G114="PARCIAL",0.5,IF(G114="NO APLICA","",0)))</f>
        <v>1</v>
      </c>
      <c r="I114" s="184"/>
      <c r="J114" s="215"/>
      <c r="K114" s="175"/>
      <c r="L114" s="169"/>
      <c r="M114" s="169"/>
    </row>
    <row r="115" spans="1:13" ht="75">
      <c r="A115" s="183"/>
      <c r="B115" s="180"/>
      <c r="C115" s="19" t="s">
        <v>174</v>
      </c>
      <c r="D115" s="19"/>
      <c r="E115" s="180"/>
      <c r="F115" s="16">
        <v>308</v>
      </c>
      <c r="G115" s="17" t="s">
        <v>429</v>
      </c>
      <c r="H115" s="18">
        <f>IF(G115="SI",1,IF(G115="PARCIAL",0.5,IF(G115="NO APLICA","",0)))</f>
        <v>1</v>
      </c>
      <c r="I115" s="184"/>
      <c r="J115" s="216"/>
      <c r="K115" s="176"/>
      <c r="L115" s="170"/>
      <c r="M115" s="170"/>
    </row>
    <row r="116" spans="1:13" ht="138.94999999999999" hidden="1" customHeight="1">
      <c r="A116" s="183" t="s">
        <v>173</v>
      </c>
      <c r="B116" s="19" t="s">
        <v>172</v>
      </c>
      <c r="C116" s="19" t="s">
        <v>171</v>
      </c>
      <c r="D116" s="19"/>
      <c r="E116" s="19"/>
      <c r="F116" s="16">
        <v>748</v>
      </c>
      <c r="G116" s="17"/>
      <c r="H116" s="18">
        <f>IF(G116="SI",1,IF(G116="PARCIAL",0.5,IF(G116="NO APLICA","",0)))</f>
        <v>0</v>
      </c>
      <c r="I116" s="184">
        <f>AVERAGE(H117,H119,H120,H121,H122,H123,H124,H125,H126,H127,H129,H130,H131,H132,H133,H134,H135,H136,H137,H138,H139,H140,H141,H142,H143,H145,H146,H147,H148,H149,H150,H151,H152,H153,H154,)</f>
        <v>0</v>
      </c>
      <c r="J116" s="26"/>
      <c r="K116" s="22"/>
      <c r="L116" s="75"/>
      <c r="M116" s="75"/>
    </row>
    <row r="117" spans="1:13" ht="80.099999999999994" customHeight="1">
      <c r="A117" s="183"/>
      <c r="B117" s="180" t="s">
        <v>170</v>
      </c>
      <c r="C117" s="19" t="s">
        <v>169</v>
      </c>
      <c r="D117" s="19" t="s">
        <v>168</v>
      </c>
      <c r="E117" s="180" t="s">
        <v>167</v>
      </c>
      <c r="F117" s="16">
        <v>439</v>
      </c>
      <c r="G117" s="185" t="s">
        <v>405</v>
      </c>
      <c r="H117" s="187">
        <f>IF(G117="SI",1,IF(G117="PARCIAL",0.5,IF(G117="NO APLICA","",0)))</f>
        <v>0</v>
      </c>
      <c r="I117" s="184"/>
      <c r="J117" s="236" t="s">
        <v>1150</v>
      </c>
      <c r="K117" s="189"/>
      <c r="L117" s="168"/>
      <c r="M117" s="168"/>
    </row>
    <row r="118" spans="1:13" ht="30">
      <c r="A118" s="183"/>
      <c r="B118" s="180"/>
      <c r="C118" s="19" t="s">
        <v>158</v>
      </c>
      <c r="D118" s="19"/>
      <c r="E118" s="180"/>
      <c r="F118" s="16">
        <v>310</v>
      </c>
      <c r="G118" s="186"/>
      <c r="H118" s="188"/>
      <c r="I118" s="184"/>
      <c r="J118" s="237"/>
      <c r="K118" s="191"/>
      <c r="L118" s="169"/>
      <c r="M118" s="169"/>
    </row>
    <row r="119" spans="1:13" ht="30">
      <c r="A119" s="183"/>
      <c r="B119" s="180"/>
      <c r="C119" s="19" t="s">
        <v>157</v>
      </c>
      <c r="D119" s="19"/>
      <c r="E119" s="180"/>
      <c r="F119" s="16">
        <v>440</v>
      </c>
      <c r="G119" s="17" t="s">
        <v>405</v>
      </c>
      <c r="H119" s="18">
        <f t="shared" ref="H119:H127" si="3">IF(G119="SI",1,IF(G119="PARCIAL",0.5,IF(G119="NO APLICA","",0)))</f>
        <v>0</v>
      </c>
      <c r="I119" s="184"/>
      <c r="J119" s="237"/>
      <c r="K119" s="191"/>
      <c r="L119" s="169"/>
      <c r="M119" s="169"/>
    </row>
    <row r="120" spans="1:13" ht="17.100000000000001" customHeight="1">
      <c r="A120" s="183"/>
      <c r="B120" s="180"/>
      <c r="C120" s="19" t="s">
        <v>156</v>
      </c>
      <c r="D120" s="19"/>
      <c r="E120" s="180"/>
      <c r="F120" s="16">
        <v>311</v>
      </c>
      <c r="G120" s="17" t="s">
        <v>405</v>
      </c>
      <c r="H120" s="18">
        <f t="shared" si="3"/>
        <v>0</v>
      </c>
      <c r="I120" s="184"/>
      <c r="J120" s="237"/>
      <c r="K120" s="191"/>
      <c r="L120" s="169"/>
      <c r="M120" s="169"/>
    </row>
    <row r="121" spans="1:13" ht="45">
      <c r="A121" s="183"/>
      <c r="B121" s="180"/>
      <c r="C121" s="19" t="s">
        <v>166</v>
      </c>
      <c r="D121" s="19"/>
      <c r="E121" s="180"/>
      <c r="F121" s="16">
        <v>312</v>
      </c>
      <c r="G121" s="17" t="s">
        <v>405</v>
      </c>
      <c r="H121" s="18">
        <f t="shared" si="3"/>
        <v>0</v>
      </c>
      <c r="I121" s="184"/>
      <c r="J121" s="237"/>
      <c r="K121" s="191"/>
      <c r="L121" s="169"/>
      <c r="M121" s="169"/>
    </row>
    <row r="122" spans="1:13">
      <c r="A122" s="183"/>
      <c r="B122" s="180"/>
      <c r="C122" s="19" t="s">
        <v>154</v>
      </c>
      <c r="D122" s="19"/>
      <c r="E122" s="180"/>
      <c r="F122" s="16">
        <v>313</v>
      </c>
      <c r="G122" s="17" t="s">
        <v>405</v>
      </c>
      <c r="H122" s="18">
        <f t="shared" si="3"/>
        <v>0</v>
      </c>
      <c r="I122" s="184"/>
      <c r="J122" s="237"/>
      <c r="K122" s="191"/>
      <c r="L122" s="169"/>
      <c r="M122" s="169"/>
    </row>
    <row r="123" spans="1:13" ht="30">
      <c r="A123" s="183"/>
      <c r="B123" s="180"/>
      <c r="C123" s="19" t="s">
        <v>153</v>
      </c>
      <c r="D123" s="19"/>
      <c r="E123" s="180"/>
      <c r="F123" s="16">
        <v>314</v>
      </c>
      <c r="G123" s="17" t="s">
        <v>405</v>
      </c>
      <c r="H123" s="18">
        <f t="shared" si="3"/>
        <v>0</v>
      </c>
      <c r="I123" s="184"/>
      <c r="J123" s="237"/>
      <c r="K123" s="191"/>
      <c r="L123" s="169"/>
      <c r="M123" s="169"/>
    </row>
    <row r="124" spans="1:13" ht="45">
      <c r="A124" s="183"/>
      <c r="B124" s="180"/>
      <c r="C124" s="19" t="s">
        <v>165</v>
      </c>
      <c r="D124" s="19"/>
      <c r="E124" s="180"/>
      <c r="F124" s="16">
        <v>315</v>
      </c>
      <c r="G124" s="17" t="s">
        <v>405</v>
      </c>
      <c r="H124" s="18">
        <f t="shared" si="3"/>
        <v>0</v>
      </c>
      <c r="I124" s="184"/>
      <c r="J124" s="237"/>
      <c r="K124" s="191"/>
      <c r="L124" s="169"/>
      <c r="M124" s="169"/>
    </row>
    <row r="125" spans="1:13" ht="30">
      <c r="A125" s="183"/>
      <c r="B125" s="180"/>
      <c r="C125" s="19" t="s">
        <v>164</v>
      </c>
      <c r="D125" s="19"/>
      <c r="E125" s="180"/>
      <c r="F125" s="16">
        <v>316</v>
      </c>
      <c r="G125" s="17" t="s">
        <v>405</v>
      </c>
      <c r="H125" s="18">
        <f t="shared" si="3"/>
        <v>0</v>
      </c>
      <c r="I125" s="184"/>
      <c r="J125" s="237"/>
      <c r="K125" s="191"/>
      <c r="L125" s="169"/>
      <c r="M125" s="169"/>
    </row>
    <row r="126" spans="1:13" ht="83.1" customHeight="1">
      <c r="A126" s="183"/>
      <c r="B126" s="180"/>
      <c r="C126" s="19" t="s">
        <v>163</v>
      </c>
      <c r="D126" s="19"/>
      <c r="E126" s="180"/>
      <c r="F126" s="16">
        <v>441</v>
      </c>
      <c r="G126" s="17" t="s">
        <v>405</v>
      </c>
      <c r="H126" s="18">
        <f t="shared" si="3"/>
        <v>0</v>
      </c>
      <c r="I126" s="184"/>
      <c r="J126" s="238"/>
      <c r="K126" s="190"/>
      <c r="L126" s="170"/>
      <c r="M126" s="170"/>
    </row>
    <row r="127" spans="1:13" ht="153.94999999999999" customHeight="1">
      <c r="A127" s="183"/>
      <c r="B127" s="180" t="s">
        <v>162</v>
      </c>
      <c r="C127" s="19" t="s">
        <v>161</v>
      </c>
      <c r="D127" s="19" t="s">
        <v>160</v>
      </c>
      <c r="E127" s="180" t="s">
        <v>159</v>
      </c>
      <c r="F127" s="16">
        <v>459</v>
      </c>
      <c r="G127" s="185" t="s">
        <v>405</v>
      </c>
      <c r="H127" s="187">
        <f t="shared" si="3"/>
        <v>0</v>
      </c>
      <c r="I127" s="184"/>
      <c r="J127" s="236" t="s">
        <v>1150</v>
      </c>
      <c r="K127" s="189"/>
      <c r="L127" s="168"/>
      <c r="M127" s="168"/>
    </row>
    <row r="128" spans="1:13" ht="30">
      <c r="A128" s="183"/>
      <c r="B128" s="180"/>
      <c r="C128" s="19" t="s">
        <v>158</v>
      </c>
      <c r="D128" s="19"/>
      <c r="E128" s="180"/>
      <c r="F128" s="16">
        <v>460</v>
      </c>
      <c r="G128" s="186"/>
      <c r="H128" s="188"/>
      <c r="I128" s="184"/>
      <c r="J128" s="237"/>
      <c r="K128" s="191"/>
      <c r="L128" s="169"/>
      <c r="M128" s="169"/>
    </row>
    <row r="129" spans="1:13" ht="30">
      <c r="A129" s="183"/>
      <c r="B129" s="180"/>
      <c r="C129" s="19" t="s">
        <v>157</v>
      </c>
      <c r="D129" s="19"/>
      <c r="E129" s="180"/>
      <c r="F129" s="16">
        <v>461</v>
      </c>
      <c r="G129" s="17" t="s">
        <v>405</v>
      </c>
      <c r="H129" s="18">
        <f t="shared" ref="H129:H143" si="4">IF(G129="SI",1,IF(G129="PARCIAL",0.5,IF(G129="NO APLICA","",0)))</f>
        <v>0</v>
      </c>
      <c r="I129" s="184"/>
      <c r="J129" s="237"/>
      <c r="K129" s="191"/>
      <c r="L129" s="169"/>
      <c r="M129" s="169"/>
    </row>
    <row r="130" spans="1:13" ht="30">
      <c r="A130" s="183"/>
      <c r="B130" s="180"/>
      <c r="C130" s="19" t="s">
        <v>156</v>
      </c>
      <c r="D130" s="19"/>
      <c r="E130" s="180"/>
      <c r="F130" s="16">
        <v>462</v>
      </c>
      <c r="G130" s="17" t="s">
        <v>405</v>
      </c>
      <c r="H130" s="18">
        <f t="shared" si="4"/>
        <v>0</v>
      </c>
      <c r="I130" s="184"/>
      <c r="J130" s="237"/>
      <c r="K130" s="191"/>
      <c r="L130" s="169"/>
      <c r="M130" s="169"/>
    </row>
    <row r="131" spans="1:13" ht="17.100000000000001" customHeight="1">
      <c r="A131" s="183"/>
      <c r="B131" s="180"/>
      <c r="C131" s="19" t="s">
        <v>155</v>
      </c>
      <c r="D131" s="19"/>
      <c r="E131" s="180"/>
      <c r="F131" s="16">
        <v>463</v>
      </c>
      <c r="G131" s="17" t="s">
        <v>405</v>
      </c>
      <c r="H131" s="18">
        <f t="shared" si="4"/>
        <v>0</v>
      </c>
      <c r="I131" s="184"/>
      <c r="J131" s="237"/>
      <c r="K131" s="191"/>
      <c r="L131" s="169"/>
      <c r="M131" s="169"/>
    </row>
    <row r="132" spans="1:13">
      <c r="A132" s="183"/>
      <c r="B132" s="180"/>
      <c r="C132" s="19" t="s">
        <v>154</v>
      </c>
      <c r="D132" s="19"/>
      <c r="E132" s="180"/>
      <c r="F132" s="16">
        <v>464</v>
      </c>
      <c r="G132" s="17" t="s">
        <v>405</v>
      </c>
      <c r="H132" s="18">
        <f t="shared" si="4"/>
        <v>0</v>
      </c>
      <c r="I132" s="184"/>
      <c r="J132" s="237"/>
      <c r="K132" s="191"/>
      <c r="L132" s="169"/>
      <c r="M132" s="169"/>
    </row>
    <row r="133" spans="1:13" ht="30">
      <c r="A133" s="183"/>
      <c r="B133" s="180"/>
      <c r="C133" s="19" t="s">
        <v>153</v>
      </c>
      <c r="D133" s="19"/>
      <c r="E133" s="180"/>
      <c r="F133" s="16">
        <v>465</v>
      </c>
      <c r="G133" s="17" t="s">
        <v>405</v>
      </c>
      <c r="H133" s="18">
        <f t="shared" si="4"/>
        <v>0</v>
      </c>
      <c r="I133" s="184"/>
      <c r="J133" s="237"/>
      <c r="K133" s="191"/>
      <c r="L133" s="169"/>
      <c r="M133" s="169"/>
    </row>
    <row r="134" spans="1:13" ht="30">
      <c r="A134" s="183"/>
      <c r="B134" s="180"/>
      <c r="C134" s="19" t="s">
        <v>152</v>
      </c>
      <c r="D134" s="19"/>
      <c r="E134" s="180"/>
      <c r="F134" s="16">
        <v>466</v>
      </c>
      <c r="G134" s="17" t="s">
        <v>405</v>
      </c>
      <c r="H134" s="18">
        <f t="shared" si="4"/>
        <v>0</v>
      </c>
      <c r="I134" s="184"/>
      <c r="J134" s="237"/>
      <c r="K134" s="191"/>
      <c r="L134" s="169"/>
      <c r="M134" s="169"/>
    </row>
    <row r="135" spans="1:13" ht="30">
      <c r="A135" s="183"/>
      <c r="B135" s="180"/>
      <c r="C135" s="19" t="s">
        <v>151</v>
      </c>
      <c r="D135" s="19"/>
      <c r="E135" s="180"/>
      <c r="F135" s="16">
        <v>467</v>
      </c>
      <c r="G135" s="17" t="s">
        <v>405</v>
      </c>
      <c r="H135" s="18">
        <f t="shared" si="4"/>
        <v>0</v>
      </c>
      <c r="I135" s="184"/>
      <c r="J135" s="237"/>
      <c r="K135" s="191"/>
      <c r="L135" s="169"/>
      <c r="M135" s="169"/>
    </row>
    <row r="136" spans="1:13" ht="30">
      <c r="A136" s="183"/>
      <c r="B136" s="180"/>
      <c r="C136" s="19" t="s">
        <v>150</v>
      </c>
      <c r="D136" s="19"/>
      <c r="E136" s="180"/>
      <c r="F136" s="16">
        <v>468</v>
      </c>
      <c r="G136" s="17" t="s">
        <v>405</v>
      </c>
      <c r="H136" s="18">
        <f t="shared" si="4"/>
        <v>0</v>
      </c>
      <c r="I136" s="184"/>
      <c r="J136" s="237"/>
      <c r="K136" s="191"/>
      <c r="L136" s="169"/>
      <c r="M136" s="169"/>
    </row>
    <row r="137" spans="1:13" ht="18.95" customHeight="1">
      <c r="A137" s="183"/>
      <c r="B137" s="180"/>
      <c r="C137" s="19" t="s">
        <v>149</v>
      </c>
      <c r="D137" s="19"/>
      <c r="E137" s="180"/>
      <c r="F137" s="16">
        <v>470</v>
      </c>
      <c r="G137" s="17" t="s">
        <v>405</v>
      </c>
      <c r="H137" s="18">
        <f t="shared" si="4"/>
        <v>0</v>
      </c>
      <c r="I137" s="184"/>
      <c r="J137" s="237"/>
      <c r="K137" s="191"/>
      <c r="L137" s="169"/>
      <c r="M137" s="169"/>
    </row>
    <row r="138" spans="1:13" ht="30">
      <c r="A138" s="183"/>
      <c r="B138" s="180"/>
      <c r="C138" s="19" t="s">
        <v>148</v>
      </c>
      <c r="D138" s="19"/>
      <c r="E138" s="180"/>
      <c r="F138" s="16">
        <v>471</v>
      </c>
      <c r="G138" s="17" t="s">
        <v>405</v>
      </c>
      <c r="H138" s="18">
        <f t="shared" si="4"/>
        <v>0</v>
      </c>
      <c r="I138" s="184"/>
      <c r="J138" s="237"/>
      <c r="K138" s="191"/>
      <c r="L138" s="169"/>
      <c r="M138" s="169"/>
    </row>
    <row r="139" spans="1:13">
      <c r="A139" s="183"/>
      <c r="B139" s="180"/>
      <c r="C139" s="19" t="s">
        <v>147</v>
      </c>
      <c r="D139" s="19"/>
      <c r="E139" s="180"/>
      <c r="F139" s="16">
        <v>472</v>
      </c>
      <c r="G139" s="17" t="s">
        <v>405</v>
      </c>
      <c r="H139" s="18">
        <f t="shared" si="4"/>
        <v>0</v>
      </c>
      <c r="I139" s="184"/>
      <c r="J139" s="237"/>
      <c r="K139" s="191"/>
      <c r="L139" s="169"/>
      <c r="M139" s="169"/>
    </row>
    <row r="140" spans="1:13">
      <c r="A140" s="183"/>
      <c r="B140" s="180"/>
      <c r="C140" s="19" t="s">
        <v>146</v>
      </c>
      <c r="D140" s="19"/>
      <c r="E140" s="180"/>
      <c r="F140" s="16">
        <v>473</v>
      </c>
      <c r="G140" s="17" t="s">
        <v>405</v>
      </c>
      <c r="H140" s="18">
        <f t="shared" si="4"/>
        <v>0</v>
      </c>
      <c r="I140" s="184"/>
      <c r="J140" s="237"/>
      <c r="K140" s="191"/>
      <c r="L140" s="169"/>
      <c r="M140" s="169"/>
    </row>
    <row r="141" spans="1:13" ht="30">
      <c r="A141" s="183"/>
      <c r="B141" s="180"/>
      <c r="C141" s="19" t="s">
        <v>145</v>
      </c>
      <c r="D141" s="19"/>
      <c r="E141" s="180"/>
      <c r="F141" s="16">
        <v>474</v>
      </c>
      <c r="G141" s="17" t="s">
        <v>405</v>
      </c>
      <c r="H141" s="18">
        <f t="shared" si="4"/>
        <v>0</v>
      </c>
      <c r="I141" s="184"/>
      <c r="J141" s="237"/>
      <c r="K141" s="191"/>
      <c r="L141" s="169"/>
      <c r="M141" s="169"/>
    </row>
    <row r="142" spans="1:13" ht="77.099999999999994" customHeight="1">
      <c r="A142" s="183"/>
      <c r="B142" s="180"/>
      <c r="C142" s="19" t="s">
        <v>144</v>
      </c>
      <c r="D142" s="19"/>
      <c r="E142" s="180"/>
      <c r="F142" s="16">
        <v>475</v>
      </c>
      <c r="G142" s="17" t="s">
        <v>405</v>
      </c>
      <c r="H142" s="18">
        <f t="shared" si="4"/>
        <v>0</v>
      </c>
      <c r="I142" s="184"/>
      <c r="J142" s="238"/>
      <c r="K142" s="190"/>
      <c r="L142" s="170"/>
      <c r="M142" s="170"/>
    </row>
    <row r="143" spans="1:13" ht="81" customHeight="1">
      <c r="A143" s="183"/>
      <c r="B143" s="180" t="s">
        <v>143</v>
      </c>
      <c r="C143" s="19" t="s">
        <v>142</v>
      </c>
      <c r="D143" s="19" t="s">
        <v>135</v>
      </c>
      <c r="E143" s="180" t="s">
        <v>141</v>
      </c>
      <c r="F143" s="16">
        <v>446</v>
      </c>
      <c r="G143" s="185" t="s">
        <v>405</v>
      </c>
      <c r="H143" s="187">
        <f t="shared" si="4"/>
        <v>0</v>
      </c>
      <c r="I143" s="184"/>
      <c r="J143" s="236" t="s">
        <v>1204</v>
      </c>
      <c r="K143" s="189"/>
      <c r="L143" s="168"/>
      <c r="M143" s="168"/>
    </row>
    <row r="144" spans="1:13" ht="78" customHeight="1">
      <c r="A144" s="183"/>
      <c r="B144" s="180"/>
      <c r="C144" s="19" t="s">
        <v>140</v>
      </c>
      <c r="D144" s="19" t="s">
        <v>135</v>
      </c>
      <c r="E144" s="180"/>
      <c r="F144" s="16">
        <v>330</v>
      </c>
      <c r="G144" s="186"/>
      <c r="H144" s="188"/>
      <c r="I144" s="184"/>
      <c r="J144" s="237"/>
      <c r="K144" s="191"/>
      <c r="L144" s="169"/>
      <c r="M144" s="169"/>
    </row>
    <row r="145" spans="1:13">
      <c r="A145" s="183"/>
      <c r="B145" s="180"/>
      <c r="C145" s="19" t="s">
        <v>139</v>
      </c>
      <c r="D145" s="19"/>
      <c r="E145" s="180"/>
      <c r="F145" s="16">
        <v>331</v>
      </c>
      <c r="G145" s="17" t="s">
        <v>405</v>
      </c>
      <c r="H145" s="18">
        <f t="shared" ref="H145:H204" si="5">IF(G145="SI",1,IF(G145="PARCIAL",0.5,IF(G145="NO APLICA","",0)))</f>
        <v>0</v>
      </c>
      <c r="I145" s="184"/>
      <c r="J145" s="237"/>
      <c r="K145" s="191"/>
      <c r="L145" s="169"/>
      <c r="M145" s="169"/>
    </row>
    <row r="146" spans="1:13" ht="30">
      <c r="A146" s="183"/>
      <c r="B146" s="180"/>
      <c r="C146" s="19" t="s">
        <v>138</v>
      </c>
      <c r="D146" s="19"/>
      <c r="E146" s="180"/>
      <c r="F146" s="16">
        <v>332</v>
      </c>
      <c r="G146" s="17" t="s">
        <v>405</v>
      </c>
      <c r="H146" s="18">
        <f t="shared" si="5"/>
        <v>0</v>
      </c>
      <c r="I146" s="184"/>
      <c r="J146" s="237"/>
      <c r="K146" s="191"/>
      <c r="L146" s="169"/>
      <c r="M146" s="169"/>
    </row>
    <row r="147" spans="1:13" ht="45">
      <c r="A147" s="183"/>
      <c r="B147" s="180"/>
      <c r="C147" s="19" t="s">
        <v>137</v>
      </c>
      <c r="D147" s="19"/>
      <c r="E147" s="180"/>
      <c r="F147" s="16">
        <v>333</v>
      </c>
      <c r="G147" s="17" t="s">
        <v>405</v>
      </c>
      <c r="H147" s="18">
        <f t="shared" si="5"/>
        <v>0</v>
      </c>
      <c r="I147" s="184"/>
      <c r="J147" s="237"/>
      <c r="K147" s="191"/>
      <c r="L147" s="169"/>
      <c r="M147" s="169"/>
    </row>
    <row r="148" spans="1:13" ht="78" customHeight="1">
      <c r="A148" s="183"/>
      <c r="B148" s="180"/>
      <c r="C148" s="19" t="s">
        <v>136</v>
      </c>
      <c r="D148" s="19" t="s">
        <v>135</v>
      </c>
      <c r="E148" s="180"/>
      <c r="F148" s="16">
        <v>334</v>
      </c>
      <c r="G148" s="17" t="s">
        <v>405</v>
      </c>
      <c r="H148" s="18">
        <f t="shared" si="5"/>
        <v>0</v>
      </c>
      <c r="I148" s="184"/>
      <c r="J148" s="237"/>
      <c r="K148" s="191"/>
      <c r="L148" s="169"/>
      <c r="M148" s="169"/>
    </row>
    <row r="149" spans="1:13">
      <c r="A149" s="183"/>
      <c r="B149" s="180"/>
      <c r="C149" s="19" t="s">
        <v>134</v>
      </c>
      <c r="D149" s="19"/>
      <c r="E149" s="180"/>
      <c r="F149" s="16">
        <v>335</v>
      </c>
      <c r="G149" s="17" t="s">
        <v>405</v>
      </c>
      <c r="H149" s="18">
        <f t="shared" si="5"/>
        <v>0</v>
      </c>
      <c r="I149" s="184"/>
      <c r="J149" s="237"/>
      <c r="K149" s="191"/>
      <c r="L149" s="169"/>
      <c r="M149" s="169"/>
    </row>
    <row r="150" spans="1:13">
      <c r="A150" s="183"/>
      <c r="B150" s="180"/>
      <c r="C150" s="19" t="s">
        <v>133</v>
      </c>
      <c r="D150" s="19"/>
      <c r="E150" s="180"/>
      <c r="F150" s="16">
        <v>336</v>
      </c>
      <c r="G150" s="17" t="s">
        <v>405</v>
      </c>
      <c r="H150" s="18">
        <f t="shared" si="5"/>
        <v>0</v>
      </c>
      <c r="I150" s="184"/>
      <c r="J150" s="237"/>
      <c r="K150" s="191"/>
      <c r="L150" s="169"/>
      <c r="M150" s="169"/>
    </row>
    <row r="151" spans="1:13" ht="45">
      <c r="A151" s="183"/>
      <c r="B151" s="180"/>
      <c r="C151" s="19" t="s">
        <v>132</v>
      </c>
      <c r="D151" s="19"/>
      <c r="E151" s="180"/>
      <c r="F151" s="16">
        <v>337</v>
      </c>
      <c r="G151" s="17" t="s">
        <v>405</v>
      </c>
      <c r="H151" s="18">
        <f t="shared" si="5"/>
        <v>0</v>
      </c>
      <c r="I151" s="184"/>
      <c r="J151" s="237"/>
      <c r="K151" s="191"/>
      <c r="L151" s="169"/>
      <c r="M151" s="169"/>
    </row>
    <row r="152" spans="1:13" ht="30">
      <c r="A152" s="183"/>
      <c r="B152" s="180"/>
      <c r="C152" s="19" t="s">
        <v>131</v>
      </c>
      <c r="D152" s="19"/>
      <c r="E152" s="180"/>
      <c r="F152" s="16">
        <v>338</v>
      </c>
      <c r="G152" s="17" t="s">
        <v>405</v>
      </c>
      <c r="H152" s="18">
        <f t="shared" si="5"/>
        <v>0</v>
      </c>
      <c r="I152" s="184"/>
      <c r="J152" s="237"/>
      <c r="K152" s="191"/>
      <c r="L152" s="169"/>
      <c r="M152" s="169"/>
    </row>
    <row r="153" spans="1:13" ht="138" customHeight="1">
      <c r="A153" s="183"/>
      <c r="B153" s="180"/>
      <c r="C153" s="19" t="s">
        <v>130</v>
      </c>
      <c r="D153" s="19"/>
      <c r="E153" s="180"/>
      <c r="F153" s="16">
        <v>339</v>
      </c>
      <c r="G153" s="17" t="s">
        <v>405</v>
      </c>
      <c r="H153" s="18">
        <f t="shared" si="5"/>
        <v>0</v>
      </c>
      <c r="I153" s="184"/>
      <c r="J153" s="237"/>
      <c r="K153" s="191"/>
      <c r="L153" s="169"/>
      <c r="M153" s="169"/>
    </row>
    <row r="154" spans="1:13" ht="77.099999999999994" customHeight="1">
      <c r="A154" s="183"/>
      <c r="B154" s="180"/>
      <c r="C154" s="19" t="s">
        <v>129</v>
      </c>
      <c r="D154" s="19"/>
      <c r="E154" s="180"/>
      <c r="F154" s="16">
        <v>340</v>
      </c>
      <c r="G154" s="17" t="s">
        <v>405</v>
      </c>
      <c r="H154" s="18">
        <f t="shared" si="5"/>
        <v>0</v>
      </c>
      <c r="I154" s="184"/>
      <c r="J154" s="238"/>
      <c r="K154" s="190"/>
      <c r="L154" s="170"/>
      <c r="M154" s="170"/>
    </row>
    <row r="155" spans="1:13" ht="195" hidden="1">
      <c r="A155" s="183"/>
      <c r="B155" s="180" t="s">
        <v>128</v>
      </c>
      <c r="C155" s="19" t="s">
        <v>127</v>
      </c>
      <c r="D155" s="19" t="s">
        <v>126</v>
      </c>
      <c r="E155" s="180" t="s">
        <v>125</v>
      </c>
      <c r="F155" s="16">
        <v>341</v>
      </c>
      <c r="G155" s="17"/>
      <c r="H155" s="18">
        <f t="shared" si="5"/>
        <v>0</v>
      </c>
      <c r="I155" s="20"/>
      <c r="J155" s="19"/>
      <c r="K155" s="22"/>
      <c r="L155" s="75"/>
      <c r="M155" s="75"/>
    </row>
    <row r="156" spans="1:13" ht="135" hidden="1">
      <c r="A156" s="183"/>
      <c r="B156" s="180"/>
      <c r="C156" s="19" t="s">
        <v>124</v>
      </c>
      <c r="D156" s="19"/>
      <c r="E156" s="180"/>
      <c r="F156" s="16">
        <v>448</v>
      </c>
      <c r="G156" s="17"/>
      <c r="H156" s="18">
        <f t="shared" si="5"/>
        <v>0</v>
      </c>
      <c r="I156" s="20"/>
      <c r="J156" s="19"/>
      <c r="K156" s="22"/>
      <c r="L156" s="75"/>
      <c r="M156" s="75"/>
    </row>
    <row r="157" spans="1:13" ht="105" hidden="1">
      <c r="A157" s="183"/>
      <c r="B157" s="180" t="s">
        <v>123</v>
      </c>
      <c r="C157" s="19" t="s">
        <v>122</v>
      </c>
      <c r="D157" s="19" t="s">
        <v>121</v>
      </c>
      <c r="E157" s="180" t="s">
        <v>120</v>
      </c>
      <c r="F157" s="16">
        <v>342</v>
      </c>
      <c r="G157" s="17"/>
      <c r="H157" s="18">
        <f t="shared" si="5"/>
        <v>0</v>
      </c>
      <c r="I157" s="20"/>
      <c r="J157" s="19"/>
      <c r="K157" s="22"/>
      <c r="L157" s="75"/>
      <c r="M157" s="75"/>
    </row>
    <row r="158" spans="1:13" ht="135" hidden="1">
      <c r="A158" s="183"/>
      <c r="B158" s="180"/>
      <c r="C158" s="19" t="s">
        <v>119</v>
      </c>
      <c r="D158" s="19"/>
      <c r="E158" s="180"/>
      <c r="F158" s="16">
        <v>450</v>
      </c>
      <c r="G158" s="17"/>
      <c r="H158" s="18">
        <f t="shared" si="5"/>
        <v>0</v>
      </c>
      <c r="I158" s="20"/>
      <c r="J158" s="19"/>
      <c r="K158" s="22"/>
      <c r="L158" s="75"/>
      <c r="M158" s="75"/>
    </row>
    <row r="159" spans="1:13" ht="105" hidden="1">
      <c r="A159" s="183"/>
      <c r="B159" s="180" t="s">
        <v>118</v>
      </c>
      <c r="C159" s="19" t="s">
        <v>117</v>
      </c>
      <c r="D159" s="19" t="s">
        <v>116</v>
      </c>
      <c r="E159" s="180" t="s">
        <v>115</v>
      </c>
      <c r="F159" s="16">
        <v>343</v>
      </c>
      <c r="G159" s="17"/>
      <c r="H159" s="18">
        <f t="shared" si="5"/>
        <v>0</v>
      </c>
      <c r="I159" s="20"/>
      <c r="J159" s="19"/>
      <c r="K159" s="22"/>
      <c r="L159" s="75"/>
      <c r="M159" s="75"/>
    </row>
    <row r="160" spans="1:13" ht="30" hidden="1">
      <c r="A160" s="183"/>
      <c r="B160" s="180"/>
      <c r="C160" s="19" t="s">
        <v>114</v>
      </c>
      <c r="D160" s="19"/>
      <c r="E160" s="180"/>
      <c r="F160" s="16">
        <v>344</v>
      </c>
      <c r="G160" s="17"/>
      <c r="H160" s="18">
        <f t="shared" si="5"/>
        <v>0</v>
      </c>
      <c r="I160" s="20"/>
      <c r="J160" s="19"/>
      <c r="K160" s="22"/>
      <c r="L160" s="75"/>
      <c r="M160" s="75"/>
    </row>
    <row r="161" spans="1:13" ht="30" hidden="1">
      <c r="A161" s="183"/>
      <c r="B161" s="180" t="s">
        <v>113</v>
      </c>
      <c r="C161" s="19" t="s">
        <v>112</v>
      </c>
      <c r="D161" s="19"/>
      <c r="E161" s="180" t="s">
        <v>111</v>
      </c>
      <c r="F161" s="16">
        <v>345</v>
      </c>
      <c r="G161" s="17"/>
      <c r="H161" s="18">
        <f t="shared" si="5"/>
        <v>0</v>
      </c>
      <c r="I161" s="20"/>
      <c r="J161" s="19"/>
      <c r="K161" s="22"/>
      <c r="L161" s="75"/>
      <c r="M161" s="75"/>
    </row>
    <row r="162" spans="1:13" ht="105" hidden="1">
      <c r="A162" s="183"/>
      <c r="B162" s="180"/>
      <c r="C162" s="19" t="s">
        <v>110</v>
      </c>
      <c r="D162" s="19" t="s">
        <v>109</v>
      </c>
      <c r="E162" s="180"/>
      <c r="F162" s="16">
        <v>346</v>
      </c>
      <c r="G162" s="17"/>
      <c r="H162" s="18">
        <f t="shared" si="5"/>
        <v>0</v>
      </c>
      <c r="I162" s="20"/>
      <c r="J162" s="19"/>
      <c r="K162" s="22"/>
      <c r="L162" s="75"/>
      <c r="M162" s="75"/>
    </row>
    <row r="163" spans="1:13" ht="135" hidden="1">
      <c r="A163" s="183"/>
      <c r="B163" s="19" t="s">
        <v>108</v>
      </c>
      <c r="C163" s="19" t="s">
        <v>107</v>
      </c>
      <c r="D163" s="19" t="s">
        <v>106</v>
      </c>
      <c r="E163" s="19" t="s">
        <v>105</v>
      </c>
      <c r="F163" s="16">
        <v>347</v>
      </c>
      <c r="G163" s="17"/>
      <c r="H163" s="18">
        <f t="shared" si="5"/>
        <v>0</v>
      </c>
      <c r="I163" s="20"/>
      <c r="J163" s="19"/>
      <c r="K163" s="22"/>
      <c r="L163" s="75"/>
      <c r="M163" s="75"/>
    </row>
    <row r="164" spans="1:13" ht="120" hidden="1">
      <c r="A164" s="183"/>
      <c r="B164" s="180" t="s">
        <v>104</v>
      </c>
      <c r="C164" s="19" t="s">
        <v>103</v>
      </c>
      <c r="D164" s="19" t="s">
        <v>102</v>
      </c>
      <c r="E164" s="180" t="s">
        <v>101</v>
      </c>
      <c r="F164" s="16">
        <v>348</v>
      </c>
      <c r="G164" s="17"/>
      <c r="H164" s="18">
        <f t="shared" si="5"/>
        <v>0</v>
      </c>
      <c r="I164" s="20"/>
      <c r="J164" s="19"/>
      <c r="K164" s="22"/>
      <c r="L164" s="75"/>
      <c r="M164" s="75"/>
    </row>
    <row r="165" spans="1:13" ht="75" hidden="1">
      <c r="A165" s="183"/>
      <c r="B165" s="180"/>
      <c r="C165" s="19" t="s">
        <v>100</v>
      </c>
      <c r="D165" s="19" t="s">
        <v>99</v>
      </c>
      <c r="E165" s="180"/>
      <c r="F165" s="16">
        <v>451</v>
      </c>
      <c r="G165" s="31"/>
      <c r="H165" s="18">
        <f t="shared" si="5"/>
        <v>0</v>
      </c>
      <c r="I165" s="20"/>
      <c r="J165" s="26"/>
      <c r="K165" s="22"/>
      <c r="L165" s="75"/>
      <c r="M165" s="75"/>
    </row>
    <row r="166" spans="1:13" ht="30" hidden="1">
      <c r="A166" s="183"/>
      <c r="B166" s="180"/>
      <c r="C166" s="19" t="s">
        <v>98</v>
      </c>
      <c r="D166" s="19"/>
      <c r="E166" s="180"/>
      <c r="F166" s="16">
        <v>349</v>
      </c>
      <c r="G166" s="17"/>
      <c r="H166" s="18">
        <f t="shared" si="5"/>
        <v>0</v>
      </c>
      <c r="I166" s="20"/>
      <c r="J166" s="19"/>
      <c r="K166" s="22"/>
      <c r="L166" s="75"/>
      <c r="M166" s="75"/>
    </row>
    <row r="167" spans="1:13" ht="45" hidden="1">
      <c r="A167" s="183"/>
      <c r="B167" s="180"/>
      <c r="C167" s="19" t="s">
        <v>97</v>
      </c>
      <c r="D167" s="19"/>
      <c r="E167" s="180"/>
      <c r="F167" s="16">
        <v>350</v>
      </c>
      <c r="G167" s="17"/>
      <c r="H167" s="18">
        <f t="shared" si="5"/>
        <v>0</v>
      </c>
      <c r="I167" s="20"/>
      <c r="J167" s="19"/>
      <c r="K167" s="22"/>
      <c r="L167" s="75"/>
      <c r="M167" s="75"/>
    </row>
    <row r="168" spans="1:13" ht="30" hidden="1">
      <c r="A168" s="183"/>
      <c r="B168" s="180"/>
      <c r="C168" s="19" t="s">
        <v>96</v>
      </c>
      <c r="D168" s="19"/>
      <c r="E168" s="180"/>
      <c r="F168" s="16">
        <v>351</v>
      </c>
      <c r="G168" s="17"/>
      <c r="H168" s="18">
        <f t="shared" si="5"/>
        <v>0</v>
      </c>
      <c r="I168" s="20"/>
      <c r="J168" s="19"/>
      <c r="K168" s="22"/>
      <c r="L168" s="75"/>
      <c r="M168" s="75"/>
    </row>
    <row r="169" spans="1:13" ht="45" hidden="1">
      <c r="A169" s="183"/>
      <c r="B169" s="180"/>
      <c r="C169" s="19" t="s">
        <v>95</v>
      </c>
      <c r="D169" s="19"/>
      <c r="E169" s="180"/>
      <c r="F169" s="16">
        <v>352</v>
      </c>
      <c r="G169" s="17"/>
      <c r="H169" s="18">
        <f t="shared" si="5"/>
        <v>0</v>
      </c>
      <c r="I169" s="20"/>
      <c r="J169" s="19"/>
      <c r="K169" s="22"/>
      <c r="L169" s="75"/>
      <c r="M169" s="75"/>
    </row>
    <row r="170" spans="1:13" ht="135" hidden="1">
      <c r="A170" s="181" t="s">
        <v>94</v>
      </c>
      <c r="B170" s="19" t="s">
        <v>93</v>
      </c>
      <c r="C170" s="19" t="s">
        <v>92</v>
      </c>
      <c r="D170" s="19" t="s">
        <v>91</v>
      </c>
      <c r="E170" s="19" t="s">
        <v>91</v>
      </c>
      <c r="F170" s="16">
        <v>400</v>
      </c>
      <c r="G170" s="17"/>
      <c r="H170" s="18">
        <f t="shared" si="5"/>
        <v>0</v>
      </c>
      <c r="I170" s="20"/>
      <c r="J170" s="19"/>
      <c r="K170" s="22"/>
      <c r="L170" s="75"/>
      <c r="M170" s="75"/>
    </row>
    <row r="171" spans="1:13" hidden="1">
      <c r="A171" s="181"/>
      <c r="B171" s="180" t="s">
        <v>90</v>
      </c>
      <c r="C171" s="19" t="s">
        <v>89</v>
      </c>
      <c r="D171" s="19"/>
      <c r="E171" s="179" t="s">
        <v>78</v>
      </c>
      <c r="F171" s="16">
        <v>401</v>
      </c>
      <c r="G171" s="33"/>
      <c r="H171" s="18">
        <f t="shared" si="5"/>
        <v>0</v>
      </c>
      <c r="I171" s="20"/>
      <c r="J171" s="26"/>
      <c r="K171" s="22"/>
      <c r="L171" s="75"/>
      <c r="M171" s="75"/>
    </row>
    <row r="172" spans="1:13" ht="60" hidden="1">
      <c r="A172" s="181"/>
      <c r="B172" s="180"/>
      <c r="C172" s="19" t="s">
        <v>88</v>
      </c>
      <c r="D172" s="19" t="s">
        <v>87</v>
      </c>
      <c r="E172" s="179"/>
      <c r="F172" s="16"/>
      <c r="G172" s="33"/>
      <c r="H172" s="18">
        <f t="shared" si="5"/>
        <v>0</v>
      </c>
      <c r="I172" s="20"/>
      <c r="J172" s="26"/>
      <c r="K172" s="22"/>
      <c r="L172" s="75"/>
      <c r="M172" s="75"/>
    </row>
    <row r="173" spans="1:13" ht="75" hidden="1">
      <c r="A173" s="181"/>
      <c r="B173" s="180"/>
      <c r="C173" s="19" t="s">
        <v>86</v>
      </c>
      <c r="D173" s="19" t="s">
        <v>85</v>
      </c>
      <c r="E173" s="179"/>
      <c r="F173" s="16"/>
      <c r="G173" s="33"/>
      <c r="H173" s="18">
        <f t="shared" si="5"/>
        <v>0</v>
      </c>
      <c r="I173" s="20"/>
      <c r="J173" s="26"/>
      <c r="K173" s="22"/>
      <c r="L173" s="75"/>
      <c r="M173" s="75"/>
    </row>
    <row r="174" spans="1:13" ht="105" hidden="1">
      <c r="A174" s="181"/>
      <c r="B174" s="180"/>
      <c r="C174" s="19" t="s">
        <v>84</v>
      </c>
      <c r="D174" s="19" t="s">
        <v>83</v>
      </c>
      <c r="E174" s="179"/>
      <c r="F174" s="16"/>
      <c r="G174" s="33"/>
      <c r="H174" s="18">
        <f t="shared" si="5"/>
        <v>0</v>
      </c>
      <c r="I174" s="20"/>
      <c r="J174" s="26"/>
      <c r="K174" s="22"/>
      <c r="L174" s="75"/>
      <c r="M174" s="75"/>
    </row>
    <row r="175" spans="1:13" ht="135" hidden="1">
      <c r="A175" s="181"/>
      <c r="B175" s="180"/>
      <c r="C175" s="19" t="s">
        <v>82</v>
      </c>
      <c r="D175" s="19" t="s">
        <v>81</v>
      </c>
      <c r="E175" s="34" t="s">
        <v>80</v>
      </c>
      <c r="F175" s="16">
        <v>415</v>
      </c>
      <c r="G175" s="17"/>
      <c r="H175" s="18">
        <f t="shared" si="5"/>
        <v>0</v>
      </c>
      <c r="I175" s="20"/>
      <c r="J175" s="19"/>
      <c r="K175" s="22"/>
      <c r="L175" s="75"/>
      <c r="M175" s="75"/>
    </row>
    <row r="176" spans="1:13" ht="30" hidden="1">
      <c r="A176" s="181"/>
      <c r="B176" s="180"/>
      <c r="C176" s="19" t="s">
        <v>79</v>
      </c>
      <c r="D176" s="19"/>
      <c r="E176" s="182" t="s">
        <v>78</v>
      </c>
      <c r="F176" s="16">
        <v>416</v>
      </c>
      <c r="G176" s="33"/>
      <c r="H176" s="18">
        <f t="shared" si="5"/>
        <v>0</v>
      </c>
      <c r="I176" s="20"/>
      <c r="J176" s="26"/>
      <c r="K176" s="22"/>
      <c r="L176" s="75"/>
      <c r="M176" s="75"/>
    </row>
    <row r="177" spans="1:13" ht="270" hidden="1">
      <c r="A177" s="181"/>
      <c r="B177" s="180"/>
      <c r="C177" s="19" t="s">
        <v>77</v>
      </c>
      <c r="D177" s="19" t="s">
        <v>76</v>
      </c>
      <c r="E177" s="182"/>
      <c r="F177" s="16">
        <v>417</v>
      </c>
      <c r="G177" s="17"/>
      <c r="H177" s="18">
        <f t="shared" si="5"/>
        <v>0</v>
      </c>
      <c r="I177" s="20"/>
      <c r="J177" s="19"/>
      <c r="K177" s="22"/>
      <c r="L177" s="75"/>
      <c r="M177" s="75"/>
    </row>
    <row r="178" spans="1:13" ht="45" hidden="1">
      <c r="A178" s="181"/>
      <c r="B178" s="180"/>
      <c r="C178" s="19" t="s">
        <v>75</v>
      </c>
      <c r="D178" s="19" t="s">
        <v>74</v>
      </c>
      <c r="E178" s="182"/>
      <c r="F178" s="16">
        <v>418</v>
      </c>
      <c r="G178" s="17"/>
      <c r="H178" s="18">
        <f t="shared" si="5"/>
        <v>0</v>
      </c>
      <c r="I178" s="20"/>
      <c r="J178" s="19"/>
      <c r="K178" s="22"/>
      <c r="L178" s="75"/>
      <c r="M178" s="75"/>
    </row>
    <row r="179" spans="1:13" ht="135" hidden="1">
      <c r="A179" s="181"/>
      <c r="B179" s="180"/>
      <c r="C179" s="19" t="s">
        <v>73</v>
      </c>
      <c r="D179" s="19" t="s">
        <v>72</v>
      </c>
      <c r="E179" s="182"/>
      <c r="F179" s="16">
        <v>419</v>
      </c>
      <c r="G179" s="17"/>
      <c r="H179" s="18">
        <f t="shared" si="5"/>
        <v>0</v>
      </c>
      <c r="I179" s="20"/>
      <c r="J179" s="19"/>
      <c r="K179" s="22"/>
      <c r="L179" s="75"/>
      <c r="M179" s="75"/>
    </row>
    <row r="180" spans="1:13" hidden="1">
      <c r="A180" s="181"/>
      <c r="B180" s="180"/>
      <c r="C180" s="19" t="s">
        <v>71</v>
      </c>
      <c r="D180" s="19"/>
      <c r="E180" s="182"/>
      <c r="F180" s="16">
        <v>420</v>
      </c>
      <c r="G180" s="17"/>
      <c r="H180" s="18">
        <f t="shared" si="5"/>
        <v>0</v>
      </c>
      <c r="I180" s="20"/>
      <c r="J180" s="19"/>
      <c r="K180" s="22"/>
      <c r="L180" s="75"/>
      <c r="M180" s="75"/>
    </row>
    <row r="181" spans="1:13" hidden="1">
      <c r="A181" s="181"/>
      <c r="B181" s="180"/>
      <c r="C181" s="19" t="s">
        <v>70</v>
      </c>
      <c r="D181" s="19"/>
      <c r="E181" s="182"/>
      <c r="F181" s="16">
        <v>421</v>
      </c>
      <c r="G181" s="17"/>
      <c r="H181" s="18">
        <f t="shared" si="5"/>
        <v>0</v>
      </c>
      <c r="I181" s="20"/>
      <c r="J181" s="19"/>
      <c r="K181" s="22"/>
      <c r="L181" s="75"/>
      <c r="M181" s="75"/>
    </row>
    <row r="182" spans="1:13" hidden="1">
      <c r="A182" s="181"/>
      <c r="B182" s="180"/>
      <c r="C182" s="19" t="s">
        <v>69</v>
      </c>
      <c r="D182" s="19"/>
      <c r="E182" s="182"/>
      <c r="F182" s="16">
        <v>422</v>
      </c>
      <c r="G182" s="17"/>
      <c r="H182" s="18">
        <f t="shared" si="5"/>
        <v>0</v>
      </c>
      <c r="I182" s="20"/>
      <c r="J182" s="19"/>
      <c r="K182" s="22"/>
      <c r="L182" s="75"/>
      <c r="M182" s="75"/>
    </row>
    <row r="183" spans="1:13" ht="45" hidden="1">
      <c r="A183" s="181"/>
      <c r="B183" s="180"/>
      <c r="C183" s="19" t="s">
        <v>68</v>
      </c>
      <c r="D183" s="19" t="s">
        <v>67</v>
      </c>
      <c r="E183" s="182"/>
      <c r="F183" s="16">
        <v>423</v>
      </c>
      <c r="G183" s="17"/>
      <c r="H183" s="18">
        <f t="shared" si="5"/>
        <v>0</v>
      </c>
      <c r="I183" s="20"/>
      <c r="J183" s="19"/>
      <c r="K183" s="22"/>
      <c r="L183" s="75"/>
      <c r="M183" s="75"/>
    </row>
    <row r="184" spans="1:13" ht="45" hidden="1">
      <c r="A184" s="181"/>
      <c r="B184" s="180"/>
      <c r="C184" s="19" t="s">
        <v>66</v>
      </c>
      <c r="D184" s="19" t="s">
        <v>65</v>
      </c>
      <c r="E184" s="182"/>
      <c r="F184" s="16">
        <v>424</v>
      </c>
      <c r="G184" s="17"/>
      <c r="H184" s="18">
        <f t="shared" si="5"/>
        <v>0</v>
      </c>
      <c r="I184" s="20"/>
      <c r="J184" s="19"/>
      <c r="K184" s="22"/>
      <c r="L184" s="75"/>
      <c r="M184" s="75"/>
    </row>
    <row r="185" spans="1:13" ht="75" hidden="1">
      <c r="A185" s="181"/>
      <c r="B185" s="180"/>
      <c r="C185" s="19" t="s">
        <v>64</v>
      </c>
      <c r="D185" s="19" t="s">
        <v>63</v>
      </c>
      <c r="E185" s="182"/>
      <c r="F185" s="16">
        <v>425</v>
      </c>
      <c r="G185" s="17"/>
      <c r="H185" s="18">
        <f t="shared" si="5"/>
        <v>0</v>
      </c>
      <c r="I185" s="20"/>
      <c r="J185" s="19"/>
      <c r="K185" s="22"/>
      <c r="L185" s="75"/>
      <c r="M185" s="75"/>
    </row>
    <row r="186" spans="1:13" ht="75" hidden="1">
      <c r="A186" s="181"/>
      <c r="B186" s="180"/>
      <c r="C186" s="19" t="s">
        <v>62</v>
      </c>
      <c r="D186" s="19" t="s">
        <v>61</v>
      </c>
      <c r="E186" s="182"/>
      <c r="F186" s="16">
        <v>426</v>
      </c>
      <c r="G186" s="17"/>
      <c r="H186" s="18">
        <f t="shared" si="5"/>
        <v>0</v>
      </c>
      <c r="I186" s="20"/>
      <c r="J186" s="19"/>
      <c r="K186" s="22"/>
      <c r="L186" s="75"/>
      <c r="M186" s="75"/>
    </row>
    <row r="187" spans="1:13" ht="135" hidden="1">
      <c r="A187" s="181"/>
      <c r="B187" s="180"/>
      <c r="C187" s="19" t="s">
        <v>60</v>
      </c>
      <c r="D187" s="19" t="s">
        <v>59</v>
      </c>
      <c r="E187" s="182"/>
      <c r="F187" s="16">
        <v>427</v>
      </c>
      <c r="G187" s="17"/>
      <c r="H187" s="18">
        <f t="shared" si="5"/>
        <v>0</v>
      </c>
      <c r="I187" s="20"/>
      <c r="J187" s="19"/>
      <c r="K187" s="22"/>
      <c r="L187" s="75"/>
      <c r="M187" s="75"/>
    </row>
    <row r="188" spans="1:13" ht="195" hidden="1">
      <c r="A188" s="181"/>
      <c r="B188" s="180"/>
      <c r="C188" s="19" t="s">
        <v>58</v>
      </c>
      <c r="D188" s="19" t="s">
        <v>57</v>
      </c>
      <c r="E188" s="182"/>
      <c r="F188" s="16">
        <v>428</v>
      </c>
      <c r="G188" s="17"/>
      <c r="H188" s="18">
        <f t="shared" si="5"/>
        <v>0</v>
      </c>
      <c r="I188" s="20"/>
      <c r="J188" s="19"/>
      <c r="K188" s="22"/>
      <c r="L188" s="75"/>
      <c r="M188" s="75"/>
    </row>
    <row r="189" spans="1:13" ht="195" hidden="1">
      <c r="A189" s="181"/>
      <c r="B189" s="180"/>
      <c r="C189" s="19" t="s">
        <v>56</v>
      </c>
      <c r="D189" s="19" t="s">
        <v>55</v>
      </c>
      <c r="E189" s="182"/>
      <c r="F189" s="16">
        <v>430</v>
      </c>
      <c r="G189" s="17"/>
      <c r="H189" s="18">
        <f t="shared" si="5"/>
        <v>0</v>
      </c>
      <c r="I189" s="20"/>
      <c r="J189" s="19"/>
      <c r="K189" s="22"/>
      <c r="L189" s="75"/>
      <c r="M189" s="75"/>
    </row>
    <row r="190" spans="1:13" ht="120" hidden="1">
      <c r="A190" s="181"/>
      <c r="B190" s="180"/>
      <c r="C190" s="19" t="s">
        <v>54</v>
      </c>
      <c r="D190" s="19" t="s">
        <v>53</v>
      </c>
      <c r="E190" s="182"/>
      <c r="F190" s="16">
        <v>431</v>
      </c>
      <c r="G190" s="17"/>
      <c r="H190" s="18">
        <f t="shared" si="5"/>
        <v>0</v>
      </c>
      <c r="I190" s="20"/>
      <c r="J190" s="19"/>
      <c r="K190" s="22"/>
      <c r="L190" s="75"/>
      <c r="M190" s="75"/>
    </row>
    <row r="191" spans="1:13" ht="150" hidden="1">
      <c r="A191" s="181"/>
      <c r="B191" s="180"/>
      <c r="C191" s="19" t="s">
        <v>52</v>
      </c>
      <c r="D191" s="19" t="s">
        <v>51</v>
      </c>
      <c r="E191" s="182"/>
      <c r="F191" s="16">
        <v>432</v>
      </c>
      <c r="G191" s="17"/>
      <c r="H191" s="18">
        <f t="shared" si="5"/>
        <v>0</v>
      </c>
      <c r="I191" s="20"/>
      <c r="J191" s="19"/>
      <c r="K191" s="22"/>
      <c r="L191" s="75"/>
      <c r="M191" s="75"/>
    </row>
    <row r="192" spans="1:13" ht="60" hidden="1">
      <c r="A192" s="181"/>
      <c r="B192" s="180"/>
      <c r="C192" s="19" t="s">
        <v>50</v>
      </c>
      <c r="D192" s="19" t="s">
        <v>49</v>
      </c>
      <c r="E192" s="182"/>
      <c r="F192" s="16">
        <v>433</v>
      </c>
      <c r="G192" s="17"/>
      <c r="H192" s="18">
        <f t="shared" si="5"/>
        <v>0</v>
      </c>
      <c r="I192" s="20"/>
      <c r="J192" s="19"/>
      <c r="K192" s="22"/>
      <c r="L192" s="75"/>
      <c r="M192" s="75"/>
    </row>
    <row r="193" spans="1:13" ht="60" hidden="1">
      <c r="A193" s="181"/>
      <c r="B193" s="180"/>
      <c r="C193" s="19" t="s">
        <v>48</v>
      </c>
      <c r="D193" s="19" t="s">
        <v>47</v>
      </c>
      <c r="E193" s="182"/>
      <c r="F193" s="16">
        <v>434</v>
      </c>
      <c r="G193" s="17"/>
      <c r="H193" s="18">
        <f t="shared" si="5"/>
        <v>0</v>
      </c>
      <c r="I193" s="20"/>
      <c r="J193" s="19"/>
      <c r="K193" s="22"/>
      <c r="L193" s="75"/>
      <c r="M193" s="75"/>
    </row>
    <row r="194" spans="1:13" ht="105" hidden="1">
      <c r="A194" s="181"/>
      <c r="B194" s="180"/>
      <c r="C194" s="19" t="s">
        <v>46</v>
      </c>
      <c r="D194" s="19" t="s">
        <v>45</v>
      </c>
      <c r="E194" s="182"/>
      <c r="F194" s="16">
        <v>435</v>
      </c>
      <c r="G194" s="17"/>
      <c r="H194" s="18">
        <f t="shared" si="5"/>
        <v>0</v>
      </c>
      <c r="I194" s="20"/>
      <c r="J194" s="19"/>
      <c r="K194" s="22"/>
      <c r="L194" s="75"/>
      <c r="M194" s="75"/>
    </row>
    <row r="195" spans="1:13" ht="105" hidden="1">
      <c r="A195" s="181"/>
      <c r="B195" s="180"/>
      <c r="C195" s="19" t="s">
        <v>44</v>
      </c>
      <c r="D195" s="19" t="s">
        <v>43</v>
      </c>
      <c r="E195" s="182"/>
      <c r="F195" s="16">
        <v>436</v>
      </c>
      <c r="G195" s="17"/>
      <c r="H195" s="18">
        <f t="shared" si="5"/>
        <v>0</v>
      </c>
      <c r="I195" s="20"/>
      <c r="J195" s="19"/>
      <c r="K195" s="22"/>
      <c r="L195" s="75"/>
      <c r="M195" s="75"/>
    </row>
    <row r="196" spans="1:13" ht="75" hidden="1">
      <c r="A196" s="181"/>
      <c r="B196" s="180"/>
      <c r="C196" s="19" t="s">
        <v>42</v>
      </c>
      <c r="D196" s="19" t="s">
        <v>41</v>
      </c>
      <c r="E196" s="182"/>
      <c r="F196" s="16">
        <v>437</v>
      </c>
      <c r="G196" s="17"/>
      <c r="H196" s="18">
        <f t="shared" si="5"/>
        <v>0</v>
      </c>
      <c r="I196" s="20"/>
      <c r="J196" s="19"/>
      <c r="K196" s="22"/>
      <c r="L196" s="75"/>
      <c r="M196" s="75"/>
    </row>
    <row r="197" spans="1:13" ht="120" hidden="1">
      <c r="A197" s="181"/>
      <c r="B197" s="180"/>
      <c r="C197" s="19" t="s">
        <v>40</v>
      </c>
      <c r="D197" s="19" t="s">
        <v>39</v>
      </c>
      <c r="E197" s="182"/>
      <c r="F197" s="16">
        <v>438</v>
      </c>
      <c r="G197" s="17"/>
      <c r="H197" s="18">
        <f t="shared" si="5"/>
        <v>0</v>
      </c>
      <c r="I197" s="20"/>
      <c r="J197" s="19"/>
      <c r="K197" s="22"/>
      <c r="L197" s="75"/>
      <c r="M197" s="75"/>
    </row>
    <row r="198" spans="1:13" s="77" customFormat="1" ht="141.75" hidden="1">
      <c r="A198" s="177" t="s">
        <v>38</v>
      </c>
      <c r="B198" s="36" t="s">
        <v>37</v>
      </c>
      <c r="C198" s="36" t="s">
        <v>36</v>
      </c>
      <c r="D198" s="37" t="s">
        <v>35</v>
      </c>
      <c r="E198" s="38" t="s">
        <v>34</v>
      </c>
      <c r="F198" s="39"/>
      <c r="G198" s="40"/>
      <c r="H198" s="18">
        <f t="shared" si="5"/>
        <v>0</v>
      </c>
      <c r="I198" s="20"/>
      <c r="J198" s="41"/>
      <c r="K198" s="38"/>
      <c r="L198" s="76"/>
      <c r="M198" s="76"/>
    </row>
    <row r="199" spans="1:13" s="77" customFormat="1" ht="173.25" hidden="1">
      <c r="A199" s="177"/>
      <c r="B199" s="36" t="s">
        <v>33</v>
      </c>
      <c r="C199" s="41" t="s">
        <v>32</v>
      </c>
      <c r="D199" s="41" t="s">
        <v>31</v>
      </c>
      <c r="E199" s="38" t="s">
        <v>30</v>
      </c>
      <c r="F199" s="39">
        <v>749</v>
      </c>
      <c r="G199" s="40"/>
      <c r="H199" s="18">
        <f t="shared" si="5"/>
        <v>0</v>
      </c>
      <c r="I199" s="20"/>
      <c r="J199" s="41"/>
      <c r="K199" s="38"/>
      <c r="L199" s="76"/>
      <c r="M199" s="76"/>
    </row>
    <row r="200" spans="1:13" ht="409.5" hidden="1">
      <c r="A200" s="178" t="s">
        <v>29</v>
      </c>
      <c r="B200" s="179" t="s">
        <v>28</v>
      </c>
      <c r="C200" s="19" t="s">
        <v>27</v>
      </c>
      <c r="D200" s="19" t="s">
        <v>26</v>
      </c>
      <c r="E200" s="19" t="s">
        <v>25</v>
      </c>
      <c r="F200" s="16">
        <v>749</v>
      </c>
      <c r="G200" s="17"/>
      <c r="H200" s="18">
        <f t="shared" si="5"/>
        <v>0</v>
      </c>
      <c r="I200" s="20"/>
      <c r="J200" s="19"/>
      <c r="K200" s="22"/>
      <c r="L200" s="75"/>
      <c r="M200" s="75"/>
    </row>
    <row r="201" spans="1:13" ht="240" hidden="1">
      <c r="A201" s="178"/>
      <c r="B201" s="179"/>
      <c r="C201" s="19" t="s">
        <v>24</v>
      </c>
      <c r="D201" s="19" t="s">
        <v>23</v>
      </c>
      <c r="E201" s="19" t="s">
        <v>22</v>
      </c>
      <c r="F201" s="26"/>
      <c r="G201" s="33"/>
      <c r="H201" s="18">
        <f t="shared" si="5"/>
        <v>0</v>
      </c>
      <c r="I201" s="20"/>
      <c r="J201" s="26"/>
      <c r="K201" s="22"/>
      <c r="L201" s="75"/>
      <c r="M201" s="75"/>
    </row>
    <row r="202" spans="1:13" ht="225" hidden="1">
      <c r="A202" s="178"/>
      <c r="B202" s="179"/>
      <c r="C202" s="19" t="s">
        <v>21</v>
      </c>
      <c r="D202" s="19" t="s">
        <v>20</v>
      </c>
      <c r="E202" s="19" t="s">
        <v>19</v>
      </c>
      <c r="F202" s="26"/>
      <c r="G202" s="33"/>
      <c r="H202" s="18">
        <f t="shared" si="5"/>
        <v>0</v>
      </c>
      <c r="I202" s="20"/>
      <c r="J202" s="26"/>
      <c r="K202" s="22"/>
      <c r="L202" s="75"/>
      <c r="M202" s="75"/>
    </row>
    <row r="203" spans="1:13" ht="225" hidden="1">
      <c r="A203" s="178"/>
      <c r="B203" s="179"/>
      <c r="C203" s="19" t="s">
        <v>18</v>
      </c>
      <c r="D203" s="19" t="s">
        <v>17</v>
      </c>
      <c r="E203" s="19" t="s">
        <v>16</v>
      </c>
      <c r="F203" s="26"/>
      <c r="G203" s="33"/>
      <c r="H203" s="18">
        <f t="shared" si="5"/>
        <v>0</v>
      </c>
      <c r="I203" s="20"/>
      <c r="J203" s="26"/>
      <c r="K203" s="22"/>
      <c r="L203" s="75"/>
      <c r="M203" s="75"/>
    </row>
    <row r="204" spans="1:13" ht="135" hidden="1">
      <c r="A204" s="178"/>
      <c r="B204" s="179"/>
      <c r="C204" s="19" t="s">
        <v>15</v>
      </c>
      <c r="D204" s="19" t="s">
        <v>14</v>
      </c>
      <c r="E204" s="19" t="s">
        <v>13</v>
      </c>
      <c r="F204" s="26"/>
      <c r="G204" s="33"/>
      <c r="H204" s="18">
        <f t="shared" si="5"/>
        <v>0</v>
      </c>
      <c r="I204" s="20"/>
      <c r="J204" s="26"/>
      <c r="K204" s="22"/>
      <c r="L204" s="75"/>
      <c r="M204" s="75"/>
    </row>
    <row r="205" spans="1:13" hidden="1"/>
    <row r="206" spans="1:13" hidden="1">
      <c r="A206" s="42" t="str">
        <f>B2</f>
        <v>SECRETARÍA DE SALUD</v>
      </c>
    </row>
    <row r="207" spans="1:13" ht="31.5" hidden="1">
      <c r="A207" s="49" t="s">
        <v>12</v>
      </c>
      <c r="B207" s="50" t="s">
        <v>11</v>
      </c>
      <c r="C207" s="51" t="s">
        <v>10</v>
      </c>
    </row>
    <row r="208" spans="1:13" ht="27.95" hidden="1" customHeight="1">
      <c r="A208" s="52" t="s">
        <v>9</v>
      </c>
      <c r="B208" s="53">
        <f>I8</f>
        <v>0.6</v>
      </c>
      <c r="C208" s="54" t="str">
        <f>CONCATENATE(J8," 2- ",J9," 3- ",J10," 4- ",J11," 5- ",J13," 6- ",J14," 7- ",J15," 8- ",J16)</f>
        <v xml:space="preserve"> 2-  3- No se evidencia la publicación del correo institucional de contacto 4-  5-  6-  7- No se evidencia la publicación de los horarios de atención 8- </v>
      </c>
    </row>
    <row r="209" spans="1:8" ht="27.95" hidden="1" customHeight="1">
      <c r="A209" s="52" t="s">
        <v>8</v>
      </c>
      <c r="B209" s="53">
        <f>I22</f>
        <v>0.4</v>
      </c>
      <c r="C209" s="54" t="str">
        <f>CONCATENATE(J22," 2- ",J23," 3- ",J24," 4- ",J25," 5- ",J26," 6- ",J27," 7- ",J28," 8- ",J29," 9- ",J30," 10- ",J31)</f>
        <v xml:space="preserve">En este enlace se observan datos sobre el COVID-19 para consulta  al igual que en el segundo enlace, no se pueden descargar en formatos accesibles y reutilizables  en cuanto a los enlaces de covid en Colombia y Covid y el Mundo  2-  3- Se observo que las imágenes no contienen información y que tampoco contienen redireccionamiento hacia otras paginas.  4- No se evidencia la publicación de las diferentes convocatorias que realiza la Secretaría de Salud. En cuanto al enlace relacionado es importante que tenga por lo menos logos o información de la entidad de quien realiza el registro de la información, además no se observa la publicación de la política de protección de datos y un ítem de autorización para el tratamiento de los datos que están registrando 5- Es importante tener actualizadas de las preguntas frecuentes 6-  7-  8-  9- No se evidencia la publicación de la información dirigida para los niños, niñas y adolescentes sobre la entidad, sus servicios o sus actividades, de manera didáctica. 10- En los enlaces relacionados se observa información publicada para las E.S.E del Departamento, es importante publicar mas información que la entidad quiera publicar
revisar los enlaces tanto de encuestas, formularios entre otros ya que evidencio que el formulario de vacunación COVID-19 mayores de 60 años, no tiene logos de la entidad que lo emite, no tiene la solicitud de autorización para el tratamiento de datos, no tiene las políticas relacionadas con protección de datos, seguridad y privacidad de la información y términos y condiciones. </v>
      </c>
      <c r="E209" s="55" t="s">
        <v>429</v>
      </c>
      <c r="F209" s="55"/>
      <c r="G209" s="56">
        <f>COUNTIF($G$8:$G$154,"SI")</f>
        <v>25</v>
      </c>
      <c r="H209" s="57">
        <f>(G209*100%)/$G$213</f>
        <v>0.28735632183908044</v>
      </c>
    </row>
    <row r="210" spans="1:8" ht="27.95" hidden="1" customHeight="1">
      <c r="A210" s="52" t="s">
        <v>7</v>
      </c>
      <c r="B210" s="53">
        <f>I32</f>
        <v>0.5</v>
      </c>
      <c r="C210" s="54" t="str">
        <f>CONCATENATE(J32," 2- ",J33," 3- ",J34," 4- ",J35," 5- ",J36," 6- ",J37," 7- ",J39," 8- ",J40," 9- ",J41," 10- ",J42," 11- ",J43," 12- ",J44," 13- ",J45," 14- ",J46," 15- ",J47," 16- ",J48," 17- ",J49," 18- ",J50," 19- ",J51," 20- ",J52)</f>
        <v xml:space="preserve"> 2- Se evidencia que la información publicada no es  accesible permitiendo buscar, copiar y pegar. 3-  4-  5-  6-  7- No se evidencia el enlace con lo que contiene el directorio en el Sistema de Información de Empleo Público – SIGEP, es importante que este actualizado 8-  9-  10-  11-  12-  13-  14-  15-  16-  17-  18-  19-  20- </v>
      </c>
      <c r="E210" s="55" t="s">
        <v>405</v>
      </c>
      <c r="F210" s="55"/>
      <c r="G210" s="56">
        <f>COUNTIF($G$8:$G$154,"NO")</f>
        <v>50</v>
      </c>
      <c r="H210" s="57">
        <f t="shared" ref="H210:H212" si="6">(G210*100%)/$G$213</f>
        <v>0.57471264367816088</v>
      </c>
    </row>
    <row r="211" spans="1:8" ht="27.95" hidden="1" customHeight="1">
      <c r="A211" s="52" t="s">
        <v>6</v>
      </c>
      <c r="B211" s="53">
        <f>I54</f>
        <v>0.5</v>
      </c>
      <c r="C211" s="54" t="str">
        <f>CONCATENATE(J54," 2- ",J62," 3- ",J63," 4- ",J65)</f>
        <v xml:space="preserve">En el link relacionado se observan que las circulares, resoluciones y decretos entre otros documentos publicados están desactualizados, teniendo en cuenta que el documento mas reciente es del año 2019, es importante realizar la actualización 2-  3-  4- </v>
      </c>
      <c r="E211" s="55" t="s">
        <v>430</v>
      </c>
      <c r="F211" s="55"/>
      <c r="G211" s="56">
        <f>COUNTIF($G$8:$G$154,"PARCIAL")</f>
        <v>10</v>
      </c>
      <c r="H211" s="57">
        <f t="shared" si="6"/>
        <v>0.11494252873563218</v>
      </c>
    </row>
    <row r="212" spans="1:8" ht="27.95" hidden="1" customHeight="1">
      <c r="A212" s="52" t="s">
        <v>5</v>
      </c>
      <c r="B212" s="53">
        <f>I83</f>
        <v>1</v>
      </c>
      <c r="C212" s="54" t="str">
        <f>CONCATENATE(" 1- ",J83)</f>
        <v xml:space="preserve"> 1- </v>
      </c>
      <c r="E212" s="55" t="s">
        <v>431</v>
      </c>
      <c r="F212" s="55"/>
      <c r="G212" s="56">
        <f>COUNTIF($G$8:$G$154,"NO APLICA")</f>
        <v>2</v>
      </c>
      <c r="H212" s="57">
        <f t="shared" si="6"/>
        <v>2.2988505747126436E-2</v>
      </c>
    </row>
    <row r="213" spans="1:8" ht="27.95" hidden="1" customHeight="1">
      <c r="A213" s="52" t="s">
        <v>4</v>
      </c>
      <c r="B213" s="53">
        <f>I90</f>
        <v>0.75</v>
      </c>
      <c r="C213" s="54" t="str">
        <f>CONCATENATE(J90," 2- ",J92," 3- ",J93," 4- ",J94," 5- ",J95," 6- ",J96," 7- ",J97," 8- ",J101)</f>
        <v xml:space="preserve"> 2-  3-  4-  5-  6-  7-  8- En el enlace relacionado no se observan todos los proyectos a cargo de la Secretaría</v>
      </c>
      <c r="E213" s="58">
        <v>87</v>
      </c>
      <c r="F213" s="26"/>
      <c r="G213" s="59">
        <f>SUM(G209:G212)</f>
        <v>87</v>
      </c>
      <c r="H213" s="60"/>
    </row>
    <row r="214" spans="1:8" ht="27.95" hidden="1" customHeight="1">
      <c r="A214" s="52" t="s">
        <v>3</v>
      </c>
      <c r="B214" s="53">
        <f>I107</f>
        <v>1</v>
      </c>
      <c r="C214" s="54" t="str">
        <f>CONCATENATE(J107," 2- ",J108," 3- ",J110)</f>
        <v>Se evidencia varias paginas de contratación, es importante no generar confusión 2-  3- No se evidenca el enlace que direccione al Plan Anual de Adquisiciones  en SECOP.</v>
      </c>
      <c r="E214" s="61"/>
      <c r="F214" s="61"/>
      <c r="G214" s="59">
        <f>E213-G213</f>
        <v>0</v>
      </c>
      <c r="H214" s="60"/>
    </row>
    <row r="215" spans="1:8" ht="27.95" hidden="1" customHeight="1">
      <c r="A215" s="52" t="s">
        <v>2</v>
      </c>
      <c r="B215" s="53">
        <f>I111</f>
        <v>1</v>
      </c>
      <c r="C215" s="54" t="str">
        <f>CONCATENATE(J111," 2- ",J112," 3- ",J113," 4- ",J114," 5- ",J115)</f>
        <v xml:space="preserve"> 2-  3-  4-  5- </v>
      </c>
      <c r="E215" s="62">
        <v>1</v>
      </c>
      <c r="G215" s="63"/>
    </row>
    <row r="216" spans="1:8" ht="27.95" hidden="1" customHeight="1">
      <c r="A216" s="52" t="s">
        <v>1</v>
      </c>
      <c r="B216" s="53">
        <f>I116</f>
        <v>0</v>
      </c>
      <c r="C216" s="54" t="str">
        <f>CONCATENATE(J117," 2- ",J120," 3- ",J121," - ",J122," 4- ",J123," - ",J124," 5- ",J125," 6- ",J126," 10- ",J127," 7- ",J130," 3- ",J131," 8- ",J132," 9- ",J133," 10- ",J134," 11- ",J135," 12- ",J136," 13- ",J137," 14- ",J139," 15- ",J140," 16- ",J141," 17- ",J142," 18- ",J143," 19- ",J146," 20- ",J147," 21- ",J148," 22- ",J149," 23- ",J150," 24- ",J151," 25- ",J152," 26- ",J153," 27- ",J154)</f>
        <v xml:space="preserve">El Índice de información Clasificada y Reservada es el inventario de la información pública generada, obtenida, adquirida o controlada por la entidad con las características 2-  3-  -  4-  -  5-  6-  10- El Índice de información Clasificada y Reservada es el inventario de la información pública generada, obtenida, adquirida o controlada por la entidad con las características 7-  3-  8-  9-  10-  11-  12-  13-  14-  15-  16-  17-  18- El Índice de información Clasificada y Reservada es el inventario de la información pública generada, obtenida, adquirida o controlada por la entidad con las características  19-  20-  21-  22-  23-  24-  25-  26-  27- </v>
      </c>
      <c r="E216" s="62">
        <f>B217</f>
        <v>0.63888888888888884</v>
      </c>
      <c r="F216" s="64"/>
      <c r="G216" s="65">
        <f>E215-E216</f>
        <v>0.36111111111111116</v>
      </c>
    </row>
    <row r="217" spans="1:8" ht="15.75" hidden="1">
      <c r="A217" s="66" t="s">
        <v>0</v>
      </c>
      <c r="B217" s="67">
        <f>AVERAGE(B208:B216)</f>
        <v>0.63888888888888884</v>
      </c>
      <c r="C217" s="67"/>
    </row>
  </sheetData>
  <sheetProtection algorithmName="SHA-512" hashValue="fKgHpcwzyxK0M/q6By0Ssb9uOuuHjcCIhAoADYQSYP8L4nJeIcp1yCF0r/KZ6vhoGTg6NdVNAYjxWEATOXA8aA==" saltValue="nmRnPM1IjDPGC5Lv9cGYOw==" spinCount="100000" sheet="1" objects="1" scenarios="1"/>
  <autoFilter ref="A6:M169"/>
  <mergeCells count="125">
    <mergeCell ref="H143:H144"/>
    <mergeCell ref="B155:B156"/>
    <mergeCell ref="E155:E156"/>
    <mergeCell ref="B157:B158"/>
    <mergeCell ref="E157:E158"/>
    <mergeCell ref="I116:I154"/>
    <mergeCell ref="G117:G118"/>
    <mergeCell ref="H117:H118"/>
    <mergeCell ref="G127:G128"/>
    <mergeCell ref="H127:H128"/>
    <mergeCell ref="G143:G144"/>
    <mergeCell ref="A200:A204"/>
    <mergeCell ref="B200:B204"/>
    <mergeCell ref="B161:B162"/>
    <mergeCell ref="E161:E162"/>
    <mergeCell ref="B164:B169"/>
    <mergeCell ref="E164:E169"/>
    <mergeCell ref="A170:A197"/>
    <mergeCell ref="B171:B197"/>
    <mergeCell ref="E171:E174"/>
    <mergeCell ref="E176:E197"/>
    <mergeCell ref="A116:A169"/>
    <mergeCell ref="B117:B126"/>
    <mergeCell ref="E117:E126"/>
    <mergeCell ref="B127:B142"/>
    <mergeCell ref="E127:E142"/>
    <mergeCell ref="B143:B154"/>
    <mergeCell ref="E143:E154"/>
    <mergeCell ref="B159:B160"/>
    <mergeCell ref="E159:E160"/>
    <mergeCell ref="A198:A199"/>
    <mergeCell ref="A107:A110"/>
    <mergeCell ref="I107:I110"/>
    <mergeCell ref="A111:A115"/>
    <mergeCell ref="B111:B115"/>
    <mergeCell ref="E111:E115"/>
    <mergeCell ref="G111:G112"/>
    <mergeCell ref="H111:H112"/>
    <mergeCell ref="I111:I115"/>
    <mergeCell ref="J90:J92"/>
    <mergeCell ref="B96:B97"/>
    <mergeCell ref="E96:E97"/>
    <mergeCell ref="B98:B100"/>
    <mergeCell ref="E98:E100"/>
    <mergeCell ref="G90:G92"/>
    <mergeCell ref="H90:H92"/>
    <mergeCell ref="I90:I101"/>
    <mergeCell ref="B102:B106"/>
    <mergeCell ref="E102:E106"/>
    <mergeCell ref="A90:A106"/>
    <mergeCell ref="B90:B94"/>
    <mergeCell ref="E90:E94"/>
    <mergeCell ref="B85:B88"/>
    <mergeCell ref="E85:E88"/>
    <mergeCell ref="A54:A65"/>
    <mergeCell ref="B54:B61"/>
    <mergeCell ref="E54:E61"/>
    <mergeCell ref="I54:I65"/>
    <mergeCell ref="B62:B64"/>
    <mergeCell ref="E62:E64"/>
    <mergeCell ref="A66:A89"/>
    <mergeCell ref="B66:B73"/>
    <mergeCell ref="E66:E73"/>
    <mergeCell ref="B74:B82"/>
    <mergeCell ref="E74:E82"/>
    <mergeCell ref="A32:A53"/>
    <mergeCell ref="I32:I52"/>
    <mergeCell ref="B35:B37"/>
    <mergeCell ref="E35:E37"/>
    <mergeCell ref="B39:B50"/>
    <mergeCell ref="E39:E50"/>
    <mergeCell ref="G40:G41"/>
    <mergeCell ref="H40:H41"/>
    <mergeCell ref="A22:A31"/>
    <mergeCell ref="B22:B23"/>
    <mergeCell ref="E22:E23"/>
    <mergeCell ref="I22:I31"/>
    <mergeCell ref="L22:L31"/>
    <mergeCell ref="M22:M31"/>
    <mergeCell ref="L8:L16"/>
    <mergeCell ref="M8:M16"/>
    <mergeCell ref="B13:B16"/>
    <mergeCell ref="E13:E16"/>
    <mergeCell ref="B17:B20"/>
    <mergeCell ref="E17:E20"/>
    <mergeCell ref="A1:J1"/>
    <mergeCell ref="A5:C5"/>
    <mergeCell ref="G5:I5"/>
    <mergeCell ref="J5:J6"/>
    <mergeCell ref="A7:A21"/>
    <mergeCell ref="B8:B12"/>
    <mergeCell ref="E8:E12"/>
    <mergeCell ref="I8:I16"/>
    <mergeCell ref="B2:C2"/>
    <mergeCell ref="J127:J142"/>
    <mergeCell ref="K127:K142"/>
    <mergeCell ref="L127:L142"/>
    <mergeCell ref="M127:M142"/>
    <mergeCell ref="M143:M154"/>
    <mergeCell ref="L143:L154"/>
    <mergeCell ref="K143:K154"/>
    <mergeCell ref="J143:J154"/>
    <mergeCell ref="L54:L65"/>
    <mergeCell ref="J107:J108"/>
    <mergeCell ref="K107:K108"/>
    <mergeCell ref="J111:J115"/>
    <mergeCell ref="K111:K115"/>
    <mergeCell ref="L111:L115"/>
    <mergeCell ref="M111:M115"/>
    <mergeCell ref="K90:K92"/>
    <mergeCell ref="J75:J82"/>
    <mergeCell ref="J54:J65"/>
    <mergeCell ref="K54:K65"/>
    <mergeCell ref="L32:L52"/>
    <mergeCell ref="M32:M65"/>
    <mergeCell ref="L90:L101"/>
    <mergeCell ref="M90:M101"/>
    <mergeCell ref="L107:L110"/>
    <mergeCell ref="M107:M110"/>
    <mergeCell ref="K117:K126"/>
    <mergeCell ref="J117:J126"/>
    <mergeCell ref="L117:L126"/>
    <mergeCell ref="M117:M126"/>
    <mergeCell ref="J39:J50"/>
    <mergeCell ref="K39:K50"/>
  </mergeCells>
  <hyperlinks>
    <hyperlink ref="K8" r:id="rId1"/>
    <hyperlink ref="K9" r:id="rId2"/>
    <hyperlink ref="K10" r:id="rId3"/>
    <hyperlink ref="K13" r:id="rId4"/>
    <hyperlink ref="K15" r:id="rId5"/>
    <hyperlink ref="K24" r:id="rId6"/>
    <hyperlink ref="K28" r:id="rId7"/>
    <hyperlink ref="K27" r:id="rId8"/>
    <hyperlink ref="K26" r:id="rId9" display="http://www.cundinamarca.gov.co/Home/SecretariasEntidades.gc/Secretariadesalud/SecretariadesaludDespliegue/ascontenido/asservicioalciudadano_contenidos/assecresalud_servalciud_pregfrecu/csecresalud_servalciud_pregfrecusaludpu"/>
    <hyperlink ref="K32" r:id="rId10"/>
    <hyperlink ref="K33" r:id="rId11"/>
    <hyperlink ref="K34" r:id="rId12"/>
    <hyperlink ref="K35" r:id="rId13"/>
    <hyperlink ref="K38" r:id="rId14"/>
    <hyperlink ref="K54" r:id="rId15" display="http://www.cundinamarca.gov.co/Home/SecretariasEntidades.gc/Secretariadesalud/SecretariadesaludDespliegue/ascontenido/asdocumentacion_contenidos/csecresalud_centrodoc_normatividad"/>
    <hyperlink ref="K90" r:id="rId16"/>
    <hyperlink ref="K93" r:id="rId17"/>
    <hyperlink ref="K96" r:id="rId18"/>
    <hyperlink ref="K97" r:id="rId19"/>
    <hyperlink ref="K101" r:id="rId20"/>
    <hyperlink ref="K22" r:id="rId21" display="https://coronavirus-cundinamarca-cundinamarca-map.hub.arcgis.com/https://coronavirus-cundinamarca-cundinamarca-map.hub.arcgis.com/"/>
    <hyperlink ref="K31" r:id="rId22" display="http://www.cundinamarca.gov.co/Home/SecretariasEntidades.gc/Secretariadesalud/SecretariadesaludDespliegue/ascontenido/asmunicipiossaludables/csecresalud_municipiossalud_histclini"/>
    <hyperlink ref="K83" r:id="rId23"/>
    <hyperlink ref="K107" r:id="rId24"/>
    <hyperlink ref="K110" r:id="rId25"/>
    <hyperlink ref="K111" r:id="rId26" display="http://www.cundinamarca.gov.co/Home/SecretariasEntidades.gc/Secretariadesalud/SecretariadesaludDespliegue/ascontenido/asservicioalciudadano_contenidos/csecresalud_servalciud_tramitess"/>
    <hyperlink ref="K25" r:id="rId27"/>
  </hyperlinks>
  <pageMargins left="0.7" right="0.7" top="0.75" bottom="0.75" header="0.51180555555555496" footer="0.51180555555555496"/>
  <pageSetup firstPageNumber="0" orientation="portrait" horizontalDpi="300" verticalDpi="300" r:id="rId28"/>
  <tableParts count="1">
    <tablePart r:id="rId29"/>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Lista!$A$1:$A$4</xm:f>
          </x14:formula1>
          <xm:sqref>G8:G154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zoomScaleNormal="100" workbookViewId="0">
      <pane xSplit="2" ySplit="7" topLeftCell="C8" activePane="bottomRight" state="frozen"/>
      <selection pane="topRight" activeCell="C1" sqref="C1"/>
      <selection pane="bottomLeft" activeCell="A8" sqref="A8"/>
      <selection pane="bottomRight" activeCell="J9" sqref="J9"/>
    </sheetView>
  </sheetViews>
  <sheetFormatPr baseColWidth="10" defaultColWidth="9.140625" defaultRowHeight="15"/>
  <cols>
    <col min="1" max="1" width="26.7109375" style="42" customWidth="1"/>
    <col min="2" max="2" width="22.28515625" style="43" customWidth="1"/>
    <col min="3" max="3" width="38.7109375" style="43" customWidth="1"/>
    <col min="4" max="4" width="41" style="43" customWidth="1"/>
    <col min="5" max="5" width="13.7109375" style="43" customWidth="1"/>
    <col min="6" max="6" width="11.42578125" style="43" hidden="1" customWidth="1"/>
    <col min="7" max="7" width="12.85546875" style="44" customWidth="1"/>
    <col min="8" max="8" width="13" style="45" customWidth="1"/>
    <col min="9" max="9" width="12.7109375" style="46" customWidth="1"/>
    <col min="10" max="10" width="46.28515625" style="43" customWidth="1"/>
    <col min="11" max="11" width="28.42578125" style="47" customWidth="1"/>
    <col min="12" max="12" width="31" style="9" customWidth="1"/>
    <col min="13" max="13" width="54.140625" style="9" customWidth="1"/>
    <col min="14" max="16384" width="9.140625" style="9"/>
  </cols>
  <sheetData>
    <row r="1" spans="1:13">
      <c r="A1" s="205" t="s">
        <v>428</v>
      </c>
      <c r="B1" s="205"/>
      <c r="C1" s="205"/>
      <c r="D1" s="205"/>
      <c r="E1" s="205"/>
      <c r="F1" s="205"/>
      <c r="G1" s="205"/>
      <c r="H1" s="205"/>
      <c r="I1" s="205"/>
      <c r="J1" s="205"/>
    </row>
    <row r="2" spans="1:13">
      <c r="A2" s="78" t="s">
        <v>427</v>
      </c>
      <c r="B2" s="79" t="s">
        <v>470</v>
      </c>
    </row>
    <row r="3" spans="1:13" ht="15.75" hidden="1" customHeight="1">
      <c r="A3" s="78" t="s">
        <v>426</v>
      </c>
      <c r="B3" s="80"/>
      <c r="C3" s="80"/>
      <c r="D3" s="80"/>
    </row>
    <row r="4" spans="1:13">
      <c r="A4" s="42" t="s">
        <v>425</v>
      </c>
      <c r="B4" s="81">
        <v>44350</v>
      </c>
    </row>
    <row r="5" spans="1:13" ht="15.95" customHeight="1">
      <c r="A5" s="206" t="s">
        <v>424</v>
      </c>
      <c r="B5" s="206"/>
      <c r="C5" s="206"/>
      <c r="D5" s="11" t="s">
        <v>423</v>
      </c>
      <c r="E5" s="11" t="s">
        <v>422</v>
      </c>
      <c r="F5" s="11" t="s">
        <v>421</v>
      </c>
      <c r="G5" s="207" t="s">
        <v>420</v>
      </c>
      <c r="H5" s="207"/>
      <c r="I5" s="207"/>
      <c r="J5" s="208" t="s">
        <v>419</v>
      </c>
      <c r="K5" s="12" t="s">
        <v>418</v>
      </c>
      <c r="L5" s="73" t="s">
        <v>417</v>
      </c>
      <c r="M5" s="73" t="s">
        <v>416</v>
      </c>
    </row>
    <row r="6" spans="1:13" ht="15.95" customHeight="1">
      <c r="A6" s="11" t="s">
        <v>12</v>
      </c>
      <c r="B6" s="11" t="s">
        <v>415</v>
      </c>
      <c r="C6" s="11" t="s">
        <v>414</v>
      </c>
      <c r="D6" s="11"/>
      <c r="E6" s="11"/>
      <c r="F6" s="11"/>
      <c r="G6" s="13" t="s">
        <v>413</v>
      </c>
      <c r="H6" s="14" t="s">
        <v>412</v>
      </c>
      <c r="I6" s="12" t="s">
        <v>411</v>
      </c>
      <c r="J6" s="209"/>
      <c r="K6" s="86"/>
      <c r="L6" s="74"/>
      <c r="M6" s="74"/>
    </row>
    <row r="7" spans="1:13" ht="30" hidden="1">
      <c r="A7" s="183" t="s">
        <v>410</v>
      </c>
      <c r="B7" s="19" t="s">
        <v>409</v>
      </c>
      <c r="C7" s="19" t="s">
        <v>408</v>
      </c>
      <c r="D7" s="19" t="s">
        <v>407</v>
      </c>
      <c r="E7" s="19" t="s">
        <v>406</v>
      </c>
      <c r="F7" s="16">
        <v>353</v>
      </c>
      <c r="G7" s="17" t="s">
        <v>405</v>
      </c>
      <c r="H7" s="18">
        <f t="shared" ref="H7:H37" si="0">IF(G7="SI",1,IF(G7="PARCIAL",0.5,IF(G7="NO APLICA","",0)))</f>
        <v>0</v>
      </c>
      <c r="I7" s="20"/>
      <c r="J7" s="19"/>
      <c r="K7" s="22"/>
      <c r="L7" s="75"/>
      <c r="M7" s="75"/>
    </row>
    <row r="8" spans="1:13" ht="105">
      <c r="A8" s="183"/>
      <c r="B8" s="180" t="s">
        <v>404</v>
      </c>
      <c r="C8" s="19" t="s">
        <v>403</v>
      </c>
      <c r="D8" s="19" t="s">
        <v>402</v>
      </c>
      <c r="E8" s="180" t="s">
        <v>337</v>
      </c>
      <c r="F8" s="16">
        <v>200</v>
      </c>
      <c r="G8" s="17" t="s">
        <v>429</v>
      </c>
      <c r="H8" s="18">
        <f t="shared" si="0"/>
        <v>1</v>
      </c>
      <c r="I8" s="184">
        <f>AVERAGE(H8,H9,H10,H13,H15,H16)</f>
        <v>1</v>
      </c>
      <c r="J8" s="19"/>
      <c r="K8" s="102" t="s">
        <v>469</v>
      </c>
      <c r="L8" s="168"/>
      <c r="M8" s="168"/>
    </row>
    <row r="9" spans="1:13" ht="105">
      <c r="A9" s="183"/>
      <c r="B9" s="180"/>
      <c r="C9" s="19" t="s">
        <v>401</v>
      </c>
      <c r="D9" s="19" t="s">
        <v>400</v>
      </c>
      <c r="E9" s="180"/>
      <c r="F9" s="16">
        <v>201</v>
      </c>
      <c r="G9" s="17" t="s">
        <v>429</v>
      </c>
      <c r="H9" s="18">
        <f t="shared" si="0"/>
        <v>1</v>
      </c>
      <c r="I9" s="184"/>
      <c r="J9" s="19"/>
      <c r="K9" s="102" t="s">
        <v>469</v>
      </c>
      <c r="L9" s="169"/>
      <c r="M9" s="169"/>
    </row>
    <row r="10" spans="1:13" ht="105">
      <c r="A10" s="183"/>
      <c r="B10" s="180"/>
      <c r="C10" s="19" t="s">
        <v>399</v>
      </c>
      <c r="D10" s="19"/>
      <c r="E10" s="180"/>
      <c r="F10" s="16">
        <v>202</v>
      </c>
      <c r="G10" s="17" t="s">
        <v>429</v>
      </c>
      <c r="H10" s="18">
        <f t="shared" si="0"/>
        <v>1</v>
      </c>
      <c r="I10" s="184"/>
      <c r="J10" s="19"/>
      <c r="K10" s="102" t="s">
        <v>469</v>
      </c>
      <c r="L10" s="169"/>
      <c r="M10" s="169"/>
    </row>
    <row r="11" spans="1:13" hidden="1">
      <c r="A11" s="183"/>
      <c r="B11" s="180"/>
      <c r="C11" s="19" t="s">
        <v>398</v>
      </c>
      <c r="D11" s="19" t="s">
        <v>397</v>
      </c>
      <c r="E11" s="180"/>
      <c r="F11" s="16">
        <v>203</v>
      </c>
      <c r="G11" s="17"/>
      <c r="H11" s="18">
        <f t="shared" si="0"/>
        <v>0</v>
      </c>
      <c r="I11" s="184"/>
      <c r="J11" s="19"/>
      <c r="K11" s="22"/>
      <c r="L11" s="169"/>
      <c r="M11" s="169"/>
    </row>
    <row r="12" spans="1:13" ht="90" hidden="1" customHeight="1">
      <c r="A12" s="183"/>
      <c r="B12" s="180"/>
      <c r="C12" s="19" t="s">
        <v>396</v>
      </c>
      <c r="D12" s="19" t="s">
        <v>395</v>
      </c>
      <c r="E12" s="180"/>
      <c r="F12" s="16">
        <v>204</v>
      </c>
      <c r="G12" s="17"/>
      <c r="H12" s="18">
        <f t="shared" si="0"/>
        <v>0</v>
      </c>
      <c r="I12" s="184"/>
      <c r="J12" s="19"/>
      <c r="K12" s="22"/>
      <c r="L12" s="169"/>
      <c r="M12" s="169"/>
    </row>
    <row r="13" spans="1:13" ht="105">
      <c r="A13" s="183"/>
      <c r="B13" s="180" t="s">
        <v>394</v>
      </c>
      <c r="C13" s="19" t="s">
        <v>393</v>
      </c>
      <c r="D13" s="19" t="s">
        <v>392</v>
      </c>
      <c r="E13" s="180" t="s">
        <v>391</v>
      </c>
      <c r="F13" s="16">
        <v>205</v>
      </c>
      <c r="G13" s="17" t="s">
        <v>429</v>
      </c>
      <c r="H13" s="18">
        <f t="shared" si="0"/>
        <v>1</v>
      </c>
      <c r="I13" s="184"/>
      <c r="J13" s="19"/>
      <c r="K13" s="102" t="s">
        <v>469</v>
      </c>
      <c r="L13" s="169"/>
      <c r="M13" s="169"/>
    </row>
    <row r="14" spans="1:13" ht="60" hidden="1">
      <c r="A14" s="183"/>
      <c r="B14" s="180"/>
      <c r="C14" s="19" t="s">
        <v>390</v>
      </c>
      <c r="D14" s="19" t="s">
        <v>389</v>
      </c>
      <c r="E14" s="180"/>
      <c r="F14" s="16">
        <v>206</v>
      </c>
      <c r="G14" s="17"/>
      <c r="H14" s="18">
        <f t="shared" si="0"/>
        <v>0</v>
      </c>
      <c r="I14" s="184"/>
      <c r="J14" s="19"/>
      <c r="K14" s="22"/>
      <c r="L14" s="169"/>
      <c r="M14" s="169"/>
    </row>
    <row r="15" spans="1:13" ht="105">
      <c r="A15" s="183"/>
      <c r="B15" s="180"/>
      <c r="C15" s="19" t="s">
        <v>388</v>
      </c>
      <c r="D15" s="19"/>
      <c r="E15" s="180"/>
      <c r="F15" s="16">
        <v>207</v>
      </c>
      <c r="G15" s="17" t="s">
        <v>429</v>
      </c>
      <c r="H15" s="18">
        <f t="shared" si="0"/>
        <v>1</v>
      </c>
      <c r="I15" s="184"/>
      <c r="J15" s="19"/>
      <c r="K15" s="102" t="s">
        <v>469</v>
      </c>
      <c r="L15" s="169"/>
      <c r="M15" s="169"/>
    </row>
    <row r="16" spans="1:13" ht="105">
      <c r="A16" s="183"/>
      <c r="B16" s="180"/>
      <c r="C16" s="19" t="s">
        <v>387</v>
      </c>
      <c r="D16" s="19" t="s">
        <v>386</v>
      </c>
      <c r="E16" s="180"/>
      <c r="F16" s="16">
        <v>208</v>
      </c>
      <c r="G16" s="17" t="s">
        <v>429</v>
      </c>
      <c r="H16" s="18">
        <f t="shared" si="0"/>
        <v>1</v>
      </c>
      <c r="I16" s="184"/>
      <c r="J16" s="19"/>
      <c r="K16" s="102" t="s">
        <v>469</v>
      </c>
      <c r="L16" s="170"/>
      <c r="M16" s="170"/>
    </row>
    <row r="17" spans="1:13" ht="30" hidden="1">
      <c r="A17" s="183"/>
      <c r="B17" s="180" t="s">
        <v>385</v>
      </c>
      <c r="C17" s="19" t="s">
        <v>384</v>
      </c>
      <c r="D17" s="19"/>
      <c r="E17" s="180" t="s">
        <v>383</v>
      </c>
      <c r="F17" s="16">
        <v>209</v>
      </c>
      <c r="G17" s="17"/>
      <c r="H17" s="18">
        <f t="shared" si="0"/>
        <v>0</v>
      </c>
      <c r="I17" s="20"/>
      <c r="J17" s="19"/>
      <c r="K17" s="22"/>
      <c r="L17" s="75"/>
      <c r="M17" s="75"/>
    </row>
    <row r="18" spans="1:13" ht="30" hidden="1">
      <c r="A18" s="183"/>
      <c r="B18" s="180"/>
      <c r="C18" s="19" t="s">
        <v>382</v>
      </c>
      <c r="D18" s="19"/>
      <c r="E18" s="180"/>
      <c r="F18" s="16">
        <v>210</v>
      </c>
      <c r="G18" s="17"/>
      <c r="H18" s="18">
        <f t="shared" si="0"/>
        <v>0</v>
      </c>
      <c r="I18" s="20"/>
      <c r="J18" s="19"/>
      <c r="K18" s="22"/>
      <c r="L18" s="75"/>
      <c r="M18" s="75"/>
    </row>
    <row r="19" spans="1:13" ht="30" hidden="1">
      <c r="A19" s="183"/>
      <c r="B19" s="180"/>
      <c r="C19" s="19" t="s">
        <v>381</v>
      </c>
      <c r="D19" s="19"/>
      <c r="E19" s="180"/>
      <c r="F19" s="16">
        <v>211</v>
      </c>
      <c r="G19" s="17"/>
      <c r="H19" s="18">
        <f t="shared" si="0"/>
        <v>0</v>
      </c>
      <c r="I19" s="20"/>
      <c r="J19" s="19"/>
      <c r="K19" s="22"/>
      <c r="L19" s="75"/>
      <c r="M19" s="75"/>
    </row>
    <row r="20" spans="1:13" ht="30" hidden="1">
      <c r="A20" s="183"/>
      <c r="B20" s="180"/>
      <c r="C20" s="19" t="s">
        <v>380</v>
      </c>
      <c r="D20" s="19"/>
      <c r="E20" s="180"/>
      <c r="F20" s="16">
        <v>212</v>
      </c>
      <c r="G20" s="17"/>
      <c r="H20" s="18">
        <f t="shared" si="0"/>
        <v>0</v>
      </c>
      <c r="I20" s="20"/>
      <c r="J20" s="19"/>
      <c r="K20" s="22"/>
      <c r="L20" s="75"/>
      <c r="M20" s="75"/>
    </row>
    <row r="21" spans="1:13" ht="105" hidden="1">
      <c r="A21" s="183"/>
      <c r="B21" s="19" t="s">
        <v>379</v>
      </c>
      <c r="C21" s="19" t="s">
        <v>378</v>
      </c>
      <c r="D21" s="19" t="s">
        <v>377</v>
      </c>
      <c r="E21" s="19" t="s">
        <v>376</v>
      </c>
      <c r="F21" s="16">
        <v>213</v>
      </c>
      <c r="G21" s="17"/>
      <c r="H21" s="18">
        <f t="shared" si="0"/>
        <v>0</v>
      </c>
      <c r="I21" s="20"/>
      <c r="J21" s="19"/>
      <c r="K21" s="22"/>
      <c r="L21" s="75"/>
      <c r="M21" s="75"/>
    </row>
    <row r="22" spans="1:13" ht="135">
      <c r="A22" s="183" t="s">
        <v>375</v>
      </c>
      <c r="B22" s="180" t="s">
        <v>374</v>
      </c>
      <c r="C22" s="19" t="s">
        <v>373</v>
      </c>
      <c r="D22" s="19" t="s">
        <v>372</v>
      </c>
      <c r="E22" s="180" t="s">
        <v>371</v>
      </c>
      <c r="F22" s="16">
        <v>214</v>
      </c>
      <c r="G22" s="17" t="s">
        <v>430</v>
      </c>
      <c r="H22" s="18">
        <f t="shared" si="0"/>
        <v>0.5</v>
      </c>
      <c r="I22" s="184">
        <f>AVERAGE(H22,H23,H24,H25,H26,H27,H28,H29,H30,H31)</f>
        <v>0.7</v>
      </c>
      <c r="J22" s="19" t="s">
        <v>1205</v>
      </c>
      <c r="K22" s="102" t="s">
        <v>473</v>
      </c>
      <c r="L22" s="168"/>
      <c r="M22" s="168"/>
    </row>
    <row r="23" spans="1:13" ht="105">
      <c r="A23" s="183"/>
      <c r="B23" s="180"/>
      <c r="C23" s="19" t="s">
        <v>370</v>
      </c>
      <c r="D23" s="19" t="s">
        <v>369</v>
      </c>
      <c r="E23" s="180"/>
      <c r="F23" s="16">
        <v>215</v>
      </c>
      <c r="G23" s="17" t="s">
        <v>429</v>
      </c>
      <c r="H23" s="18">
        <f t="shared" si="0"/>
        <v>1</v>
      </c>
      <c r="I23" s="184"/>
      <c r="J23" s="19"/>
      <c r="K23" s="102" t="s">
        <v>473</v>
      </c>
      <c r="L23" s="169"/>
      <c r="M23" s="169"/>
    </row>
    <row r="24" spans="1:13" ht="120">
      <c r="A24" s="183"/>
      <c r="B24" s="19" t="s">
        <v>368</v>
      </c>
      <c r="C24" s="19" t="s">
        <v>367</v>
      </c>
      <c r="D24" s="19" t="s">
        <v>366</v>
      </c>
      <c r="E24" s="19"/>
      <c r="F24" s="16">
        <v>216</v>
      </c>
      <c r="G24" s="17" t="s">
        <v>430</v>
      </c>
      <c r="H24" s="18">
        <f t="shared" si="0"/>
        <v>0.5</v>
      </c>
      <c r="I24" s="184"/>
      <c r="J24" s="19" t="s">
        <v>1206</v>
      </c>
      <c r="K24" s="102" t="s">
        <v>475</v>
      </c>
      <c r="L24" s="169"/>
      <c r="M24" s="169"/>
    </row>
    <row r="25" spans="1:13" ht="105">
      <c r="A25" s="183"/>
      <c r="B25" s="19" t="s">
        <v>365</v>
      </c>
      <c r="C25" s="19" t="s">
        <v>364</v>
      </c>
      <c r="D25" s="19"/>
      <c r="E25" s="19"/>
      <c r="F25" s="16">
        <v>217</v>
      </c>
      <c r="G25" s="17" t="s">
        <v>430</v>
      </c>
      <c r="H25" s="18">
        <f t="shared" si="0"/>
        <v>0.5</v>
      </c>
      <c r="I25" s="184"/>
      <c r="J25" s="19" t="s">
        <v>485</v>
      </c>
      <c r="K25" s="102" t="s">
        <v>484</v>
      </c>
      <c r="L25" s="169"/>
      <c r="M25" s="169"/>
    </row>
    <row r="26" spans="1:13" ht="105">
      <c r="A26" s="183"/>
      <c r="B26" s="19" t="s">
        <v>363</v>
      </c>
      <c r="C26" s="19" t="s">
        <v>362</v>
      </c>
      <c r="D26" s="19" t="s">
        <v>361</v>
      </c>
      <c r="E26" s="19"/>
      <c r="F26" s="16">
        <v>218</v>
      </c>
      <c r="G26" s="17" t="s">
        <v>430</v>
      </c>
      <c r="H26" s="18">
        <f t="shared" si="0"/>
        <v>0.5</v>
      </c>
      <c r="I26" s="184"/>
      <c r="J26" s="19"/>
      <c r="K26" s="102" t="s">
        <v>476</v>
      </c>
      <c r="L26" s="169"/>
      <c r="M26" s="169"/>
    </row>
    <row r="27" spans="1:13" ht="90">
      <c r="A27" s="183"/>
      <c r="B27" s="19" t="s">
        <v>360</v>
      </c>
      <c r="C27" s="19" t="s">
        <v>359</v>
      </c>
      <c r="D27" s="19"/>
      <c r="E27" s="19"/>
      <c r="F27" s="16">
        <v>219</v>
      </c>
      <c r="G27" s="17" t="s">
        <v>429</v>
      </c>
      <c r="H27" s="18">
        <f t="shared" si="0"/>
        <v>1</v>
      </c>
      <c r="I27" s="184"/>
      <c r="J27" s="19"/>
      <c r="K27" s="102" t="s">
        <v>477</v>
      </c>
      <c r="L27" s="169"/>
      <c r="M27" s="169"/>
    </row>
    <row r="28" spans="1:13" ht="120">
      <c r="A28" s="183"/>
      <c r="B28" s="19" t="s">
        <v>358</v>
      </c>
      <c r="C28" s="19" t="s">
        <v>357</v>
      </c>
      <c r="D28" s="19"/>
      <c r="E28" s="19"/>
      <c r="F28" s="16">
        <v>220</v>
      </c>
      <c r="G28" s="17" t="s">
        <v>429</v>
      </c>
      <c r="H28" s="18">
        <f t="shared" si="0"/>
        <v>1</v>
      </c>
      <c r="I28" s="184"/>
      <c r="J28" s="19"/>
      <c r="K28" s="102" t="s">
        <v>478</v>
      </c>
      <c r="L28" s="169"/>
      <c r="M28" s="169"/>
    </row>
    <row r="29" spans="1:13" ht="105">
      <c r="A29" s="183"/>
      <c r="B29" s="19" t="s">
        <v>356</v>
      </c>
      <c r="C29" s="19" t="s">
        <v>355</v>
      </c>
      <c r="D29" s="19"/>
      <c r="E29" s="19"/>
      <c r="F29" s="16">
        <v>221</v>
      </c>
      <c r="G29" s="17" t="s">
        <v>429</v>
      </c>
      <c r="H29" s="18">
        <f t="shared" si="0"/>
        <v>1</v>
      </c>
      <c r="I29" s="184"/>
      <c r="J29" s="19"/>
      <c r="K29" s="102" t="s">
        <v>474</v>
      </c>
      <c r="L29" s="169"/>
      <c r="M29" s="169"/>
    </row>
    <row r="30" spans="1:13" ht="105">
      <c r="A30" s="183"/>
      <c r="B30" s="19" t="s">
        <v>354</v>
      </c>
      <c r="C30" s="19" t="s">
        <v>353</v>
      </c>
      <c r="D30" s="19"/>
      <c r="E30" s="19" t="s">
        <v>352</v>
      </c>
      <c r="F30" s="16">
        <v>222</v>
      </c>
      <c r="G30" s="17" t="s">
        <v>429</v>
      </c>
      <c r="H30" s="18">
        <f t="shared" si="0"/>
        <v>1</v>
      </c>
      <c r="I30" s="184"/>
      <c r="J30" s="19" t="s">
        <v>542</v>
      </c>
      <c r="K30" s="102" t="s">
        <v>479</v>
      </c>
      <c r="L30" s="169"/>
      <c r="M30" s="169"/>
    </row>
    <row r="31" spans="1:13" ht="60">
      <c r="A31" s="183"/>
      <c r="B31" s="19" t="s">
        <v>351</v>
      </c>
      <c r="C31" s="19" t="s">
        <v>350</v>
      </c>
      <c r="D31" s="19" t="s">
        <v>349</v>
      </c>
      <c r="E31" s="19" t="s">
        <v>345</v>
      </c>
      <c r="F31" s="16">
        <v>223</v>
      </c>
      <c r="G31" s="17" t="s">
        <v>405</v>
      </c>
      <c r="H31" s="18">
        <f t="shared" si="0"/>
        <v>0</v>
      </c>
      <c r="I31" s="184"/>
      <c r="J31" s="19"/>
      <c r="K31" s="22"/>
      <c r="L31" s="170"/>
      <c r="M31" s="170"/>
    </row>
    <row r="32" spans="1:13" ht="105">
      <c r="A32" s="183" t="s">
        <v>348</v>
      </c>
      <c r="B32" s="19" t="s">
        <v>347</v>
      </c>
      <c r="C32" s="83" t="s">
        <v>346</v>
      </c>
      <c r="D32" s="19"/>
      <c r="E32" s="19" t="s">
        <v>345</v>
      </c>
      <c r="F32" s="16">
        <v>224</v>
      </c>
      <c r="G32" s="17" t="s">
        <v>430</v>
      </c>
      <c r="H32" s="18">
        <f t="shared" si="0"/>
        <v>0.5</v>
      </c>
      <c r="I32" s="184">
        <f>AVERAGE(H32,H33,H34,H35,H38,H39,H40,H42,H43,H44,H45,H46,H47,H48,H49,H50,H52)</f>
        <v>0.53125</v>
      </c>
      <c r="J32" s="19" t="s">
        <v>1207</v>
      </c>
      <c r="K32" s="102" t="s">
        <v>469</v>
      </c>
      <c r="L32" s="168"/>
      <c r="M32" s="168"/>
    </row>
    <row r="33" spans="1:13" ht="105">
      <c r="A33" s="183"/>
      <c r="B33" s="19" t="s">
        <v>344</v>
      </c>
      <c r="C33" s="83" t="s">
        <v>343</v>
      </c>
      <c r="D33" s="19"/>
      <c r="E33" s="19" t="s">
        <v>337</v>
      </c>
      <c r="F33" s="16">
        <v>225</v>
      </c>
      <c r="G33" s="17" t="s">
        <v>430</v>
      </c>
      <c r="H33" s="18">
        <f t="shared" si="0"/>
        <v>0.5</v>
      </c>
      <c r="I33" s="184"/>
      <c r="J33" s="19" t="s">
        <v>1208</v>
      </c>
      <c r="K33" s="102" t="s">
        <v>480</v>
      </c>
      <c r="L33" s="169"/>
      <c r="M33" s="169"/>
    </row>
    <row r="34" spans="1:13" ht="105">
      <c r="A34" s="183"/>
      <c r="B34" s="19" t="s">
        <v>342</v>
      </c>
      <c r="C34" s="83" t="s">
        <v>341</v>
      </c>
      <c r="D34" s="19"/>
      <c r="E34" s="19" t="s">
        <v>340</v>
      </c>
      <c r="F34" s="16">
        <v>226</v>
      </c>
      <c r="G34" s="17" t="s">
        <v>429</v>
      </c>
      <c r="H34" s="18">
        <f t="shared" si="0"/>
        <v>1</v>
      </c>
      <c r="I34" s="184"/>
      <c r="J34" s="19"/>
      <c r="K34" s="102" t="s">
        <v>481</v>
      </c>
      <c r="L34" s="169"/>
      <c r="M34" s="169"/>
    </row>
    <row r="35" spans="1:13" ht="120">
      <c r="A35" s="183"/>
      <c r="B35" s="199" t="s">
        <v>339</v>
      </c>
      <c r="C35" s="83" t="s">
        <v>338</v>
      </c>
      <c r="D35" s="19"/>
      <c r="E35" s="180" t="s">
        <v>337</v>
      </c>
      <c r="F35" s="16">
        <v>227</v>
      </c>
      <c r="G35" s="17" t="s">
        <v>429</v>
      </c>
      <c r="H35" s="18">
        <f t="shared" si="0"/>
        <v>1</v>
      </c>
      <c r="I35" s="184"/>
      <c r="J35" s="19"/>
      <c r="K35" s="102" t="s">
        <v>482</v>
      </c>
      <c r="L35" s="169"/>
      <c r="M35" s="169"/>
    </row>
    <row r="36" spans="1:13" ht="32.1" hidden="1" customHeight="1">
      <c r="A36" s="183"/>
      <c r="B36" s="200"/>
      <c r="C36" s="83" t="s">
        <v>336</v>
      </c>
      <c r="D36" s="19"/>
      <c r="E36" s="180"/>
      <c r="F36" s="16">
        <v>228</v>
      </c>
      <c r="G36" s="17"/>
      <c r="H36" s="18">
        <f t="shared" si="0"/>
        <v>0</v>
      </c>
      <c r="I36" s="184"/>
      <c r="J36" s="19"/>
      <c r="K36" s="22"/>
      <c r="L36" s="169"/>
      <c r="M36" s="169"/>
    </row>
    <row r="37" spans="1:13" ht="48" hidden="1" customHeight="1">
      <c r="A37" s="183"/>
      <c r="B37" s="201"/>
      <c r="C37" s="83" t="s">
        <v>335</v>
      </c>
      <c r="D37" s="19"/>
      <c r="E37" s="180"/>
      <c r="F37" s="16">
        <v>229</v>
      </c>
      <c r="G37" s="17"/>
      <c r="H37" s="18">
        <f t="shared" si="0"/>
        <v>0</v>
      </c>
      <c r="I37" s="184"/>
      <c r="J37" s="19"/>
      <c r="K37" s="22"/>
      <c r="L37" s="169"/>
      <c r="M37" s="169"/>
    </row>
    <row r="38" spans="1:13" ht="120">
      <c r="A38" s="183"/>
      <c r="B38" s="19" t="s">
        <v>334</v>
      </c>
      <c r="C38" s="83" t="s">
        <v>333</v>
      </c>
      <c r="D38" s="19"/>
      <c r="E38" s="19"/>
      <c r="F38" s="16"/>
      <c r="G38" s="17" t="s">
        <v>429</v>
      </c>
      <c r="H38" s="24"/>
      <c r="I38" s="184"/>
      <c r="J38" s="19"/>
      <c r="K38" s="102" t="s">
        <v>482</v>
      </c>
      <c r="L38" s="169"/>
      <c r="M38" s="169"/>
    </row>
    <row r="39" spans="1:13" ht="271.5">
      <c r="A39" s="183"/>
      <c r="B39" s="180" t="s">
        <v>332</v>
      </c>
      <c r="C39" s="83" t="s">
        <v>331</v>
      </c>
      <c r="D39" s="19" t="s">
        <v>330</v>
      </c>
      <c r="E39" s="180" t="s">
        <v>329</v>
      </c>
      <c r="F39" s="16">
        <v>230</v>
      </c>
      <c r="G39" s="17" t="s">
        <v>429</v>
      </c>
      <c r="H39" s="18">
        <f>IF(G39="SI",1,IF(G39="PARCIAL",0.5,IF(G39="NO APLICA","",0)))</f>
        <v>1</v>
      </c>
      <c r="I39" s="184"/>
      <c r="J39" s="277" t="s">
        <v>459</v>
      </c>
      <c r="K39" s="174" t="s">
        <v>482</v>
      </c>
      <c r="L39" s="169"/>
      <c r="M39" s="169"/>
    </row>
    <row r="40" spans="1:13" ht="32.1" customHeight="1">
      <c r="A40" s="183"/>
      <c r="B40" s="180"/>
      <c r="C40" s="83" t="s">
        <v>328</v>
      </c>
      <c r="D40" s="19"/>
      <c r="E40" s="180"/>
      <c r="F40" s="16">
        <v>429</v>
      </c>
      <c r="G40" s="185" t="s">
        <v>429</v>
      </c>
      <c r="H40" s="187">
        <f>IF(G40="SI",1,IF(G40="PARCIAL",0.5,IF(G40="NO APLICA","",0)))</f>
        <v>1</v>
      </c>
      <c r="I40" s="184"/>
      <c r="J40" s="278"/>
      <c r="K40" s="175"/>
      <c r="L40" s="169"/>
      <c r="M40" s="169"/>
    </row>
    <row r="41" spans="1:13" ht="165">
      <c r="A41" s="183"/>
      <c r="B41" s="180"/>
      <c r="C41" s="83" t="s">
        <v>327</v>
      </c>
      <c r="D41" s="19" t="s">
        <v>326</v>
      </c>
      <c r="E41" s="180"/>
      <c r="F41" s="16">
        <v>231</v>
      </c>
      <c r="G41" s="186"/>
      <c r="H41" s="188"/>
      <c r="I41" s="184"/>
      <c r="J41" s="278"/>
      <c r="K41" s="175"/>
      <c r="L41" s="169"/>
      <c r="M41" s="169"/>
    </row>
    <row r="42" spans="1:13" ht="165">
      <c r="A42" s="183"/>
      <c r="B42" s="180"/>
      <c r="C42" s="83" t="s">
        <v>325</v>
      </c>
      <c r="D42" s="19" t="s">
        <v>324</v>
      </c>
      <c r="E42" s="180"/>
      <c r="F42" s="16">
        <v>232</v>
      </c>
      <c r="G42" s="17" t="s">
        <v>405</v>
      </c>
      <c r="H42" s="18">
        <f t="shared" ref="H42:H90" si="1">IF(G42="SI",1,IF(G42="PARCIAL",0.5,IF(G42="NO APLICA","",0)))</f>
        <v>0</v>
      </c>
      <c r="I42" s="184"/>
      <c r="J42" s="278"/>
      <c r="K42" s="175"/>
      <c r="L42" s="169"/>
      <c r="M42" s="169"/>
    </row>
    <row r="43" spans="1:13" ht="165">
      <c r="A43" s="183"/>
      <c r="B43" s="180"/>
      <c r="C43" s="83" t="s">
        <v>323</v>
      </c>
      <c r="D43" s="19" t="s">
        <v>322</v>
      </c>
      <c r="E43" s="180"/>
      <c r="F43" s="16">
        <v>233</v>
      </c>
      <c r="G43" s="17" t="s">
        <v>405</v>
      </c>
      <c r="H43" s="18">
        <f t="shared" si="1"/>
        <v>0</v>
      </c>
      <c r="I43" s="184"/>
      <c r="J43" s="278"/>
      <c r="K43" s="175"/>
      <c r="L43" s="169"/>
      <c r="M43" s="169"/>
    </row>
    <row r="44" spans="1:13">
      <c r="A44" s="183"/>
      <c r="B44" s="180"/>
      <c r="C44" s="83" t="s">
        <v>321</v>
      </c>
      <c r="D44" s="19"/>
      <c r="E44" s="180"/>
      <c r="F44" s="16">
        <v>234</v>
      </c>
      <c r="G44" s="17" t="s">
        <v>405</v>
      </c>
      <c r="H44" s="18">
        <f t="shared" si="1"/>
        <v>0</v>
      </c>
      <c r="I44" s="184"/>
      <c r="J44" s="278"/>
      <c r="K44" s="175"/>
      <c r="L44" s="169"/>
      <c r="M44" s="169"/>
    </row>
    <row r="45" spans="1:13" ht="60">
      <c r="A45" s="183"/>
      <c r="B45" s="180"/>
      <c r="C45" s="83" t="s">
        <v>320</v>
      </c>
      <c r="D45" s="19"/>
      <c r="E45" s="180"/>
      <c r="F45" s="16">
        <v>235</v>
      </c>
      <c r="G45" s="17" t="s">
        <v>429</v>
      </c>
      <c r="H45" s="18">
        <f t="shared" si="1"/>
        <v>1</v>
      </c>
      <c r="I45" s="184"/>
      <c r="J45" s="278"/>
      <c r="K45" s="175"/>
      <c r="L45" s="169"/>
      <c r="M45" s="169"/>
    </row>
    <row r="46" spans="1:13" ht="30">
      <c r="A46" s="183"/>
      <c r="B46" s="180"/>
      <c r="C46" s="83" t="s">
        <v>319</v>
      </c>
      <c r="D46" s="19"/>
      <c r="E46" s="180"/>
      <c r="F46" s="16">
        <v>236</v>
      </c>
      <c r="G46" s="17" t="s">
        <v>405</v>
      </c>
      <c r="H46" s="18">
        <f t="shared" si="1"/>
        <v>0</v>
      </c>
      <c r="I46" s="184"/>
      <c r="J46" s="278"/>
      <c r="K46" s="175"/>
      <c r="L46" s="169"/>
      <c r="M46" s="169"/>
    </row>
    <row r="47" spans="1:13" ht="32.1" customHeight="1">
      <c r="A47" s="183"/>
      <c r="B47" s="180"/>
      <c r="C47" s="83" t="s">
        <v>318</v>
      </c>
      <c r="D47" s="19"/>
      <c r="E47" s="180"/>
      <c r="F47" s="16">
        <v>237</v>
      </c>
      <c r="G47" s="17" t="s">
        <v>429</v>
      </c>
      <c r="H47" s="18">
        <f t="shared" si="1"/>
        <v>1</v>
      </c>
      <c r="I47" s="184"/>
      <c r="J47" s="278"/>
      <c r="K47" s="175"/>
      <c r="L47" s="169"/>
      <c r="M47" s="169"/>
    </row>
    <row r="48" spans="1:13">
      <c r="A48" s="183"/>
      <c r="B48" s="180"/>
      <c r="C48" s="83" t="s">
        <v>317</v>
      </c>
      <c r="D48" s="19"/>
      <c r="E48" s="180"/>
      <c r="F48" s="16">
        <v>238</v>
      </c>
      <c r="G48" s="17" t="s">
        <v>429</v>
      </c>
      <c r="H48" s="18">
        <f t="shared" si="1"/>
        <v>1</v>
      </c>
      <c r="I48" s="184"/>
      <c r="J48" s="278"/>
      <c r="K48" s="175"/>
      <c r="L48" s="169"/>
      <c r="M48" s="169"/>
    </row>
    <row r="49" spans="1:13" ht="45">
      <c r="A49" s="183"/>
      <c r="B49" s="180"/>
      <c r="C49" s="83" t="s">
        <v>316</v>
      </c>
      <c r="D49" s="19"/>
      <c r="E49" s="180"/>
      <c r="F49" s="16">
        <v>239</v>
      </c>
      <c r="G49" s="17" t="s">
        <v>405</v>
      </c>
      <c r="H49" s="18">
        <f t="shared" si="1"/>
        <v>0</v>
      </c>
      <c r="I49" s="184"/>
      <c r="J49" s="278"/>
      <c r="K49" s="175"/>
      <c r="L49" s="169"/>
      <c r="M49" s="169"/>
    </row>
    <row r="50" spans="1:13" ht="60">
      <c r="A50" s="183"/>
      <c r="B50" s="180"/>
      <c r="C50" s="83" t="s">
        <v>315</v>
      </c>
      <c r="D50" s="19"/>
      <c r="E50" s="180"/>
      <c r="F50" s="16">
        <v>240</v>
      </c>
      <c r="G50" s="17" t="s">
        <v>405</v>
      </c>
      <c r="H50" s="18">
        <f t="shared" si="1"/>
        <v>0</v>
      </c>
      <c r="I50" s="184"/>
      <c r="J50" s="279"/>
      <c r="K50" s="176"/>
      <c r="L50" s="169"/>
      <c r="M50" s="169"/>
    </row>
    <row r="51" spans="1:13" ht="48" hidden="1" customHeight="1">
      <c r="A51" s="183"/>
      <c r="B51" s="19" t="s">
        <v>314</v>
      </c>
      <c r="C51" s="83" t="s">
        <v>313</v>
      </c>
      <c r="D51" s="19"/>
      <c r="E51" s="19"/>
      <c r="F51" s="16">
        <v>241</v>
      </c>
      <c r="G51" s="17"/>
      <c r="H51" s="18">
        <f t="shared" si="1"/>
        <v>0</v>
      </c>
      <c r="I51" s="184"/>
      <c r="J51" s="19"/>
      <c r="K51" s="22"/>
      <c r="L51" s="169"/>
      <c r="M51" s="169"/>
    </row>
    <row r="52" spans="1:13" ht="105">
      <c r="A52" s="183"/>
      <c r="B52" s="19" t="s">
        <v>312</v>
      </c>
      <c r="C52" s="83" t="s">
        <v>311</v>
      </c>
      <c r="D52" s="19" t="s">
        <v>310</v>
      </c>
      <c r="E52" s="19"/>
      <c r="F52" s="16">
        <v>243</v>
      </c>
      <c r="G52" s="17" t="s">
        <v>430</v>
      </c>
      <c r="H52" s="18">
        <f t="shared" si="1"/>
        <v>0.5</v>
      </c>
      <c r="I52" s="184"/>
      <c r="J52" s="19" t="s">
        <v>1209</v>
      </c>
      <c r="K52" s="102" t="s">
        <v>483</v>
      </c>
      <c r="L52" s="170"/>
      <c r="M52" s="170"/>
    </row>
    <row r="53" spans="1:13" ht="90" hidden="1">
      <c r="A53" s="183"/>
      <c r="B53" s="19" t="s">
        <v>309</v>
      </c>
      <c r="C53" s="83" t="s">
        <v>308</v>
      </c>
      <c r="D53" s="19" t="s">
        <v>307</v>
      </c>
      <c r="E53" s="19"/>
      <c r="F53" s="16">
        <v>244</v>
      </c>
      <c r="G53" s="17"/>
      <c r="H53" s="18">
        <f t="shared" si="1"/>
        <v>0</v>
      </c>
      <c r="I53" s="20"/>
      <c r="J53" s="19"/>
      <c r="K53" s="22"/>
      <c r="L53" s="75"/>
      <c r="M53" s="75"/>
    </row>
    <row r="54" spans="1:13" ht="219" hidden="1" customHeight="1">
      <c r="A54" s="183" t="s">
        <v>306</v>
      </c>
      <c r="B54" s="180" t="s">
        <v>305</v>
      </c>
      <c r="C54" s="83" t="s">
        <v>304</v>
      </c>
      <c r="D54" s="19" t="s">
        <v>303</v>
      </c>
      <c r="E54" s="180" t="s">
        <v>285</v>
      </c>
      <c r="F54" s="16">
        <v>245</v>
      </c>
      <c r="G54" s="17" t="s">
        <v>405</v>
      </c>
      <c r="H54" s="18">
        <f t="shared" si="1"/>
        <v>0</v>
      </c>
      <c r="I54" s="202">
        <f>AVERAGE(H62,H63)</f>
        <v>0</v>
      </c>
      <c r="J54" s="19" t="s">
        <v>1001</v>
      </c>
      <c r="K54" s="102" t="s">
        <v>486</v>
      </c>
      <c r="L54" s="168"/>
      <c r="M54" s="168"/>
    </row>
    <row r="55" spans="1:13" ht="48" hidden="1" customHeight="1">
      <c r="A55" s="183"/>
      <c r="B55" s="180"/>
      <c r="C55" s="83" t="s">
        <v>302</v>
      </c>
      <c r="D55" s="19"/>
      <c r="E55" s="180"/>
      <c r="F55" s="16">
        <v>246</v>
      </c>
      <c r="G55" s="17"/>
      <c r="H55" s="18">
        <f t="shared" si="1"/>
        <v>0</v>
      </c>
      <c r="I55" s="203"/>
      <c r="J55" s="19"/>
      <c r="K55" s="22"/>
      <c r="L55" s="169"/>
      <c r="M55" s="169"/>
    </row>
    <row r="56" spans="1:13" ht="110.1" hidden="1" customHeight="1">
      <c r="A56" s="183"/>
      <c r="B56" s="180"/>
      <c r="C56" s="83" t="s">
        <v>301</v>
      </c>
      <c r="D56" s="19" t="s">
        <v>300</v>
      </c>
      <c r="E56" s="180"/>
      <c r="F56" s="16">
        <v>247</v>
      </c>
      <c r="G56" s="17"/>
      <c r="H56" s="18">
        <f t="shared" si="1"/>
        <v>0</v>
      </c>
      <c r="I56" s="203"/>
      <c r="J56" s="19"/>
      <c r="K56" s="22"/>
      <c r="L56" s="169"/>
      <c r="M56" s="169"/>
    </row>
    <row r="57" spans="1:13" ht="108" hidden="1" customHeight="1">
      <c r="A57" s="183"/>
      <c r="B57" s="180"/>
      <c r="C57" s="83" t="s">
        <v>299</v>
      </c>
      <c r="D57" s="19" t="s">
        <v>298</v>
      </c>
      <c r="E57" s="180"/>
      <c r="F57" s="16">
        <v>248</v>
      </c>
      <c r="G57" s="17"/>
      <c r="H57" s="18">
        <f t="shared" si="1"/>
        <v>0</v>
      </c>
      <c r="I57" s="203"/>
      <c r="J57" s="19"/>
      <c r="K57" s="22"/>
      <c r="L57" s="169"/>
      <c r="M57" s="169"/>
    </row>
    <row r="58" spans="1:13" ht="63.95" hidden="1" customHeight="1">
      <c r="A58" s="183"/>
      <c r="B58" s="180"/>
      <c r="C58" s="83" t="s">
        <v>297</v>
      </c>
      <c r="D58" s="19"/>
      <c r="E58" s="180"/>
      <c r="F58" s="16">
        <v>249</v>
      </c>
      <c r="G58" s="17"/>
      <c r="H58" s="18">
        <f t="shared" si="1"/>
        <v>0</v>
      </c>
      <c r="I58" s="203"/>
      <c r="J58" s="19"/>
      <c r="K58" s="22"/>
      <c r="L58" s="169"/>
      <c r="M58" s="169"/>
    </row>
    <row r="59" spans="1:13" ht="32.1" hidden="1" customHeight="1">
      <c r="A59" s="183"/>
      <c r="B59" s="180"/>
      <c r="C59" s="83" t="s">
        <v>296</v>
      </c>
      <c r="D59" s="19"/>
      <c r="E59" s="180"/>
      <c r="F59" s="16">
        <v>250</v>
      </c>
      <c r="G59" s="17"/>
      <c r="H59" s="18">
        <f t="shared" si="1"/>
        <v>0</v>
      </c>
      <c r="I59" s="203"/>
      <c r="J59" s="19"/>
      <c r="K59" s="22"/>
      <c r="L59" s="169"/>
      <c r="M59" s="169"/>
    </row>
    <row r="60" spans="1:13" ht="80.099999999999994" hidden="1" customHeight="1">
      <c r="A60" s="183"/>
      <c r="B60" s="180"/>
      <c r="C60" s="83" t="s">
        <v>295</v>
      </c>
      <c r="D60" s="19"/>
      <c r="E60" s="180"/>
      <c r="F60" s="16">
        <v>251</v>
      </c>
      <c r="G60" s="17"/>
      <c r="H60" s="18">
        <f t="shared" si="1"/>
        <v>0</v>
      </c>
      <c r="I60" s="203"/>
      <c r="J60" s="19"/>
      <c r="K60" s="22"/>
      <c r="L60" s="169"/>
      <c r="M60" s="169"/>
    </row>
    <row r="61" spans="1:13" ht="111.95" hidden="1" customHeight="1">
      <c r="A61" s="183"/>
      <c r="B61" s="180"/>
      <c r="C61" s="83" t="s">
        <v>294</v>
      </c>
      <c r="D61" s="19"/>
      <c r="E61" s="180"/>
      <c r="F61" s="16">
        <v>252</v>
      </c>
      <c r="G61" s="17"/>
      <c r="H61" s="18">
        <f t="shared" si="1"/>
        <v>0</v>
      </c>
      <c r="I61" s="203"/>
      <c r="J61" s="19"/>
      <c r="K61" s="22"/>
      <c r="L61" s="169"/>
      <c r="M61" s="169"/>
    </row>
    <row r="62" spans="1:13" ht="80.099999999999994" customHeight="1">
      <c r="A62" s="183"/>
      <c r="B62" s="180" t="s">
        <v>293</v>
      </c>
      <c r="C62" s="83" t="s">
        <v>292</v>
      </c>
      <c r="D62" s="19" t="s">
        <v>291</v>
      </c>
      <c r="E62" s="180" t="s">
        <v>285</v>
      </c>
      <c r="F62" s="16">
        <v>253</v>
      </c>
      <c r="G62" s="17" t="s">
        <v>405</v>
      </c>
      <c r="H62" s="18">
        <f t="shared" si="1"/>
        <v>0</v>
      </c>
      <c r="I62" s="203"/>
      <c r="J62" s="210" t="s">
        <v>1210</v>
      </c>
      <c r="K62" s="102" t="s">
        <v>486</v>
      </c>
      <c r="L62" s="169"/>
      <c r="M62" s="169"/>
    </row>
    <row r="63" spans="1:13" ht="84" customHeight="1">
      <c r="A63" s="183"/>
      <c r="B63" s="180"/>
      <c r="C63" s="83" t="s">
        <v>290</v>
      </c>
      <c r="D63" s="19"/>
      <c r="E63" s="180"/>
      <c r="F63" s="16">
        <v>254</v>
      </c>
      <c r="G63" s="17" t="s">
        <v>405</v>
      </c>
      <c r="H63" s="18">
        <f t="shared" si="1"/>
        <v>0</v>
      </c>
      <c r="I63" s="203"/>
      <c r="J63" s="211"/>
      <c r="K63" s="102" t="s">
        <v>486</v>
      </c>
      <c r="L63" s="169"/>
      <c r="M63" s="169"/>
    </row>
    <row r="64" spans="1:13" ht="32.1" hidden="1" customHeight="1">
      <c r="A64" s="183"/>
      <c r="B64" s="180"/>
      <c r="C64" s="83" t="s">
        <v>289</v>
      </c>
      <c r="D64" s="19" t="s">
        <v>288</v>
      </c>
      <c r="E64" s="180"/>
      <c r="F64" s="16">
        <v>255</v>
      </c>
      <c r="G64" s="17"/>
      <c r="H64" s="18">
        <f t="shared" si="1"/>
        <v>0</v>
      </c>
      <c r="I64" s="203"/>
      <c r="J64" s="19"/>
      <c r="K64" s="22"/>
      <c r="L64" s="169"/>
      <c r="M64" s="169"/>
    </row>
    <row r="65" spans="1:13" ht="78" hidden="1" customHeight="1">
      <c r="A65" s="183"/>
      <c r="B65" s="19" t="s">
        <v>287</v>
      </c>
      <c r="C65" s="83" t="s">
        <v>286</v>
      </c>
      <c r="D65" s="19"/>
      <c r="E65" s="19" t="s">
        <v>285</v>
      </c>
      <c r="F65" s="16">
        <v>256</v>
      </c>
      <c r="G65" s="17" t="s">
        <v>405</v>
      </c>
      <c r="H65" s="18">
        <f t="shared" si="1"/>
        <v>0</v>
      </c>
      <c r="I65" s="204"/>
      <c r="J65" s="19" t="s">
        <v>1001</v>
      </c>
      <c r="K65" s="102" t="s">
        <v>486</v>
      </c>
      <c r="L65" s="170"/>
      <c r="M65" s="170"/>
    </row>
    <row r="66" spans="1:13" ht="60" hidden="1">
      <c r="A66" s="183" t="s">
        <v>284</v>
      </c>
      <c r="B66" s="180" t="s">
        <v>283</v>
      </c>
      <c r="C66" s="83" t="s">
        <v>282</v>
      </c>
      <c r="D66" s="19" t="s">
        <v>281</v>
      </c>
      <c r="E66" s="180" t="s">
        <v>280</v>
      </c>
      <c r="F66" s="16">
        <v>262</v>
      </c>
      <c r="G66" s="17"/>
      <c r="H66" s="18">
        <f t="shared" si="1"/>
        <v>0</v>
      </c>
      <c r="I66" s="20"/>
      <c r="J66" s="19"/>
      <c r="K66" s="22"/>
      <c r="L66" s="75"/>
      <c r="M66" s="75"/>
    </row>
    <row r="67" spans="1:13" hidden="1">
      <c r="A67" s="183"/>
      <c r="B67" s="180"/>
      <c r="C67" s="83" t="s">
        <v>279</v>
      </c>
      <c r="D67" s="19"/>
      <c r="E67" s="180"/>
      <c r="F67" s="16">
        <v>263</v>
      </c>
      <c r="G67" s="17"/>
      <c r="H67" s="18">
        <f t="shared" si="1"/>
        <v>0</v>
      </c>
      <c r="I67" s="20"/>
      <c r="J67" s="19"/>
      <c r="K67" s="22"/>
      <c r="L67" s="75"/>
      <c r="M67" s="75"/>
    </row>
    <row r="68" spans="1:13" ht="30" hidden="1">
      <c r="A68" s="183"/>
      <c r="B68" s="180"/>
      <c r="C68" s="83" t="s">
        <v>278</v>
      </c>
      <c r="D68" s="19"/>
      <c r="E68" s="180"/>
      <c r="F68" s="16">
        <v>264</v>
      </c>
      <c r="G68" s="17"/>
      <c r="H68" s="18">
        <f t="shared" si="1"/>
        <v>0</v>
      </c>
      <c r="I68" s="20"/>
      <c r="J68" s="19"/>
      <c r="K68" s="22"/>
      <c r="L68" s="75"/>
      <c r="M68" s="75"/>
    </row>
    <row r="69" spans="1:13" ht="60" hidden="1">
      <c r="A69" s="183"/>
      <c r="B69" s="180"/>
      <c r="C69" s="83" t="s">
        <v>277</v>
      </c>
      <c r="D69" s="19" t="s">
        <v>271</v>
      </c>
      <c r="E69" s="180"/>
      <c r="F69" s="16">
        <v>265</v>
      </c>
      <c r="G69" s="17"/>
      <c r="H69" s="18">
        <f t="shared" si="1"/>
        <v>0</v>
      </c>
      <c r="I69" s="20"/>
      <c r="J69" s="19"/>
      <c r="K69" s="22"/>
      <c r="L69" s="75"/>
      <c r="M69" s="75"/>
    </row>
    <row r="70" spans="1:13" ht="105" hidden="1">
      <c r="A70" s="183"/>
      <c r="B70" s="180"/>
      <c r="C70" s="83" t="s">
        <v>276</v>
      </c>
      <c r="D70" s="19" t="s">
        <v>275</v>
      </c>
      <c r="E70" s="180"/>
      <c r="F70" s="16">
        <v>266</v>
      </c>
      <c r="G70" s="17"/>
      <c r="H70" s="18">
        <f t="shared" si="1"/>
        <v>0</v>
      </c>
      <c r="I70" s="20"/>
      <c r="J70" s="19"/>
      <c r="K70" s="22"/>
      <c r="L70" s="75"/>
      <c r="M70" s="75"/>
    </row>
    <row r="71" spans="1:13" ht="60" hidden="1">
      <c r="A71" s="183"/>
      <c r="B71" s="180"/>
      <c r="C71" s="83" t="s">
        <v>274</v>
      </c>
      <c r="D71" s="19" t="s">
        <v>273</v>
      </c>
      <c r="E71" s="180"/>
      <c r="F71" s="16">
        <v>267</v>
      </c>
      <c r="G71" s="17"/>
      <c r="H71" s="18">
        <f t="shared" si="1"/>
        <v>0</v>
      </c>
      <c r="I71" s="20"/>
      <c r="J71" s="19"/>
      <c r="K71" s="22"/>
      <c r="L71" s="75"/>
      <c r="M71" s="75"/>
    </row>
    <row r="72" spans="1:13" ht="60" hidden="1">
      <c r="A72" s="183"/>
      <c r="B72" s="180"/>
      <c r="C72" s="83" t="s">
        <v>272</v>
      </c>
      <c r="D72" s="19" t="s">
        <v>271</v>
      </c>
      <c r="E72" s="180"/>
      <c r="F72" s="16">
        <v>268</v>
      </c>
      <c r="G72" s="17"/>
      <c r="H72" s="18">
        <f t="shared" si="1"/>
        <v>0</v>
      </c>
      <c r="I72" s="20"/>
      <c r="J72" s="19"/>
      <c r="K72" s="22"/>
      <c r="L72" s="75"/>
      <c r="M72" s="75"/>
    </row>
    <row r="73" spans="1:13" ht="135" hidden="1">
      <c r="A73" s="183"/>
      <c r="B73" s="180"/>
      <c r="C73" s="83" t="s">
        <v>270</v>
      </c>
      <c r="D73" s="19" t="s">
        <v>269</v>
      </c>
      <c r="E73" s="180"/>
      <c r="F73" s="16">
        <v>269</v>
      </c>
      <c r="G73" s="17"/>
      <c r="H73" s="18">
        <f t="shared" si="1"/>
        <v>0</v>
      </c>
      <c r="I73" s="20"/>
      <c r="J73" s="19"/>
      <c r="K73" s="22"/>
      <c r="L73" s="75"/>
      <c r="M73" s="75"/>
    </row>
    <row r="74" spans="1:13" ht="135" hidden="1">
      <c r="A74" s="183"/>
      <c r="B74" s="180" t="s">
        <v>268</v>
      </c>
      <c r="C74" s="83" t="s">
        <v>267</v>
      </c>
      <c r="D74" s="19" t="s">
        <v>266</v>
      </c>
      <c r="E74" s="180" t="s">
        <v>265</v>
      </c>
      <c r="F74" s="16">
        <v>453</v>
      </c>
      <c r="G74" s="17"/>
      <c r="H74" s="18">
        <f t="shared" si="1"/>
        <v>0</v>
      </c>
      <c r="I74" s="20"/>
      <c r="J74" s="26"/>
      <c r="K74" s="22"/>
      <c r="L74" s="75"/>
      <c r="M74" s="75"/>
    </row>
    <row r="75" spans="1:13" hidden="1">
      <c r="A75" s="183"/>
      <c r="B75" s="180"/>
      <c r="C75" s="83" t="s">
        <v>264</v>
      </c>
      <c r="D75" s="26"/>
      <c r="E75" s="180"/>
      <c r="F75" s="16">
        <v>270</v>
      </c>
      <c r="G75" s="17"/>
      <c r="H75" s="18">
        <f t="shared" si="1"/>
        <v>0</v>
      </c>
      <c r="I75" s="20"/>
      <c r="J75" s="198"/>
      <c r="K75" s="22"/>
      <c r="L75" s="75"/>
      <c r="M75" s="75"/>
    </row>
    <row r="76" spans="1:13" hidden="1">
      <c r="A76" s="183"/>
      <c r="B76" s="180"/>
      <c r="C76" s="83" t="s">
        <v>263</v>
      </c>
      <c r="D76" s="19"/>
      <c r="E76" s="180"/>
      <c r="F76" s="16">
        <v>272</v>
      </c>
      <c r="G76" s="17"/>
      <c r="H76" s="18">
        <f t="shared" si="1"/>
        <v>0</v>
      </c>
      <c r="I76" s="20"/>
      <c r="J76" s="198"/>
      <c r="K76" s="22"/>
      <c r="L76" s="75"/>
      <c r="M76" s="75"/>
    </row>
    <row r="77" spans="1:13" hidden="1">
      <c r="A77" s="183"/>
      <c r="B77" s="180"/>
      <c r="C77" s="83" t="s">
        <v>262</v>
      </c>
      <c r="D77" s="19"/>
      <c r="E77" s="180"/>
      <c r="F77" s="16">
        <v>273</v>
      </c>
      <c r="G77" s="17"/>
      <c r="H77" s="18">
        <f t="shared" si="1"/>
        <v>0</v>
      </c>
      <c r="I77" s="20"/>
      <c r="J77" s="198"/>
      <c r="K77" s="22"/>
      <c r="L77" s="75"/>
      <c r="M77" s="75"/>
    </row>
    <row r="78" spans="1:13" hidden="1">
      <c r="A78" s="183"/>
      <c r="B78" s="180"/>
      <c r="C78" s="83" t="s">
        <v>261</v>
      </c>
      <c r="D78" s="19"/>
      <c r="E78" s="180"/>
      <c r="F78" s="16">
        <v>274</v>
      </c>
      <c r="G78" s="17"/>
      <c r="H78" s="18">
        <f t="shared" si="1"/>
        <v>0</v>
      </c>
      <c r="I78" s="20"/>
      <c r="J78" s="198"/>
      <c r="K78" s="22"/>
      <c r="L78" s="75"/>
      <c r="M78" s="75"/>
    </row>
    <row r="79" spans="1:13" hidden="1">
      <c r="A79" s="183"/>
      <c r="B79" s="180"/>
      <c r="C79" s="83" t="s">
        <v>260</v>
      </c>
      <c r="D79" s="19"/>
      <c r="E79" s="180"/>
      <c r="F79" s="16">
        <v>275</v>
      </c>
      <c r="G79" s="17"/>
      <c r="H79" s="18">
        <f t="shared" si="1"/>
        <v>0</v>
      </c>
      <c r="I79" s="20"/>
      <c r="J79" s="198"/>
      <c r="K79" s="22"/>
      <c r="L79" s="75"/>
      <c r="M79" s="75"/>
    </row>
    <row r="80" spans="1:13" hidden="1">
      <c r="A80" s="183"/>
      <c r="B80" s="180"/>
      <c r="C80" s="83" t="s">
        <v>259</v>
      </c>
      <c r="D80" s="19"/>
      <c r="E80" s="180"/>
      <c r="F80" s="16">
        <v>276</v>
      </c>
      <c r="G80" s="17"/>
      <c r="H80" s="18">
        <f t="shared" si="1"/>
        <v>0</v>
      </c>
      <c r="I80" s="20"/>
      <c r="J80" s="198"/>
      <c r="K80" s="22"/>
      <c r="L80" s="75"/>
      <c r="M80" s="75"/>
    </row>
    <row r="81" spans="1:13" ht="75" hidden="1">
      <c r="A81" s="183"/>
      <c r="B81" s="180"/>
      <c r="C81" s="83" t="s">
        <v>258</v>
      </c>
      <c r="D81" s="19" t="s">
        <v>257</v>
      </c>
      <c r="E81" s="180"/>
      <c r="F81" s="16">
        <v>746</v>
      </c>
      <c r="G81" s="17"/>
      <c r="H81" s="18">
        <f t="shared" si="1"/>
        <v>0</v>
      </c>
      <c r="I81" s="28"/>
      <c r="J81" s="198"/>
      <c r="K81" s="22"/>
      <c r="L81" s="75"/>
      <c r="M81" s="75"/>
    </row>
    <row r="82" spans="1:13" ht="90" hidden="1">
      <c r="A82" s="183"/>
      <c r="B82" s="180"/>
      <c r="C82" s="83" t="s">
        <v>256</v>
      </c>
      <c r="D82" s="19" t="s">
        <v>255</v>
      </c>
      <c r="E82" s="180"/>
      <c r="F82" s="16">
        <v>747</v>
      </c>
      <c r="G82" s="17"/>
      <c r="H82" s="18">
        <f t="shared" si="1"/>
        <v>0</v>
      </c>
      <c r="I82" s="20"/>
      <c r="J82" s="198"/>
      <c r="K82" s="22"/>
      <c r="L82" s="75"/>
      <c r="M82" s="75"/>
    </row>
    <row r="83" spans="1:13" ht="153.94999999999999" customHeight="1">
      <c r="A83" s="183"/>
      <c r="B83" s="19" t="s">
        <v>254</v>
      </c>
      <c r="C83" s="83" t="s">
        <v>253</v>
      </c>
      <c r="D83" s="19" t="s">
        <v>252</v>
      </c>
      <c r="E83" s="19" t="s">
        <v>251</v>
      </c>
      <c r="F83" s="16">
        <v>277</v>
      </c>
      <c r="G83" s="17" t="s">
        <v>430</v>
      </c>
      <c r="H83" s="18">
        <f t="shared" si="1"/>
        <v>0.5</v>
      </c>
      <c r="I83" s="28">
        <f>AVERAGE(H83)</f>
        <v>0.5</v>
      </c>
      <c r="J83" s="19"/>
      <c r="K83" s="102" t="s">
        <v>487</v>
      </c>
      <c r="L83" s="75"/>
      <c r="M83" s="75"/>
    </row>
    <row r="84" spans="1:13" ht="60" hidden="1">
      <c r="A84" s="183"/>
      <c r="B84" s="19" t="s">
        <v>250</v>
      </c>
      <c r="C84" s="83" t="s">
        <v>249</v>
      </c>
      <c r="D84" s="19" t="s">
        <v>248</v>
      </c>
      <c r="E84" s="19" t="s">
        <v>247</v>
      </c>
      <c r="F84" s="16">
        <v>279</v>
      </c>
      <c r="G84" s="17"/>
      <c r="H84" s="18">
        <f t="shared" si="1"/>
        <v>0</v>
      </c>
      <c r="I84" s="20"/>
      <c r="J84" s="19"/>
      <c r="K84" s="22"/>
      <c r="L84" s="75"/>
      <c r="M84" s="75"/>
    </row>
    <row r="85" spans="1:13" ht="90" hidden="1">
      <c r="A85" s="183"/>
      <c r="B85" s="180" t="s">
        <v>246</v>
      </c>
      <c r="C85" s="83" t="s">
        <v>245</v>
      </c>
      <c r="D85" s="19"/>
      <c r="E85" s="180" t="s">
        <v>244</v>
      </c>
      <c r="F85" s="16">
        <v>457</v>
      </c>
      <c r="G85" s="17"/>
      <c r="H85" s="18">
        <f t="shared" si="1"/>
        <v>0</v>
      </c>
      <c r="I85" s="20"/>
      <c r="J85" s="26"/>
      <c r="K85" s="22"/>
      <c r="L85" s="75"/>
      <c r="M85" s="75"/>
    </row>
    <row r="86" spans="1:13" hidden="1">
      <c r="A86" s="183"/>
      <c r="B86" s="180"/>
      <c r="C86" s="83" t="s">
        <v>243</v>
      </c>
      <c r="D86" s="19" t="s">
        <v>242</v>
      </c>
      <c r="E86" s="180"/>
      <c r="F86" s="16">
        <v>280</v>
      </c>
      <c r="G86" s="17"/>
      <c r="H86" s="18">
        <f t="shared" si="1"/>
        <v>0</v>
      </c>
      <c r="I86" s="20"/>
      <c r="J86" s="19"/>
      <c r="K86" s="22"/>
      <c r="L86" s="75"/>
      <c r="M86" s="75"/>
    </row>
    <row r="87" spans="1:13" hidden="1">
      <c r="A87" s="183"/>
      <c r="B87" s="180"/>
      <c r="C87" s="83" t="s">
        <v>241</v>
      </c>
      <c r="D87" s="19"/>
      <c r="E87" s="180"/>
      <c r="F87" s="16">
        <v>281</v>
      </c>
      <c r="G87" s="17"/>
      <c r="H87" s="18">
        <f t="shared" si="1"/>
        <v>0</v>
      </c>
      <c r="I87" s="20"/>
      <c r="J87" s="19"/>
      <c r="K87" s="22"/>
      <c r="L87" s="75"/>
      <c r="M87" s="75"/>
    </row>
    <row r="88" spans="1:13" ht="30" hidden="1">
      <c r="A88" s="183"/>
      <c r="B88" s="180"/>
      <c r="C88" s="83" t="s">
        <v>240</v>
      </c>
      <c r="D88" s="19"/>
      <c r="E88" s="180"/>
      <c r="F88" s="16">
        <v>282</v>
      </c>
      <c r="G88" s="17"/>
      <c r="H88" s="18">
        <f t="shared" si="1"/>
        <v>0</v>
      </c>
      <c r="I88" s="20"/>
      <c r="J88" s="19"/>
      <c r="K88" s="22"/>
      <c r="L88" s="75"/>
      <c r="M88" s="75"/>
    </row>
    <row r="89" spans="1:13" ht="105" hidden="1">
      <c r="A89" s="183"/>
      <c r="B89" s="19" t="s">
        <v>239</v>
      </c>
      <c r="C89" s="83" t="s">
        <v>238</v>
      </c>
      <c r="D89" s="19" t="s">
        <v>237</v>
      </c>
      <c r="E89" s="19" t="s">
        <v>236</v>
      </c>
      <c r="F89" s="16">
        <v>283</v>
      </c>
      <c r="G89" s="17"/>
      <c r="H89" s="18">
        <f t="shared" si="1"/>
        <v>0</v>
      </c>
      <c r="I89" s="20"/>
      <c r="J89" s="19"/>
      <c r="K89" s="22"/>
      <c r="L89" s="75"/>
      <c r="M89" s="75"/>
    </row>
    <row r="90" spans="1:13" ht="45">
      <c r="A90" s="183" t="s">
        <v>235</v>
      </c>
      <c r="B90" s="180" t="s">
        <v>234</v>
      </c>
      <c r="C90" s="83" t="s">
        <v>233</v>
      </c>
      <c r="D90" s="19" t="s">
        <v>232</v>
      </c>
      <c r="E90" s="180" t="s">
        <v>231</v>
      </c>
      <c r="F90" s="16">
        <v>454</v>
      </c>
      <c r="G90" s="185" t="s">
        <v>430</v>
      </c>
      <c r="H90" s="187">
        <f t="shared" si="1"/>
        <v>0.5</v>
      </c>
      <c r="I90" s="195">
        <f>AVERAGE(H90,H93,H95,H96,H97,H101)</f>
        <v>0.4</v>
      </c>
      <c r="J90" s="192" t="s">
        <v>1211</v>
      </c>
      <c r="K90" s="174" t="s">
        <v>487</v>
      </c>
      <c r="L90" s="168"/>
      <c r="M90" s="168"/>
    </row>
    <row r="91" spans="1:13" ht="18.95" hidden="1" customHeight="1">
      <c r="A91" s="183"/>
      <c r="B91" s="180"/>
      <c r="C91" s="83" t="s">
        <v>230</v>
      </c>
      <c r="D91" s="19" t="s">
        <v>229</v>
      </c>
      <c r="E91" s="180"/>
      <c r="F91" s="16">
        <v>284</v>
      </c>
      <c r="G91" s="193"/>
      <c r="H91" s="194"/>
      <c r="I91" s="196"/>
      <c r="J91" s="175"/>
      <c r="K91" s="175"/>
      <c r="L91" s="169"/>
      <c r="M91" s="169"/>
    </row>
    <row r="92" spans="1:13" ht="60">
      <c r="A92" s="183"/>
      <c r="B92" s="180"/>
      <c r="C92" s="83" t="s">
        <v>228</v>
      </c>
      <c r="D92" s="19" t="s">
        <v>227</v>
      </c>
      <c r="E92" s="180"/>
      <c r="F92" s="16">
        <v>285</v>
      </c>
      <c r="G92" s="186"/>
      <c r="H92" s="188"/>
      <c r="I92" s="196"/>
      <c r="J92" s="176"/>
      <c r="K92" s="176"/>
      <c r="L92" s="169"/>
      <c r="M92" s="169"/>
    </row>
    <row r="93" spans="1:13" ht="63.95" customHeight="1">
      <c r="A93" s="183"/>
      <c r="B93" s="180"/>
      <c r="C93" s="83" t="s">
        <v>226</v>
      </c>
      <c r="D93" s="19" t="s">
        <v>225</v>
      </c>
      <c r="E93" s="180"/>
      <c r="F93" s="16">
        <v>286</v>
      </c>
      <c r="G93" s="17" t="s">
        <v>429</v>
      </c>
      <c r="H93" s="18">
        <f t="shared" ref="H93:H111" si="2">IF(G93="SI",1,IF(G93="PARCIAL",0.5,IF(G93="NO APLICA","",0)))</f>
        <v>1</v>
      </c>
      <c r="I93" s="196"/>
      <c r="J93" s="19"/>
      <c r="K93" s="102" t="s">
        <v>488</v>
      </c>
      <c r="L93" s="169"/>
      <c r="M93" s="169"/>
    </row>
    <row r="94" spans="1:13" ht="32.1" hidden="1" customHeight="1">
      <c r="A94" s="183"/>
      <c r="B94" s="180"/>
      <c r="C94" s="83" t="s">
        <v>224</v>
      </c>
      <c r="D94" s="19"/>
      <c r="E94" s="180"/>
      <c r="F94" s="16">
        <v>287</v>
      </c>
      <c r="G94" s="17"/>
      <c r="H94" s="18">
        <f t="shared" si="2"/>
        <v>0</v>
      </c>
      <c r="I94" s="196"/>
      <c r="J94" s="19"/>
      <c r="K94" s="102"/>
      <c r="L94" s="169"/>
      <c r="M94" s="169"/>
    </row>
    <row r="95" spans="1:13" ht="60.95" customHeight="1">
      <c r="A95" s="183"/>
      <c r="B95" s="19" t="s">
        <v>223</v>
      </c>
      <c r="C95" s="83" t="s">
        <v>222</v>
      </c>
      <c r="D95" s="19" t="s">
        <v>221</v>
      </c>
      <c r="E95" s="19" t="s">
        <v>220</v>
      </c>
      <c r="F95" s="16">
        <v>288</v>
      </c>
      <c r="G95" s="17" t="s">
        <v>431</v>
      </c>
      <c r="H95" s="18" t="str">
        <f t="shared" si="2"/>
        <v/>
      </c>
      <c r="I95" s="196"/>
      <c r="J95" s="19"/>
      <c r="K95" s="102"/>
      <c r="L95" s="169"/>
      <c r="M95" s="169"/>
    </row>
    <row r="96" spans="1:13" ht="105">
      <c r="A96" s="183"/>
      <c r="B96" s="180" t="s">
        <v>219</v>
      </c>
      <c r="C96" s="83" t="s">
        <v>218</v>
      </c>
      <c r="D96" s="19" t="s">
        <v>217</v>
      </c>
      <c r="E96" s="180"/>
      <c r="F96" s="16">
        <v>289</v>
      </c>
      <c r="G96" s="17" t="s">
        <v>430</v>
      </c>
      <c r="H96" s="18">
        <f t="shared" si="2"/>
        <v>0.5</v>
      </c>
      <c r="I96" s="196"/>
      <c r="J96" s="19" t="s">
        <v>1212</v>
      </c>
      <c r="K96" s="102" t="s">
        <v>487</v>
      </c>
      <c r="L96" s="169"/>
      <c r="M96" s="169"/>
    </row>
    <row r="97" spans="1:13" ht="60">
      <c r="A97" s="183"/>
      <c r="B97" s="180"/>
      <c r="C97" s="83" t="s">
        <v>216</v>
      </c>
      <c r="D97" s="19"/>
      <c r="E97" s="180"/>
      <c r="F97" s="16">
        <v>290</v>
      </c>
      <c r="G97" s="17" t="s">
        <v>405</v>
      </c>
      <c r="H97" s="18">
        <f t="shared" si="2"/>
        <v>0</v>
      </c>
      <c r="I97" s="196"/>
      <c r="J97" s="19" t="s">
        <v>1213</v>
      </c>
      <c r="K97" s="22"/>
      <c r="L97" s="169"/>
      <c r="M97" s="169"/>
    </row>
    <row r="98" spans="1:13" ht="32.1" hidden="1" customHeight="1">
      <c r="A98" s="183"/>
      <c r="B98" s="180" t="s">
        <v>215</v>
      </c>
      <c r="C98" s="83" t="s">
        <v>214</v>
      </c>
      <c r="D98" s="19"/>
      <c r="E98" s="180" t="s">
        <v>213</v>
      </c>
      <c r="F98" s="16">
        <v>291</v>
      </c>
      <c r="G98" s="17"/>
      <c r="H98" s="18">
        <f t="shared" si="2"/>
        <v>0</v>
      </c>
      <c r="I98" s="196"/>
      <c r="J98" s="19"/>
      <c r="K98" s="22"/>
      <c r="L98" s="169"/>
      <c r="M98" s="169"/>
    </row>
    <row r="99" spans="1:13" ht="48" hidden="1" customHeight="1">
      <c r="A99" s="183"/>
      <c r="B99" s="180"/>
      <c r="C99" s="83" t="s">
        <v>212</v>
      </c>
      <c r="D99" s="19"/>
      <c r="E99" s="180"/>
      <c r="F99" s="16">
        <v>292</v>
      </c>
      <c r="G99" s="17"/>
      <c r="H99" s="18">
        <f t="shared" si="2"/>
        <v>0</v>
      </c>
      <c r="I99" s="196"/>
      <c r="J99" s="19"/>
      <c r="K99" s="22"/>
      <c r="L99" s="169"/>
      <c r="M99" s="169"/>
    </row>
    <row r="100" spans="1:13" ht="48" hidden="1" customHeight="1">
      <c r="A100" s="183"/>
      <c r="B100" s="180"/>
      <c r="C100" s="83" t="s">
        <v>211</v>
      </c>
      <c r="D100" s="19"/>
      <c r="E100" s="180"/>
      <c r="F100" s="16">
        <v>293</v>
      </c>
      <c r="G100" s="17"/>
      <c r="H100" s="18">
        <f t="shared" si="2"/>
        <v>0</v>
      </c>
      <c r="I100" s="196"/>
      <c r="J100" s="19"/>
      <c r="K100" s="22"/>
      <c r="L100" s="169"/>
      <c r="M100" s="169"/>
    </row>
    <row r="101" spans="1:13" ht="45.95" customHeight="1">
      <c r="A101" s="183"/>
      <c r="B101" s="19" t="s">
        <v>210</v>
      </c>
      <c r="C101" s="83" t="s">
        <v>209</v>
      </c>
      <c r="D101" s="19" t="s">
        <v>208</v>
      </c>
      <c r="E101" s="19" t="s">
        <v>207</v>
      </c>
      <c r="F101" s="16">
        <v>455</v>
      </c>
      <c r="G101" s="17" t="s">
        <v>405</v>
      </c>
      <c r="H101" s="18">
        <f t="shared" si="2"/>
        <v>0</v>
      </c>
      <c r="I101" s="197"/>
      <c r="J101" s="19"/>
      <c r="K101" s="22"/>
      <c r="L101" s="170"/>
      <c r="M101" s="170"/>
    </row>
    <row r="102" spans="1:13" ht="105" hidden="1">
      <c r="A102" s="183"/>
      <c r="B102" s="180" t="s">
        <v>206</v>
      </c>
      <c r="C102" s="83" t="s">
        <v>205</v>
      </c>
      <c r="D102" s="19" t="s">
        <v>204</v>
      </c>
      <c r="E102" s="180"/>
      <c r="F102" s="16">
        <v>456</v>
      </c>
      <c r="G102" s="17"/>
      <c r="H102" s="18">
        <f t="shared" si="2"/>
        <v>0</v>
      </c>
      <c r="I102" s="20"/>
      <c r="J102" s="26"/>
      <c r="K102" s="22"/>
      <c r="L102" s="75"/>
      <c r="M102" s="75"/>
    </row>
    <row r="103" spans="1:13" hidden="1">
      <c r="A103" s="183"/>
      <c r="B103" s="180"/>
      <c r="C103" s="83" t="s">
        <v>203</v>
      </c>
      <c r="D103" s="19"/>
      <c r="E103" s="180"/>
      <c r="F103" s="16">
        <v>295</v>
      </c>
      <c r="G103" s="17"/>
      <c r="H103" s="18">
        <f t="shared" si="2"/>
        <v>0</v>
      </c>
      <c r="I103" s="20"/>
      <c r="J103" s="19"/>
      <c r="K103" s="22"/>
      <c r="L103" s="75"/>
      <c r="M103" s="75"/>
    </row>
    <row r="104" spans="1:13" hidden="1">
      <c r="A104" s="183"/>
      <c r="B104" s="180"/>
      <c r="C104" s="83" t="s">
        <v>202</v>
      </c>
      <c r="D104" s="19"/>
      <c r="E104" s="180"/>
      <c r="F104" s="16">
        <v>296</v>
      </c>
      <c r="G104" s="17"/>
      <c r="H104" s="18">
        <f t="shared" si="2"/>
        <v>0</v>
      </c>
      <c r="I104" s="20"/>
      <c r="J104" s="19"/>
      <c r="K104" s="22"/>
      <c r="L104" s="75"/>
      <c r="M104" s="75"/>
    </row>
    <row r="105" spans="1:13" hidden="1">
      <c r="A105" s="183"/>
      <c r="B105" s="180"/>
      <c r="C105" s="83" t="s">
        <v>201</v>
      </c>
      <c r="D105" s="19"/>
      <c r="E105" s="180"/>
      <c r="F105" s="16">
        <v>297</v>
      </c>
      <c r="G105" s="17"/>
      <c r="H105" s="18">
        <f t="shared" si="2"/>
        <v>0</v>
      </c>
      <c r="I105" s="20"/>
      <c r="J105" s="19"/>
      <c r="K105" s="22"/>
      <c r="L105" s="75"/>
      <c r="M105" s="75"/>
    </row>
    <row r="106" spans="1:13" hidden="1">
      <c r="A106" s="183"/>
      <c r="B106" s="180"/>
      <c r="C106" s="83" t="s">
        <v>200</v>
      </c>
      <c r="D106" s="19"/>
      <c r="E106" s="180"/>
      <c r="F106" s="16">
        <v>298</v>
      </c>
      <c r="G106" s="17"/>
      <c r="H106" s="18">
        <f t="shared" si="2"/>
        <v>0</v>
      </c>
      <c r="I106" s="20"/>
      <c r="J106" s="19"/>
      <c r="K106" s="22"/>
      <c r="L106" s="75"/>
      <c r="M106" s="75"/>
    </row>
    <row r="107" spans="1:13" ht="96" customHeight="1">
      <c r="A107" s="183" t="s">
        <v>199</v>
      </c>
      <c r="B107" s="19" t="s">
        <v>198</v>
      </c>
      <c r="C107" s="83" t="s">
        <v>197</v>
      </c>
      <c r="D107" s="19" t="s">
        <v>196</v>
      </c>
      <c r="E107" s="19" t="s">
        <v>195</v>
      </c>
      <c r="F107" s="16">
        <v>300</v>
      </c>
      <c r="G107" s="17" t="s">
        <v>429</v>
      </c>
      <c r="H107" s="18">
        <f t="shared" si="2"/>
        <v>1</v>
      </c>
      <c r="I107" s="184">
        <f>AVERAGE(H107,H108,H110)</f>
        <v>1</v>
      </c>
      <c r="J107" s="19"/>
      <c r="K107" s="102" t="s">
        <v>489</v>
      </c>
      <c r="L107" s="168"/>
      <c r="M107" s="168"/>
    </row>
    <row r="108" spans="1:13" ht="90">
      <c r="A108" s="183"/>
      <c r="B108" s="19" t="s">
        <v>194</v>
      </c>
      <c r="C108" s="83" t="s">
        <v>193</v>
      </c>
      <c r="D108" s="19"/>
      <c r="E108" s="19" t="s">
        <v>192</v>
      </c>
      <c r="F108" s="16">
        <v>301</v>
      </c>
      <c r="G108" s="17" t="s">
        <v>429</v>
      </c>
      <c r="H108" s="18">
        <f t="shared" si="2"/>
        <v>1</v>
      </c>
      <c r="I108" s="184"/>
      <c r="J108" s="19"/>
      <c r="K108" s="102" t="s">
        <v>489</v>
      </c>
      <c r="L108" s="169"/>
      <c r="M108" s="169"/>
    </row>
    <row r="109" spans="1:13" ht="150" hidden="1" customHeight="1">
      <c r="A109" s="183"/>
      <c r="B109" s="19" t="s">
        <v>191</v>
      </c>
      <c r="C109" s="83" t="s">
        <v>190</v>
      </c>
      <c r="D109" s="19" t="s">
        <v>189</v>
      </c>
      <c r="E109" s="19" t="s">
        <v>188</v>
      </c>
      <c r="F109" s="16">
        <v>302</v>
      </c>
      <c r="G109" s="17"/>
      <c r="H109" s="18">
        <f t="shared" si="2"/>
        <v>0</v>
      </c>
      <c r="I109" s="184"/>
      <c r="J109" s="19"/>
      <c r="K109" s="22"/>
      <c r="L109" s="169"/>
      <c r="M109" s="169"/>
    </row>
    <row r="110" spans="1:13" ht="135">
      <c r="A110" s="183"/>
      <c r="B110" s="19" t="s">
        <v>187</v>
      </c>
      <c r="C110" s="83" t="s">
        <v>186</v>
      </c>
      <c r="D110" s="19" t="s">
        <v>185</v>
      </c>
      <c r="E110" s="19" t="s">
        <v>184</v>
      </c>
      <c r="F110" s="16">
        <v>303</v>
      </c>
      <c r="G110" s="17" t="s">
        <v>429</v>
      </c>
      <c r="H110" s="18">
        <f t="shared" si="2"/>
        <v>1</v>
      </c>
      <c r="I110" s="184"/>
      <c r="J110" s="27"/>
      <c r="K110" s="102" t="s">
        <v>489</v>
      </c>
      <c r="L110" s="170"/>
      <c r="M110" s="170"/>
    </row>
    <row r="111" spans="1:13" ht="131.1" customHeight="1">
      <c r="A111" s="183" t="s">
        <v>183</v>
      </c>
      <c r="B111" s="180" t="s">
        <v>182</v>
      </c>
      <c r="C111" s="83" t="s">
        <v>181</v>
      </c>
      <c r="D111" s="19" t="s">
        <v>176</v>
      </c>
      <c r="E111" s="180" t="s">
        <v>180</v>
      </c>
      <c r="F111" s="16">
        <v>452</v>
      </c>
      <c r="G111" s="185" t="s">
        <v>405</v>
      </c>
      <c r="H111" s="187">
        <f t="shared" si="2"/>
        <v>0</v>
      </c>
      <c r="I111" s="184">
        <f>AVERAGE(H111,H113,H114,H115)</f>
        <v>0</v>
      </c>
      <c r="J111" s="277" t="s">
        <v>919</v>
      </c>
      <c r="K111" s="189"/>
      <c r="L111" s="168"/>
      <c r="M111" s="168"/>
    </row>
    <row r="112" spans="1:13" ht="95.1" customHeight="1">
      <c r="A112" s="183"/>
      <c r="B112" s="180"/>
      <c r="C112" s="19" t="s">
        <v>179</v>
      </c>
      <c r="D112" s="19" t="s">
        <v>178</v>
      </c>
      <c r="E112" s="180"/>
      <c r="F112" s="16">
        <v>305</v>
      </c>
      <c r="G112" s="186"/>
      <c r="H112" s="188"/>
      <c r="I112" s="184"/>
      <c r="J112" s="279"/>
      <c r="K112" s="191"/>
      <c r="L112" s="169"/>
      <c r="M112" s="169"/>
    </row>
    <row r="113" spans="1:13" ht="111" customHeight="1">
      <c r="A113" s="183"/>
      <c r="B113" s="180"/>
      <c r="C113" s="19" t="s">
        <v>177</v>
      </c>
      <c r="D113" s="19" t="s">
        <v>176</v>
      </c>
      <c r="E113" s="180"/>
      <c r="F113" s="16">
        <v>306</v>
      </c>
      <c r="G113" s="17" t="s">
        <v>431</v>
      </c>
      <c r="H113" s="18" t="str">
        <f>IF(G113="SI",1,IF(G113="PARCIAL",0.5,IF(G113="NO APLICA","",0)))</f>
        <v/>
      </c>
      <c r="I113" s="184"/>
      <c r="J113" s="29"/>
      <c r="K113" s="191"/>
      <c r="L113" s="169"/>
      <c r="M113" s="169"/>
    </row>
    <row r="114" spans="1:13">
      <c r="A114" s="183"/>
      <c r="B114" s="180"/>
      <c r="C114" s="19" t="s">
        <v>175</v>
      </c>
      <c r="D114" s="19"/>
      <c r="E114" s="180"/>
      <c r="F114" s="16">
        <v>307</v>
      </c>
      <c r="G114" s="17" t="s">
        <v>431</v>
      </c>
      <c r="H114" s="18" t="str">
        <f>IF(G114="SI",1,IF(G114="PARCIAL",0.5,IF(G114="NO APLICA","",0)))</f>
        <v/>
      </c>
      <c r="I114" s="184"/>
      <c r="J114" s="29"/>
      <c r="K114" s="191"/>
      <c r="L114" s="169"/>
      <c r="M114" s="169"/>
    </row>
    <row r="115" spans="1:13" ht="60">
      <c r="A115" s="183"/>
      <c r="B115" s="180"/>
      <c r="C115" s="19" t="s">
        <v>174</v>
      </c>
      <c r="D115" s="19"/>
      <c r="E115" s="180"/>
      <c r="F115" s="16">
        <v>308</v>
      </c>
      <c r="G115" s="17" t="s">
        <v>431</v>
      </c>
      <c r="H115" s="18" t="str">
        <f>IF(G115="SI",1,IF(G115="PARCIAL",0.5,IF(G115="NO APLICA","",0)))</f>
        <v/>
      </c>
      <c r="I115" s="184"/>
      <c r="J115" s="29"/>
      <c r="K115" s="190"/>
      <c r="L115" s="170"/>
      <c r="M115" s="170"/>
    </row>
    <row r="116" spans="1:13" ht="138.94999999999999" hidden="1" customHeight="1">
      <c r="A116" s="183" t="s">
        <v>173</v>
      </c>
      <c r="B116" s="19" t="s">
        <v>172</v>
      </c>
      <c r="C116" s="19" t="s">
        <v>171</v>
      </c>
      <c r="D116" s="19"/>
      <c r="E116" s="19"/>
      <c r="F116" s="16">
        <v>748</v>
      </c>
      <c r="G116" s="17"/>
      <c r="H116" s="18">
        <f>IF(G116="SI",1,IF(G116="PARCIAL",0.5,IF(G116="NO APLICA","",0)))</f>
        <v>0</v>
      </c>
      <c r="I116" s="184">
        <f>AVERAGE(H117,H119,H120,H121,H122,H123,H124,H125,H126,H127,H129,H130,H131,H132,H133,H134,H135,H136,H137,H138,H139,H140,H141,H142,H143,H145,H146,H147,H148,H149,H150,H151,H152,H153,H154,)</f>
        <v>0</v>
      </c>
      <c r="J116" s="26"/>
      <c r="K116" s="22"/>
      <c r="L116" s="75"/>
      <c r="M116" s="75"/>
    </row>
    <row r="117" spans="1:13" ht="80.099999999999994" customHeight="1">
      <c r="A117" s="183"/>
      <c r="B117" s="180" t="s">
        <v>170</v>
      </c>
      <c r="C117" s="19" t="s">
        <v>169</v>
      </c>
      <c r="D117" s="19" t="s">
        <v>168</v>
      </c>
      <c r="E117" s="180" t="s">
        <v>167</v>
      </c>
      <c r="F117" s="16">
        <v>439</v>
      </c>
      <c r="G117" s="185" t="s">
        <v>405</v>
      </c>
      <c r="H117" s="187">
        <f>IF(G117="SI",1,IF(G117="PARCIAL",0.5,IF(G117="NO APLICA","",0)))</f>
        <v>0</v>
      </c>
      <c r="I117" s="184"/>
      <c r="J117" s="192" t="s">
        <v>1150</v>
      </c>
      <c r="K117" s="189"/>
      <c r="L117" s="168"/>
      <c r="M117" s="168"/>
    </row>
    <row r="118" spans="1:13" ht="30">
      <c r="A118" s="183"/>
      <c r="B118" s="180"/>
      <c r="C118" s="19" t="s">
        <v>158</v>
      </c>
      <c r="D118" s="19"/>
      <c r="E118" s="180"/>
      <c r="F118" s="16">
        <v>310</v>
      </c>
      <c r="G118" s="186"/>
      <c r="H118" s="188"/>
      <c r="I118" s="184"/>
      <c r="J118" s="175"/>
      <c r="K118" s="191"/>
      <c r="L118" s="169"/>
      <c r="M118" s="169"/>
    </row>
    <row r="119" spans="1:13" ht="30">
      <c r="A119" s="183"/>
      <c r="B119" s="180"/>
      <c r="C119" s="19" t="s">
        <v>157</v>
      </c>
      <c r="D119" s="19"/>
      <c r="E119" s="180"/>
      <c r="F119" s="16">
        <v>440</v>
      </c>
      <c r="G119" s="17" t="s">
        <v>405</v>
      </c>
      <c r="H119" s="18">
        <f t="shared" ref="H119:H127" si="3">IF(G119="SI",1,IF(G119="PARCIAL",0.5,IF(G119="NO APLICA","",0)))</f>
        <v>0</v>
      </c>
      <c r="I119" s="184"/>
      <c r="J119" s="175"/>
      <c r="K119" s="191"/>
      <c r="L119" s="169"/>
      <c r="M119" s="169"/>
    </row>
    <row r="120" spans="1:13" ht="17.100000000000001" customHeight="1">
      <c r="A120" s="183"/>
      <c r="B120" s="180"/>
      <c r="C120" s="19" t="s">
        <v>156</v>
      </c>
      <c r="D120" s="19"/>
      <c r="E120" s="180"/>
      <c r="F120" s="16">
        <v>311</v>
      </c>
      <c r="G120" s="17" t="s">
        <v>405</v>
      </c>
      <c r="H120" s="18">
        <f t="shared" si="3"/>
        <v>0</v>
      </c>
      <c r="I120" s="184"/>
      <c r="J120" s="175"/>
      <c r="K120" s="191"/>
      <c r="L120" s="169"/>
      <c r="M120" s="169"/>
    </row>
    <row r="121" spans="1:13" ht="30">
      <c r="A121" s="183"/>
      <c r="B121" s="180"/>
      <c r="C121" s="19" t="s">
        <v>166</v>
      </c>
      <c r="D121" s="19"/>
      <c r="E121" s="180"/>
      <c r="F121" s="16">
        <v>312</v>
      </c>
      <c r="G121" s="17" t="s">
        <v>405</v>
      </c>
      <c r="H121" s="18">
        <f t="shared" si="3"/>
        <v>0</v>
      </c>
      <c r="I121" s="184"/>
      <c r="J121" s="175"/>
      <c r="K121" s="191"/>
      <c r="L121" s="169"/>
      <c r="M121" s="169"/>
    </row>
    <row r="122" spans="1:13">
      <c r="A122" s="183"/>
      <c r="B122" s="180"/>
      <c r="C122" s="19" t="s">
        <v>154</v>
      </c>
      <c r="D122" s="19"/>
      <c r="E122" s="180"/>
      <c r="F122" s="16">
        <v>313</v>
      </c>
      <c r="G122" s="17" t="s">
        <v>405</v>
      </c>
      <c r="H122" s="18">
        <f t="shared" si="3"/>
        <v>0</v>
      </c>
      <c r="I122" s="184"/>
      <c r="J122" s="175"/>
      <c r="K122" s="191"/>
      <c r="L122" s="169"/>
      <c r="M122" s="169"/>
    </row>
    <row r="123" spans="1:13" ht="30">
      <c r="A123" s="183"/>
      <c r="B123" s="180"/>
      <c r="C123" s="19" t="s">
        <v>153</v>
      </c>
      <c r="D123" s="19"/>
      <c r="E123" s="180"/>
      <c r="F123" s="16">
        <v>314</v>
      </c>
      <c r="G123" s="17" t="s">
        <v>405</v>
      </c>
      <c r="H123" s="18">
        <f t="shared" si="3"/>
        <v>0</v>
      </c>
      <c r="I123" s="184"/>
      <c r="J123" s="175"/>
      <c r="K123" s="191"/>
      <c r="L123" s="169"/>
      <c r="M123" s="169"/>
    </row>
    <row r="124" spans="1:13" ht="30">
      <c r="A124" s="183"/>
      <c r="B124" s="180"/>
      <c r="C124" s="19" t="s">
        <v>165</v>
      </c>
      <c r="D124" s="19"/>
      <c r="E124" s="180"/>
      <c r="F124" s="16">
        <v>315</v>
      </c>
      <c r="G124" s="17" t="s">
        <v>405</v>
      </c>
      <c r="H124" s="18">
        <f t="shared" si="3"/>
        <v>0</v>
      </c>
      <c r="I124" s="184"/>
      <c r="J124" s="175"/>
      <c r="K124" s="191"/>
      <c r="L124" s="169"/>
      <c r="M124" s="169"/>
    </row>
    <row r="125" spans="1:13">
      <c r="A125" s="183"/>
      <c r="B125" s="180"/>
      <c r="C125" s="19" t="s">
        <v>164</v>
      </c>
      <c r="D125" s="19"/>
      <c r="E125" s="180"/>
      <c r="F125" s="16">
        <v>316</v>
      </c>
      <c r="G125" s="17" t="s">
        <v>405</v>
      </c>
      <c r="H125" s="18">
        <f t="shared" si="3"/>
        <v>0</v>
      </c>
      <c r="I125" s="184"/>
      <c r="J125" s="175"/>
      <c r="K125" s="191"/>
      <c r="L125" s="169"/>
      <c r="M125" s="169"/>
    </row>
    <row r="126" spans="1:13" ht="83.1" customHeight="1">
      <c r="A126" s="183"/>
      <c r="B126" s="180"/>
      <c r="C126" s="19" t="s">
        <v>163</v>
      </c>
      <c r="D126" s="19"/>
      <c r="E126" s="180"/>
      <c r="F126" s="16">
        <v>441</v>
      </c>
      <c r="G126" s="17" t="s">
        <v>405</v>
      </c>
      <c r="H126" s="18">
        <f t="shared" si="3"/>
        <v>0</v>
      </c>
      <c r="I126" s="184"/>
      <c r="J126" s="176"/>
      <c r="K126" s="190"/>
      <c r="L126" s="170"/>
      <c r="M126" s="170"/>
    </row>
    <row r="127" spans="1:13" ht="153.94999999999999" customHeight="1">
      <c r="A127" s="183"/>
      <c r="B127" s="180" t="s">
        <v>162</v>
      </c>
      <c r="C127" s="19" t="s">
        <v>161</v>
      </c>
      <c r="D127" s="19" t="s">
        <v>160</v>
      </c>
      <c r="E127" s="180" t="s">
        <v>159</v>
      </c>
      <c r="F127" s="16">
        <v>459</v>
      </c>
      <c r="G127" s="185" t="s">
        <v>405</v>
      </c>
      <c r="H127" s="187">
        <f t="shared" si="3"/>
        <v>0</v>
      </c>
      <c r="I127" s="184"/>
      <c r="J127" s="192" t="s">
        <v>1150</v>
      </c>
      <c r="K127" s="189"/>
      <c r="L127" s="168"/>
      <c r="M127" s="168"/>
    </row>
    <row r="128" spans="1:13" ht="30">
      <c r="A128" s="183"/>
      <c r="B128" s="180"/>
      <c r="C128" s="19" t="s">
        <v>158</v>
      </c>
      <c r="D128" s="19"/>
      <c r="E128" s="180"/>
      <c r="F128" s="16">
        <v>460</v>
      </c>
      <c r="G128" s="186"/>
      <c r="H128" s="188"/>
      <c r="I128" s="184"/>
      <c r="J128" s="175"/>
      <c r="K128" s="191"/>
      <c r="L128" s="169"/>
      <c r="M128" s="169"/>
    </row>
    <row r="129" spans="1:13" ht="30">
      <c r="A129" s="183"/>
      <c r="B129" s="180"/>
      <c r="C129" s="19" t="s">
        <v>157</v>
      </c>
      <c r="D129" s="19"/>
      <c r="E129" s="180"/>
      <c r="F129" s="16">
        <v>461</v>
      </c>
      <c r="G129" s="17" t="s">
        <v>405</v>
      </c>
      <c r="H129" s="18">
        <f t="shared" ref="H129:H143" si="4">IF(G129="SI",1,IF(G129="PARCIAL",0.5,IF(G129="NO APLICA","",0)))</f>
        <v>0</v>
      </c>
      <c r="I129" s="184"/>
      <c r="J129" s="175"/>
      <c r="K129" s="191"/>
      <c r="L129" s="169"/>
      <c r="M129" s="169"/>
    </row>
    <row r="130" spans="1:13" ht="30">
      <c r="A130" s="183"/>
      <c r="B130" s="180"/>
      <c r="C130" s="19" t="s">
        <v>156</v>
      </c>
      <c r="D130" s="19"/>
      <c r="E130" s="180"/>
      <c r="F130" s="16">
        <v>462</v>
      </c>
      <c r="G130" s="17" t="s">
        <v>405</v>
      </c>
      <c r="H130" s="18">
        <f t="shared" si="4"/>
        <v>0</v>
      </c>
      <c r="I130" s="184"/>
      <c r="J130" s="175"/>
      <c r="K130" s="191"/>
      <c r="L130" s="169"/>
      <c r="M130" s="169"/>
    </row>
    <row r="131" spans="1:13">
      <c r="A131" s="183"/>
      <c r="B131" s="180"/>
      <c r="C131" s="19" t="s">
        <v>155</v>
      </c>
      <c r="D131" s="19"/>
      <c r="E131" s="180"/>
      <c r="F131" s="16">
        <v>463</v>
      </c>
      <c r="G131" s="17" t="s">
        <v>405</v>
      </c>
      <c r="H131" s="18">
        <f t="shared" si="4"/>
        <v>0</v>
      </c>
      <c r="I131" s="184"/>
      <c r="J131" s="175"/>
      <c r="K131" s="191"/>
      <c r="L131" s="169"/>
      <c r="M131" s="169"/>
    </row>
    <row r="132" spans="1:13">
      <c r="A132" s="183"/>
      <c r="B132" s="180"/>
      <c r="C132" s="19" t="s">
        <v>154</v>
      </c>
      <c r="D132" s="19"/>
      <c r="E132" s="180"/>
      <c r="F132" s="16">
        <v>464</v>
      </c>
      <c r="G132" s="17" t="s">
        <v>405</v>
      </c>
      <c r="H132" s="18">
        <f t="shared" si="4"/>
        <v>0</v>
      </c>
      <c r="I132" s="184"/>
      <c r="J132" s="175"/>
      <c r="K132" s="191"/>
      <c r="L132" s="169"/>
      <c r="M132" s="169"/>
    </row>
    <row r="133" spans="1:13" ht="30">
      <c r="A133" s="183"/>
      <c r="B133" s="180"/>
      <c r="C133" s="19" t="s">
        <v>153</v>
      </c>
      <c r="D133" s="19"/>
      <c r="E133" s="180"/>
      <c r="F133" s="16">
        <v>465</v>
      </c>
      <c r="G133" s="17" t="s">
        <v>405</v>
      </c>
      <c r="H133" s="18">
        <f t="shared" si="4"/>
        <v>0</v>
      </c>
      <c r="I133" s="184"/>
      <c r="J133" s="175"/>
      <c r="K133" s="191"/>
      <c r="L133" s="169"/>
      <c r="M133" s="169"/>
    </row>
    <row r="134" spans="1:13">
      <c r="A134" s="183"/>
      <c r="B134" s="180"/>
      <c r="C134" s="19" t="s">
        <v>152</v>
      </c>
      <c r="D134" s="19"/>
      <c r="E134" s="180"/>
      <c r="F134" s="16">
        <v>466</v>
      </c>
      <c r="G134" s="17" t="s">
        <v>405</v>
      </c>
      <c r="H134" s="18">
        <f t="shared" si="4"/>
        <v>0</v>
      </c>
      <c r="I134" s="184"/>
      <c r="J134" s="175"/>
      <c r="K134" s="191"/>
      <c r="L134" s="169"/>
      <c r="M134" s="169"/>
    </row>
    <row r="135" spans="1:13" ht="30">
      <c r="A135" s="183"/>
      <c r="B135" s="180"/>
      <c r="C135" s="19" t="s">
        <v>151</v>
      </c>
      <c r="D135" s="19"/>
      <c r="E135" s="180"/>
      <c r="F135" s="16">
        <v>467</v>
      </c>
      <c r="G135" s="17" t="s">
        <v>405</v>
      </c>
      <c r="H135" s="18">
        <f t="shared" si="4"/>
        <v>0</v>
      </c>
      <c r="I135" s="184"/>
      <c r="J135" s="175"/>
      <c r="K135" s="191"/>
      <c r="L135" s="169"/>
      <c r="M135" s="169"/>
    </row>
    <row r="136" spans="1:13">
      <c r="A136" s="183"/>
      <c r="B136" s="180"/>
      <c r="C136" s="19" t="s">
        <v>150</v>
      </c>
      <c r="D136" s="19"/>
      <c r="E136" s="180"/>
      <c r="F136" s="16">
        <v>468</v>
      </c>
      <c r="G136" s="17" t="s">
        <v>405</v>
      </c>
      <c r="H136" s="18">
        <f t="shared" si="4"/>
        <v>0</v>
      </c>
      <c r="I136" s="184"/>
      <c r="J136" s="175"/>
      <c r="K136" s="191"/>
      <c r="L136" s="169"/>
      <c r="M136" s="169"/>
    </row>
    <row r="137" spans="1:13">
      <c r="A137" s="183"/>
      <c r="B137" s="180"/>
      <c r="C137" s="19" t="s">
        <v>149</v>
      </c>
      <c r="D137" s="19"/>
      <c r="E137" s="180"/>
      <c r="F137" s="16">
        <v>470</v>
      </c>
      <c r="G137" s="17" t="s">
        <v>405</v>
      </c>
      <c r="H137" s="18">
        <f t="shared" si="4"/>
        <v>0</v>
      </c>
      <c r="I137" s="184"/>
      <c r="J137" s="175"/>
      <c r="K137" s="191"/>
      <c r="L137" s="169"/>
      <c r="M137" s="169"/>
    </row>
    <row r="138" spans="1:13">
      <c r="A138" s="183"/>
      <c r="B138" s="180"/>
      <c r="C138" s="19" t="s">
        <v>148</v>
      </c>
      <c r="D138" s="19"/>
      <c r="E138" s="180"/>
      <c r="F138" s="16">
        <v>471</v>
      </c>
      <c r="G138" s="17" t="s">
        <v>405</v>
      </c>
      <c r="H138" s="18">
        <f t="shared" si="4"/>
        <v>0</v>
      </c>
      <c r="I138" s="184"/>
      <c r="J138" s="175"/>
      <c r="K138" s="191"/>
      <c r="L138" s="169"/>
      <c r="M138" s="169"/>
    </row>
    <row r="139" spans="1:13">
      <c r="A139" s="183"/>
      <c r="B139" s="180"/>
      <c r="C139" s="19" t="s">
        <v>147</v>
      </c>
      <c r="D139" s="19"/>
      <c r="E139" s="180"/>
      <c r="F139" s="16">
        <v>472</v>
      </c>
      <c r="G139" s="17" t="s">
        <v>405</v>
      </c>
      <c r="H139" s="18">
        <f t="shared" si="4"/>
        <v>0</v>
      </c>
      <c r="I139" s="184"/>
      <c r="J139" s="175"/>
      <c r="K139" s="191"/>
      <c r="L139" s="169"/>
      <c r="M139" s="169"/>
    </row>
    <row r="140" spans="1:13">
      <c r="A140" s="183"/>
      <c r="B140" s="180"/>
      <c r="C140" s="19" t="s">
        <v>146</v>
      </c>
      <c r="D140" s="19"/>
      <c r="E140" s="180"/>
      <c r="F140" s="16">
        <v>473</v>
      </c>
      <c r="G140" s="17" t="s">
        <v>405</v>
      </c>
      <c r="H140" s="18">
        <f t="shared" si="4"/>
        <v>0</v>
      </c>
      <c r="I140" s="184"/>
      <c r="J140" s="175"/>
      <c r="K140" s="191"/>
      <c r="L140" s="169"/>
      <c r="M140" s="169"/>
    </row>
    <row r="141" spans="1:13">
      <c r="A141" s="183"/>
      <c r="B141" s="180"/>
      <c r="C141" s="19" t="s">
        <v>145</v>
      </c>
      <c r="D141" s="19"/>
      <c r="E141" s="180"/>
      <c r="F141" s="16">
        <v>474</v>
      </c>
      <c r="G141" s="17" t="s">
        <v>405</v>
      </c>
      <c r="H141" s="18">
        <f t="shared" si="4"/>
        <v>0</v>
      </c>
      <c r="I141" s="184"/>
      <c r="J141" s="175"/>
      <c r="K141" s="191"/>
      <c r="L141" s="169"/>
      <c r="M141" s="169"/>
    </row>
    <row r="142" spans="1:13" ht="77.099999999999994" customHeight="1">
      <c r="A142" s="183"/>
      <c r="B142" s="180"/>
      <c r="C142" s="19" t="s">
        <v>144</v>
      </c>
      <c r="D142" s="19"/>
      <c r="E142" s="180"/>
      <c r="F142" s="16">
        <v>475</v>
      </c>
      <c r="G142" s="17" t="s">
        <v>405</v>
      </c>
      <c r="H142" s="18">
        <f t="shared" si="4"/>
        <v>0</v>
      </c>
      <c r="I142" s="184"/>
      <c r="J142" s="176"/>
      <c r="K142" s="190"/>
      <c r="L142" s="170"/>
      <c r="M142" s="170"/>
    </row>
    <row r="143" spans="1:13" ht="81" customHeight="1">
      <c r="A143" s="183"/>
      <c r="B143" s="180" t="s">
        <v>143</v>
      </c>
      <c r="C143" s="19" t="s">
        <v>142</v>
      </c>
      <c r="D143" s="19" t="s">
        <v>135</v>
      </c>
      <c r="E143" s="180" t="s">
        <v>141</v>
      </c>
      <c r="F143" s="16">
        <v>446</v>
      </c>
      <c r="G143" s="185" t="s">
        <v>405</v>
      </c>
      <c r="H143" s="187">
        <f t="shared" si="4"/>
        <v>0</v>
      </c>
      <c r="I143" s="184"/>
      <c r="J143" s="192" t="s">
        <v>1150</v>
      </c>
      <c r="K143" s="189"/>
      <c r="L143" s="168"/>
      <c r="M143" s="168"/>
    </row>
    <row r="144" spans="1:13" ht="78" customHeight="1">
      <c r="A144" s="183"/>
      <c r="B144" s="180"/>
      <c r="C144" s="19" t="s">
        <v>140</v>
      </c>
      <c r="D144" s="19" t="s">
        <v>135</v>
      </c>
      <c r="E144" s="180"/>
      <c r="F144" s="16">
        <v>330</v>
      </c>
      <c r="G144" s="186"/>
      <c r="H144" s="188"/>
      <c r="I144" s="184"/>
      <c r="J144" s="175"/>
      <c r="K144" s="191"/>
      <c r="L144" s="169"/>
      <c r="M144" s="169"/>
    </row>
    <row r="145" spans="1:13">
      <c r="A145" s="183"/>
      <c r="B145" s="180"/>
      <c r="C145" s="19" t="s">
        <v>139</v>
      </c>
      <c r="D145" s="19"/>
      <c r="E145" s="180"/>
      <c r="F145" s="16">
        <v>331</v>
      </c>
      <c r="G145" s="17" t="s">
        <v>405</v>
      </c>
      <c r="H145" s="18">
        <f t="shared" ref="H145:H204" si="5">IF(G145="SI",1,IF(G145="PARCIAL",0.5,IF(G145="NO APLICA","",0)))</f>
        <v>0</v>
      </c>
      <c r="I145" s="184"/>
      <c r="J145" s="175"/>
      <c r="K145" s="191"/>
      <c r="L145" s="169"/>
      <c r="M145" s="169"/>
    </row>
    <row r="146" spans="1:13" ht="30">
      <c r="A146" s="183"/>
      <c r="B146" s="180"/>
      <c r="C146" s="19" t="s">
        <v>138</v>
      </c>
      <c r="D146" s="19"/>
      <c r="E146" s="180"/>
      <c r="F146" s="16">
        <v>332</v>
      </c>
      <c r="G146" s="17" t="s">
        <v>405</v>
      </c>
      <c r="H146" s="18">
        <f t="shared" si="5"/>
        <v>0</v>
      </c>
      <c r="I146" s="184"/>
      <c r="J146" s="175"/>
      <c r="K146" s="191"/>
      <c r="L146" s="169"/>
      <c r="M146" s="169"/>
    </row>
    <row r="147" spans="1:13" ht="30">
      <c r="A147" s="183"/>
      <c r="B147" s="180"/>
      <c r="C147" s="19" t="s">
        <v>137</v>
      </c>
      <c r="D147" s="19"/>
      <c r="E147" s="180"/>
      <c r="F147" s="16">
        <v>333</v>
      </c>
      <c r="G147" s="17" t="s">
        <v>405</v>
      </c>
      <c r="H147" s="18">
        <f t="shared" si="5"/>
        <v>0</v>
      </c>
      <c r="I147" s="184"/>
      <c r="J147" s="175"/>
      <c r="K147" s="191"/>
      <c r="L147" s="169"/>
      <c r="M147" s="169"/>
    </row>
    <row r="148" spans="1:13" ht="78" customHeight="1">
      <c r="A148" s="183"/>
      <c r="B148" s="180"/>
      <c r="C148" s="19" t="s">
        <v>136</v>
      </c>
      <c r="D148" s="19" t="s">
        <v>135</v>
      </c>
      <c r="E148" s="180"/>
      <c r="F148" s="16">
        <v>334</v>
      </c>
      <c r="G148" s="17" t="s">
        <v>405</v>
      </c>
      <c r="H148" s="18">
        <f t="shared" si="5"/>
        <v>0</v>
      </c>
      <c r="I148" s="184"/>
      <c r="J148" s="175"/>
      <c r="K148" s="191"/>
      <c r="L148" s="169"/>
      <c r="M148" s="169"/>
    </row>
    <row r="149" spans="1:13">
      <c r="A149" s="183"/>
      <c r="B149" s="180"/>
      <c r="C149" s="19" t="s">
        <v>134</v>
      </c>
      <c r="D149" s="19"/>
      <c r="E149" s="180"/>
      <c r="F149" s="16">
        <v>335</v>
      </c>
      <c r="G149" s="17" t="s">
        <v>405</v>
      </c>
      <c r="H149" s="18">
        <f t="shared" si="5"/>
        <v>0</v>
      </c>
      <c r="I149" s="184"/>
      <c r="J149" s="175"/>
      <c r="K149" s="191"/>
      <c r="L149" s="169"/>
      <c r="M149" s="169"/>
    </row>
    <row r="150" spans="1:13">
      <c r="A150" s="183"/>
      <c r="B150" s="180"/>
      <c r="C150" s="19" t="s">
        <v>133</v>
      </c>
      <c r="D150" s="19"/>
      <c r="E150" s="180"/>
      <c r="F150" s="16">
        <v>336</v>
      </c>
      <c r="G150" s="17" t="s">
        <v>405</v>
      </c>
      <c r="H150" s="18">
        <f t="shared" si="5"/>
        <v>0</v>
      </c>
      <c r="I150" s="184"/>
      <c r="J150" s="175"/>
      <c r="K150" s="191"/>
      <c r="L150" s="169"/>
      <c r="M150" s="169"/>
    </row>
    <row r="151" spans="1:13" ht="30">
      <c r="A151" s="183"/>
      <c r="B151" s="180"/>
      <c r="C151" s="19" t="s">
        <v>132</v>
      </c>
      <c r="D151" s="19"/>
      <c r="E151" s="180"/>
      <c r="F151" s="16">
        <v>337</v>
      </c>
      <c r="G151" s="17" t="s">
        <v>405</v>
      </c>
      <c r="H151" s="18">
        <f t="shared" si="5"/>
        <v>0</v>
      </c>
      <c r="I151" s="184"/>
      <c r="J151" s="175"/>
      <c r="K151" s="191"/>
      <c r="L151" s="169"/>
      <c r="M151" s="169"/>
    </row>
    <row r="152" spans="1:13" ht="30">
      <c r="A152" s="183"/>
      <c r="B152" s="180"/>
      <c r="C152" s="19" t="s">
        <v>131</v>
      </c>
      <c r="D152" s="19"/>
      <c r="E152" s="180"/>
      <c r="F152" s="16">
        <v>338</v>
      </c>
      <c r="G152" s="17" t="s">
        <v>405</v>
      </c>
      <c r="H152" s="18">
        <f t="shared" si="5"/>
        <v>0</v>
      </c>
      <c r="I152" s="184"/>
      <c r="J152" s="175"/>
      <c r="K152" s="191"/>
      <c r="L152" s="169"/>
      <c r="M152" s="169"/>
    </row>
    <row r="153" spans="1:13" ht="138" customHeight="1">
      <c r="A153" s="183"/>
      <c r="B153" s="180"/>
      <c r="C153" s="19" t="s">
        <v>130</v>
      </c>
      <c r="D153" s="19"/>
      <c r="E153" s="180"/>
      <c r="F153" s="16">
        <v>339</v>
      </c>
      <c r="G153" s="17" t="s">
        <v>405</v>
      </c>
      <c r="H153" s="18">
        <f t="shared" si="5"/>
        <v>0</v>
      </c>
      <c r="I153" s="184"/>
      <c r="J153" s="175"/>
      <c r="K153" s="191"/>
      <c r="L153" s="169"/>
      <c r="M153" s="169"/>
    </row>
    <row r="154" spans="1:13" ht="77.099999999999994" customHeight="1">
      <c r="A154" s="183"/>
      <c r="B154" s="180"/>
      <c r="C154" s="19" t="s">
        <v>129</v>
      </c>
      <c r="D154" s="19"/>
      <c r="E154" s="180"/>
      <c r="F154" s="16">
        <v>340</v>
      </c>
      <c r="G154" s="17" t="s">
        <v>405</v>
      </c>
      <c r="H154" s="18">
        <f t="shared" si="5"/>
        <v>0</v>
      </c>
      <c r="I154" s="184"/>
      <c r="J154" s="176"/>
      <c r="K154" s="190"/>
      <c r="L154" s="170"/>
      <c r="M154" s="170"/>
    </row>
    <row r="155" spans="1:13" ht="180" hidden="1">
      <c r="A155" s="183"/>
      <c r="B155" s="180" t="s">
        <v>128</v>
      </c>
      <c r="C155" s="19" t="s">
        <v>127</v>
      </c>
      <c r="D155" s="19" t="s">
        <v>126</v>
      </c>
      <c r="E155" s="180" t="s">
        <v>125</v>
      </c>
      <c r="F155" s="16">
        <v>341</v>
      </c>
      <c r="G155" s="17"/>
      <c r="H155" s="18">
        <f t="shared" si="5"/>
        <v>0</v>
      </c>
      <c r="I155" s="20"/>
      <c r="J155" s="19"/>
      <c r="K155" s="22"/>
      <c r="L155" s="75"/>
      <c r="M155" s="75"/>
    </row>
    <row r="156" spans="1:13" ht="90" hidden="1">
      <c r="A156" s="183"/>
      <c r="B156" s="180"/>
      <c r="C156" s="19" t="s">
        <v>124</v>
      </c>
      <c r="D156" s="19"/>
      <c r="E156" s="180"/>
      <c r="F156" s="16">
        <v>448</v>
      </c>
      <c r="G156" s="17"/>
      <c r="H156" s="18">
        <f t="shared" si="5"/>
        <v>0</v>
      </c>
      <c r="I156" s="20"/>
      <c r="J156" s="19"/>
      <c r="K156" s="22"/>
      <c r="L156" s="75"/>
      <c r="M156" s="75"/>
    </row>
    <row r="157" spans="1:13" ht="90" hidden="1">
      <c r="A157" s="183"/>
      <c r="B157" s="180" t="s">
        <v>123</v>
      </c>
      <c r="C157" s="19" t="s">
        <v>122</v>
      </c>
      <c r="D157" s="19" t="s">
        <v>121</v>
      </c>
      <c r="E157" s="180" t="s">
        <v>120</v>
      </c>
      <c r="F157" s="16">
        <v>342</v>
      </c>
      <c r="G157" s="17"/>
      <c r="H157" s="18">
        <f t="shared" si="5"/>
        <v>0</v>
      </c>
      <c r="I157" s="20"/>
      <c r="J157" s="19"/>
      <c r="K157" s="22"/>
      <c r="L157" s="75"/>
      <c r="M157" s="75"/>
    </row>
    <row r="158" spans="1:13" ht="90" hidden="1">
      <c r="A158" s="183"/>
      <c r="B158" s="180"/>
      <c r="C158" s="19" t="s">
        <v>119</v>
      </c>
      <c r="D158" s="19"/>
      <c r="E158" s="180"/>
      <c r="F158" s="16">
        <v>450</v>
      </c>
      <c r="G158" s="17"/>
      <c r="H158" s="18">
        <f t="shared" si="5"/>
        <v>0</v>
      </c>
      <c r="I158" s="20"/>
      <c r="J158" s="19"/>
      <c r="K158" s="22"/>
      <c r="L158" s="75"/>
      <c r="M158" s="75"/>
    </row>
    <row r="159" spans="1:13" ht="90" hidden="1">
      <c r="A159" s="183"/>
      <c r="B159" s="180" t="s">
        <v>118</v>
      </c>
      <c r="C159" s="19" t="s">
        <v>117</v>
      </c>
      <c r="D159" s="19" t="s">
        <v>116</v>
      </c>
      <c r="E159" s="180" t="s">
        <v>115</v>
      </c>
      <c r="F159" s="16">
        <v>343</v>
      </c>
      <c r="G159" s="17"/>
      <c r="H159" s="18">
        <f t="shared" si="5"/>
        <v>0</v>
      </c>
      <c r="I159" s="20"/>
      <c r="J159" s="19"/>
      <c r="K159" s="22"/>
      <c r="L159" s="75"/>
      <c r="M159" s="75"/>
    </row>
    <row r="160" spans="1:13" hidden="1">
      <c r="A160" s="183"/>
      <c r="B160" s="180"/>
      <c r="C160" s="19" t="s">
        <v>114</v>
      </c>
      <c r="D160" s="19"/>
      <c r="E160" s="180"/>
      <c r="F160" s="16">
        <v>344</v>
      </c>
      <c r="G160" s="17"/>
      <c r="H160" s="18">
        <f t="shared" si="5"/>
        <v>0</v>
      </c>
      <c r="I160" s="20"/>
      <c r="J160" s="19"/>
      <c r="K160" s="22"/>
      <c r="L160" s="75"/>
      <c r="M160" s="75"/>
    </row>
    <row r="161" spans="1:13" ht="30" hidden="1">
      <c r="A161" s="183"/>
      <c r="B161" s="180" t="s">
        <v>113</v>
      </c>
      <c r="C161" s="19" t="s">
        <v>112</v>
      </c>
      <c r="D161" s="19"/>
      <c r="E161" s="180" t="s">
        <v>111</v>
      </c>
      <c r="F161" s="16">
        <v>345</v>
      </c>
      <c r="G161" s="17"/>
      <c r="H161" s="18">
        <f t="shared" si="5"/>
        <v>0</v>
      </c>
      <c r="I161" s="20"/>
      <c r="J161" s="19"/>
      <c r="K161" s="22"/>
      <c r="L161" s="75"/>
      <c r="M161" s="75"/>
    </row>
    <row r="162" spans="1:13" ht="90" hidden="1">
      <c r="A162" s="183"/>
      <c r="B162" s="180"/>
      <c r="C162" s="19" t="s">
        <v>110</v>
      </c>
      <c r="D162" s="19" t="s">
        <v>109</v>
      </c>
      <c r="E162" s="180"/>
      <c r="F162" s="16">
        <v>346</v>
      </c>
      <c r="G162" s="17"/>
      <c r="H162" s="18">
        <f t="shared" si="5"/>
        <v>0</v>
      </c>
      <c r="I162" s="20"/>
      <c r="J162" s="19"/>
      <c r="K162" s="22"/>
      <c r="L162" s="75"/>
      <c r="M162" s="75"/>
    </row>
    <row r="163" spans="1:13" ht="105" hidden="1">
      <c r="A163" s="183"/>
      <c r="B163" s="19" t="s">
        <v>108</v>
      </c>
      <c r="C163" s="19" t="s">
        <v>107</v>
      </c>
      <c r="D163" s="19" t="s">
        <v>106</v>
      </c>
      <c r="E163" s="19" t="s">
        <v>105</v>
      </c>
      <c r="F163" s="16">
        <v>347</v>
      </c>
      <c r="G163" s="17"/>
      <c r="H163" s="18">
        <f t="shared" si="5"/>
        <v>0</v>
      </c>
      <c r="I163" s="20"/>
      <c r="J163" s="19"/>
      <c r="K163" s="22"/>
      <c r="L163" s="75"/>
      <c r="M163" s="75"/>
    </row>
    <row r="164" spans="1:13" ht="75" hidden="1">
      <c r="A164" s="183"/>
      <c r="B164" s="180" t="s">
        <v>104</v>
      </c>
      <c r="C164" s="19" t="s">
        <v>103</v>
      </c>
      <c r="D164" s="19" t="s">
        <v>102</v>
      </c>
      <c r="E164" s="180" t="s">
        <v>101</v>
      </c>
      <c r="F164" s="16">
        <v>348</v>
      </c>
      <c r="G164" s="17"/>
      <c r="H164" s="18">
        <f t="shared" si="5"/>
        <v>0</v>
      </c>
      <c r="I164" s="20"/>
      <c r="J164" s="19"/>
      <c r="K164" s="22"/>
      <c r="L164" s="75"/>
      <c r="M164" s="75"/>
    </row>
    <row r="165" spans="1:13" ht="75" hidden="1">
      <c r="A165" s="183"/>
      <c r="B165" s="180"/>
      <c r="C165" s="19" t="s">
        <v>100</v>
      </c>
      <c r="D165" s="19" t="s">
        <v>99</v>
      </c>
      <c r="E165" s="180"/>
      <c r="F165" s="16">
        <v>451</v>
      </c>
      <c r="G165" s="31"/>
      <c r="H165" s="18">
        <f t="shared" si="5"/>
        <v>0</v>
      </c>
      <c r="I165" s="20"/>
      <c r="J165" s="26"/>
      <c r="K165" s="22"/>
      <c r="L165" s="75"/>
      <c r="M165" s="75"/>
    </row>
    <row r="166" spans="1:13" hidden="1">
      <c r="A166" s="183"/>
      <c r="B166" s="180"/>
      <c r="C166" s="19" t="s">
        <v>98</v>
      </c>
      <c r="D166" s="19"/>
      <c r="E166" s="180"/>
      <c r="F166" s="16">
        <v>349</v>
      </c>
      <c r="G166" s="17"/>
      <c r="H166" s="18">
        <f t="shared" si="5"/>
        <v>0</v>
      </c>
      <c r="I166" s="20"/>
      <c r="J166" s="19"/>
      <c r="K166" s="22"/>
      <c r="L166" s="75"/>
      <c r="M166" s="75"/>
    </row>
    <row r="167" spans="1:13" ht="30" hidden="1">
      <c r="A167" s="183"/>
      <c r="B167" s="180"/>
      <c r="C167" s="19" t="s">
        <v>97</v>
      </c>
      <c r="D167" s="19"/>
      <c r="E167" s="180"/>
      <c r="F167" s="16">
        <v>350</v>
      </c>
      <c r="G167" s="17"/>
      <c r="H167" s="18">
        <f t="shared" si="5"/>
        <v>0</v>
      </c>
      <c r="I167" s="20"/>
      <c r="J167" s="19"/>
      <c r="K167" s="22"/>
      <c r="L167" s="75"/>
      <c r="M167" s="75"/>
    </row>
    <row r="168" spans="1:13" hidden="1">
      <c r="A168" s="183"/>
      <c r="B168" s="180"/>
      <c r="C168" s="19" t="s">
        <v>96</v>
      </c>
      <c r="D168" s="19"/>
      <c r="E168" s="180"/>
      <c r="F168" s="16">
        <v>351</v>
      </c>
      <c r="G168" s="17"/>
      <c r="H168" s="18">
        <f t="shared" si="5"/>
        <v>0</v>
      </c>
      <c r="I168" s="20"/>
      <c r="J168" s="19"/>
      <c r="K168" s="22"/>
      <c r="L168" s="75"/>
      <c r="M168" s="75"/>
    </row>
    <row r="169" spans="1:13" ht="30" hidden="1">
      <c r="A169" s="183"/>
      <c r="B169" s="180"/>
      <c r="C169" s="19" t="s">
        <v>95</v>
      </c>
      <c r="D169" s="19"/>
      <c r="E169" s="180"/>
      <c r="F169" s="16">
        <v>352</v>
      </c>
      <c r="G169" s="17"/>
      <c r="H169" s="18">
        <f t="shared" si="5"/>
        <v>0</v>
      </c>
      <c r="I169" s="20"/>
      <c r="J169" s="19"/>
      <c r="K169" s="22"/>
      <c r="L169" s="75"/>
      <c r="M169" s="75"/>
    </row>
    <row r="170" spans="1:13" ht="105" hidden="1">
      <c r="A170" s="181" t="s">
        <v>94</v>
      </c>
      <c r="B170" s="19" t="s">
        <v>93</v>
      </c>
      <c r="C170" s="19" t="s">
        <v>92</v>
      </c>
      <c r="D170" s="19" t="s">
        <v>91</v>
      </c>
      <c r="E170" s="19" t="s">
        <v>91</v>
      </c>
      <c r="F170" s="16">
        <v>400</v>
      </c>
      <c r="G170" s="17"/>
      <c r="H170" s="18">
        <f t="shared" si="5"/>
        <v>0</v>
      </c>
      <c r="I170" s="20"/>
      <c r="J170" s="19"/>
      <c r="K170" s="22"/>
      <c r="L170" s="75"/>
      <c r="M170" s="75"/>
    </row>
    <row r="171" spans="1:13" hidden="1">
      <c r="A171" s="181"/>
      <c r="B171" s="180" t="s">
        <v>90</v>
      </c>
      <c r="C171" s="19" t="s">
        <v>89</v>
      </c>
      <c r="D171" s="19"/>
      <c r="E171" s="179" t="s">
        <v>78</v>
      </c>
      <c r="F171" s="16">
        <v>401</v>
      </c>
      <c r="G171" s="33"/>
      <c r="H171" s="18">
        <f t="shared" si="5"/>
        <v>0</v>
      </c>
      <c r="I171" s="20"/>
      <c r="J171" s="26"/>
      <c r="K171" s="22"/>
      <c r="L171" s="75"/>
      <c r="M171" s="75"/>
    </row>
    <row r="172" spans="1:13" ht="60" hidden="1">
      <c r="A172" s="181"/>
      <c r="B172" s="180"/>
      <c r="C172" s="19" t="s">
        <v>88</v>
      </c>
      <c r="D172" s="19" t="s">
        <v>87</v>
      </c>
      <c r="E172" s="179"/>
      <c r="F172" s="16"/>
      <c r="G172" s="33"/>
      <c r="H172" s="18">
        <f t="shared" si="5"/>
        <v>0</v>
      </c>
      <c r="I172" s="20"/>
      <c r="J172" s="26"/>
      <c r="K172" s="22"/>
      <c r="L172" s="75"/>
      <c r="M172" s="75"/>
    </row>
    <row r="173" spans="1:13" ht="75" hidden="1">
      <c r="A173" s="181"/>
      <c r="B173" s="180"/>
      <c r="C173" s="19" t="s">
        <v>86</v>
      </c>
      <c r="D173" s="19" t="s">
        <v>85</v>
      </c>
      <c r="E173" s="179"/>
      <c r="F173" s="16"/>
      <c r="G173" s="33"/>
      <c r="H173" s="18">
        <f t="shared" si="5"/>
        <v>0</v>
      </c>
      <c r="I173" s="20"/>
      <c r="J173" s="26"/>
      <c r="K173" s="22"/>
      <c r="L173" s="75"/>
      <c r="M173" s="75"/>
    </row>
    <row r="174" spans="1:13" ht="90" hidden="1">
      <c r="A174" s="181"/>
      <c r="B174" s="180"/>
      <c r="C174" s="19" t="s">
        <v>84</v>
      </c>
      <c r="D174" s="19" t="s">
        <v>83</v>
      </c>
      <c r="E174" s="179"/>
      <c r="F174" s="16"/>
      <c r="G174" s="33"/>
      <c r="H174" s="18">
        <f t="shared" si="5"/>
        <v>0</v>
      </c>
      <c r="I174" s="20"/>
      <c r="J174" s="26"/>
      <c r="K174" s="22"/>
      <c r="L174" s="75"/>
      <c r="M174" s="75"/>
    </row>
    <row r="175" spans="1:13" ht="135" hidden="1">
      <c r="A175" s="181"/>
      <c r="B175" s="180"/>
      <c r="C175" s="19" t="s">
        <v>82</v>
      </c>
      <c r="D175" s="19" t="s">
        <v>81</v>
      </c>
      <c r="E175" s="34" t="s">
        <v>80</v>
      </c>
      <c r="F175" s="16">
        <v>415</v>
      </c>
      <c r="G175" s="17"/>
      <c r="H175" s="18">
        <f t="shared" si="5"/>
        <v>0</v>
      </c>
      <c r="I175" s="20"/>
      <c r="J175" s="19"/>
      <c r="K175" s="22"/>
      <c r="L175" s="75"/>
      <c r="M175" s="75"/>
    </row>
    <row r="176" spans="1:13" hidden="1">
      <c r="A176" s="181"/>
      <c r="B176" s="180"/>
      <c r="C176" s="19" t="s">
        <v>79</v>
      </c>
      <c r="D176" s="19"/>
      <c r="E176" s="182" t="s">
        <v>78</v>
      </c>
      <c r="F176" s="16">
        <v>416</v>
      </c>
      <c r="G176" s="33"/>
      <c r="H176" s="18">
        <f t="shared" si="5"/>
        <v>0</v>
      </c>
      <c r="I176" s="20"/>
      <c r="J176" s="26"/>
      <c r="K176" s="22"/>
      <c r="L176" s="75"/>
      <c r="M176" s="75"/>
    </row>
    <row r="177" spans="1:13" ht="240" hidden="1">
      <c r="A177" s="181"/>
      <c r="B177" s="180"/>
      <c r="C177" s="19" t="s">
        <v>77</v>
      </c>
      <c r="D177" s="19" t="s">
        <v>76</v>
      </c>
      <c r="E177" s="182"/>
      <c r="F177" s="16">
        <v>417</v>
      </c>
      <c r="G177" s="17"/>
      <c r="H177" s="18">
        <f t="shared" si="5"/>
        <v>0</v>
      </c>
      <c r="I177" s="20"/>
      <c r="J177" s="19"/>
      <c r="K177" s="22"/>
      <c r="L177" s="75"/>
      <c r="M177" s="75"/>
    </row>
    <row r="178" spans="1:13" ht="45" hidden="1">
      <c r="A178" s="181"/>
      <c r="B178" s="180"/>
      <c r="C178" s="19" t="s">
        <v>75</v>
      </c>
      <c r="D178" s="19" t="s">
        <v>74</v>
      </c>
      <c r="E178" s="182"/>
      <c r="F178" s="16">
        <v>418</v>
      </c>
      <c r="G178" s="17"/>
      <c r="H178" s="18">
        <f t="shared" si="5"/>
        <v>0</v>
      </c>
      <c r="I178" s="20"/>
      <c r="J178" s="19"/>
      <c r="K178" s="22"/>
      <c r="L178" s="75"/>
      <c r="M178" s="75"/>
    </row>
    <row r="179" spans="1:13" ht="120" hidden="1">
      <c r="A179" s="181"/>
      <c r="B179" s="180"/>
      <c r="C179" s="19" t="s">
        <v>73</v>
      </c>
      <c r="D179" s="19" t="s">
        <v>72</v>
      </c>
      <c r="E179" s="182"/>
      <c r="F179" s="16">
        <v>419</v>
      </c>
      <c r="G179" s="17"/>
      <c r="H179" s="18">
        <f t="shared" si="5"/>
        <v>0</v>
      </c>
      <c r="I179" s="20"/>
      <c r="J179" s="19"/>
      <c r="K179" s="22"/>
      <c r="L179" s="75"/>
      <c r="M179" s="75"/>
    </row>
    <row r="180" spans="1:13" hidden="1">
      <c r="A180" s="181"/>
      <c r="B180" s="180"/>
      <c r="C180" s="19" t="s">
        <v>71</v>
      </c>
      <c r="D180" s="19"/>
      <c r="E180" s="182"/>
      <c r="F180" s="16">
        <v>420</v>
      </c>
      <c r="G180" s="17"/>
      <c r="H180" s="18">
        <f t="shared" si="5"/>
        <v>0</v>
      </c>
      <c r="I180" s="20"/>
      <c r="J180" s="19"/>
      <c r="K180" s="22"/>
      <c r="L180" s="75"/>
      <c r="M180" s="75"/>
    </row>
    <row r="181" spans="1:13" hidden="1">
      <c r="A181" s="181"/>
      <c r="B181" s="180"/>
      <c r="C181" s="19" t="s">
        <v>70</v>
      </c>
      <c r="D181" s="19"/>
      <c r="E181" s="182"/>
      <c r="F181" s="16">
        <v>421</v>
      </c>
      <c r="G181" s="17"/>
      <c r="H181" s="18">
        <f t="shared" si="5"/>
        <v>0</v>
      </c>
      <c r="I181" s="20"/>
      <c r="J181" s="19"/>
      <c r="K181" s="22"/>
      <c r="L181" s="75"/>
      <c r="M181" s="75"/>
    </row>
    <row r="182" spans="1:13" hidden="1">
      <c r="A182" s="181"/>
      <c r="B182" s="180"/>
      <c r="C182" s="19" t="s">
        <v>69</v>
      </c>
      <c r="D182" s="19"/>
      <c r="E182" s="182"/>
      <c r="F182" s="16">
        <v>422</v>
      </c>
      <c r="G182" s="17"/>
      <c r="H182" s="18">
        <f t="shared" si="5"/>
        <v>0</v>
      </c>
      <c r="I182" s="20"/>
      <c r="J182" s="19"/>
      <c r="K182" s="22"/>
      <c r="L182" s="75"/>
      <c r="M182" s="75"/>
    </row>
    <row r="183" spans="1:13" ht="45" hidden="1">
      <c r="A183" s="181"/>
      <c r="B183" s="180"/>
      <c r="C183" s="19" t="s">
        <v>68</v>
      </c>
      <c r="D183" s="19" t="s">
        <v>67</v>
      </c>
      <c r="E183" s="182"/>
      <c r="F183" s="16">
        <v>423</v>
      </c>
      <c r="G183" s="17"/>
      <c r="H183" s="18">
        <f t="shared" si="5"/>
        <v>0</v>
      </c>
      <c r="I183" s="20"/>
      <c r="J183" s="19"/>
      <c r="K183" s="22"/>
      <c r="L183" s="75"/>
      <c r="M183" s="75"/>
    </row>
    <row r="184" spans="1:13" ht="45" hidden="1">
      <c r="A184" s="181"/>
      <c r="B184" s="180"/>
      <c r="C184" s="19" t="s">
        <v>66</v>
      </c>
      <c r="D184" s="19" t="s">
        <v>65</v>
      </c>
      <c r="E184" s="182"/>
      <c r="F184" s="16">
        <v>424</v>
      </c>
      <c r="G184" s="17"/>
      <c r="H184" s="18">
        <f t="shared" si="5"/>
        <v>0</v>
      </c>
      <c r="I184" s="20"/>
      <c r="J184" s="19"/>
      <c r="K184" s="22"/>
      <c r="L184" s="75"/>
      <c r="M184" s="75"/>
    </row>
    <row r="185" spans="1:13" ht="60" hidden="1">
      <c r="A185" s="181"/>
      <c r="B185" s="180"/>
      <c r="C185" s="19" t="s">
        <v>64</v>
      </c>
      <c r="D185" s="19" t="s">
        <v>63</v>
      </c>
      <c r="E185" s="182"/>
      <c r="F185" s="16">
        <v>425</v>
      </c>
      <c r="G185" s="17"/>
      <c r="H185" s="18">
        <f t="shared" si="5"/>
        <v>0</v>
      </c>
      <c r="I185" s="20"/>
      <c r="J185" s="19"/>
      <c r="K185" s="22"/>
      <c r="L185" s="75"/>
      <c r="M185" s="75"/>
    </row>
    <row r="186" spans="1:13" ht="75" hidden="1">
      <c r="A186" s="181"/>
      <c r="B186" s="180"/>
      <c r="C186" s="19" t="s">
        <v>62</v>
      </c>
      <c r="D186" s="19" t="s">
        <v>61</v>
      </c>
      <c r="E186" s="182"/>
      <c r="F186" s="16">
        <v>426</v>
      </c>
      <c r="G186" s="17"/>
      <c r="H186" s="18">
        <f t="shared" si="5"/>
        <v>0</v>
      </c>
      <c r="I186" s="20"/>
      <c r="J186" s="19"/>
      <c r="K186" s="22"/>
      <c r="L186" s="75"/>
      <c r="M186" s="75"/>
    </row>
    <row r="187" spans="1:13" ht="120" hidden="1">
      <c r="A187" s="181"/>
      <c r="B187" s="180"/>
      <c r="C187" s="19" t="s">
        <v>60</v>
      </c>
      <c r="D187" s="19" t="s">
        <v>59</v>
      </c>
      <c r="E187" s="182"/>
      <c r="F187" s="16">
        <v>427</v>
      </c>
      <c r="G187" s="17"/>
      <c r="H187" s="18">
        <f t="shared" si="5"/>
        <v>0</v>
      </c>
      <c r="I187" s="20"/>
      <c r="J187" s="19"/>
      <c r="K187" s="22"/>
      <c r="L187" s="75"/>
      <c r="M187" s="75"/>
    </row>
    <row r="188" spans="1:13" ht="180" hidden="1">
      <c r="A188" s="181"/>
      <c r="B188" s="180"/>
      <c r="C188" s="19" t="s">
        <v>58</v>
      </c>
      <c r="D188" s="19" t="s">
        <v>57</v>
      </c>
      <c r="E188" s="182"/>
      <c r="F188" s="16">
        <v>428</v>
      </c>
      <c r="G188" s="17"/>
      <c r="H188" s="18">
        <f t="shared" si="5"/>
        <v>0</v>
      </c>
      <c r="I188" s="20"/>
      <c r="J188" s="19"/>
      <c r="K188" s="22"/>
      <c r="L188" s="75"/>
      <c r="M188" s="75"/>
    </row>
    <row r="189" spans="1:13" ht="180" hidden="1">
      <c r="A189" s="181"/>
      <c r="B189" s="180"/>
      <c r="C189" s="19" t="s">
        <v>56</v>
      </c>
      <c r="D189" s="19" t="s">
        <v>55</v>
      </c>
      <c r="E189" s="182"/>
      <c r="F189" s="16">
        <v>430</v>
      </c>
      <c r="G189" s="17"/>
      <c r="H189" s="18">
        <f t="shared" si="5"/>
        <v>0</v>
      </c>
      <c r="I189" s="20"/>
      <c r="J189" s="19"/>
      <c r="K189" s="22"/>
      <c r="L189" s="75"/>
      <c r="M189" s="75"/>
    </row>
    <row r="190" spans="1:13" ht="105" hidden="1">
      <c r="A190" s="181"/>
      <c r="B190" s="180"/>
      <c r="C190" s="19" t="s">
        <v>54</v>
      </c>
      <c r="D190" s="19" t="s">
        <v>53</v>
      </c>
      <c r="E190" s="182"/>
      <c r="F190" s="16">
        <v>431</v>
      </c>
      <c r="G190" s="17"/>
      <c r="H190" s="18">
        <f t="shared" si="5"/>
        <v>0</v>
      </c>
      <c r="I190" s="20"/>
      <c r="J190" s="19"/>
      <c r="K190" s="22"/>
      <c r="L190" s="75"/>
      <c r="M190" s="75"/>
    </row>
    <row r="191" spans="1:13" ht="150" hidden="1">
      <c r="A191" s="181"/>
      <c r="B191" s="180"/>
      <c r="C191" s="19" t="s">
        <v>52</v>
      </c>
      <c r="D191" s="19" t="s">
        <v>51</v>
      </c>
      <c r="E191" s="182"/>
      <c r="F191" s="16">
        <v>432</v>
      </c>
      <c r="G191" s="17"/>
      <c r="H191" s="18">
        <f t="shared" si="5"/>
        <v>0</v>
      </c>
      <c r="I191" s="20"/>
      <c r="J191" s="19"/>
      <c r="K191" s="22"/>
      <c r="L191" s="75"/>
      <c r="M191" s="75"/>
    </row>
    <row r="192" spans="1:13" ht="60" hidden="1">
      <c r="A192" s="181"/>
      <c r="B192" s="180"/>
      <c r="C192" s="19" t="s">
        <v>50</v>
      </c>
      <c r="D192" s="19" t="s">
        <v>49</v>
      </c>
      <c r="E192" s="182"/>
      <c r="F192" s="16">
        <v>433</v>
      </c>
      <c r="G192" s="17"/>
      <c r="H192" s="18">
        <f t="shared" si="5"/>
        <v>0</v>
      </c>
      <c r="I192" s="20"/>
      <c r="J192" s="19"/>
      <c r="K192" s="22"/>
      <c r="L192" s="75"/>
      <c r="M192" s="75"/>
    </row>
    <row r="193" spans="1:13" ht="60" hidden="1">
      <c r="A193" s="181"/>
      <c r="B193" s="180"/>
      <c r="C193" s="19" t="s">
        <v>48</v>
      </c>
      <c r="D193" s="19" t="s">
        <v>47</v>
      </c>
      <c r="E193" s="182"/>
      <c r="F193" s="16">
        <v>434</v>
      </c>
      <c r="G193" s="17"/>
      <c r="H193" s="18">
        <f t="shared" si="5"/>
        <v>0</v>
      </c>
      <c r="I193" s="20"/>
      <c r="J193" s="19"/>
      <c r="K193" s="22"/>
      <c r="L193" s="75"/>
      <c r="M193" s="75"/>
    </row>
    <row r="194" spans="1:13" ht="90" hidden="1">
      <c r="A194" s="181"/>
      <c r="B194" s="180"/>
      <c r="C194" s="19" t="s">
        <v>46</v>
      </c>
      <c r="D194" s="19" t="s">
        <v>45</v>
      </c>
      <c r="E194" s="182"/>
      <c r="F194" s="16">
        <v>435</v>
      </c>
      <c r="G194" s="17"/>
      <c r="H194" s="18">
        <f t="shared" si="5"/>
        <v>0</v>
      </c>
      <c r="I194" s="20"/>
      <c r="J194" s="19"/>
      <c r="K194" s="22"/>
      <c r="L194" s="75"/>
      <c r="M194" s="75"/>
    </row>
    <row r="195" spans="1:13" ht="90" hidden="1">
      <c r="A195" s="181"/>
      <c r="B195" s="180"/>
      <c r="C195" s="19" t="s">
        <v>44</v>
      </c>
      <c r="D195" s="19" t="s">
        <v>43</v>
      </c>
      <c r="E195" s="182"/>
      <c r="F195" s="16">
        <v>436</v>
      </c>
      <c r="G195" s="17"/>
      <c r="H195" s="18">
        <f t="shared" si="5"/>
        <v>0</v>
      </c>
      <c r="I195" s="20"/>
      <c r="J195" s="19"/>
      <c r="K195" s="22"/>
      <c r="L195" s="75"/>
      <c r="M195" s="75"/>
    </row>
    <row r="196" spans="1:13" ht="75" hidden="1">
      <c r="A196" s="181"/>
      <c r="B196" s="180"/>
      <c r="C196" s="19" t="s">
        <v>42</v>
      </c>
      <c r="D196" s="19" t="s">
        <v>41</v>
      </c>
      <c r="E196" s="182"/>
      <c r="F196" s="16">
        <v>437</v>
      </c>
      <c r="G196" s="17"/>
      <c r="H196" s="18">
        <f t="shared" si="5"/>
        <v>0</v>
      </c>
      <c r="I196" s="20"/>
      <c r="J196" s="19"/>
      <c r="K196" s="22"/>
      <c r="L196" s="75"/>
      <c r="M196" s="75"/>
    </row>
    <row r="197" spans="1:13" ht="105" hidden="1">
      <c r="A197" s="181"/>
      <c r="B197" s="180"/>
      <c r="C197" s="19" t="s">
        <v>40</v>
      </c>
      <c r="D197" s="19" t="s">
        <v>39</v>
      </c>
      <c r="E197" s="182"/>
      <c r="F197" s="16">
        <v>438</v>
      </c>
      <c r="G197" s="17"/>
      <c r="H197" s="18">
        <f t="shared" si="5"/>
        <v>0</v>
      </c>
      <c r="I197" s="20"/>
      <c r="J197" s="19"/>
      <c r="K197" s="22"/>
      <c r="L197" s="75"/>
      <c r="M197" s="75"/>
    </row>
    <row r="198" spans="1:13" s="77" customFormat="1" ht="126" hidden="1">
      <c r="A198" s="177" t="s">
        <v>38</v>
      </c>
      <c r="B198" s="36" t="s">
        <v>37</v>
      </c>
      <c r="C198" s="36" t="s">
        <v>36</v>
      </c>
      <c r="D198" s="37" t="s">
        <v>35</v>
      </c>
      <c r="E198" s="38" t="s">
        <v>34</v>
      </c>
      <c r="F198" s="39"/>
      <c r="G198" s="40"/>
      <c r="H198" s="18">
        <f t="shared" si="5"/>
        <v>0</v>
      </c>
      <c r="I198" s="20"/>
      <c r="J198" s="41"/>
      <c r="K198" s="38"/>
      <c r="L198" s="76"/>
      <c r="M198" s="76"/>
    </row>
    <row r="199" spans="1:13" s="77" customFormat="1" ht="173.25" hidden="1">
      <c r="A199" s="177"/>
      <c r="B199" s="36" t="s">
        <v>33</v>
      </c>
      <c r="C199" s="41" t="s">
        <v>32</v>
      </c>
      <c r="D199" s="41" t="s">
        <v>31</v>
      </c>
      <c r="E199" s="38" t="s">
        <v>30</v>
      </c>
      <c r="F199" s="39">
        <v>749</v>
      </c>
      <c r="G199" s="40"/>
      <c r="H199" s="18">
        <f t="shared" si="5"/>
        <v>0</v>
      </c>
      <c r="I199" s="20"/>
      <c r="J199" s="41"/>
      <c r="K199" s="38"/>
      <c r="L199" s="76"/>
      <c r="M199" s="76"/>
    </row>
    <row r="200" spans="1:13" ht="409.5" hidden="1">
      <c r="A200" s="178" t="s">
        <v>29</v>
      </c>
      <c r="B200" s="179" t="s">
        <v>28</v>
      </c>
      <c r="C200" s="19" t="s">
        <v>27</v>
      </c>
      <c r="D200" s="19" t="s">
        <v>26</v>
      </c>
      <c r="E200" s="19" t="s">
        <v>25</v>
      </c>
      <c r="F200" s="16">
        <v>749</v>
      </c>
      <c r="G200" s="17"/>
      <c r="H200" s="18">
        <f t="shared" si="5"/>
        <v>0</v>
      </c>
      <c r="I200" s="20"/>
      <c r="J200" s="19"/>
      <c r="K200" s="22"/>
      <c r="L200" s="75"/>
      <c r="M200" s="75"/>
    </row>
    <row r="201" spans="1:13" ht="180" hidden="1">
      <c r="A201" s="178"/>
      <c r="B201" s="179"/>
      <c r="C201" s="19" t="s">
        <v>24</v>
      </c>
      <c r="D201" s="19" t="s">
        <v>23</v>
      </c>
      <c r="E201" s="19" t="s">
        <v>22</v>
      </c>
      <c r="F201" s="26"/>
      <c r="G201" s="33"/>
      <c r="H201" s="18">
        <f t="shared" si="5"/>
        <v>0</v>
      </c>
      <c r="I201" s="20"/>
      <c r="J201" s="26"/>
      <c r="K201" s="22"/>
      <c r="L201" s="75"/>
      <c r="M201" s="75"/>
    </row>
    <row r="202" spans="1:13" ht="195" hidden="1">
      <c r="A202" s="178"/>
      <c r="B202" s="179"/>
      <c r="C202" s="19" t="s">
        <v>21</v>
      </c>
      <c r="D202" s="19" t="s">
        <v>20</v>
      </c>
      <c r="E202" s="19" t="s">
        <v>19</v>
      </c>
      <c r="F202" s="26"/>
      <c r="G202" s="33"/>
      <c r="H202" s="18">
        <f t="shared" si="5"/>
        <v>0</v>
      </c>
      <c r="I202" s="20"/>
      <c r="J202" s="26"/>
      <c r="K202" s="22"/>
      <c r="L202" s="75"/>
      <c r="M202" s="75"/>
    </row>
    <row r="203" spans="1:13" ht="225" hidden="1">
      <c r="A203" s="178"/>
      <c r="B203" s="179"/>
      <c r="C203" s="19" t="s">
        <v>18</v>
      </c>
      <c r="D203" s="19" t="s">
        <v>17</v>
      </c>
      <c r="E203" s="19" t="s">
        <v>16</v>
      </c>
      <c r="F203" s="26"/>
      <c r="G203" s="33"/>
      <c r="H203" s="18">
        <f t="shared" si="5"/>
        <v>0</v>
      </c>
      <c r="I203" s="20"/>
      <c r="J203" s="26"/>
      <c r="K203" s="22"/>
      <c r="L203" s="75"/>
      <c r="M203" s="75"/>
    </row>
    <row r="204" spans="1:13" ht="135" hidden="1">
      <c r="A204" s="178"/>
      <c r="B204" s="179"/>
      <c r="C204" s="19" t="s">
        <v>15</v>
      </c>
      <c r="D204" s="19" t="s">
        <v>14</v>
      </c>
      <c r="E204" s="19" t="s">
        <v>13</v>
      </c>
      <c r="F204" s="26"/>
      <c r="G204" s="33"/>
      <c r="H204" s="18">
        <f t="shared" si="5"/>
        <v>0</v>
      </c>
      <c r="I204" s="20"/>
      <c r="J204" s="26"/>
      <c r="K204" s="22"/>
      <c r="L204" s="75"/>
      <c r="M204" s="75"/>
    </row>
    <row r="206" spans="1:13" hidden="1">
      <c r="A206" s="42" t="str">
        <f>B2</f>
        <v>SECRETARÍA DE PLANEACIÓN</v>
      </c>
    </row>
    <row r="207" spans="1:13" ht="31.5" hidden="1">
      <c r="A207" s="49" t="s">
        <v>12</v>
      </c>
      <c r="B207" s="50" t="s">
        <v>11</v>
      </c>
      <c r="C207" s="51" t="s">
        <v>10</v>
      </c>
    </row>
    <row r="208" spans="1:13" ht="24.95" hidden="1" customHeight="1">
      <c r="A208" s="52" t="s">
        <v>9</v>
      </c>
      <c r="B208" s="53">
        <f>I8</f>
        <v>1</v>
      </c>
      <c r="C208" s="54" t="str">
        <f>CONCATENATE(J8," 2- ",J9," 3- ",J10," 4- ",J11," 5- ",J13," 6- ",J14," 7- ",J15," 8- ",J16)</f>
        <v xml:space="preserve"> 2-  3-  4-  5-  6-  7-  8- </v>
      </c>
    </row>
    <row r="209" spans="1:8" ht="24.95" hidden="1" customHeight="1">
      <c r="A209" s="52" t="s">
        <v>8</v>
      </c>
      <c r="B209" s="53">
        <f>I22</f>
        <v>0.7</v>
      </c>
      <c r="C209" s="54" t="str">
        <f>CONCATENATE(J22," 2- ",J23," 3- ",J24," 4- ",J25," 5- ",J26," 6- ",J27," 7- ",J28," 8- ",J29," 9- ",J30," 10- ",J31)</f>
        <v xml:space="preserve">Se observa que los mapas y estadísticas publicados como datos abiertos no son accesibles lo que indica  que no estan en formatos que permiten su uso, reutilización, sin restricciones, teniendo en cuenta la Guía Nacional de Datos Abiertos en Colombia 2-  3- Se observan varias publicaciones con información pero esta desactualizada ya que las fechas corresponden a los años 2018,2019 y 2020,, no se observa para esta vigencia 4- Esta desactualizado la convocatoria es del año 2019 5-  6-  7-  8-  9- Es importante publicar información dirigida para los niños, niñas y adolescentes sobre la entidad, sus servicios o sus actividades, de manera didáctica 10- </v>
      </c>
      <c r="E209" s="55" t="s">
        <v>429</v>
      </c>
      <c r="F209" s="55"/>
      <c r="G209" s="56">
        <f>COUNTIF($G$8:$G$154,"SI")</f>
        <v>23</v>
      </c>
      <c r="H209" s="57">
        <f>(G209*100%)/$G$213</f>
        <v>0.26744186046511625</v>
      </c>
    </row>
    <row r="210" spans="1:8" ht="24.95" hidden="1" customHeight="1">
      <c r="A210" s="52" t="s">
        <v>7</v>
      </c>
      <c r="B210" s="53">
        <f>I32</f>
        <v>0.53125</v>
      </c>
      <c r="C210" s="54" t="str">
        <f>CONCATENATE(J32," 2- ",J33," 3- ",J34," 4- ",J35," 5- ",J36," 6- ",J37," 7- ",J39," 8- ",J40," 9- ",J41," 10- ",J42," 11- ",J43," 12- ",J44," 13- ",J45," 14- ",J46," 15- ",J47," 16- ",J48," 17- ",J49," 18- ",J50," 19- ",J51," 20- ",J52)</f>
        <v>Una vez revisada la pagina no es la misma que se describe en el articulo 224 en el decreto 437 de 2020. es importante realizar la publicación de los objetivos. 2- Una vez revisada la pagina no es la misma que se describe en el articulo 226 en el decreto 437 de 2020. También realizar la publicación de los objetivos. 3-  4-  5-  6-  7- No hay enlace al perfil en SIGEP 8-  9-  10-  11-  12-  13-  14-  15-  16-  17-  18-  19-  20- Noy hay mayor información sobre las entidades relacionadas el enlace</v>
      </c>
      <c r="E210" s="55" t="s">
        <v>405</v>
      </c>
      <c r="F210" s="55"/>
      <c r="G210" s="56">
        <f>COUNTIF($G$8:$G$154,"NO")</f>
        <v>49</v>
      </c>
      <c r="H210" s="57">
        <f t="shared" ref="H210:H212" si="6">(G210*100%)/$G$213</f>
        <v>0.56976744186046513</v>
      </c>
    </row>
    <row r="211" spans="1:8" ht="24.95" hidden="1" customHeight="1">
      <c r="A211" s="52" t="s">
        <v>6</v>
      </c>
      <c r="B211" s="53">
        <f>I54</f>
        <v>0</v>
      </c>
      <c r="C211" s="54" t="str">
        <f>CONCATENATE(J54," 2- ",J62," 3- ",J63," 4- ",J65)</f>
        <v>En las url  relacionadas se observan circulares, leyes y resoluciones de vigencias anteriores sin la información mínima requerida. se recomienda realizar la publicación y filtrado de la normatividad aplicable al proceso con relación de  nuestro Sistema Integral de Gestión y Control 2- En las url  relacionadas se observan circulares, leyes y resoluciones de vigencias anteriores sin la información mínima requeridas 3-  4- En las url  relacionadas se observan circulares, leyes y resoluciones de vigencias anteriores sin la información mínima requerida. se recomienda realizar la publicación y filtrado de la normatividad aplicable al proceso con relación de  nuestro Sistema Integral de Gestión y Control</v>
      </c>
      <c r="E211" s="55" t="s">
        <v>430</v>
      </c>
      <c r="F211" s="55"/>
      <c r="G211" s="56">
        <f>COUNTIF($G$8:$G$154,"PARCIAL")</f>
        <v>10</v>
      </c>
      <c r="H211" s="57">
        <f t="shared" si="6"/>
        <v>0.11627906976744186</v>
      </c>
    </row>
    <row r="212" spans="1:8" ht="24.95" hidden="1" customHeight="1">
      <c r="A212" s="52" t="s">
        <v>5</v>
      </c>
      <c r="B212" s="53">
        <f>I83</f>
        <v>0.5</v>
      </c>
      <c r="C212" s="54" t="str">
        <f>CONCATENATE(" 1- ",J83)</f>
        <v xml:space="preserve"> 1- </v>
      </c>
      <c r="E212" s="55" t="s">
        <v>431</v>
      </c>
      <c r="F212" s="55"/>
      <c r="G212" s="56">
        <f>COUNTIF($G$8:$G$154,"NO APLICA")</f>
        <v>4</v>
      </c>
      <c r="H212" s="57">
        <f t="shared" si="6"/>
        <v>4.6511627906976744E-2</v>
      </c>
    </row>
    <row r="213" spans="1:8" ht="24.95" hidden="1" customHeight="1">
      <c r="A213" s="52" t="s">
        <v>4</v>
      </c>
      <c r="B213" s="53">
        <f>I90</f>
        <v>0.4</v>
      </c>
      <c r="C213" s="54" t="str">
        <f>CONCATENATE(J90," 2- ",J92," 3- ",J93," 4- ",J94," 5- ",J95," 6- ",J96," 7- ",J97," 8- ",J101)</f>
        <v xml:space="preserve">No se observa la publicación de los últimos informes de gestión, informes a la contraloría  2-  3-  4-  5-  6- No se evidencia la publicación de los  planes de mejoramiento ya que los que se observaron en el link relacionado son de la vigencia 2015 7- No se evidencia la publicación del informe de las auditorias desde la pagina de las entidades que los realizaron 8- </v>
      </c>
      <c r="E213" s="58">
        <v>87</v>
      </c>
      <c r="F213" s="26"/>
      <c r="G213" s="59">
        <f>SUM(G209:G212)</f>
        <v>86</v>
      </c>
      <c r="H213" s="60"/>
    </row>
    <row r="214" spans="1:8" ht="24.95" hidden="1" customHeight="1">
      <c r="A214" s="52" t="s">
        <v>3</v>
      </c>
      <c r="B214" s="53">
        <f>I107</f>
        <v>1</v>
      </c>
      <c r="C214" s="54" t="str">
        <f>CONCATENATE(J107," 2- ",J108," 3- ",J110)</f>
        <v xml:space="preserve"> 2-  3- </v>
      </c>
      <c r="E214" s="61"/>
      <c r="F214" s="61"/>
      <c r="G214" s="59">
        <f>E213-G213</f>
        <v>1</v>
      </c>
      <c r="H214" s="60"/>
    </row>
    <row r="215" spans="1:8" ht="24.95" hidden="1" customHeight="1">
      <c r="A215" s="52" t="s">
        <v>2</v>
      </c>
      <c r="B215" s="53">
        <f>I111</f>
        <v>0</v>
      </c>
      <c r="C215" s="54" t="str">
        <f>CONCATENATE(J111," 2- ",J112," 3- ",J113," 4- ",J114," 5- ",J115)</f>
        <v xml:space="preserve">Publicar los servicios que presta 2-  3-  4-  5- </v>
      </c>
      <c r="E215" s="62">
        <v>1</v>
      </c>
      <c r="G215" s="63"/>
    </row>
    <row r="216" spans="1:8" ht="24.95" hidden="1" customHeight="1">
      <c r="A216" s="52" t="s">
        <v>1</v>
      </c>
      <c r="B216" s="53">
        <f>I116</f>
        <v>0</v>
      </c>
      <c r="C216" s="54" t="str">
        <f>CONCATENATE(J117," 2- ",J120," 3- ",J121," - ",J122," 4- ",J123," - ",J124," 5- ",J125," 6- ",J126," 10- ",J127," 7- ",J130," 3- ",J131," 8- ",J132," 9- ",J133," 10- ",J134," 11- ",J135," 12- ",J136," 13- ",J137," 14- ",J139," 15- ",J140," 16- ",J141," 17- ",J142," 18- ",J143," 19- ",J146," 20- ",J147," 21- ",J148," 22- ",J149," 23- ",J150," 24- ",J151," 25- ",J152," 26- ",J153," 27- ",J154)</f>
        <v xml:space="preserve">El Índice de información Clasificada y Reservada es el inventario de la información pública generada, obtenida, adquirida o controlada por la entidad con las características 2-  3-  -  4-  -  5-  6-  10- El Índice de información Clasificada y Reservada es el inventario de la información pública generada, obtenida, adquirida o controlada por la entidad con las características 7-  3-  8-  9-  10-  11-  12-  13-  14-  15-  16-  17-  18- El Índice de información Clasificada y Reservada es el inventario de la información pública generada, obtenida, adquirida o controlada por la entidad con las características 19-  20-  21-  22-  23-  24-  25-  26-  27- </v>
      </c>
      <c r="E216" s="62">
        <f>B217</f>
        <v>0.45902777777777776</v>
      </c>
      <c r="F216" s="64"/>
      <c r="G216" s="65">
        <f>E215-E216</f>
        <v>0.54097222222222219</v>
      </c>
    </row>
    <row r="217" spans="1:8" ht="15.75" hidden="1">
      <c r="A217" s="66" t="s">
        <v>0</v>
      </c>
      <c r="B217" s="67">
        <f>AVERAGE(B208:B216)</f>
        <v>0.45902777777777776</v>
      </c>
      <c r="C217" s="67"/>
    </row>
  </sheetData>
  <sheetProtection algorithmName="SHA-512" hashValue="jXMHotabbSsRfe4S/r6tJLHz7qwVsYo0gVik5ZDB/5OjShLGyI+sLDvfq0F4q9NGYlVGq/0DfV1YlYF3orCiOg==" saltValue="pQlnKMlu6JbXC/NRFtNSDA==" spinCount="100000" sheet="1" objects="1" scenarios="1"/>
  <autoFilter ref="A6:M169"/>
  <mergeCells count="122">
    <mergeCell ref="M117:M126"/>
    <mergeCell ref="J127:J142"/>
    <mergeCell ref="K127:K142"/>
    <mergeCell ref="L127:L142"/>
    <mergeCell ref="M127:M142"/>
    <mergeCell ref="J143:J154"/>
    <mergeCell ref="K143:K154"/>
    <mergeCell ref="L143:L154"/>
    <mergeCell ref="M143:M154"/>
    <mergeCell ref="K117:K126"/>
    <mergeCell ref="L117:L126"/>
    <mergeCell ref="A198:A199"/>
    <mergeCell ref="A200:A204"/>
    <mergeCell ref="B200:B204"/>
    <mergeCell ref="J39:J50"/>
    <mergeCell ref="K39:K50"/>
    <mergeCell ref="J117:J126"/>
    <mergeCell ref="B161:B162"/>
    <mergeCell ref="E161:E162"/>
    <mergeCell ref="B164:B169"/>
    <mergeCell ref="E164:E169"/>
    <mergeCell ref="A170:A197"/>
    <mergeCell ref="B171:B197"/>
    <mergeCell ref="E171:E174"/>
    <mergeCell ref="E176:E197"/>
    <mergeCell ref="B155:B156"/>
    <mergeCell ref="E155:E156"/>
    <mergeCell ref="B157:B158"/>
    <mergeCell ref="A116:A169"/>
    <mergeCell ref="I116:I154"/>
    <mergeCell ref="B117:B126"/>
    <mergeCell ref="E117:E126"/>
    <mergeCell ref="G117:G118"/>
    <mergeCell ref="H117:H118"/>
    <mergeCell ref="B127:B142"/>
    <mergeCell ref="E127:E142"/>
    <mergeCell ref="E157:E158"/>
    <mergeCell ref="B159:B160"/>
    <mergeCell ref="E159:E160"/>
    <mergeCell ref="G127:G128"/>
    <mergeCell ref="H127:H128"/>
    <mergeCell ref="B143:B154"/>
    <mergeCell ref="E143:E154"/>
    <mergeCell ref="G143:G144"/>
    <mergeCell ref="H143:H144"/>
    <mergeCell ref="A107:A110"/>
    <mergeCell ref="I107:I110"/>
    <mergeCell ref="A111:A115"/>
    <mergeCell ref="B111:B115"/>
    <mergeCell ref="E111:E115"/>
    <mergeCell ref="G111:G112"/>
    <mergeCell ref="H111:H112"/>
    <mergeCell ref="I111:I115"/>
    <mergeCell ref="J90:J92"/>
    <mergeCell ref="B96:B97"/>
    <mergeCell ref="E96:E97"/>
    <mergeCell ref="B98:B100"/>
    <mergeCell ref="E98:E100"/>
    <mergeCell ref="B102:B106"/>
    <mergeCell ref="E102:E106"/>
    <mergeCell ref="A90:A106"/>
    <mergeCell ref="B90:B94"/>
    <mergeCell ref="E90:E94"/>
    <mergeCell ref="G90:G92"/>
    <mergeCell ref="H90:H92"/>
    <mergeCell ref="I90:I101"/>
    <mergeCell ref="J111:J112"/>
    <mergeCell ref="A66:A89"/>
    <mergeCell ref="B66:B73"/>
    <mergeCell ref="E66:E73"/>
    <mergeCell ref="B74:B82"/>
    <mergeCell ref="E74:E82"/>
    <mergeCell ref="J75:J82"/>
    <mergeCell ref="B85:B88"/>
    <mergeCell ref="E85:E88"/>
    <mergeCell ref="A54:A65"/>
    <mergeCell ref="B54:B61"/>
    <mergeCell ref="E54:E61"/>
    <mergeCell ref="I54:I65"/>
    <mergeCell ref="B62:B64"/>
    <mergeCell ref="E62:E64"/>
    <mergeCell ref="J62:J63"/>
    <mergeCell ref="A32:A53"/>
    <mergeCell ref="I32:I52"/>
    <mergeCell ref="B35:B37"/>
    <mergeCell ref="E35:E37"/>
    <mergeCell ref="B39:B50"/>
    <mergeCell ref="E39:E50"/>
    <mergeCell ref="G40:G41"/>
    <mergeCell ref="H40:H41"/>
    <mergeCell ref="A22:A31"/>
    <mergeCell ref="B22:B23"/>
    <mergeCell ref="E22:E23"/>
    <mergeCell ref="I22:I31"/>
    <mergeCell ref="L22:L31"/>
    <mergeCell ref="M22:M31"/>
    <mergeCell ref="L8:L16"/>
    <mergeCell ref="M8:M16"/>
    <mergeCell ref="B13:B16"/>
    <mergeCell ref="E13:E16"/>
    <mergeCell ref="B17:B20"/>
    <mergeCell ref="E17:E20"/>
    <mergeCell ref="A1:J1"/>
    <mergeCell ref="A5:C5"/>
    <mergeCell ref="G5:I5"/>
    <mergeCell ref="J5:J6"/>
    <mergeCell ref="A7:A21"/>
    <mergeCell ref="B8:B12"/>
    <mergeCell ref="E8:E12"/>
    <mergeCell ref="I8:I16"/>
    <mergeCell ref="L32:L52"/>
    <mergeCell ref="M32:M52"/>
    <mergeCell ref="L54:L65"/>
    <mergeCell ref="M54:M65"/>
    <mergeCell ref="L90:L101"/>
    <mergeCell ref="M90:M101"/>
    <mergeCell ref="L107:L110"/>
    <mergeCell ref="M107:M110"/>
    <mergeCell ref="K111:K115"/>
    <mergeCell ref="L111:L115"/>
    <mergeCell ref="M111:M115"/>
    <mergeCell ref="K90:K92"/>
  </mergeCells>
  <hyperlinks>
    <hyperlink ref="K8" r:id="rId1"/>
    <hyperlink ref="K9" r:id="rId2"/>
    <hyperlink ref="K10" r:id="rId3"/>
    <hyperlink ref="K13" r:id="rId4"/>
    <hyperlink ref="K15" r:id="rId5"/>
    <hyperlink ref="K16" r:id="rId6"/>
    <hyperlink ref="K23" r:id="rId7"/>
    <hyperlink ref="K29" r:id="rId8"/>
    <hyperlink ref="K24" r:id="rId9"/>
    <hyperlink ref="K26" r:id="rId10"/>
    <hyperlink ref="K27" r:id="rId11"/>
    <hyperlink ref="K28" r:id="rId12"/>
    <hyperlink ref="K30" r:id="rId13"/>
    <hyperlink ref="K32" r:id="rId14"/>
    <hyperlink ref="K33" r:id="rId15"/>
    <hyperlink ref="K34" r:id="rId16"/>
    <hyperlink ref="K35" r:id="rId17"/>
    <hyperlink ref="K38" r:id="rId18"/>
    <hyperlink ref="K39" r:id="rId19"/>
    <hyperlink ref="K52" r:id="rId20"/>
    <hyperlink ref="K25" r:id="rId21"/>
    <hyperlink ref="K54" r:id="rId22" display="http://www.cundinamarca.gov.co/Home/SecretariasEntidades.gc/Secretariadeplaneacion/SecretariadeplaneacionDespliegue/asdocument_contenidos/csecreplanea_documentacion_circulares_x000a__x000a_"/>
    <hyperlink ref="K62" r:id="rId23" display="http://www.cundinamarca.gov.co/Home/SecretariasEntidades.gc/Secretariadeplaneacion/SecretariadeplaneacionDespliegue/asdocument_contenidos/csecreplanea_documentacion_circulares_x000a__x000a_"/>
    <hyperlink ref="K63" r:id="rId24" display="http://www.cundinamarca.gov.co/Home/SecretariasEntidades.gc/Secretariadeplaneacion/SecretariadeplaneacionDespliegue/asdocument_contenidos/csecreplanea_documentacion_circulares_x000a__x000a_"/>
    <hyperlink ref="K65" r:id="rId25" display="http://www.cundinamarca.gov.co/Home/SecretariasEntidades.gc/Secretariadeplaneacion/SecretariadeplaneacionDespliegue/asdocument_contenidos/csecreplanea_documentacion_circulares_x000a__x000a_"/>
    <hyperlink ref="K83" r:id="rId26"/>
    <hyperlink ref="K90" r:id="rId27"/>
    <hyperlink ref="K96" r:id="rId28"/>
    <hyperlink ref="K93" r:id="rId29"/>
    <hyperlink ref="K107" r:id="rId30"/>
    <hyperlink ref="K108" r:id="rId31"/>
    <hyperlink ref="K110" r:id="rId32"/>
  </hyperlinks>
  <pageMargins left="0.7" right="0.7" top="0.75" bottom="0.75" header="0.51180555555555496" footer="0.51180555555555496"/>
  <pageSetup firstPageNumber="0" orientation="portrait" horizontalDpi="300" verticalDpi="300" r:id="rId33"/>
  <tableParts count="1">
    <tablePart r:id="rId34"/>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Lista!$A$1:$A$4</xm:f>
          </x14:formula1>
          <xm:sqref>G8:G154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zoomScaleNormal="100" workbookViewId="0">
      <pane xSplit="2" ySplit="7" topLeftCell="C8" activePane="bottomRight" state="frozen"/>
      <selection pane="topRight" activeCell="C1" sqref="C1"/>
      <selection pane="bottomLeft" activeCell="A8" sqref="A8"/>
      <selection pane="bottomRight" activeCell="L8" sqref="L8:L16"/>
    </sheetView>
  </sheetViews>
  <sheetFormatPr baseColWidth="10" defaultColWidth="9.140625" defaultRowHeight="15"/>
  <cols>
    <col min="1" max="1" width="28.28515625" style="42" customWidth="1"/>
    <col min="2" max="2" width="23.7109375" style="43" customWidth="1"/>
    <col min="3" max="3" width="37.7109375" style="43" customWidth="1"/>
    <col min="4" max="4" width="45.7109375" style="43" customWidth="1"/>
    <col min="5" max="5" width="13.7109375" style="43" customWidth="1"/>
    <col min="6" max="6" width="11.42578125" style="43" hidden="1" customWidth="1"/>
    <col min="7" max="7" width="12.85546875" style="44" customWidth="1"/>
    <col min="8" max="8" width="13" style="45" customWidth="1"/>
    <col min="9" max="9" width="12.7109375" style="46" customWidth="1"/>
    <col min="10" max="10" width="46.28515625" style="43" customWidth="1"/>
    <col min="11" max="11" width="37.42578125" style="47" customWidth="1"/>
    <col min="12" max="12" width="31" style="9" customWidth="1"/>
    <col min="13" max="13" width="54.140625" style="9" customWidth="1"/>
    <col min="14" max="16384" width="9.140625" style="9"/>
  </cols>
  <sheetData>
    <row r="1" spans="1:13">
      <c r="A1" s="205" t="s">
        <v>428</v>
      </c>
      <c r="B1" s="205"/>
      <c r="C1" s="205"/>
      <c r="D1" s="205"/>
      <c r="E1" s="205"/>
      <c r="F1" s="205"/>
      <c r="G1" s="205"/>
      <c r="H1" s="205"/>
      <c r="I1" s="205"/>
      <c r="J1" s="205"/>
    </row>
    <row r="2" spans="1:13">
      <c r="A2" s="78" t="s">
        <v>427</v>
      </c>
      <c r="B2" s="79" t="s">
        <v>471</v>
      </c>
    </row>
    <row r="3" spans="1:13" ht="15.75" hidden="1" customHeight="1">
      <c r="A3" s="78" t="s">
        <v>426</v>
      </c>
      <c r="B3" s="80"/>
      <c r="C3" s="80"/>
      <c r="D3" s="80"/>
    </row>
    <row r="4" spans="1:13">
      <c r="A4" s="42" t="s">
        <v>425</v>
      </c>
      <c r="B4" s="81">
        <v>44350</v>
      </c>
    </row>
    <row r="5" spans="1:13" ht="15.95" customHeight="1">
      <c r="A5" s="206" t="s">
        <v>424</v>
      </c>
      <c r="B5" s="206"/>
      <c r="C5" s="206"/>
      <c r="D5" s="11" t="s">
        <v>423</v>
      </c>
      <c r="E5" s="11" t="s">
        <v>422</v>
      </c>
      <c r="F5" s="11" t="s">
        <v>421</v>
      </c>
      <c r="G5" s="207" t="s">
        <v>420</v>
      </c>
      <c r="H5" s="207"/>
      <c r="I5" s="207"/>
      <c r="J5" s="208" t="s">
        <v>419</v>
      </c>
      <c r="K5" s="12" t="s">
        <v>418</v>
      </c>
      <c r="L5" s="73" t="s">
        <v>417</v>
      </c>
      <c r="M5" s="73" t="s">
        <v>416</v>
      </c>
    </row>
    <row r="6" spans="1:13" ht="15.95" customHeight="1">
      <c r="A6" s="11" t="s">
        <v>12</v>
      </c>
      <c r="B6" s="11" t="s">
        <v>415</v>
      </c>
      <c r="C6" s="11" t="s">
        <v>414</v>
      </c>
      <c r="D6" s="11"/>
      <c r="E6" s="11"/>
      <c r="F6" s="11"/>
      <c r="G6" s="13" t="s">
        <v>413</v>
      </c>
      <c r="H6" s="14" t="s">
        <v>412</v>
      </c>
      <c r="I6" s="12" t="s">
        <v>411</v>
      </c>
      <c r="J6" s="209"/>
      <c r="K6" s="86"/>
      <c r="L6" s="74"/>
      <c r="M6" s="74"/>
    </row>
    <row r="7" spans="1:13" ht="30" hidden="1">
      <c r="A7" s="183" t="s">
        <v>410</v>
      </c>
      <c r="B7" s="19" t="s">
        <v>409</v>
      </c>
      <c r="C7" s="19" t="s">
        <v>408</v>
      </c>
      <c r="D7" s="19" t="s">
        <v>407</v>
      </c>
      <c r="E7" s="19" t="s">
        <v>406</v>
      </c>
      <c r="F7" s="16">
        <v>353</v>
      </c>
      <c r="G7" s="17" t="s">
        <v>405</v>
      </c>
      <c r="H7" s="18">
        <f t="shared" ref="H7:H37" si="0">IF(G7="SI",1,IF(G7="PARCIAL",0.5,IF(G7="NO APLICA","",0)))</f>
        <v>0</v>
      </c>
      <c r="I7" s="20"/>
      <c r="J7" s="19"/>
      <c r="K7" s="22"/>
      <c r="L7" s="75"/>
      <c r="M7" s="75"/>
    </row>
    <row r="8" spans="1:13" ht="75">
      <c r="A8" s="183"/>
      <c r="B8" s="180" t="s">
        <v>404</v>
      </c>
      <c r="C8" s="19" t="s">
        <v>403</v>
      </c>
      <c r="D8" s="19" t="s">
        <v>402</v>
      </c>
      <c r="E8" s="180" t="s">
        <v>337</v>
      </c>
      <c r="F8" s="16">
        <v>200</v>
      </c>
      <c r="G8" s="17" t="s">
        <v>429</v>
      </c>
      <c r="H8" s="18">
        <f t="shared" si="0"/>
        <v>1</v>
      </c>
      <c r="I8" s="184">
        <f>AVERAGE(H8,H9,H10,H13,H15,H16)</f>
        <v>0.83333333333333337</v>
      </c>
      <c r="J8" s="19"/>
      <c r="K8" s="102" t="s">
        <v>449</v>
      </c>
      <c r="L8" s="168"/>
      <c r="M8" s="168"/>
    </row>
    <row r="9" spans="1:13" ht="75">
      <c r="A9" s="183"/>
      <c r="B9" s="180"/>
      <c r="C9" s="19" t="s">
        <v>401</v>
      </c>
      <c r="D9" s="19" t="s">
        <v>400</v>
      </c>
      <c r="E9" s="180"/>
      <c r="F9" s="16">
        <v>201</v>
      </c>
      <c r="G9" s="17" t="s">
        <v>429</v>
      </c>
      <c r="H9" s="18">
        <f t="shared" si="0"/>
        <v>1</v>
      </c>
      <c r="I9" s="184"/>
      <c r="J9" s="19"/>
      <c r="K9" s="102" t="s">
        <v>449</v>
      </c>
      <c r="L9" s="169"/>
      <c r="M9" s="169"/>
    </row>
    <row r="10" spans="1:13">
      <c r="A10" s="183"/>
      <c r="B10" s="180"/>
      <c r="C10" s="19" t="s">
        <v>399</v>
      </c>
      <c r="D10" s="19"/>
      <c r="E10" s="180"/>
      <c r="F10" s="16">
        <v>202</v>
      </c>
      <c r="G10" s="17" t="s">
        <v>405</v>
      </c>
      <c r="H10" s="18">
        <f t="shared" si="0"/>
        <v>0</v>
      </c>
      <c r="I10" s="184"/>
      <c r="J10" s="19"/>
      <c r="K10" s="102"/>
      <c r="L10" s="169"/>
      <c r="M10" s="169"/>
    </row>
    <row r="11" spans="1:13" hidden="1">
      <c r="A11" s="183"/>
      <c r="B11" s="180"/>
      <c r="C11" s="19" t="s">
        <v>398</v>
      </c>
      <c r="D11" s="19" t="s">
        <v>397</v>
      </c>
      <c r="E11" s="180"/>
      <c r="F11" s="16">
        <v>203</v>
      </c>
      <c r="G11" s="17"/>
      <c r="H11" s="18">
        <f t="shared" si="0"/>
        <v>0</v>
      </c>
      <c r="I11" s="184"/>
      <c r="J11" s="19"/>
      <c r="K11" s="22"/>
      <c r="L11" s="169"/>
      <c r="M11" s="169"/>
    </row>
    <row r="12" spans="1:13" ht="90" hidden="1" customHeight="1">
      <c r="A12" s="183"/>
      <c r="B12" s="180"/>
      <c r="C12" s="19" t="s">
        <v>396</v>
      </c>
      <c r="D12" s="19" t="s">
        <v>395</v>
      </c>
      <c r="E12" s="180"/>
      <c r="F12" s="16">
        <v>204</v>
      </c>
      <c r="G12" s="17"/>
      <c r="H12" s="18">
        <f t="shared" si="0"/>
        <v>0</v>
      </c>
      <c r="I12" s="184"/>
      <c r="J12" s="19"/>
      <c r="K12" s="22"/>
      <c r="L12" s="169"/>
      <c r="M12" s="169"/>
    </row>
    <row r="13" spans="1:13" ht="75">
      <c r="A13" s="183"/>
      <c r="B13" s="180" t="s">
        <v>394</v>
      </c>
      <c r="C13" s="19" t="s">
        <v>393</v>
      </c>
      <c r="D13" s="19" t="s">
        <v>392</v>
      </c>
      <c r="E13" s="180" t="s">
        <v>391</v>
      </c>
      <c r="F13" s="16">
        <v>205</v>
      </c>
      <c r="G13" s="17" t="s">
        <v>429</v>
      </c>
      <c r="H13" s="18">
        <f t="shared" si="0"/>
        <v>1</v>
      </c>
      <c r="I13" s="184"/>
      <c r="J13" s="19"/>
      <c r="K13" s="102" t="s">
        <v>449</v>
      </c>
      <c r="L13" s="169"/>
      <c r="M13" s="169"/>
    </row>
    <row r="14" spans="1:13" ht="60" hidden="1">
      <c r="A14" s="183"/>
      <c r="B14" s="180"/>
      <c r="C14" s="19" t="s">
        <v>390</v>
      </c>
      <c r="D14" s="19" t="s">
        <v>389</v>
      </c>
      <c r="E14" s="180"/>
      <c r="F14" s="16">
        <v>206</v>
      </c>
      <c r="G14" s="17"/>
      <c r="H14" s="18">
        <f t="shared" si="0"/>
        <v>0</v>
      </c>
      <c r="I14" s="184"/>
      <c r="J14" s="19"/>
      <c r="K14" s="22"/>
      <c r="L14" s="169"/>
      <c r="M14" s="169"/>
    </row>
    <row r="15" spans="1:13" ht="75">
      <c r="A15" s="183"/>
      <c r="B15" s="180"/>
      <c r="C15" s="19" t="s">
        <v>388</v>
      </c>
      <c r="D15" s="19"/>
      <c r="E15" s="180"/>
      <c r="F15" s="16">
        <v>207</v>
      </c>
      <c r="G15" s="17" t="s">
        <v>429</v>
      </c>
      <c r="H15" s="18">
        <f t="shared" si="0"/>
        <v>1</v>
      </c>
      <c r="I15" s="184"/>
      <c r="J15" s="19"/>
      <c r="K15" s="102" t="s">
        <v>449</v>
      </c>
      <c r="L15" s="169"/>
      <c r="M15" s="169"/>
    </row>
    <row r="16" spans="1:13" ht="75">
      <c r="A16" s="183"/>
      <c r="B16" s="180"/>
      <c r="C16" s="19" t="s">
        <v>387</v>
      </c>
      <c r="D16" s="19" t="s">
        <v>386</v>
      </c>
      <c r="E16" s="180"/>
      <c r="F16" s="16">
        <v>208</v>
      </c>
      <c r="G16" s="17" t="s">
        <v>429</v>
      </c>
      <c r="H16" s="18">
        <f t="shared" si="0"/>
        <v>1</v>
      </c>
      <c r="I16" s="184"/>
      <c r="J16" s="19"/>
      <c r="K16" s="102" t="s">
        <v>449</v>
      </c>
      <c r="L16" s="170"/>
      <c r="M16" s="170"/>
    </row>
    <row r="17" spans="1:13" ht="30" hidden="1">
      <c r="A17" s="183"/>
      <c r="B17" s="180" t="s">
        <v>385</v>
      </c>
      <c r="C17" s="19" t="s">
        <v>384</v>
      </c>
      <c r="D17" s="19"/>
      <c r="E17" s="180" t="s">
        <v>383</v>
      </c>
      <c r="F17" s="16">
        <v>209</v>
      </c>
      <c r="G17" s="17"/>
      <c r="H17" s="18">
        <f t="shared" si="0"/>
        <v>0</v>
      </c>
      <c r="I17" s="20"/>
      <c r="J17" s="19"/>
      <c r="K17" s="22"/>
      <c r="L17" s="75"/>
      <c r="M17" s="75"/>
    </row>
    <row r="18" spans="1:13" ht="30" hidden="1">
      <c r="A18" s="183"/>
      <c r="B18" s="180"/>
      <c r="C18" s="19" t="s">
        <v>382</v>
      </c>
      <c r="D18" s="19"/>
      <c r="E18" s="180"/>
      <c r="F18" s="16">
        <v>210</v>
      </c>
      <c r="G18" s="17"/>
      <c r="H18" s="18">
        <f t="shared" si="0"/>
        <v>0</v>
      </c>
      <c r="I18" s="20"/>
      <c r="J18" s="19"/>
      <c r="K18" s="22"/>
      <c r="L18" s="75"/>
      <c r="M18" s="75"/>
    </row>
    <row r="19" spans="1:13" ht="30" hidden="1">
      <c r="A19" s="183"/>
      <c r="B19" s="180"/>
      <c r="C19" s="19" t="s">
        <v>381</v>
      </c>
      <c r="D19" s="19"/>
      <c r="E19" s="180"/>
      <c r="F19" s="16">
        <v>211</v>
      </c>
      <c r="G19" s="17"/>
      <c r="H19" s="18">
        <f t="shared" si="0"/>
        <v>0</v>
      </c>
      <c r="I19" s="20"/>
      <c r="J19" s="19"/>
      <c r="K19" s="22"/>
      <c r="L19" s="75"/>
      <c r="M19" s="75"/>
    </row>
    <row r="20" spans="1:13" ht="30" hidden="1">
      <c r="A20" s="183"/>
      <c r="B20" s="180"/>
      <c r="C20" s="19" t="s">
        <v>380</v>
      </c>
      <c r="D20" s="19"/>
      <c r="E20" s="180"/>
      <c r="F20" s="16">
        <v>212</v>
      </c>
      <c r="G20" s="17"/>
      <c r="H20" s="18">
        <f t="shared" si="0"/>
        <v>0</v>
      </c>
      <c r="I20" s="20"/>
      <c r="J20" s="19"/>
      <c r="K20" s="22"/>
      <c r="L20" s="75"/>
      <c r="M20" s="75"/>
    </row>
    <row r="21" spans="1:13" ht="105" hidden="1">
      <c r="A21" s="183"/>
      <c r="B21" s="19" t="s">
        <v>379</v>
      </c>
      <c r="C21" s="19" t="s">
        <v>378</v>
      </c>
      <c r="D21" s="19" t="s">
        <v>377</v>
      </c>
      <c r="E21" s="19" t="s">
        <v>376</v>
      </c>
      <c r="F21" s="16">
        <v>213</v>
      </c>
      <c r="G21" s="17"/>
      <c r="H21" s="18">
        <f t="shared" si="0"/>
        <v>0</v>
      </c>
      <c r="I21" s="20"/>
      <c r="J21" s="19"/>
      <c r="K21" s="22"/>
      <c r="L21" s="75"/>
      <c r="M21" s="75"/>
    </row>
    <row r="22" spans="1:13" ht="105">
      <c r="A22" s="183" t="s">
        <v>375</v>
      </c>
      <c r="B22" s="180" t="s">
        <v>374</v>
      </c>
      <c r="C22" s="19" t="s">
        <v>373</v>
      </c>
      <c r="D22" s="19" t="s">
        <v>372</v>
      </c>
      <c r="E22" s="180" t="s">
        <v>371</v>
      </c>
      <c r="F22" s="16">
        <v>214</v>
      </c>
      <c r="G22" s="17" t="s">
        <v>430</v>
      </c>
      <c r="H22" s="18">
        <f t="shared" si="0"/>
        <v>0.5</v>
      </c>
      <c r="I22" s="184">
        <f>AVERAGE(H22,H23,H24,H25,H26,H27,H28,H29,H30,H31)</f>
        <v>0.65</v>
      </c>
      <c r="J22" s="19" t="s">
        <v>1214</v>
      </c>
      <c r="K22" s="102" t="s">
        <v>450</v>
      </c>
      <c r="L22" s="168"/>
      <c r="M22" s="168"/>
    </row>
    <row r="23" spans="1:13" ht="75">
      <c r="A23" s="183"/>
      <c r="B23" s="180"/>
      <c r="C23" s="19" t="s">
        <v>370</v>
      </c>
      <c r="D23" s="19" t="s">
        <v>369</v>
      </c>
      <c r="E23" s="180"/>
      <c r="F23" s="16">
        <v>215</v>
      </c>
      <c r="G23" s="17" t="s">
        <v>405</v>
      </c>
      <c r="H23" s="18">
        <f t="shared" si="0"/>
        <v>0</v>
      </c>
      <c r="I23" s="184"/>
      <c r="J23" s="19" t="s">
        <v>1002</v>
      </c>
      <c r="K23" s="102" t="s">
        <v>450</v>
      </c>
      <c r="L23" s="169"/>
      <c r="M23" s="169"/>
    </row>
    <row r="24" spans="1:13" ht="195">
      <c r="A24" s="183"/>
      <c r="B24" s="19" t="s">
        <v>368</v>
      </c>
      <c r="C24" s="19" t="s">
        <v>367</v>
      </c>
      <c r="D24" s="19" t="s">
        <v>366</v>
      </c>
      <c r="E24" s="19"/>
      <c r="F24" s="16">
        <v>216</v>
      </c>
      <c r="G24" s="17" t="s">
        <v>429</v>
      </c>
      <c r="H24" s="18">
        <f t="shared" si="0"/>
        <v>1</v>
      </c>
      <c r="I24" s="184"/>
      <c r="J24" s="19"/>
      <c r="K24" s="102" t="s">
        <v>461</v>
      </c>
      <c r="L24" s="169"/>
      <c r="M24" s="169"/>
    </row>
    <row r="25" spans="1:13" ht="75">
      <c r="A25" s="183"/>
      <c r="B25" s="19" t="s">
        <v>365</v>
      </c>
      <c r="C25" s="19" t="s">
        <v>364</v>
      </c>
      <c r="D25" s="19"/>
      <c r="E25" s="19"/>
      <c r="F25" s="16">
        <v>217</v>
      </c>
      <c r="G25" s="17" t="s">
        <v>405</v>
      </c>
      <c r="H25" s="18">
        <f t="shared" si="0"/>
        <v>0</v>
      </c>
      <c r="I25" s="184"/>
      <c r="J25" s="19" t="s">
        <v>1215</v>
      </c>
      <c r="K25" s="22"/>
      <c r="L25" s="169"/>
      <c r="M25" s="169"/>
    </row>
    <row r="26" spans="1:13" ht="75">
      <c r="A26" s="183"/>
      <c r="B26" s="19" t="s">
        <v>363</v>
      </c>
      <c r="C26" s="19" t="s">
        <v>362</v>
      </c>
      <c r="D26" s="19" t="s">
        <v>361</v>
      </c>
      <c r="E26" s="19"/>
      <c r="F26" s="16">
        <v>218</v>
      </c>
      <c r="G26" s="17" t="s">
        <v>429</v>
      </c>
      <c r="H26" s="18">
        <f t="shared" si="0"/>
        <v>1</v>
      </c>
      <c r="I26" s="184"/>
      <c r="J26" s="19"/>
      <c r="K26" s="102" t="s">
        <v>452</v>
      </c>
      <c r="L26" s="169"/>
      <c r="M26" s="169"/>
    </row>
    <row r="27" spans="1:13" ht="75">
      <c r="A27" s="183"/>
      <c r="B27" s="19" t="s">
        <v>360</v>
      </c>
      <c r="C27" s="19" t="s">
        <v>359</v>
      </c>
      <c r="D27" s="19"/>
      <c r="E27" s="19"/>
      <c r="F27" s="16">
        <v>219</v>
      </c>
      <c r="G27" s="17" t="s">
        <v>429</v>
      </c>
      <c r="H27" s="18">
        <f t="shared" si="0"/>
        <v>1</v>
      </c>
      <c r="I27" s="184"/>
      <c r="J27" s="19"/>
      <c r="K27" s="102" t="s">
        <v>453</v>
      </c>
      <c r="L27" s="169"/>
      <c r="M27" s="169"/>
    </row>
    <row r="28" spans="1:13" ht="90">
      <c r="A28" s="183"/>
      <c r="B28" s="19" t="s">
        <v>358</v>
      </c>
      <c r="C28" s="19" t="s">
        <v>357</v>
      </c>
      <c r="D28" s="19"/>
      <c r="E28" s="19"/>
      <c r="F28" s="16">
        <v>220</v>
      </c>
      <c r="G28" s="17" t="s">
        <v>429</v>
      </c>
      <c r="H28" s="18">
        <f t="shared" si="0"/>
        <v>1</v>
      </c>
      <c r="I28" s="184"/>
      <c r="J28" s="19"/>
      <c r="K28" s="102" t="s">
        <v>455</v>
      </c>
      <c r="L28" s="169"/>
      <c r="M28" s="169"/>
    </row>
    <row r="29" spans="1:13" ht="45">
      <c r="A29" s="183"/>
      <c r="B29" s="19" t="s">
        <v>356</v>
      </c>
      <c r="C29" s="19" t="s">
        <v>355</v>
      </c>
      <c r="D29" s="19"/>
      <c r="E29" s="19"/>
      <c r="F29" s="16">
        <v>221</v>
      </c>
      <c r="G29" s="17" t="s">
        <v>405</v>
      </c>
      <c r="H29" s="18">
        <f t="shared" si="0"/>
        <v>0</v>
      </c>
      <c r="I29" s="184"/>
      <c r="J29" s="19"/>
      <c r="K29" s="22"/>
      <c r="L29" s="169"/>
      <c r="M29" s="169"/>
    </row>
    <row r="30" spans="1:13" ht="360">
      <c r="A30" s="183"/>
      <c r="B30" s="19" t="s">
        <v>354</v>
      </c>
      <c r="C30" s="19" t="s">
        <v>353</v>
      </c>
      <c r="D30" s="19"/>
      <c r="E30" s="19" t="s">
        <v>352</v>
      </c>
      <c r="F30" s="16">
        <v>222</v>
      </c>
      <c r="G30" s="17" t="s">
        <v>429</v>
      </c>
      <c r="H30" s="18">
        <f t="shared" si="0"/>
        <v>1</v>
      </c>
      <c r="I30" s="184"/>
      <c r="J30" s="19" t="s">
        <v>542</v>
      </c>
      <c r="K30" s="102" t="s">
        <v>454</v>
      </c>
      <c r="L30" s="169"/>
      <c r="M30" s="169"/>
    </row>
    <row r="31" spans="1:13" ht="75">
      <c r="A31" s="183"/>
      <c r="B31" s="19" t="s">
        <v>351</v>
      </c>
      <c r="C31" s="19" t="s">
        <v>350</v>
      </c>
      <c r="D31" s="19" t="s">
        <v>349</v>
      </c>
      <c r="E31" s="19" t="s">
        <v>345</v>
      </c>
      <c r="F31" s="16">
        <v>223</v>
      </c>
      <c r="G31" s="17" t="s">
        <v>429</v>
      </c>
      <c r="H31" s="18">
        <f t="shared" si="0"/>
        <v>1</v>
      </c>
      <c r="I31" s="184"/>
      <c r="J31" s="19"/>
      <c r="K31" s="102" t="s">
        <v>457</v>
      </c>
      <c r="L31" s="170"/>
      <c r="M31" s="170"/>
    </row>
    <row r="32" spans="1:13" ht="75">
      <c r="A32" s="183" t="s">
        <v>348</v>
      </c>
      <c r="B32" s="19" t="s">
        <v>436</v>
      </c>
      <c r="C32" s="19" t="s">
        <v>346</v>
      </c>
      <c r="D32" s="19"/>
      <c r="E32" s="19" t="s">
        <v>345</v>
      </c>
      <c r="F32" s="16">
        <v>224</v>
      </c>
      <c r="G32" s="17" t="s">
        <v>429</v>
      </c>
      <c r="H32" s="18">
        <f t="shared" si="0"/>
        <v>1</v>
      </c>
      <c r="I32" s="184">
        <f>AVERAGE(H32,H33,H34,H35,H38,H39,H40,H42,H43,H44,H45,H46,H47,H48,H49,H50,H52)</f>
        <v>0.625</v>
      </c>
      <c r="J32" s="19"/>
      <c r="K32" s="102" t="s">
        <v>449</v>
      </c>
      <c r="L32" s="168"/>
      <c r="M32" s="168"/>
    </row>
    <row r="33" spans="1:13" ht="75">
      <c r="A33" s="183"/>
      <c r="B33" s="19" t="s">
        <v>344</v>
      </c>
      <c r="C33" s="83" t="s">
        <v>343</v>
      </c>
      <c r="D33" s="83"/>
      <c r="E33" s="83" t="s">
        <v>337</v>
      </c>
      <c r="F33" s="87">
        <v>225</v>
      </c>
      <c r="G33" s="88" t="s">
        <v>429</v>
      </c>
      <c r="H33" s="18">
        <f t="shared" si="0"/>
        <v>1</v>
      </c>
      <c r="I33" s="184"/>
      <c r="J33" s="19"/>
      <c r="K33" s="102" t="s">
        <v>456</v>
      </c>
      <c r="L33" s="169"/>
      <c r="M33" s="169"/>
    </row>
    <row r="34" spans="1:13" ht="45">
      <c r="A34" s="183"/>
      <c r="B34" s="19" t="s">
        <v>342</v>
      </c>
      <c r="C34" s="83" t="s">
        <v>341</v>
      </c>
      <c r="D34" s="83"/>
      <c r="E34" s="83" t="s">
        <v>340</v>
      </c>
      <c r="F34" s="87">
        <v>226</v>
      </c>
      <c r="G34" s="88" t="s">
        <v>405</v>
      </c>
      <c r="H34" s="18">
        <f t="shared" si="0"/>
        <v>0</v>
      </c>
      <c r="I34" s="184"/>
      <c r="J34" s="19"/>
      <c r="K34" s="22"/>
      <c r="L34" s="169"/>
      <c r="M34" s="169"/>
    </row>
    <row r="35" spans="1:13" ht="75">
      <c r="A35" s="183"/>
      <c r="B35" s="199" t="s">
        <v>339</v>
      </c>
      <c r="C35" s="83" t="s">
        <v>338</v>
      </c>
      <c r="D35" s="83"/>
      <c r="E35" s="217" t="s">
        <v>337</v>
      </c>
      <c r="F35" s="87">
        <v>227</v>
      </c>
      <c r="G35" s="88" t="s">
        <v>429</v>
      </c>
      <c r="H35" s="18">
        <f t="shared" si="0"/>
        <v>1</v>
      </c>
      <c r="I35" s="184"/>
      <c r="J35" s="19"/>
      <c r="K35" s="102" t="s">
        <v>458</v>
      </c>
      <c r="L35" s="169"/>
      <c r="M35" s="169"/>
    </row>
    <row r="36" spans="1:13" ht="32.1" hidden="1" customHeight="1">
      <c r="A36" s="183"/>
      <c r="B36" s="200"/>
      <c r="C36" s="83" t="s">
        <v>336</v>
      </c>
      <c r="D36" s="83"/>
      <c r="E36" s="217"/>
      <c r="F36" s="87">
        <v>228</v>
      </c>
      <c r="G36" s="88"/>
      <c r="H36" s="18">
        <f t="shared" si="0"/>
        <v>0</v>
      </c>
      <c r="I36" s="184"/>
      <c r="J36" s="19"/>
      <c r="K36" s="22"/>
      <c r="L36" s="169"/>
      <c r="M36" s="169"/>
    </row>
    <row r="37" spans="1:13" ht="48" hidden="1" customHeight="1">
      <c r="A37" s="183"/>
      <c r="B37" s="201"/>
      <c r="C37" s="83" t="s">
        <v>335</v>
      </c>
      <c r="D37" s="83"/>
      <c r="E37" s="217"/>
      <c r="F37" s="87">
        <v>229</v>
      </c>
      <c r="G37" s="88"/>
      <c r="H37" s="18">
        <f t="shared" si="0"/>
        <v>0</v>
      </c>
      <c r="I37" s="184"/>
      <c r="J37" s="19"/>
      <c r="K37" s="22"/>
      <c r="L37" s="169"/>
      <c r="M37" s="169"/>
    </row>
    <row r="38" spans="1:13" ht="75">
      <c r="A38" s="183"/>
      <c r="B38" s="19" t="s">
        <v>334</v>
      </c>
      <c r="C38" s="83" t="s">
        <v>333</v>
      </c>
      <c r="D38" s="83"/>
      <c r="E38" s="83"/>
      <c r="F38" s="87"/>
      <c r="G38" s="88" t="s">
        <v>429</v>
      </c>
      <c r="H38" s="24"/>
      <c r="I38" s="184"/>
      <c r="J38" s="19"/>
      <c r="K38" s="102" t="s">
        <v>458</v>
      </c>
      <c r="L38" s="169"/>
      <c r="M38" s="169"/>
    </row>
    <row r="39" spans="1:13" ht="240.75">
      <c r="A39" s="183"/>
      <c r="B39" s="180" t="s">
        <v>332</v>
      </c>
      <c r="C39" s="83" t="s">
        <v>331</v>
      </c>
      <c r="D39" s="83" t="s">
        <v>330</v>
      </c>
      <c r="E39" s="217" t="s">
        <v>329</v>
      </c>
      <c r="F39" s="87">
        <v>230</v>
      </c>
      <c r="G39" s="88" t="s">
        <v>429</v>
      </c>
      <c r="H39" s="18">
        <f>IF(G39="SI",1,IF(G39="PARCIAL",0.5,IF(G39="NO APLICA","",0)))</f>
        <v>1</v>
      </c>
      <c r="I39" s="184"/>
      <c r="J39" s="26"/>
      <c r="K39" s="102" t="s">
        <v>458</v>
      </c>
      <c r="L39" s="169"/>
      <c r="M39" s="169"/>
    </row>
    <row r="40" spans="1:13" ht="32.1" customHeight="1">
      <c r="A40" s="183"/>
      <c r="B40" s="180"/>
      <c r="C40" s="83" t="s">
        <v>328</v>
      </c>
      <c r="D40" s="83"/>
      <c r="E40" s="217"/>
      <c r="F40" s="87">
        <v>429</v>
      </c>
      <c r="G40" s="227" t="s">
        <v>429</v>
      </c>
      <c r="H40" s="187">
        <f>IF(G40="SI",1,IF(G40="PARCIAL",0.5,IF(G40="NO APLICA","",0)))</f>
        <v>1</v>
      </c>
      <c r="I40" s="184"/>
      <c r="J40" s="277" t="s">
        <v>459</v>
      </c>
      <c r="K40" s="249" t="s">
        <v>458</v>
      </c>
      <c r="L40" s="169"/>
      <c r="M40" s="169"/>
    </row>
    <row r="41" spans="1:13" ht="150">
      <c r="A41" s="183"/>
      <c r="B41" s="180"/>
      <c r="C41" s="83" t="s">
        <v>327</v>
      </c>
      <c r="D41" s="83" t="s">
        <v>326</v>
      </c>
      <c r="E41" s="217"/>
      <c r="F41" s="87">
        <v>231</v>
      </c>
      <c r="G41" s="228"/>
      <c r="H41" s="188"/>
      <c r="I41" s="184"/>
      <c r="J41" s="278"/>
      <c r="K41" s="309"/>
      <c r="L41" s="169"/>
      <c r="M41" s="169"/>
    </row>
    <row r="42" spans="1:13" ht="150">
      <c r="A42" s="183"/>
      <c r="B42" s="180"/>
      <c r="C42" s="83" t="s">
        <v>325</v>
      </c>
      <c r="D42" s="83" t="s">
        <v>324</v>
      </c>
      <c r="E42" s="217"/>
      <c r="F42" s="87">
        <v>232</v>
      </c>
      <c r="G42" s="88" t="s">
        <v>405</v>
      </c>
      <c r="H42" s="18">
        <f t="shared" ref="H42:H90" si="1">IF(G42="SI",1,IF(G42="PARCIAL",0.5,IF(G42="NO APLICA","",0)))</f>
        <v>0</v>
      </c>
      <c r="I42" s="184"/>
      <c r="J42" s="278"/>
      <c r="K42" s="309"/>
      <c r="L42" s="169"/>
      <c r="M42" s="169"/>
    </row>
    <row r="43" spans="1:13" ht="150">
      <c r="A43" s="183"/>
      <c r="B43" s="180"/>
      <c r="C43" s="83" t="s">
        <v>323</v>
      </c>
      <c r="D43" s="83" t="s">
        <v>322</v>
      </c>
      <c r="E43" s="217"/>
      <c r="F43" s="87">
        <v>233</v>
      </c>
      <c r="G43" s="88" t="s">
        <v>405</v>
      </c>
      <c r="H43" s="18">
        <f t="shared" si="1"/>
        <v>0</v>
      </c>
      <c r="I43" s="184"/>
      <c r="J43" s="278"/>
      <c r="K43" s="309"/>
      <c r="L43" s="169"/>
      <c r="M43" s="169"/>
    </row>
    <row r="44" spans="1:13">
      <c r="A44" s="183"/>
      <c r="B44" s="180"/>
      <c r="C44" s="83" t="s">
        <v>321</v>
      </c>
      <c r="D44" s="83"/>
      <c r="E44" s="217"/>
      <c r="F44" s="87">
        <v>234</v>
      </c>
      <c r="G44" s="88" t="s">
        <v>405</v>
      </c>
      <c r="H44" s="18">
        <f t="shared" si="1"/>
        <v>0</v>
      </c>
      <c r="I44" s="184"/>
      <c r="J44" s="278"/>
      <c r="K44" s="309"/>
      <c r="L44" s="169"/>
      <c r="M44" s="169"/>
    </row>
    <row r="45" spans="1:13" ht="60">
      <c r="A45" s="183"/>
      <c r="B45" s="180"/>
      <c r="C45" s="83" t="s">
        <v>320</v>
      </c>
      <c r="D45" s="83"/>
      <c r="E45" s="217"/>
      <c r="F45" s="87">
        <v>235</v>
      </c>
      <c r="G45" s="88" t="s">
        <v>429</v>
      </c>
      <c r="H45" s="18">
        <f t="shared" si="1"/>
        <v>1</v>
      </c>
      <c r="I45" s="184"/>
      <c r="J45" s="278"/>
      <c r="K45" s="309"/>
      <c r="L45" s="169"/>
      <c r="M45" s="169"/>
    </row>
    <row r="46" spans="1:13" ht="30">
      <c r="A46" s="183"/>
      <c r="B46" s="180"/>
      <c r="C46" s="83" t="s">
        <v>319</v>
      </c>
      <c r="D46" s="83"/>
      <c r="E46" s="217"/>
      <c r="F46" s="87">
        <v>236</v>
      </c>
      <c r="G46" s="88" t="s">
        <v>429</v>
      </c>
      <c r="H46" s="18">
        <f t="shared" si="1"/>
        <v>1</v>
      </c>
      <c r="I46" s="184"/>
      <c r="J46" s="278"/>
      <c r="K46" s="309"/>
      <c r="L46" s="169"/>
      <c r="M46" s="169"/>
    </row>
    <row r="47" spans="1:13" ht="30">
      <c r="A47" s="183"/>
      <c r="B47" s="180"/>
      <c r="C47" s="83" t="s">
        <v>318</v>
      </c>
      <c r="D47" s="83"/>
      <c r="E47" s="217"/>
      <c r="F47" s="87">
        <v>237</v>
      </c>
      <c r="G47" s="88" t="s">
        <v>429</v>
      </c>
      <c r="H47" s="18">
        <f t="shared" si="1"/>
        <v>1</v>
      </c>
      <c r="I47" s="184"/>
      <c r="J47" s="278"/>
      <c r="K47" s="309"/>
      <c r="L47" s="169"/>
      <c r="M47" s="169"/>
    </row>
    <row r="48" spans="1:13">
      <c r="A48" s="183"/>
      <c r="B48" s="180"/>
      <c r="C48" s="83" t="s">
        <v>317</v>
      </c>
      <c r="D48" s="83"/>
      <c r="E48" s="217"/>
      <c r="F48" s="87">
        <v>238</v>
      </c>
      <c r="G48" s="88" t="s">
        <v>429</v>
      </c>
      <c r="H48" s="18">
        <f t="shared" si="1"/>
        <v>1</v>
      </c>
      <c r="I48" s="184"/>
      <c r="J48" s="278"/>
      <c r="K48" s="309"/>
      <c r="L48" s="169"/>
      <c r="M48" s="169"/>
    </row>
    <row r="49" spans="1:13" ht="45">
      <c r="A49" s="183"/>
      <c r="B49" s="180"/>
      <c r="C49" s="83" t="s">
        <v>316</v>
      </c>
      <c r="D49" s="83"/>
      <c r="E49" s="217"/>
      <c r="F49" s="87">
        <v>239</v>
      </c>
      <c r="G49" s="88" t="s">
        <v>405</v>
      </c>
      <c r="H49" s="18">
        <f t="shared" si="1"/>
        <v>0</v>
      </c>
      <c r="I49" s="184"/>
      <c r="J49" s="278"/>
      <c r="K49" s="309"/>
      <c r="L49" s="169"/>
      <c r="M49" s="169"/>
    </row>
    <row r="50" spans="1:13" ht="60">
      <c r="A50" s="183"/>
      <c r="B50" s="180"/>
      <c r="C50" s="83" t="s">
        <v>315</v>
      </c>
      <c r="D50" s="83"/>
      <c r="E50" s="217"/>
      <c r="F50" s="87">
        <v>240</v>
      </c>
      <c r="G50" s="88" t="s">
        <v>405</v>
      </c>
      <c r="H50" s="18">
        <f t="shared" si="1"/>
        <v>0</v>
      </c>
      <c r="I50" s="184"/>
      <c r="J50" s="279"/>
      <c r="K50" s="250"/>
      <c r="L50" s="169"/>
      <c r="M50" s="169"/>
    </row>
    <row r="51" spans="1:13" ht="48" hidden="1" customHeight="1">
      <c r="A51" s="183"/>
      <c r="B51" s="19" t="s">
        <v>314</v>
      </c>
      <c r="C51" s="83" t="s">
        <v>313</v>
      </c>
      <c r="D51" s="83"/>
      <c r="E51" s="83"/>
      <c r="F51" s="87">
        <v>241</v>
      </c>
      <c r="G51" s="88"/>
      <c r="H51" s="18">
        <f t="shared" si="1"/>
        <v>0</v>
      </c>
      <c r="I51" s="184"/>
      <c r="J51" s="19"/>
      <c r="K51" s="22"/>
      <c r="L51" s="169"/>
      <c r="M51" s="169"/>
    </row>
    <row r="52" spans="1:13" ht="105">
      <c r="A52" s="183"/>
      <c r="B52" s="19" t="s">
        <v>312</v>
      </c>
      <c r="C52" s="83" t="s">
        <v>311</v>
      </c>
      <c r="D52" s="83" t="s">
        <v>310</v>
      </c>
      <c r="E52" s="83"/>
      <c r="F52" s="87">
        <v>243</v>
      </c>
      <c r="G52" s="88" t="s">
        <v>429</v>
      </c>
      <c r="H52" s="18">
        <f t="shared" si="1"/>
        <v>1</v>
      </c>
      <c r="I52" s="184"/>
      <c r="J52" s="19"/>
      <c r="K52" s="102" t="s">
        <v>451</v>
      </c>
      <c r="L52" s="170"/>
      <c r="M52" s="170"/>
    </row>
    <row r="53" spans="1:13" ht="90" hidden="1">
      <c r="A53" s="183"/>
      <c r="B53" s="19" t="s">
        <v>309</v>
      </c>
      <c r="C53" s="19" t="s">
        <v>308</v>
      </c>
      <c r="D53" s="19" t="s">
        <v>307</v>
      </c>
      <c r="E53" s="19"/>
      <c r="F53" s="16">
        <v>244</v>
      </c>
      <c r="G53" s="17"/>
      <c r="H53" s="18">
        <f t="shared" si="1"/>
        <v>0</v>
      </c>
      <c r="I53" s="20"/>
      <c r="J53" s="19"/>
      <c r="K53" s="22"/>
      <c r="L53" s="75"/>
      <c r="M53" s="75"/>
    </row>
    <row r="54" spans="1:13" ht="219" hidden="1" customHeight="1">
      <c r="A54" s="183" t="s">
        <v>306</v>
      </c>
      <c r="B54" s="180" t="s">
        <v>305</v>
      </c>
      <c r="C54" s="19" t="s">
        <v>304</v>
      </c>
      <c r="D54" s="19" t="s">
        <v>303</v>
      </c>
      <c r="E54" s="180" t="s">
        <v>285</v>
      </c>
      <c r="F54" s="16">
        <v>245</v>
      </c>
      <c r="G54" s="17" t="s">
        <v>429</v>
      </c>
      <c r="H54" s="18">
        <f t="shared" si="1"/>
        <v>1</v>
      </c>
      <c r="I54" s="202">
        <f>AVERAGE(H62,H63)</f>
        <v>0.5</v>
      </c>
      <c r="J54" s="19"/>
      <c r="K54" s="102" t="s">
        <v>460</v>
      </c>
      <c r="L54" s="168"/>
      <c r="M54" s="168"/>
    </row>
    <row r="55" spans="1:13" ht="48" hidden="1" customHeight="1">
      <c r="A55" s="183"/>
      <c r="B55" s="180"/>
      <c r="C55" s="19" t="s">
        <v>302</v>
      </c>
      <c r="D55" s="19"/>
      <c r="E55" s="180"/>
      <c r="F55" s="16">
        <v>246</v>
      </c>
      <c r="G55" s="17"/>
      <c r="H55" s="18">
        <f t="shared" si="1"/>
        <v>0</v>
      </c>
      <c r="I55" s="203"/>
      <c r="J55" s="19"/>
      <c r="K55" s="22"/>
      <c r="L55" s="169"/>
      <c r="M55" s="169"/>
    </row>
    <row r="56" spans="1:13" ht="110.1" hidden="1" customHeight="1">
      <c r="A56" s="183"/>
      <c r="B56" s="180"/>
      <c r="C56" s="19" t="s">
        <v>301</v>
      </c>
      <c r="D56" s="19" t="s">
        <v>300</v>
      </c>
      <c r="E56" s="180"/>
      <c r="F56" s="16">
        <v>247</v>
      </c>
      <c r="G56" s="17"/>
      <c r="H56" s="18">
        <f t="shared" si="1"/>
        <v>0</v>
      </c>
      <c r="I56" s="203"/>
      <c r="J56" s="19"/>
      <c r="K56" s="22"/>
      <c r="L56" s="169"/>
      <c r="M56" s="169"/>
    </row>
    <row r="57" spans="1:13" ht="108" hidden="1" customHeight="1">
      <c r="A57" s="183"/>
      <c r="B57" s="180"/>
      <c r="C57" s="19" t="s">
        <v>299</v>
      </c>
      <c r="D57" s="19" t="s">
        <v>298</v>
      </c>
      <c r="E57" s="180"/>
      <c r="F57" s="16">
        <v>248</v>
      </c>
      <c r="G57" s="17"/>
      <c r="H57" s="18">
        <f t="shared" si="1"/>
        <v>0</v>
      </c>
      <c r="I57" s="203"/>
      <c r="J57" s="19"/>
      <c r="K57" s="22"/>
      <c r="L57" s="169"/>
      <c r="M57" s="169"/>
    </row>
    <row r="58" spans="1:13" ht="63.95" hidden="1" customHeight="1">
      <c r="A58" s="183"/>
      <c r="B58" s="180"/>
      <c r="C58" s="19" t="s">
        <v>297</v>
      </c>
      <c r="D58" s="19"/>
      <c r="E58" s="180"/>
      <c r="F58" s="16">
        <v>249</v>
      </c>
      <c r="G58" s="17"/>
      <c r="H58" s="18">
        <f t="shared" si="1"/>
        <v>0</v>
      </c>
      <c r="I58" s="203"/>
      <c r="J58" s="19"/>
      <c r="K58" s="22"/>
      <c r="L58" s="169"/>
      <c r="M58" s="169"/>
    </row>
    <row r="59" spans="1:13" ht="32.1" hidden="1" customHeight="1">
      <c r="A59" s="183"/>
      <c r="B59" s="180"/>
      <c r="C59" s="19" t="s">
        <v>296</v>
      </c>
      <c r="D59" s="19"/>
      <c r="E59" s="180"/>
      <c r="F59" s="16">
        <v>250</v>
      </c>
      <c r="G59" s="17"/>
      <c r="H59" s="18">
        <f t="shared" si="1"/>
        <v>0</v>
      </c>
      <c r="I59" s="203"/>
      <c r="J59" s="19"/>
      <c r="K59" s="22"/>
      <c r="L59" s="169"/>
      <c r="M59" s="169"/>
    </row>
    <row r="60" spans="1:13" ht="80.099999999999994" hidden="1" customHeight="1">
      <c r="A60" s="183"/>
      <c r="B60" s="180"/>
      <c r="C60" s="19" t="s">
        <v>295</v>
      </c>
      <c r="D60" s="19"/>
      <c r="E60" s="180"/>
      <c r="F60" s="16">
        <v>251</v>
      </c>
      <c r="G60" s="17"/>
      <c r="H60" s="18">
        <f t="shared" si="1"/>
        <v>0</v>
      </c>
      <c r="I60" s="203"/>
      <c r="J60" s="19"/>
      <c r="K60" s="22"/>
      <c r="L60" s="169"/>
      <c r="M60" s="169"/>
    </row>
    <row r="61" spans="1:13" ht="111.95" hidden="1" customHeight="1">
      <c r="A61" s="183"/>
      <c r="B61" s="180"/>
      <c r="C61" s="19" t="s">
        <v>294</v>
      </c>
      <c r="D61" s="19"/>
      <c r="E61" s="180"/>
      <c r="F61" s="16">
        <v>252</v>
      </c>
      <c r="G61" s="17"/>
      <c r="H61" s="18">
        <f t="shared" si="1"/>
        <v>0</v>
      </c>
      <c r="I61" s="203"/>
      <c r="J61" s="19"/>
      <c r="K61" s="22"/>
      <c r="L61" s="169"/>
      <c r="M61" s="169"/>
    </row>
    <row r="62" spans="1:13" ht="80.099999999999994" customHeight="1">
      <c r="A62" s="183"/>
      <c r="B62" s="180" t="s">
        <v>293</v>
      </c>
      <c r="C62" s="19" t="s">
        <v>292</v>
      </c>
      <c r="D62" s="19" t="s">
        <v>291</v>
      </c>
      <c r="E62" s="180" t="s">
        <v>285</v>
      </c>
      <c r="F62" s="16">
        <v>253</v>
      </c>
      <c r="G62" s="17" t="s">
        <v>430</v>
      </c>
      <c r="H62" s="18">
        <f t="shared" si="1"/>
        <v>0.5</v>
      </c>
      <c r="I62" s="203"/>
      <c r="J62" s="210" t="s">
        <v>1216</v>
      </c>
      <c r="K62" s="102" t="s">
        <v>460</v>
      </c>
      <c r="L62" s="169"/>
      <c r="M62" s="169"/>
    </row>
    <row r="63" spans="1:13" ht="90">
      <c r="A63" s="183"/>
      <c r="B63" s="180"/>
      <c r="C63" s="19" t="s">
        <v>290</v>
      </c>
      <c r="D63" s="19"/>
      <c r="E63" s="180"/>
      <c r="F63" s="16">
        <v>254</v>
      </c>
      <c r="G63" s="17" t="s">
        <v>430</v>
      </c>
      <c r="H63" s="18">
        <f t="shared" si="1"/>
        <v>0.5</v>
      </c>
      <c r="I63" s="203"/>
      <c r="J63" s="211"/>
      <c r="K63" s="102" t="s">
        <v>460</v>
      </c>
      <c r="L63" s="169"/>
      <c r="M63" s="169"/>
    </row>
    <row r="64" spans="1:13" ht="32.1" hidden="1" customHeight="1">
      <c r="A64" s="183"/>
      <c r="B64" s="180"/>
      <c r="C64" s="19" t="s">
        <v>289</v>
      </c>
      <c r="D64" s="19" t="s">
        <v>288</v>
      </c>
      <c r="E64" s="180"/>
      <c r="F64" s="16">
        <v>255</v>
      </c>
      <c r="G64" s="17"/>
      <c r="H64" s="18">
        <f t="shared" si="1"/>
        <v>0</v>
      </c>
      <c r="I64" s="203"/>
      <c r="J64" s="19"/>
      <c r="K64" s="22"/>
      <c r="L64" s="169"/>
      <c r="M64" s="169"/>
    </row>
    <row r="65" spans="1:13" ht="75" hidden="1">
      <c r="A65" s="183"/>
      <c r="B65" s="19" t="s">
        <v>287</v>
      </c>
      <c r="C65" s="19" t="s">
        <v>286</v>
      </c>
      <c r="D65" s="19"/>
      <c r="E65" s="19" t="s">
        <v>285</v>
      </c>
      <c r="F65" s="16">
        <v>256</v>
      </c>
      <c r="G65" s="17" t="s">
        <v>405</v>
      </c>
      <c r="H65" s="18">
        <f t="shared" si="1"/>
        <v>0</v>
      </c>
      <c r="I65" s="204"/>
      <c r="J65" s="19" t="s">
        <v>1003</v>
      </c>
      <c r="K65" s="22"/>
      <c r="L65" s="170"/>
      <c r="M65" s="170"/>
    </row>
    <row r="66" spans="1:13" ht="45" hidden="1">
      <c r="A66" s="183" t="s">
        <v>284</v>
      </c>
      <c r="B66" s="180" t="s">
        <v>283</v>
      </c>
      <c r="C66" s="19" t="s">
        <v>282</v>
      </c>
      <c r="D66" s="19" t="s">
        <v>281</v>
      </c>
      <c r="E66" s="180" t="s">
        <v>280</v>
      </c>
      <c r="F66" s="16">
        <v>262</v>
      </c>
      <c r="G66" s="17"/>
      <c r="H66" s="18">
        <f t="shared" si="1"/>
        <v>0</v>
      </c>
      <c r="I66" s="20"/>
      <c r="J66" s="19"/>
      <c r="K66" s="22"/>
      <c r="L66" s="75"/>
      <c r="M66" s="75"/>
    </row>
    <row r="67" spans="1:13" hidden="1">
      <c r="A67" s="183"/>
      <c r="B67" s="180"/>
      <c r="C67" s="19" t="s">
        <v>279</v>
      </c>
      <c r="D67" s="19"/>
      <c r="E67" s="180"/>
      <c r="F67" s="16">
        <v>263</v>
      </c>
      <c r="G67" s="17"/>
      <c r="H67" s="18">
        <f t="shared" si="1"/>
        <v>0</v>
      </c>
      <c r="I67" s="20"/>
      <c r="J67" s="19"/>
      <c r="K67" s="22"/>
      <c r="L67" s="75"/>
      <c r="M67" s="75"/>
    </row>
    <row r="68" spans="1:13" ht="30" hidden="1">
      <c r="A68" s="183"/>
      <c r="B68" s="180"/>
      <c r="C68" s="19" t="s">
        <v>278</v>
      </c>
      <c r="D68" s="19"/>
      <c r="E68" s="180"/>
      <c r="F68" s="16">
        <v>264</v>
      </c>
      <c r="G68" s="17"/>
      <c r="H68" s="18">
        <f t="shared" si="1"/>
        <v>0</v>
      </c>
      <c r="I68" s="20"/>
      <c r="J68" s="19"/>
      <c r="K68" s="22"/>
      <c r="L68" s="75"/>
      <c r="M68" s="75"/>
    </row>
    <row r="69" spans="1:13" ht="45" hidden="1">
      <c r="A69" s="183"/>
      <c r="B69" s="180"/>
      <c r="C69" s="19" t="s">
        <v>277</v>
      </c>
      <c r="D69" s="19" t="s">
        <v>271</v>
      </c>
      <c r="E69" s="180"/>
      <c r="F69" s="16">
        <v>265</v>
      </c>
      <c r="G69" s="17"/>
      <c r="H69" s="18">
        <f t="shared" si="1"/>
        <v>0</v>
      </c>
      <c r="I69" s="20"/>
      <c r="J69" s="19"/>
      <c r="K69" s="22"/>
      <c r="L69" s="75"/>
      <c r="M69" s="75"/>
    </row>
    <row r="70" spans="1:13" ht="90" hidden="1">
      <c r="A70" s="183"/>
      <c r="B70" s="180"/>
      <c r="C70" s="19" t="s">
        <v>276</v>
      </c>
      <c r="D70" s="19" t="s">
        <v>275</v>
      </c>
      <c r="E70" s="180"/>
      <c r="F70" s="16">
        <v>266</v>
      </c>
      <c r="G70" s="17"/>
      <c r="H70" s="18">
        <f t="shared" si="1"/>
        <v>0</v>
      </c>
      <c r="I70" s="20"/>
      <c r="J70" s="19"/>
      <c r="K70" s="22"/>
      <c r="L70" s="75"/>
      <c r="M70" s="75"/>
    </row>
    <row r="71" spans="1:13" ht="45" hidden="1">
      <c r="A71" s="183"/>
      <c r="B71" s="180"/>
      <c r="C71" s="19" t="s">
        <v>274</v>
      </c>
      <c r="D71" s="19" t="s">
        <v>273</v>
      </c>
      <c r="E71" s="180"/>
      <c r="F71" s="16">
        <v>267</v>
      </c>
      <c r="G71" s="17"/>
      <c r="H71" s="18">
        <f t="shared" si="1"/>
        <v>0</v>
      </c>
      <c r="I71" s="20"/>
      <c r="J71" s="19"/>
      <c r="K71" s="22"/>
      <c r="L71" s="75"/>
      <c r="M71" s="75"/>
    </row>
    <row r="72" spans="1:13" ht="45" hidden="1">
      <c r="A72" s="183"/>
      <c r="B72" s="180"/>
      <c r="C72" s="19" t="s">
        <v>272</v>
      </c>
      <c r="D72" s="19" t="s">
        <v>271</v>
      </c>
      <c r="E72" s="180"/>
      <c r="F72" s="16">
        <v>268</v>
      </c>
      <c r="G72" s="17"/>
      <c r="H72" s="18">
        <f t="shared" si="1"/>
        <v>0</v>
      </c>
      <c r="I72" s="20"/>
      <c r="J72" s="19"/>
      <c r="K72" s="22"/>
      <c r="L72" s="75"/>
      <c r="M72" s="75"/>
    </row>
    <row r="73" spans="1:13" ht="120" hidden="1">
      <c r="A73" s="183"/>
      <c r="B73" s="180"/>
      <c r="C73" s="19" t="s">
        <v>270</v>
      </c>
      <c r="D73" s="19" t="s">
        <v>269</v>
      </c>
      <c r="E73" s="180"/>
      <c r="F73" s="16">
        <v>269</v>
      </c>
      <c r="G73" s="17"/>
      <c r="H73" s="18">
        <f t="shared" si="1"/>
        <v>0</v>
      </c>
      <c r="I73" s="20"/>
      <c r="J73" s="19"/>
      <c r="K73" s="22"/>
      <c r="L73" s="75"/>
      <c r="M73" s="75"/>
    </row>
    <row r="74" spans="1:13" ht="120" hidden="1">
      <c r="A74" s="183"/>
      <c r="B74" s="180" t="s">
        <v>268</v>
      </c>
      <c r="C74" s="103" t="s">
        <v>267</v>
      </c>
      <c r="D74" s="19" t="s">
        <v>266</v>
      </c>
      <c r="E74" s="180" t="s">
        <v>265</v>
      </c>
      <c r="F74" s="16">
        <v>453</v>
      </c>
      <c r="G74" s="17"/>
      <c r="H74" s="18">
        <f t="shared" si="1"/>
        <v>0</v>
      </c>
      <c r="I74" s="20"/>
      <c r="J74" s="26"/>
      <c r="K74" s="22"/>
      <c r="L74" s="75"/>
      <c r="M74" s="75"/>
    </row>
    <row r="75" spans="1:13" hidden="1">
      <c r="A75" s="183"/>
      <c r="B75" s="180"/>
      <c r="C75" s="19" t="s">
        <v>264</v>
      </c>
      <c r="D75" s="26"/>
      <c r="E75" s="180"/>
      <c r="F75" s="16">
        <v>270</v>
      </c>
      <c r="G75" s="17"/>
      <c r="H75" s="18">
        <f t="shared" si="1"/>
        <v>0</v>
      </c>
      <c r="I75" s="20"/>
      <c r="J75" s="198"/>
      <c r="K75" s="22"/>
      <c r="L75" s="75"/>
      <c r="M75" s="75"/>
    </row>
    <row r="76" spans="1:13" hidden="1">
      <c r="A76" s="183"/>
      <c r="B76" s="180"/>
      <c r="C76" s="19" t="s">
        <v>263</v>
      </c>
      <c r="D76" s="19"/>
      <c r="E76" s="180"/>
      <c r="F76" s="16">
        <v>272</v>
      </c>
      <c r="G76" s="17"/>
      <c r="H76" s="18">
        <f t="shared" si="1"/>
        <v>0</v>
      </c>
      <c r="I76" s="20"/>
      <c r="J76" s="198"/>
      <c r="K76" s="22"/>
      <c r="L76" s="75"/>
      <c r="M76" s="75"/>
    </row>
    <row r="77" spans="1:13" hidden="1">
      <c r="A77" s="183"/>
      <c r="B77" s="180"/>
      <c r="C77" s="19" t="s">
        <v>262</v>
      </c>
      <c r="D77" s="19"/>
      <c r="E77" s="180"/>
      <c r="F77" s="16">
        <v>273</v>
      </c>
      <c r="G77" s="17"/>
      <c r="H77" s="18">
        <f t="shared" si="1"/>
        <v>0</v>
      </c>
      <c r="I77" s="20"/>
      <c r="J77" s="198"/>
      <c r="K77" s="22"/>
      <c r="L77" s="75"/>
      <c r="M77" s="75"/>
    </row>
    <row r="78" spans="1:13" hidden="1">
      <c r="A78" s="183"/>
      <c r="B78" s="180"/>
      <c r="C78" s="19" t="s">
        <v>261</v>
      </c>
      <c r="D78" s="19"/>
      <c r="E78" s="180"/>
      <c r="F78" s="16">
        <v>274</v>
      </c>
      <c r="G78" s="17"/>
      <c r="H78" s="18">
        <f t="shared" si="1"/>
        <v>0</v>
      </c>
      <c r="I78" s="20"/>
      <c r="J78" s="198"/>
      <c r="K78" s="22"/>
      <c r="L78" s="75"/>
      <c r="M78" s="75"/>
    </row>
    <row r="79" spans="1:13" hidden="1">
      <c r="A79" s="183"/>
      <c r="B79" s="180"/>
      <c r="C79" s="19" t="s">
        <v>260</v>
      </c>
      <c r="D79" s="19"/>
      <c r="E79" s="180"/>
      <c r="F79" s="16">
        <v>275</v>
      </c>
      <c r="G79" s="17"/>
      <c r="H79" s="18">
        <f t="shared" si="1"/>
        <v>0</v>
      </c>
      <c r="I79" s="20"/>
      <c r="J79" s="198"/>
      <c r="K79" s="22"/>
      <c r="L79" s="75"/>
      <c r="M79" s="75"/>
    </row>
    <row r="80" spans="1:13" hidden="1">
      <c r="A80" s="183"/>
      <c r="B80" s="180"/>
      <c r="C80" s="19" t="s">
        <v>259</v>
      </c>
      <c r="D80" s="19"/>
      <c r="E80" s="180"/>
      <c r="F80" s="16">
        <v>276</v>
      </c>
      <c r="G80" s="17"/>
      <c r="H80" s="18">
        <f t="shared" si="1"/>
        <v>0</v>
      </c>
      <c r="I80" s="20"/>
      <c r="J80" s="198"/>
      <c r="K80" s="22"/>
      <c r="L80" s="75"/>
      <c r="M80" s="75"/>
    </row>
    <row r="81" spans="1:13" ht="60" hidden="1">
      <c r="A81" s="183"/>
      <c r="B81" s="180"/>
      <c r="C81" s="19" t="s">
        <v>258</v>
      </c>
      <c r="D81" s="19" t="s">
        <v>257</v>
      </c>
      <c r="E81" s="180"/>
      <c r="F81" s="16">
        <v>746</v>
      </c>
      <c r="G81" s="17"/>
      <c r="H81" s="18">
        <f t="shared" si="1"/>
        <v>0</v>
      </c>
      <c r="I81" s="28"/>
      <c r="J81" s="198"/>
      <c r="K81" s="22"/>
      <c r="L81" s="75"/>
      <c r="M81" s="75"/>
    </row>
    <row r="82" spans="1:13" ht="75" hidden="1">
      <c r="A82" s="183"/>
      <c r="B82" s="180"/>
      <c r="C82" s="19" t="s">
        <v>256</v>
      </c>
      <c r="D82" s="19" t="s">
        <v>255</v>
      </c>
      <c r="E82" s="180"/>
      <c r="F82" s="16">
        <v>747</v>
      </c>
      <c r="G82" s="17"/>
      <c r="H82" s="18">
        <f t="shared" si="1"/>
        <v>0</v>
      </c>
      <c r="I82" s="20"/>
      <c r="J82" s="198"/>
      <c r="K82" s="22"/>
      <c r="L82" s="75"/>
      <c r="M82" s="75"/>
    </row>
    <row r="83" spans="1:13" ht="153.94999999999999" customHeight="1">
      <c r="A83" s="183"/>
      <c r="B83" s="19" t="s">
        <v>254</v>
      </c>
      <c r="C83" s="19" t="s">
        <v>253</v>
      </c>
      <c r="D83" s="19" t="s">
        <v>252</v>
      </c>
      <c r="E83" s="19" t="s">
        <v>251</v>
      </c>
      <c r="F83" s="16">
        <v>277</v>
      </c>
      <c r="G83" s="17" t="s">
        <v>429</v>
      </c>
      <c r="H83" s="18">
        <f t="shared" si="1"/>
        <v>1</v>
      </c>
      <c r="I83" s="28">
        <f>AVERAGE(H83)</f>
        <v>1</v>
      </c>
      <c r="J83" s="19"/>
      <c r="K83" s="102" t="s">
        <v>462</v>
      </c>
      <c r="L83" s="75"/>
      <c r="M83" s="75"/>
    </row>
    <row r="84" spans="1:13" ht="60" hidden="1">
      <c r="A84" s="183"/>
      <c r="B84" s="19" t="s">
        <v>250</v>
      </c>
      <c r="C84" s="19" t="s">
        <v>249</v>
      </c>
      <c r="D84" s="19" t="s">
        <v>248</v>
      </c>
      <c r="E84" s="19" t="s">
        <v>247</v>
      </c>
      <c r="F84" s="16">
        <v>279</v>
      </c>
      <c r="G84" s="17"/>
      <c r="H84" s="18">
        <f t="shared" si="1"/>
        <v>0</v>
      </c>
      <c r="I84" s="20"/>
      <c r="J84" s="19"/>
      <c r="K84" s="22"/>
      <c r="L84" s="75"/>
      <c r="M84" s="75"/>
    </row>
    <row r="85" spans="1:13" ht="90" hidden="1">
      <c r="A85" s="183"/>
      <c r="B85" s="180" t="s">
        <v>246</v>
      </c>
      <c r="C85" s="19" t="s">
        <v>245</v>
      </c>
      <c r="D85" s="19"/>
      <c r="E85" s="180" t="s">
        <v>244</v>
      </c>
      <c r="F85" s="16">
        <v>457</v>
      </c>
      <c r="G85" s="17"/>
      <c r="H85" s="18">
        <f t="shared" si="1"/>
        <v>0</v>
      </c>
      <c r="I85" s="20"/>
      <c r="J85" s="26"/>
      <c r="K85" s="22"/>
      <c r="L85" s="75"/>
      <c r="M85" s="75"/>
    </row>
    <row r="86" spans="1:13" hidden="1">
      <c r="A86" s="183"/>
      <c r="B86" s="180"/>
      <c r="C86" s="19" t="s">
        <v>243</v>
      </c>
      <c r="D86" s="19" t="s">
        <v>242</v>
      </c>
      <c r="E86" s="180"/>
      <c r="F86" s="16">
        <v>280</v>
      </c>
      <c r="G86" s="17"/>
      <c r="H86" s="18">
        <f t="shared" si="1"/>
        <v>0</v>
      </c>
      <c r="I86" s="20"/>
      <c r="J86" s="19"/>
      <c r="K86" s="22"/>
      <c r="L86" s="75"/>
      <c r="M86" s="75"/>
    </row>
    <row r="87" spans="1:13" hidden="1">
      <c r="A87" s="183"/>
      <c r="B87" s="180"/>
      <c r="C87" s="19" t="s">
        <v>241</v>
      </c>
      <c r="D87" s="19"/>
      <c r="E87" s="180"/>
      <c r="F87" s="16">
        <v>281</v>
      </c>
      <c r="G87" s="17"/>
      <c r="H87" s="18">
        <f t="shared" si="1"/>
        <v>0</v>
      </c>
      <c r="I87" s="20"/>
      <c r="J87" s="19"/>
      <c r="K87" s="22"/>
      <c r="L87" s="75"/>
      <c r="M87" s="75"/>
    </row>
    <row r="88" spans="1:13" ht="30" hidden="1">
      <c r="A88" s="183"/>
      <c r="B88" s="180"/>
      <c r="C88" s="19" t="s">
        <v>240</v>
      </c>
      <c r="D88" s="19"/>
      <c r="E88" s="180"/>
      <c r="F88" s="16">
        <v>282</v>
      </c>
      <c r="G88" s="17"/>
      <c r="H88" s="18">
        <f t="shared" si="1"/>
        <v>0</v>
      </c>
      <c r="I88" s="20"/>
      <c r="J88" s="19"/>
      <c r="K88" s="22"/>
      <c r="L88" s="75"/>
      <c r="M88" s="75"/>
    </row>
    <row r="89" spans="1:13" ht="105" hidden="1">
      <c r="A89" s="183"/>
      <c r="B89" s="19" t="s">
        <v>239</v>
      </c>
      <c r="C89" s="19" t="s">
        <v>238</v>
      </c>
      <c r="D89" s="19" t="s">
        <v>237</v>
      </c>
      <c r="E89" s="19" t="s">
        <v>236</v>
      </c>
      <c r="F89" s="16">
        <v>283</v>
      </c>
      <c r="G89" s="17"/>
      <c r="H89" s="18">
        <f t="shared" si="1"/>
        <v>0</v>
      </c>
      <c r="I89" s="20"/>
      <c r="J89" s="19"/>
      <c r="K89" s="22"/>
      <c r="L89" s="75"/>
      <c r="M89" s="75"/>
    </row>
    <row r="90" spans="1:13" ht="45">
      <c r="A90" s="183" t="s">
        <v>235</v>
      </c>
      <c r="B90" s="180" t="s">
        <v>234</v>
      </c>
      <c r="C90" s="19" t="s">
        <v>233</v>
      </c>
      <c r="D90" s="19" t="s">
        <v>232</v>
      </c>
      <c r="E90" s="180" t="s">
        <v>231</v>
      </c>
      <c r="F90" s="16">
        <v>454</v>
      </c>
      <c r="G90" s="185" t="s">
        <v>429</v>
      </c>
      <c r="H90" s="187">
        <f t="shared" si="1"/>
        <v>1</v>
      </c>
      <c r="I90" s="195">
        <f>AVERAGE(H90,H93,H94,H95,H96,H97,H101)</f>
        <v>0.4</v>
      </c>
      <c r="J90" s="214"/>
      <c r="K90" s="174" t="s">
        <v>463</v>
      </c>
      <c r="L90" s="168"/>
      <c r="M90" s="168"/>
    </row>
    <row r="91" spans="1:13" ht="18.95" hidden="1" customHeight="1">
      <c r="A91" s="183"/>
      <c r="B91" s="180"/>
      <c r="C91" s="19" t="s">
        <v>230</v>
      </c>
      <c r="D91" s="19" t="s">
        <v>229</v>
      </c>
      <c r="E91" s="180"/>
      <c r="F91" s="16">
        <v>284</v>
      </c>
      <c r="G91" s="193"/>
      <c r="H91" s="194"/>
      <c r="I91" s="196"/>
      <c r="J91" s="215"/>
      <c r="K91" s="175"/>
      <c r="L91" s="169"/>
      <c r="M91" s="169"/>
    </row>
    <row r="92" spans="1:13" ht="60">
      <c r="A92" s="183"/>
      <c r="B92" s="180"/>
      <c r="C92" s="19" t="s">
        <v>228</v>
      </c>
      <c r="D92" s="19" t="s">
        <v>227</v>
      </c>
      <c r="E92" s="180"/>
      <c r="F92" s="16">
        <v>285</v>
      </c>
      <c r="G92" s="186"/>
      <c r="H92" s="188"/>
      <c r="I92" s="196"/>
      <c r="J92" s="216"/>
      <c r="K92" s="176"/>
      <c r="L92" s="169"/>
      <c r="M92" s="169"/>
    </row>
    <row r="93" spans="1:13" ht="75">
      <c r="A93" s="183"/>
      <c r="B93" s="180"/>
      <c r="C93" s="19" t="s">
        <v>226</v>
      </c>
      <c r="D93" s="19" t="s">
        <v>225</v>
      </c>
      <c r="E93" s="180"/>
      <c r="F93" s="16">
        <v>286</v>
      </c>
      <c r="G93" s="17" t="s">
        <v>405</v>
      </c>
      <c r="H93" s="18">
        <f t="shared" ref="H93:H111" si="2">IF(G93="SI",1,IF(G93="PARCIAL",0.5,IF(G93="NO APLICA","",0)))</f>
        <v>0</v>
      </c>
      <c r="I93" s="196"/>
      <c r="J93" s="19" t="s">
        <v>1217</v>
      </c>
      <c r="K93" s="102" t="s">
        <v>463</v>
      </c>
      <c r="L93" s="169"/>
      <c r="M93" s="169"/>
    </row>
    <row r="94" spans="1:13" ht="75">
      <c r="A94" s="183"/>
      <c r="B94" s="180"/>
      <c r="C94" s="19" t="s">
        <v>224</v>
      </c>
      <c r="D94" s="19"/>
      <c r="E94" s="180"/>
      <c r="F94" s="16">
        <v>287</v>
      </c>
      <c r="G94" s="17" t="s">
        <v>429</v>
      </c>
      <c r="H94" s="18">
        <f t="shared" si="2"/>
        <v>1</v>
      </c>
      <c r="I94" s="196"/>
      <c r="J94" s="19"/>
      <c r="K94" s="102" t="s">
        <v>463</v>
      </c>
      <c r="L94" s="169"/>
      <c r="M94" s="169"/>
    </row>
    <row r="95" spans="1:13" ht="60.95" customHeight="1">
      <c r="A95" s="183"/>
      <c r="B95" s="19" t="s">
        <v>223</v>
      </c>
      <c r="C95" s="19" t="s">
        <v>222</v>
      </c>
      <c r="D95" s="19" t="s">
        <v>221</v>
      </c>
      <c r="E95" s="19" t="s">
        <v>220</v>
      </c>
      <c r="F95" s="16">
        <v>288</v>
      </c>
      <c r="G95" s="17" t="s">
        <v>431</v>
      </c>
      <c r="H95" s="18" t="str">
        <f t="shared" si="2"/>
        <v/>
      </c>
      <c r="I95" s="196"/>
      <c r="J95" s="19"/>
      <c r="K95" s="102"/>
      <c r="L95" s="169"/>
      <c r="M95" s="169"/>
    </row>
    <row r="96" spans="1:13" ht="75">
      <c r="A96" s="183"/>
      <c r="B96" s="180" t="s">
        <v>219</v>
      </c>
      <c r="C96" s="19" t="s">
        <v>218</v>
      </c>
      <c r="D96" s="19" t="s">
        <v>217</v>
      </c>
      <c r="E96" s="180"/>
      <c r="F96" s="16">
        <v>289</v>
      </c>
      <c r="G96" s="17" t="s">
        <v>405</v>
      </c>
      <c r="H96" s="18">
        <f t="shared" si="2"/>
        <v>0</v>
      </c>
      <c r="I96" s="196"/>
      <c r="J96" s="19" t="s">
        <v>1218</v>
      </c>
      <c r="K96" s="102" t="s">
        <v>463</v>
      </c>
      <c r="L96" s="169"/>
      <c r="M96" s="169"/>
    </row>
    <row r="97" spans="1:13" ht="75">
      <c r="A97" s="183"/>
      <c r="B97" s="180"/>
      <c r="C97" s="19" t="s">
        <v>216</v>
      </c>
      <c r="D97" s="19"/>
      <c r="E97" s="180"/>
      <c r="F97" s="16">
        <v>290</v>
      </c>
      <c r="G97" s="17" t="s">
        <v>405</v>
      </c>
      <c r="H97" s="18">
        <f t="shared" si="2"/>
        <v>0</v>
      </c>
      <c r="I97" s="196"/>
      <c r="J97" s="19" t="s">
        <v>1219</v>
      </c>
      <c r="K97" s="102" t="s">
        <v>463</v>
      </c>
      <c r="L97" s="169"/>
      <c r="M97" s="169"/>
    </row>
    <row r="98" spans="1:13" ht="32.1" hidden="1" customHeight="1">
      <c r="A98" s="183"/>
      <c r="B98" s="180" t="s">
        <v>215</v>
      </c>
      <c r="C98" s="19" t="s">
        <v>214</v>
      </c>
      <c r="D98" s="19"/>
      <c r="E98" s="180" t="s">
        <v>213</v>
      </c>
      <c r="F98" s="16">
        <v>291</v>
      </c>
      <c r="G98" s="17"/>
      <c r="H98" s="18">
        <f t="shared" si="2"/>
        <v>0</v>
      </c>
      <c r="I98" s="196"/>
      <c r="J98" s="19"/>
      <c r="K98" s="22"/>
      <c r="L98" s="169"/>
      <c r="M98" s="169"/>
    </row>
    <row r="99" spans="1:13" ht="48" hidden="1" customHeight="1">
      <c r="A99" s="183"/>
      <c r="B99" s="180"/>
      <c r="C99" s="19" t="s">
        <v>212</v>
      </c>
      <c r="D99" s="19"/>
      <c r="E99" s="180"/>
      <c r="F99" s="16">
        <v>292</v>
      </c>
      <c r="G99" s="17"/>
      <c r="H99" s="18">
        <f t="shared" si="2"/>
        <v>0</v>
      </c>
      <c r="I99" s="196"/>
      <c r="J99" s="19"/>
      <c r="K99" s="22"/>
      <c r="L99" s="169"/>
      <c r="M99" s="169"/>
    </row>
    <row r="100" spans="1:13" ht="48" hidden="1" customHeight="1">
      <c r="A100" s="183"/>
      <c r="B100" s="180"/>
      <c r="C100" s="19" t="s">
        <v>211</v>
      </c>
      <c r="D100" s="19"/>
      <c r="E100" s="180"/>
      <c r="F100" s="16">
        <v>293</v>
      </c>
      <c r="G100" s="17"/>
      <c r="H100" s="18">
        <f t="shared" si="2"/>
        <v>0</v>
      </c>
      <c r="I100" s="196"/>
      <c r="J100" s="19"/>
      <c r="K100" s="22"/>
      <c r="L100" s="169"/>
      <c r="M100" s="169"/>
    </row>
    <row r="101" spans="1:13" ht="45.95" customHeight="1">
      <c r="A101" s="183"/>
      <c r="B101" s="19" t="s">
        <v>210</v>
      </c>
      <c r="C101" s="19" t="s">
        <v>209</v>
      </c>
      <c r="D101" s="19" t="s">
        <v>208</v>
      </c>
      <c r="E101" s="19" t="s">
        <v>207</v>
      </c>
      <c r="F101" s="16">
        <v>455</v>
      </c>
      <c r="G101" s="17" t="s">
        <v>431</v>
      </c>
      <c r="H101" s="18" t="str">
        <f t="shared" si="2"/>
        <v/>
      </c>
      <c r="I101" s="197"/>
      <c r="J101" s="19"/>
      <c r="K101" s="102"/>
      <c r="L101" s="170"/>
      <c r="M101" s="170"/>
    </row>
    <row r="102" spans="1:13" ht="90" hidden="1">
      <c r="A102" s="183"/>
      <c r="B102" s="180" t="s">
        <v>206</v>
      </c>
      <c r="C102" s="19" t="s">
        <v>205</v>
      </c>
      <c r="D102" s="19" t="s">
        <v>204</v>
      </c>
      <c r="E102" s="180"/>
      <c r="F102" s="16">
        <v>456</v>
      </c>
      <c r="G102" s="17"/>
      <c r="H102" s="18">
        <f t="shared" si="2"/>
        <v>0</v>
      </c>
      <c r="I102" s="20"/>
      <c r="J102" s="26"/>
      <c r="K102" s="22"/>
      <c r="L102" s="75"/>
      <c r="M102" s="75"/>
    </row>
    <row r="103" spans="1:13" hidden="1">
      <c r="A103" s="183"/>
      <c r="B103" s="180"/>
      <c r="C103" s="19" t="s">
        <v>203</v>
      </c>
      <c r="D103" s="19"/>
      <c r="E103" s="180"/>
      <c r="F103" s="16">
        <v>295</v>
      </c>
      <c r="G103" s="17"/>
      <c r="H103" s="18">
        <f t="shared" si="2"/>
        <v>0</v>
      </c>
      <c r="I103" s="20"/>
      <c r="J103" s="19"/>
      <c r="K103" s="22"/>
      <c r="L103" s="75"/>
      <c r="M103" s="75"/>
    </row>
    <row r="104" spans="1:13" hidden="1">
      <c r="A104" s="183"/>
      <c r="B104" s="180"/>
      <c r="C104" s="19" t="s">
        <v>202</v>
      </c>
      <c r="D104" s="19"/>
      <c r="E104" s="180"/>
      <c r="F104" s="16">
        <v>296</v>
      </c>
      <c r="G104" s="17"/>
      <c r="H104" s="18">
        <f t="shared" si="2"/>
        <v>0</v>
      </c>
      <c r="I104" s="20"/>
      <c r="J104" s="19"/>
      <c r="K104" s="22"/>
      <c r="L104" s="75"/>
      <c r="M104" s="75"/>
    </row>
    <row r="105" spans="1:13" hidden="1">
      <c r="A105" s="183"/>
      <c r="B105" s="180"/>
      <c r="C105" s="19" t="s">
        <v>201</v>
      </c>
      <c r="D105" s="19"/>
      <c r="E105" s="180"/>
      <c r="F105" s="16">
        <v>297</v>
      </c>
      <c r="G105" s="17"/>
      <c r="H105" s="18">
        <f t="shared" si="2"/>
        <v>0</v>
      </c>
      <c r="I105" s="20"/>
      <c r="J105" s="19"/>
      <c r="K105" s="22"/>
      <c r="L105" s="75"/>
      <c r="M105" s="75"/>
    </row>
    <row r="106" spans="1:13" hidden="1">
      <c r="A106" s="183"/>
      <c r="B106" s="180"/>
      <c r="C106" s="19" t="s">
        <v>200</v>
      </c>
      <c r="D106" s="19"/>
      <c r="E106" s="180"/>
      <c r="F106" s="16">
        <v>298</v>
      </c>
      <c r="G106" s="17"/>
      <c r="H106" s="18">
        <f t="shared" si="2"/>
        <v>0</v>
      </c>
      <c r="I106" s="20"/>
      <c r="J106" s="19"/>
      <c r="K106" s="22"/>
      <c r="L106" s="75"/>
      <c r="M106" s="75"/>
    </row>
    <row r="107" spans="1:13" ht="96" customHeight="1">
      <c r="A107" s="183" t="s">
        <v>199</v>
      </c>
      <c r="B107" s="19" t="s">
        <v>198</v>
      </c>
      <c r="C107" s="19" t="s">
        <v>197</v>
      </c>
      <c r="D107" s="19" t="s">
        <v>196</v>
      </c>
      <c r="E107" s="19" t="s">
        <v>195</v>
      </c>
      <c r="F107" s="16">
        <v>300</v>
      </c>
      <c r="G107" s="17" t="s">
        <v>429</v>
      </c>
      <c r="H107" s="18">
        <f t="shared" si="2"/>
        <v>1</v>
      </c>
      <c r="I107" s="184">
        <f>AVERAGE(H107,H108,H110)</f>
        <v>1</v>
      </c>
      <c r="J107" s="19" t="s">
        <v>1220</v>
      </c>
      <c r="K107" s="102" t="s">
        <v>465</v>
      </c>
      <c r="L107" s="168"/>
      <c r="M107" s="168"/>
    </row>
    <row r="108" spans="1:13" ht="75">
      <c r="A108" s="183"/>
      <c r="B108" s="19" t="s">
        <v>194</v>
      </c>
      <c r="C108" s="19" t="s">
        <v>193</v>
      </c>
      <c r="D108" s="19"/>
      <c r="E108" s="19" t="s">
        <v>192</v>
      </c>
      <c r="F108" s="16">
        <v>301</v>
      </c>
      <c r="G108" s="17" t="s">
        <v>429</v>
      </c>
      <c r="H108" s="18">
        <f t="shared" si="2"/>
        <v>1</v>
      </c>
      <c r="I108" s="184"/>
      <c r="J108" s="19" t="s">
        <v>1220</v>
      </c>
      <c r="K108" s="102" t="s">
        <v>465</v>
      </c>
      <c r="L108" s="169"/>
      <c r="M108" s="169"/>
    </row>
    <row r="109" spans="1:13" ht="150" hidden="1" customHeight="1">
      <c r="A109" s="183"/>
      <c r="B109" s="19" t="s">
        <v>191</v>
      </c>
      <c r="C109" s="19" t="s">
        <v>190</v>
      </c>
      <c r="D109" s="19" t="s">
        <v>189</v>
      </c>
      <c r="E109" s="19" t="s">
        <v>188</v>
      </c>
      <c r="F109" s="16">
        <v>302</v>
      </c>
      <c r="G109" s="17"/>
      <c r="H109" s="18">
        <f t="shared" si="2"/>
        <v>0</v>
      </c>
      <c r="I109" s="184"/>
      <c r="J109" s="19"/>
      <c r="K109" s="22"/>
      <c r="L109" s="169"/>
      <c r="M109" s="169"/>
    </row>
    <row r="110" spans="1:13" ht="120">
      <c r="A110" s="183"/>
      <c r="B110" s="19" t="s">
        <v>187</v>
      </c>
      <c r="C110" s="19" t="s">
        <v>186</v>
      </c>
      <c r="D110" s="19" t="s">
        <v>185</v>
      </c>
      <c r="E110" s="19" t="s">
        <v>184</v>
      </c>
      <c r="F110" s="16">
        <v>303</v>
      </c>
      <c r="G110" s="17" t="s">
        <v>429</v>
      </c>
      <c r="H110" s="18">
        <f t="shared" si="2"/>
        <v>1</v>
      </c>
      <c r="I110" s="184"/>
      <c r="J110" s="32" t="s">
        <v>1221</v>
      </c>
      <c r="K110" s="102" t="s">
        <v>464</v>
      </c>
      <c r="L110" s="170"/>
      <c r="M110" s="170"/>
    </row>
    <row r="111" spans="1:13" ht="180">
      <c r="A111" s="183" t="s">
        <v>183</v>
      </c>
      <c r="B111" s="180" t="s">
        <v>182</v>
      </c>
      <c r="C111" s="19" t="s">
        <v>181</v>
      </c>
      <c r="D111" s="19" t="s">
        <v>176</v>
      </c>
      <c r="E111" s="180" t="s">
        <v>180</v>
      </c>
      <c r="F111" s="16">
        <v>452</v>
      </c>
      <c r="G111" s="185" t="s">
        <v>429</v>
      </c>
      <c r="H111" s="187">
        <f t="shared" si="2"/>
        <v>1</v>
      </c>
      <c r="I111" s="184">
        <f>AVERAGE(H111:H115)</f>
        <v>1</v>
      </c>
      <c r="J111" s="214"/>
      <c r="K111" s="174" t="s">
        <v>466</v>
      </c>
      <c r="L111" s="168"/>
      <c r="M111" s="168"/>
    </row>
    <row r="112" spans="1:13" ht="168.95" customHeight="1">
      <c r="A112" s="183"/>
      <c r="B112" s="180"/>
      <c r="C112" s="19" t="s">
        <v>179</v>
      </c>
      <c r="D112" s="19" t="s">
        <v>178</v>
      </c>
      <c r="E112" s="180"/>
      <c r="F112" s="16">
        <v>305</v>
      </c>
      <c r="G112" s="186"/>
      <c r="H112" s="188"/>
      <c r="I112" s="184"/>
      <c r="J112" s="215"/>
      <c r="K112" s="213"/>
      <c r="L112" s="169"/>
      <c r="M112" s="169"/>
    </row>
    <row r="113" spans="1:13" ht="171" customHeight="1">
      <c r="A113" s="183"/>
      <c r="B113" s="180"/>
      <c r="C113" s="19" t="s">
        <v>177</v>
      </c>
      <c r="D113" s="19" t="s">
        <v>176</v>
      </c>
      <c r="E113" s="180"/>
      <c r="F113" s="16">
        <v>306</v>
      </c>
      <c r="G113" s="17" t="s">
        <v>429</v>
      </c>
      <c r="H113" s="18">
        <f>IF(G113="SI",1,IF(G113="PARCIAL",0.5,IF(G113="NO APLICA","",0)))</f>
        <v>1</v>
      </c>
      <c r="I113" s="184"/>
      <c r="J113" s="215"/>
      <c r="K113" s="213"/>
      <c r="L113" s="169"/>
      <c r="M113" s="169"/>
    </row>
    <row r="114" spans="1:13">
      <c r="A114" s="183"/>
      <c r="B114" s="180"/>
      <c r="C114" s="19" t="s">
        <v>175</v>
      </c>
      <c r="D114" s="19"/>
      <c r="E114" s="180"/>
      <c r="F114" s="16">
        <v>307</v>
      </c>
      <c r="G114" s="17" t="s">
        <v>429</v>
      </c>
      <c r="H114" s="18">
        <f>IF(G114="SI",1,IF(G114="PARCIAL",0.5,IF(G114="NO APLICA","",0)))</f>
        <v>1</v>
      </c>
      <c r="I114" s="184"/>
      <c r="J114" s="215"/>
      <c r="K114" s="213"/>
      <c r="L114" s="169"/>
      <c r="M114" s="169"/>
    </row>
    <row r="115" spans="1:13" ht="60">
      <c r="A115" s="183"/>
      <c r="B115" s="180"/>
      <c r="C115" s="19" t="s">
        <v>174</v>
      </c>
      <c r="D115" s="19"/>
      <c r="E115" s="180"/>
      <c r="F115" s="16">
        <v>308</v>
      </c>
      <c r="G115" s="17" t="s">
        <v>429</v>
      </c>
      <c r="H115" s="18">
        <f>IF(G115="SI",1,IF(G115="PARCIAL",0.5,IF(G115="NO APLICA","",0)))</f>
        <v>1</v>
      </c>
      <c r="I115" s="184"/>
      <c r="J115" s="216"/>
      <c r="K115" s="212"/>
      <c r="L115" s="170"/>
      <c r="M115" s="170"/>
    </row>
    <row r="116" spans="1:13" ht="138.94999999999999" hidden="1" customHeight="1">
      <c r="A116" s="183" t="s">
        <v>173</v>
      </c>
      <c r="B116" s="19" t="s">
        <v>172</v>
      </c>
      <c r="C116" s="19" t="s">
        <v>171</v>
      </c>
      <c r="D116" s="19"/>
      <c r="E116" s="19"/>
      <c r="F116" s="16">
        <v>748</v>
      </c>
      <c r="G116" s="17"/>
      <c r="H116" s="18">
        <f>IF(G116="SI",1,IF(G116="PARCIAL",0.5,IF(G116="NO APLICA","",0)))</f>
        <v>0</v>
      </c>
      <c r="I116" s="184">
        <f>AVERAGE(H117,H119,H120,H121,H122,H123,H124,H125,H126,H127,H129,H130,H131,H132,H133,H134,H135,H136,H137,H138,H139,H140,H141,H142,H143,H145,H146,H147,H148,H149,H150,H151,H152,H153,H154)</f>
        <v>0.48571428571428571</v>
      </c>
      <c r="J116" s="26"/>
      <c r="K116" s="22"/>
      <c r="L116" s="75"/>
      <c r="M116" s="75"/>
    </row>
    <row r="117" spans="1:13" ht="80.099999999999994" customHeight="1">
      <c r="A117" s="183"/>
      <c r="B117" s="180" t="s">
        <v>170</v>
      </c>
      <c r="C117" s="19" t="s">
        <v>169</v>
      </c>
      <c r="D117" s="19" t="s">
        <v>168</v>
      </c>
      <c r="E117" s="180" t="s">
        <v>167</v>
      </c>
      <c r="F117" s="16">
        <v>439</v>
      </c>
      <c r="G117" s="185" t="s">
        <v>429</v>
      </c>
      <c r="H117" s="187">
        <f>IF(G117="SI",1,IF(G117="PARCIAL",0.5,IF(G117="NO APLICA","",0)))</f>
        <v>1</v>
      </c>
      <c r="I117" s="184"/>
      <c r="J117" s="192" t="s">
        <v>1150</v>
      </c>
      <c r="K117" s="174" t="s">
        <v>467</v>
      </c>
      <c r="L117" s="168"/>
      <c r="M117" s="168"/>
    </row>
    <row r="118" spans="1:13" ht="30">
      <c r="A118" s="183"/>
      <c r="B118" s="180"/>
      <c r="C118" s="19" t="s">
        <v>158</v>
      </c>
      <c r="D118" s="19"/>
      <c r="E118" s="180"/>
      <c r="F118" s="16">
        <v>310</v>
      </c>
      <c r="G118" s="186"/>
      <c r="H118" s="188"/>
      <c r="I118" s="184"/>
      <c r="J118" s="175"/>
      <c r="K118" s="175"/>
      <c r="L118" s="169"/>
      <c r="M118" s="169"/>
    </row>
    <row r="119" spans="1:13" ht="30">
      <c r="A119" s="183"/>
      <c r="B119" s="180"/>
      <c r="C119" s="19" t="s">
        <v>157</v>
      </c>
      <c r="D119" s="19"/>
      <c r="E119" s="180"/>
      <c r="F119" s="16">
        <v>440</v>
      </c>
      <c r="G119" s="17" t="s">
        <v>429</v>
      </c>
      <c r="H119" s="18">
        <f t="shared" ref="H119:H127" si="3">IF(G119="SI",1,IF(G119="PARCIAL",0.5,IF(G119="NO APLICA","",0)))</f>
        <v>1</v>
      </c>
      <c r="I119" s="184"/>
      <c r="J119" s="175"/>
      <c r="K119" s="175"/>
      <c r="L119" s="169"/>
      <c r="M119" s="169"/>
    </row>
    <row r="120" spans="1:13" ht="17.100000000000001" customHeight="1">
      <c r="A120" s="183"/>
      <c r="B120" s="180"/>
      <c r="C120" s="19" t="s">
        <v>156</v>
      </c>
      <c r="D120" s="19"/>
      <c r="E120" s="180"/>
      <c r="F120" s="16">
        <v>311</v>
      </c>
      <c r="G120" s="17" t="s">
        <v>429</v>
      </c>
      <c r="H120" s="18">
        <f t="shared" si="3"/>
        <v>1</v>
      </c>
      <c r="I120" s="184"/>
      <c r="J120" s="175"/>
      <c r="K120" s="175"/>
      <c r="L120" s="169"/>
      <c r="M120" s="169"/>
    </row>
    <row r="121" spans="1:13" ht="30">
      <c r="A121" s="183"/>
      <c r="B121" s="180"/>
      <c r="C121" s="19" t="s">
        <v>166</v>
      </c>
      <c r="D121" s="19"/>
      <c r="E121" s="180"/>
      <c r="F121" s="16">
        <v>312</v>
      </c>
      <c r="G121" s="17" t="s">
        <v>429</v>
      </c>
      <c r="H121" s="18">
        <f t="shared" si="3"/>
        <v>1</v>
      </c>
      <c r="I121" s="184"/>
      <c r="J121" s="175"/>
      <c r="K121" s="175"/>
      <c r="L121" s="169"/>
      <c r="M121" s="169"/>
    </row>
    <row r="122" spans="1:13">
      <c r="A122" s="183"/>
      <c r="B122" s="180"/>
      <c r="C122" s="19" t="s">
        <v>154</v>
      </c>
      <c r="D122" s="19"/>
      <c r="E122" s="180"/>
      <c r="F122" s="16">
        <v>313</v>
      </c>
      <c r="G122" s="17" t="s">
        <v>429</v>
      </c>
      <c r="H122" s="18">
        <f t="shared" si="3"/>
        <v>1</v>
      </c>
      <c r="I122" s="184"/>
      <c r="J122" s="175"/>
      <c r="K122" s="175"/>
      <c r="L122" s="169"/>
      <c r="M122" s="169"/>
    </row>
    <row r="123" spans="1:13" ht="30">
      <c r="A123" s="183"/>
      <c r="B123" s="180"/>
      <c r="C123" s="19" t="s">
        <v>153</v>
      </c>
      <c r="D123" s="19"/>
      <c r="E123" s="180"/>
      <c r="F123" s="16">
        <v>314</v>
      </c>
      <c r="G123" s="17" t="s">
        <v>429</v>
      </c>
      <c r="H123" s="18">
        <f t="shared" si="3"/>
        <v>1</v>
      </c>
      <c r="I123" s="184"/>
      <c r="J123" s="175"/>
      <c r="K123" s="175"/>
      <c r="L123" s="169"/>
      <c r="M123" s="169"/>
    </row>
    <row r="124" spans="1:13" ht="30">
      <c r="A124" s="183"/>
      <c r="B124" s="180"/>
      <c r="C124" s="19" t="s">
        <v>165</v>
      </c>
      <c r="D124" s="19"/>
      <c r="E124" s="180"/>
      <c r="F124" s="16">
        <v>315</v>
      </c>
      <c r="G124" s="17" t="s">
        <v>429</v>
      </c>
      <c r="H124" s="18">
        <f t="shared" si="3"/>
        <v>1</v>
      </c>
      <c r="I124" s="184"/>
      <c r="J124" s="175"/>
      <c r="K124" s="175"/>
      <c r="L124" s="169"/>
      <c r="M124" s="169"/>
    </row>
    <row r="125" spans="1:13">
      <c r="A125" s="183"/>
      <c r="B125" s="180"/>
      <c r="C125" s="19" t="s">
        <v>164</v>
      </c>
      <c r="D125" s="19"/>
      <c r="E125" s="180"/>
      <c r="F125" s="16">
        <v>316</v>
      </c>
      <c r="G125" s="17" t="s">
        <v>429</v>
      </c>
      <c r="H125" s="18">
        <f t="shared" si="3"/>
        <v>1</v>
      </c>
      <c r="I125" s="184"/>
      <c r="J125" s="175"/>
      <c r="K125" s="175"/>
      <c r="L125" s="169"/>
      <c r="M125" s="169"/>
    </row>
    <row r="126" spans="1:13" ht="83.1" customHeight="1">
      <c r="A126" s="183"/>
      <c r="B126" s="180"/>
      <c r="C126" s="19" t="s">
        <v>163</v>
      </c>
      <c r="D126" s="19"/>
      <c r="E126" s="180"/>
      <c r="F126" s="16">
        <v>441</v>
      </c>
      <c r="G126" s="17" t="s">
        <v>405</v>
      </c>
      <c r="H126" s="18">
        <f t="shared" si="3"/>
        <v>0</v>
      </c>
      <c r="I126" s="184"/>
      <c r="J126" s="176"/>
      <c r="K126" s="176"/>
      <c r="L126" s="170"/>
      <c r="M126" s="170"/>
    </row>
    <row r="127" spans="1:13" ht="153.94999999999999" customHeight="1">
      <c r="A127" s="183"/>
      <c r="B127" s="180" t="s">
        <v>162</v>
      </c>
      <c r="C127" s="19" t="s">
        <v>161</v>
      </c>
      <c r="D127" s="19" t="s">
        <v>160</v>
      </c>
      <c r="E127" s="180" t="s">
        <v>159</v>
      </c>
      <c r="F127" s="16">
        <v>459</v>
      </c>
      <c r="G127" s="185" t="s">
        <v>405</v>
      </c>
      <c r="H127" s="187">
        <f t="shared" si="3"/>
        <v>0</v>
      </c>
      <c r="I127" s="184"/>
      <c r="J127" s="192" t="s">
        <v>1150</v>
      </c>
      <c r="K127" s="189"/>
      <c r="L127" s="168"/>
      <c r="M127" s="168"/>
    </row>
    <row r="128" spans="1:13" ht="30">
      <c r="A128" s="183"/>
      <c r="B128" s="180"/>
      <c r="C128" s="19" t="s">
        <v>158</v>
      </c>
      <c r="D128" s="19"/>
      <c r="E128" s="180"/>
      <c r="F128" s="16">
        <v>460</v>
      </c>
      <c r="G128" s="186"/>
      <c r="H128" s="188"/>
      <c r="I128" s="184"/>
      <c r="J128" s="175"/>
      <c r="K128" s="191"/>
      <c r="L128" s="169"/>
      <c r="M128" s="169"/>
    </row>
    <row r="129" spans="1:13" ht="30">
      <c r="A129" s="183"/>
      <c r="B129" s="180"/>
      <c r="C129" s="19" t="s">
        <v>157</v>
      </c>
      <c r="D129" s="19"/>
      <c r="E129" s="180"/>
      <c r="F129" s="16">
        <v>461</v>
      </c>
      <c r="G129" s="17" t="s">
        <v>405</v>
      </c>
      <c r="H129" s="18">
        <f t="shared" ref="H129:H143" si="4">IF(G129="SI",1,IF(G129="PARCIAL",0.5,IF(G129="NO APLICA","",0)))</f>
        <v>0</v>
      </c>
      <c r="I129" s="184"/>
      <c r="J129" s="175"/>
      <c r="K129" s="191"/>
      <c r="L129" s="169"/>
      <c r="M129" s="169"/>
    </row>
    <row r="130" spans="1:13" ht="30">
      <c r="A130" s="183"/>
      <c r="B130" s="180"/>
      <c r="C130" s="19" t="s">
        <v>156</v>
      </c>
      <c r="D130" s="19"/>
      <c r="E130" s="180"/>
      <c r="F130" s="16">
        <v>462</v>
      </c>
      <c r="G130" s="17" t="s">
        <v>405</v>
      </c>
      <c r="H130" s="18">
        <f t="shared" si="4"/>
        <v>0</v>
      </c>
      <c r="I130" s="184"/>
      <c r="J130" s="175"/>
      <c r="K130" s="191"/>
      <c r="L130" s="169"/>
      <c r="M130" s="169"/>
    </row>
    <row r="131" spans="1:13">
      <c r="A131" s="183"/>
      <c r="B131" s="180"/>
      <c r="C131" s="19" t="s">
        <v>155</v>
      </c>
      <c r="D131" s="19"/>
      <c r="E131" s="180"/>
      <c r="F131" s="16">
        <v>463</v>
      </c>
      <c r="G131" s="17" t="s">
        <v>405</v>
      </c>
      <c r="H131" s="18">
        <f t="shared" si="4"/>
        <v>0</v>
      </c>
      <c r="I131" s="184"/>
      <c r="J131" s="175"/>
      <c r="K131" s="191"/>
      <c r="L131" s="169"/>
      <c r="M131" s="169"/>
    </row>
    <row r="132" spans="1:13">
      <c r="A132" s="183"/>
      <c r="B132" s="180"/>
      <c r="C132" s="19" t="s">
        <v>154</v>
      </c>
      <c r="D132" s="19"/>
      <c r="E132" s="180"/>
      <c r="F132" s="16">
        <v>464</v>
      </c>
      <c r="G132" s="17" t="s">
        <v>405</v>
      </c>
      <c r="H132" s="18">
        <f t="shared" si="4"/>
        <v>0</v>
      </c>
      <c r="I132" s="184"/>
      <c r="J132" s="175"/>
      <c r="K132" s="191"/>
      <c r="L132" s="169"/>
      <c r="M132" s="169"/>
    </row>
    <row r="133" spans="1:13" ht="30">
      <c r="A133" s="183"/>
      <c r="B133" s="180"/>
      <c r="C133" s="19" t="s">
        <v>153</v>
      </c>
      <c r="D133" s="19"/>
      <c r="E133" s="180"/>
      <c r="F133" s="16">
        <v>465</v>
      </c>
      <c r="G133" s="17" t="s">
        <v>405</v>
      </c>
      <c r="H133" s="18">
        <f t="shared" si="4"/>
        <v>0</v>
      </c>
      <c r="I133" s="184"/>
      <c r="J133" s="175"/>
      <c r="K133" s="191"/>
      <c r="L133" s="169"/>
      <c r="M133" s="169"/>
    </row>
    <row r="134" spans="1:13" ht="30">
      <c r="A134" s="183"/>
      <c r="B134" s="180"/>
      <c r="C134" s="19" t="s">
        <v>152</v>
      </c>
      <c r="D134" s="19"/>
      <c r="E134" s="180"/>
      <c r="F134" s="16">
        <v>466</v>
      </c>
      <c r="G134" s="17" t="s">
        <v>405</v>
      </c>
      <c r="H134" s="18">
        <f t="shared" si="4"/>
        <v>0</v>
      </c>
      <c r="I134" s="184"/>
      <c r="J134" s="175"/>
      <c r="K134" s="191"/>
      <c r="L134" s="169"/>
      <c r="M134" s="169"/>
    </row>
    <row r="135" spans="1:13" ht="30">
      <c r="A135" s="183"/>
      <c r="B135" s="180"/>
      <c r="C135" s="19" t="s">
        <v>151</v>
      </c>
      <c r="D135" s="19"/>
      <c r="E135" s="180"/>
      <c r="F135" s="16">
        <v>467</v>
      </c>
      <c r="G135" s="17" t="s">
        <v>405</v>
      </c>
      <c r="H135" s="18">
        <f t="shared" si="4"/>
        <v>0</v>
      </c>
      <c r="I135" s="184"/>
      <c r="J135" s="175"/>
      <c r="K135" s="191"/>
      <c r="L135" s="169"/>
      <c r="M135" s="169"/>
    </row>
    <row r="136" spans="1:13">
      <c r="A136" s="183"/>
      <c r="B136" s="180"/>
      <c r="C136" s="19" t="s">
        <v>150</v>
      </c>
      <c r="D136" s="19"/>
      <c r="E136" s="180"/>
      <c r="F136" s="16">
        <v>468</v>
      </c>
      <c r="G136" s="17" t="s">
        <v>405</v>
      </c>
      <c r="H136" s="18">
        <f t="shared" si="4"/>
        <v>0</v>
      </c>
      <c r="I136" s="184"/>
      <c r="J136" s="175"/>
      <c r="K136" s="191"/>
      <c r="L136" s="169"/>
      <c r="M136" s="169"/>
    </row>
    <row r="137" spans="1:13">
      <c r="A137" s="183"/>
      <c r="B137" s="180"/>
      <c r="C137" s="19" t="s">
        <v>149</v>
      </c>
      <c r="D137" s="19"/>
      <c r="E137" s="180"/>
      <c r="F137" s="16">
        <v>470</v>
      </c>
      <c r="G137" s="17" t="s">
        <v>405</v>
      </c>
      <c r="H137" s="18">
        <f t="shared" si="4"/>
        <v>0</v>
      </c>
      <c r="I137" s="184"/>
      <c r="J137" s="175"/>
      <c r="K137" s="191"/>
      <c r="L137" s="169"/>
      <c r="M137" s="169"/>
    </row>
    <row r="138" spans="1:13">
      <c r="A138" s="183"/>
      <c r="B138" s="180"/>
      <c r="C138" s="19" t="s">
        <v>148</v>
      </c>
      <c r="D138" s="19"/>
      <c r="E138" s="180"/>
      <c r="F138" s="16">
        <v>471</v>
      </c>
      <c r="G138" s="17" t="s">
        <v>405</v>
      </c>
      <c r="H138" s="18">
        <f t="shared" si="4"/>
        <v>0</v>
      </c>
      <c r="I138" s="184"/>
      <c r="J138" s="175"/>
      <c r="K138" s="191"/>
      <c r="L138" s="169"/>
      <c r="M138" s="169"/>
    </row>
    <row r="139" spans="1:13">
      <c r="A139" s="183"/>
      <c r="B139" s="180"/>
      <c r="C139" s="19" t="s">
        <v>147</v>
      </c>
      <c r="D139" s="19"/>
      <c r="E139" s="180"/>
      <c r="F139" s="16">
        <v>472</v>
      </c>
      <c r="G139" s="17" t="s">
        <v>405</v>
      </c>
      <c r="H139" s="18">
        <f t="shared" si="4"/>
        <v>0</v>
      </c>
      <c r="I139" s="184"/>
      <c r="J139" s="175"/>
      <c r="K139" s="191"/>
      <c r="L139" s="169"/>
      <c r="M139" s="169"/>
    </row>
    <row r="140" spans="1:13">
      <c r="A140" s="183"/>
      <c r="B140" s="180"/>
      <c r="C140" s="19" t="s">
        <v>146</v>
      </c>
      <c r="D140" s="19"/>
      <c r="E140" s="180"/>
      <c r="F140" s="16">
        <v>473</v>
      </c>
      <c r="G140" s="17" t="s">
        <v>405</v>
      </c>
      <c r="H140" s="18">
        <f t="shared" si="4"/>
        <v>0</v>
      </c>
      <c r="I140" s="184"/>
      <c r="J140" s="175"/>
      <c r="K140" s="191"/>
      <c r="L140" s="169"/>
      <c r="M140" s="169"/>
    </row>
    <row r="141" spans="1:13">
      <c r="A141" s="183"/>
      <c r="B141" s="180"/>
      <c r="C141" s="19" t="s">
        <v>145</v>
      </c>
      <c r="D141" s="19"/>
      <c r="E141" s="180"/>
      <c r="F141" s="16">
        <v>474</v>
      </c>
      <c r="G141" s="17" t="s">
        <v>405</v>
      </c>
      <c r="H141" s="18">
        <f t="shared" si="4"/>
        <v>0</v>
      </c>
      <c r="I141" s="184"/>
      <c r="J141" s="175"/>
      <c r="K141" s="191"/>
      <c r="L141" s="169"/>
      <c r="M141" s="169"/>
    </row>
    <row r="142" spans="1:13" ht="77.099999999999994" customHeight="1">
      <c r="A142" s="183"/>
      <c r="B142" s="180"/>
      <c r="C142" s="19" t="s">
        <v>144</v>
      </c>
      <c r="D142" s="19"/>
      <c r="E142" s="180"/>
      <c r="F142" s="16">
        <v>475</v>
      </c>
      <c r="G142" s="17" t="s">
        <v>405</v>
      </c>
      <c r="H142" s="18">
        <f t="shared" si="4"/>
        <v>0</v>
      </c>
      <c r="I142" s="184"/>
      <c r="J142" s="176"/>
      <c r="K142" s="190"/>
      <c r="L142" s="170"/>
      <c r="M142" s="170"/>
    </row>
    <row r="143" spans="1:13" ht="81" customHeight="1">
      <c r="A143" s="183"/>
      <c r="B143" s="180" t="s">
        <v>143</v>
      </c>
      <c r="C143" s="19" t="s">
        <v>142</v>
      </c>
      <c r="D143" s="19" t="s">
        <v>135</v>
      </c>
      <c r="E143" s="180" t="s">
        <v>141</v>
      </c>
      <c r="F143" s="16">
        <v>446</v>
      </c>
      <c r="G143" s="185" t="s">
        <v>429</v>
      </c>
      <c r="H143" s="187">
        <f t="shared" si="4"/>
        <v>1</v>
      </c>
      <c r="I143" s="184"/>
      <c r="J143" s="192" t="s">
        <v>1150</v>
      </c>
      <c r="K143" s="174" t="s">
        <v>468</v>
      </c>
      <c r="L143" s="168"/>
      <c r="M143" s="168"/>
    </row>
    <row r="144" spans="1:13" ht="78" customHeight="1">
      <c r="A144" s="183"/>
      <c r="B144" s="180"/>
      <c r="C144" s="19" t="s">
        <v>140</v>
      </c>
      <c r="D144" s="19" t="s">
        <v>135</v>
      </c>
      <c r="E144" s="180"/>
      <c r="F144" s="16">
        <v>330</v>
      </c>
      <c r="G144" s="186"/>
      <c r="H144" s="188"/>
      <c r="I144" s="184"/>
      <c r="J144" s="175"/>
      <c r="K144" s="175"/>
      <c r="L144" s="169"/>
      <c r="M144" s="169"/>
    </row>
    <row r="145" spans="1:13">
      <c r="A145" s="183"/>
      <c r="B145" s="180"/>
      <c r="C145" s="19" t="s">
        <v>139</v>
      </c>
      <c r="D145" s="19"/>
      <c r="E145" s="180"/>
      <c r="F145" s="16">
        <v>331</v>
      </c>
      <c r="G145" s="17" t="s">
        <v>429</v>
      </c>
      <c r="H145" s="18">
        <f t="shared" ref="H145:H204" si="5">IF(G145="SI",1,IF(G145="PARCIAL",0.5,IF(G145="NO APLICA","",0)))</f>
        <v>1</v>
      </c>
      <c r="I145" s="184"/>
      <c r="J145" s="175"/>
      <c r="K145" s="175"/>
      <c r="L145" s="169"/>
      <c r="M145" s="169"/>
    </row>
    <row r="146" spans="1:13" ht="30">
      <c r="A146" s="183"/>
      <c r="B146" s="180"/>
      <c r="C146" s="19" t="s">
        <v>138</v>
      </c>
      <c r="D146" s="19"/>
      <c r="E146" s="180"/>
      <c r="F146" s="16">
        <v>332</v>
      </c>
      <c r="G146" s="17" t="s">
        <v>429</v>
      </c>
      <c r="H146" s="18">
        <f t="shared" si="5"/>
        <v>1</v>
      </c>
      <c r="I146" s="184"/>
      <c r="J146" s="175"/>
      <c r="K146" s="175"/>
      <c r="L146" s="169"/>
      <c r="M146" s="169"/>
    </row>
    <row r="147" spans="1:13" ht="30">
      <c r="A147" s="183"/>
      <c r="B147" s="180"/>
      <c r="C147" s="19" t="s">
        <v>137</v>
      </c>
      <c r="D147" s="19"/>
      <c r="E147" s="180"/>
      <c r="F147" s="16">
        <v>333</v>
      </c>
      <c r="G147" s="17" t="s">
        <v>429</v>
      </c>
      <c r="H147" s="18">
        <f t="shared" si="5"/>
        <v>1</v>
      </c>
      <c r="I147" s="184"/>
      <c r="J147" s="175"/>
      <c r="K147" s="175"/>
      <c r="L147" s="169"/>
      <c r="M147" s="169"/>
    </row>
    <row r="148" spans="1:13" ht="78" customHeight="1">
      <c r="A148" s="183"/>
      <c r="B148" s="180"/>
      <c r="C148" s="19" t="s">
        <v>136</v>
      </c>
      <c r="D148" s="19" t="s">
        <v>135</v>
      </c>
      <c r="E148" s="180"/>
      <c r="F148" s="16">
        <v>334</v>
      </c>
      <c r="G148" s="17" t="s">
        <v>429</v>
      </c>
      <c r="H148" s="18">
        <f t="shared" si="5"/>
        <v>1</v>
      </c>
      <c r="I148" s="184"/>
      <c r="J148" s="175"/>
      <c r="K148" s="175"/>
      <c r="L148" s="169"/>
      <c r="M148" s="169"/>
    </row>
    <row r="149" spans="1:13">
      <c r="A149" s="183"/>
      <c r="B149" s="180"/>
      <c r="C149" s="19" t="s">
        <v>134</v>
      </c>
      <c r="D149" s="19"/>
      <c r="E149" s="180"/>
      <c r="F149" s="16">
        <v>335</v>
      </c>
      <c r="G149" s="17" t="s">
        <v>429</v>
      </c>
      <c r="H149" s="18">
        <f t="shared" si="5"/>
        <v>1</v>
      </c>
      <c r="I149" s="184"/>
      <c r="J149" s="175"/>
      <c r="K149" s="175"/>
      <c r="L149" s="169"/>
      <c r="M149" s="169"/>
    </row>
    <row r="150" spans="1:13">
      <c r="A150" s="183"/>
      <c r="B150" s="180"/>
      <c r="C150" s="19" t="s">
        <v>133</v>
      </c>
      <c r="D150" s="19"/>
      <c r="E150" s="180"/>
      <c r="F150" s="16">
        <v>336</v>
      </c>
      <c r="G150" s="17" t="s">
        <v>429</v>
      </c>
      <c r="H150" s="18">
        <f t="shared" si="5"/>
        <v>1</v>
      </c>
      <c r="I150" s="184"/>
      <c r="J150" s="175"/>
      <c r="K150" s="175"/>
      <c r="L150" s="169"/>
      <c r="M150" s="169"/>
    </row>
    <row r="151" spans="1:13" ht="30">
      <c r="A151" s="183"/>
      <c r="B151" s="180"/>
      <c r="C151" s="19" t="s">
        <v>132</v>
      </c>
      <c r="D151" s="19"/>
      <c r="E151" s="180"/>
      <c r="F151" s="16">
        <v>337</v>
      </c>
      <c r="G151" s="17" t="s">
        <v>429</v>
      </c>
      <c r="H151" s="18">
        <f t="shared" si="5"/>
        <v>1</v>
      </c>
      <c r="I151" s="184"/>
      <c r="J151" s="175"/>
      <c r="K151" s="175"/>
      <c r="L151" s="169"/>
      <c r="M151" s="169"/>
    </row>
    <row r="152" spans="1:13" ht="30">
      <c r="A152" s="183"/>
      <c r="B152" s="180"/>
      <c r="C152" s="19" t="s">
        <v>131</v>
      </c>
      <c r="D152" s="19"/>
      <c r="E152" s="180"/>
      <c r="F152" s="16">
        <v>338</v>
      </c>
      <c r="G152" s="17" t="s">
        <v>429</v>
      </c>
      <c r="H152" s="18">
        <f t="shared" si="5"/>
        <v>1</v>
      </c>
      <c r="I152" s="184"/>
      <c r="J152" s="175"/>
      <c r="K152" s="175"/>
      <c r="L152" s="169"/>
      <c r="M152" s="169"/>
    </row>
    <row r="153" spans="1:13" ht="138" customHeight="1">
      <c r="A153" s="183"/>
      <c r="B153" s="180"/>
      <c r="C153" s="19" t="s">
        <v>130</v>
      </c>
      <c r="D153" s="19"/>
      <c r="E153" s="180"/>
      <c r="F153" s="16">
        <v>339</v>
      </c>
      <c r="G153" s="17" t="s">
        <v>405</v>
      </c>
      <c r="H153" s="18">
        <f t="shared" si="5"/>
        <v>0</v>
      </c>
      <c r="I153" s="184"/>
      <c r="J153" s="175"/>
      <c r="K153" s="175"/>
      <c r="L153" s="169"/>
      <c r="M153" s="169"/>
    </row>
    <row r="154" spans="1:13" ht="77.099999999999994" customHeight="1">
      <c r="A154" s="183"/>
      <c r="B154" s="180"/>
      <c r="C154" s="19" t="s">
        <v>129</v>
      </c>
      <c r="D154" s="19"/>
      <c r="E154" s="180"/>
      <c r="F154" s="16">
        <v>340</v>
      </c>
      <c r="G154" s="17" t="s">
        <v>405</v>
      </c>
      <c r="H154" s="18">
        <f t="shared" si="5"/>
        <v>0</v>
      </c>
      <c r="I154" s="184"/>
      <c r="J154" s="176"/>
      <c r="K154" s="176"/>
      <c r="L154" s="170"/>
      <c r="M154" s="170"/>
    </row>
    <row r="155" spans="1:13" ht="165" hidden="1">
      <c r="A155" s="183"/>
      <c r="B155" s="180" t="s">
        <v>128</v>
      </c>
      <c r="C155" s="19" t="s">
        <v>127</v>
      </c>
      <c r="D155" s="19" t="s">
        <v>126</v>
      </c>
      <c r="E155" s="180" t="s">
        <v>125</v>
      </c>
      <c r="F155" s="16">
        <v>341</v>
      </c>
      <c r="G155" s="17"/>
      <c r="H155" s="18">
        <f t="shared" si="5"/>
        <v>0</v>
      </c>
      <c r="I155" s="20"/>
      <c r="J155" s="19"/>
      <c r="K155" s="22"/>
      <c r="L155" s="75"/>
      <c r="M155" s="75"/>
    </row>
    <row r="156" spans="1:13" ht="105" hidden="1">
      <c r="A156" s="183"/>
      <c r="B156" s="180"/>
      <c r="C156" s="19" t="s">
        <v>124</v>
      </c>
      <c r="D156" s="19"/>
      <c r="E156" s="180"/>
      <c r="F156" s="16">
        <v>448</v>
      </c>
      <c r="G156" s="17"/>
      <c r="H156" s="18">
        <f t="shared" si="5"/>
        <v>0</v>
      </c>
      <c r="I156" s="20"/>
      <c r="J156" s="19"/>
      <c r="K156" s="22"/>
      <c r="L156" s="75"/>
      <c r="M156" s="75"/>
    </row>
    <row r="157" spans="1:13" ht="75" hidden="1">
      <c r="A157" s="183"/>
      <c r="B157" s="180" t="s">
        <v>123</v>
      </c>
      <c r="C157" s="19" t="s">
        <v>122</v>
      </c>
      <c r="D157" s="19" t="s">
        <v>121</v>
      </c>
      <c r="E157" s="180" t="s">
        <v>120</v>
      </c>
      <c r="F157" s="16">
        <v>342</v>
      </c>
      <c r="G157" s="17"/>
      <c r="H157" s="18">
        <f t="shared" si="5"/>
        <v>0</v>
      </c>
      <c r="I157" s="20"/>
      <c r="J157" s="19"/>
      <c r="K157" s="22"/>
      <c r="L157" s="75"/>
      <c r="M157" s="75"/>
    </row>
    <row r="158" spans="1:13" ht="105" hidden="1">
      <c r="A158" s="183"/>
      <c r="B158" s="180"/>
      <c r="C158" s="19" t="s">
        <v>119</v>
      </c>
      <c r="D158" s="19"/>
      <c r="E158" s="180"/>
      <c r="F158" s="16">
        <v>450</v>
      </c>
      <c r="G158" s="17"/>
      <c r="H158" s="18">
        <f t="shared" si="5"/>
        <v>0</v>
      </c>
      <c r="I158" s="20"/>
      <c r="J158" s="19"/>
      <c r="K158" s="22"/>
      <c r="L158" s="75"/>
      <c r="M158" s="75"/>
    </row>
    <row r="159" spans="1:13" ht="75" hidden="1">
      <c r="A159" s="183"/>
      <c r="B159" s="180" t="s">
        <v>118</v>
      </c>
      <c r="C159" s="19" t="s">
        <v>117</v>
      </c>
      <c r="D159" s="19" t="s">
        <v>116</v>
      </c>
      <c r="E159" s="180" t="s">
        <v>115</v>
      </c>
      <c r="F159" s="16">
        <v>343</v>
      </c>
      <c r="G159" s="17"/>
      <c r="H159" s="18">
        <f t="shared" si="5"/>
        <v>0</v>
      </c>
      <c r="I159" s="20"/>
      <c r="J159" s="19"/>
      <c r="K159" s="22"/>
      <c r="L159" s="75"/>
      <c r="M159" s="75"/>
    </row>
    <row r="160" spans="1:13" hidden="1">
      <c r="A160" s="183"/>
      <c r="B160" s="180"/>
      <c r="C160" s="19" t="s">
        <v>114</v>
      </c>
      <c r="D160" s="19"/>
      <c r="E160" s="180"/>
      <c r="F160" s="16">
        <v>344</v>
      </c>
      <c r="G160" s="17"/>
      <c r="H160" s="18">
        <f t="shared" si="5"/>
        <v>0</v>
      </c>
      <c r="I160" s="20"/>
      <c r="J160" s="19"/>
      <c r="K160" s="22"/>
      <c r="L160" s="75"/>
      <c r="M160" s="75"/>
    </row>
    <row r="161" spans="1:13" ht="30" hidden="1">
      <c r="A161" s="183"/>
      <c r="B161" s="180" t="s">
        <v>113</v>
      </c>
      <c r="C161" s="19" t="s">
        <v>112</v>
      </c>
      <c r="D161" s="19"/>
      <c r="E161" s="180" t="s">
        <v>111</v>
      </c>
      <c r="F161" s="16">
        <v>345</v>
      </c>
      <c r="G161" s="17"/>
      <c r="H161" s="18">
        <f t="shared" si="5"/>
        <v>0</v>
      </c>
      <c r="I161" s="20"/>
      <c r="J161" s="19"/>
      <c r="K161" s="22"/>
      <c r="L161" s="75"/>
      <c r="M161" s="75"/>
    </row>
    <row r="162" spans="1:13" ht="90" hidden="1">
      <c r="A162" s="183"/>
      <c r="B162" s="180"/>
      <c r="C162" s="19" t="s">
        <v>110</v>
      </c>
      <c r="D162" s="19" t="s">
        <v>109</v>
      </c>
      <c r="E162" s="180"/>
      <c r="F162" s="16">
        <v>346</v>
      </c>
      <c r="G162" s="17"/>
      <c r="H162" s="18">
        <f t="shared" si="5"/>
        <v>0</v>
      </c>
      <c r="I162" s="20"/>
      <c r="J162" s="19"/>
      <c r="K162" s="22"/>
      <c r="L162" s="75"/>
      <c r="M162" s="75"/>
    </row>
    <row r="163" spans="1:13" ht="105" hidden="1">
      <c r="A163" s="183"/>
      <c r="B163" s="19" t="s">
        <v>108</v>
      </c>
      <c r="C163" s="19" t="s">
        <v>107</v>
      </c>
      <c r="D163" s="19" t="s">
        <v>106</v>
      </c>
      <c r="E163" s="19" t="s">
        <v>105</v>
      </c>
      <c r="F163" s="16">
        <v>347</v>
      </c>
      <c r="G163" s="17"/>
      <c r="H163" s="18">
        <f t="shared" si="5"/>
        <v>0</v>
      </c>
      <c r="I163" s="20"/>
      <c r="J163" s="19"/>
      <c r="K163" s="22"/>
      <c r="L163" s="75"/>
      <c r="M163" s="75"/>
    </row>
    <row r="164" spans="1:13" ht="90" hidden="1">
      <c r="A164" s="183"/>
      <c r="B164" s="180" t="s">
        <v>104</v>
      </c>
      <c r="C164" s="19" t="s">
        <v>103</v>
      </c>
      <c r="D164" s="19" t="s">
        <v>102</v>
      </c>
      <c r="E164" s="180" t="s">
        <v>101</v>
      </c>
      <c r="F164" s="16">
        <v>348</v>
      </c>
      <c r="G164" s="17"/>
      <c r="H164" s="18">
        <f t="shared" si="5"/>
        <v>0</v>
      </c>
      <c r="I164" s="20"/>
      <c r="J164" s="19"/>
      <c r="K164" s="22"/>
      <c r="L164" s="75"/>
      <c r="M164" s="75"/>
    </row>
    <row r="165" spans="1:13" ht="60" hidden="1">
      <c r="A165" s="183"/>
      <c r="B165" s="180"/>
      <c r="C165" s="19" t="s">
        <v>100</v>
      </c>
      <c r="D165" s="19" t="s">
        <v>99</v>
      </c>
      <c r="E165" s="180"/>
      <c r="F165" s="16">
        <v>451</v>
      </c>
      <c r="G165" s="31"/>
      <c r="H165" s="18">
        <f t="shared" si="5"/>
        <v>0</v>
      </c>
      <c r="I165" s="20"/>
      <c r="J165" s="26"/>
      <c r="K165" s="22"/>
      <c r="L165" s="75"/>
      <c r="M165" s="75"/>
    </row>
    <row r="166" spans="1:13" hidden="1">
      <c r="A166" s="183"/>
      <c r="B166" s="180"/>
      <c r="C166" s="19" t="s">
        <v>98</v>
      </c>
      <c r="D166" s="19"/>
      <c r="E166" s="180"/>
      <c r="F166" s="16">
        <v>349</v>
      </c>
      <c r="G166" s="17"/>
      <c r="H166" s="18">
        <f t="shared" si="5"/>
        <v>0</v>
      </c>
      <c r="I166" s="20"/>
      <c r="J166" s="19"/>
      <c r="K166" s="22"/>
      <c r="L166" s="75"/>
      <c r="M166" s="75"/>
    </row>
    <row r="167" spans="1:13" ht="30" hidden="1">
      <c r="A167" s="183"/>
      <c r="B167" s="180"/>
      <c r="C167" s="19" t="s">
        <v>97</v>
      </c>
      <c r="D167" s="19"/>
      <c r="E167" s="180"/>
      <c r="F167" s="16">
        <v>350</v>
      </c>
      <c r="G167" s="17"/>
      <c r="H167" s="18">
        <f t="shared" si="5"/>
        <v>0</v>
      </c>
      <c r="I167" s="20"/>
      <c r="J167" s="19"/>
      <c r="K167" s="22"/>
      <c r="L167" s="75"/>
      <c r="M167" s="75"/>
    </row>
    <row r="168" spans="1:13" hidden="1">
      <c r="A168" s="183"/>
      <c r="B168" s="180"/>
      <c r="C168" s="19" t="s">
        <v>96</v>
      </c>
      <c r="D168" s="19"/>
      <c r="E168" s="180"/>
      <c r="F168" s="16">
        <v>351</v>
      </c>
      <c r="G168" s="17"/>
      <c r="H168" s="18">
        <f t="shared" si="5"/>
        <v>0</v>
      </c>
      <c r="I168" s="20"/>
      <c r="J168" s="19"/>
      <c r="K168" s="22"/>
      <c r="L168" s="75"/>
      <c r="M168" s="75"/>
    </row>
    <row r="169" spans="1:13" ht="30" hidden="1">
      <c r="A169" s="183"/>
      <c r="B169" s="180"/>
      <c r="C169" s="19" t="s">
        <v>95</v>
      </c>
      <c r="D169" s="19"/>
      <c r="E169" s="180"/>
      <c r="F169" s="16">
        <v>352</v>
      </c>
      <c r="G169" s="17"/>
      <c r="H169" s="18">
        <f t="shared" si="5"/>
        <v>0</v>
      </c>
      <c r="I169" s="20"/>
      <c r="J169" s="19"/>
      <c r="K169" s="22"/>
      <c r="L169" s="75"/>
      <c r="M169" s="75"/>
    </row>
    <row r="170" spans="1:13" ht="105" hidden="1">
      <c r="A170" s="181" t="s">
        <v>94</v>
      </c>
      <c r="B170" s="19" t="s">
        <v>93</v>
      </c>
      <c r="C170" s="19" t="s">
        <v>92</v>
      </c>
      <c r="D170" s="19" t="s">
        <v>91</v>
      </c>
      <c r="E170" s="19" t="s">
        <v>91</v>
      </c>
      <c r="F170" s="16">
        <v>400</v>
      </c>
      <c r="G170" s="17"/>
      <c r="H170" s="18">
        <f t="shared" si="5"/>
        <v>0</v>
      </c>
      <c r="I170" s="20"/>
      <c r="J170" s="19"/>
      <c r="K170" s="22"/>
      <c r="L170" s="75"/>
      <c r="M170" s="75"/>
    </row>
    <row r="171" spans="1:13" hidden="1">
      <c r="A171" s="181"/>
      <c r="B171" s="180" t="s">
        <v>90</v>
      </c>
      <c r="C171" s="19" t="s">
        <v>89</v>
      </c>
      <c r="D171" s="19"/>
      <c r="E171" s="179" t="s">
        <v>78</v>
      </c>
      <c r="F171" s="16">
        <v>401</v>
      </c>
      <c r="G171" s="33"/>
      <c r="H171" s="18">
        <f t="shared" si="5"/>
        <v>0</v>
      </c>
      <c r="I171" s="20"/>
      <c r="J171" s="26"/>
      <c r="K171" s="22"/>
      <c r="L171" s="75"/>
      <c r="M171" s="75"/>
    </row>
    <row r="172" spans="1:13" ht="45" hidden="1">
      <c r="A172" s="181"/>
      <c r="B172" s="180"/>
      <c r="C172" s="19" t="s">
        <v>88</v>
      </c>
      <c r="D172" s="19" t="s">
        <v>87</v>
      </c>
      <c r="E172" s="179"/>
      <c r="F172" s="16"/>
      <c r="G172" s="33"/>
      <c r="H172" s="18">
        <f t="shared" si="5"/>
        <v>0</v>
      </c>
      <c r="I172" s="20"/>
      <c r="J172" s="26"/>
      <c r="K172" s="22"/>
      <c r="L172" s="75"/>
      <c r="M172" s="75"/>
    </row>
    <row r="173" spans="1:13" ht="60" hidden="1">
      <c r="A173" s="181"/>
      <c r="B173" s="180"/>
      <c r="C173" s="19" t="s">
        <v>86</v>
      </c>
      <c r="D173" s="19" t="s">
        <v>85</v>
      </c>
      <c r="E173" s="179"/>
      <c r="F173" s="16"/>
      <c r="G173" s="33"/>
      <c r="H173" s="18">
        <f t="shared" si="5"/>
        <v>0</v>
      </c>
      <c r="I173" s="20"/>
      <c r="J173" s="26"/>
      <c r="K173" s="22"/>
      <c r="L173" s="75"/>
      <c r="M173" s="75"/>
    </row>
    <row r="174" spans="1:13" ht="90" hidden="1">
      <c r="A174" s="181"/>
      <c r="B174" s="180"/>
      <c r="C174" s="19" t="s">
        <v>84</v>
      </c>
      <c r="D174" s="19" t="s">
        <v>83</v>
      </c>
      <c r="E174" s="179"/>
      <c r="F174" s="16"/>
      <c r="G174" s="33"/>
      <c r="H174" s="18">
        <f t="shared" si="5"/>
        <v>0</v>
      </c>
      <c r="I174" s="20"/>
      <c r="J174" s="26"/>
      <c r="K174" s="22"/>
      <c r="L174" s="75"/>
      <c r="M174" s="75"/>
    </row>
    <row r="175" spans="1:13" ht="120" hidden="1">
      <c r="A175" s="181"/>
      <c r="B175" s="180"/>
      <c r="C175" s="19" t="s">
        <v>82</v>
      </c>
      <c r="D175" s="19" t="s">
        <v>81</v>
      </c>
      <c r="E175" s="34" t="s">
        <v>80</v>
      </c>
      <c r="F175" s="16">
        <v>415</v>
      </c>
      <c r="G175" s="17"/>
      <c r="H175" s="18">
        <f t="shared" si="5"/>
        <v>0</v>
      </c>
      <c r="I175" s="20"/>
      <c r="J175" s="19"/>
      <c r="K175" s="22"/>
      <c r="L175" s="75"/>
      <c r="M175" s="75"/>
    </row>
    <row r="176" spans="1:13" hidden="1">
      <c r="A176" s="181"/>
      <c r="B176" s="180"/>
      <c r="C176" s="19" t="s">
        <v>79</v>
      </c>
      <c r="D176" s="19"/>
      <c r="E176" s="182" t="s">
        <v>78</v>
      </c>
      <c r="F176" s="16">
        <v>416</v>
      </c>
      <c r="G176" s="33"/>
      <c r="H176" s="18">
        <f t="shared" si="5"/>
        <v>0</v>
      </c>
      <c r="I176" s="20"/>
      <c r="J176" s="26"/>
      <c r="K176" s="22"/>
      <c r="L176" s="75"/>
      <c r="M176" s="75"/>
    </row>
    <row r="177" spans="1:13" ht="225" hidden="1">
      <c r="A177" s="181"/>
      <c r="B177" s="180"/>
      <c r="C177" s="19" t="s">
        <v>77</v>
      </c>
      <c r="D177" s="19" t="s">
        <v>76</v>
      </c>
      <c r="E177" s="182"/>
      <c r="F177" s="16">
        <v>417</v>
      </c>
      <c r="G177" s="17"/>
      <c r="H177" s="18">
        <f t="shared" si="5"/>
        <v>0</v>
      </c>
      <c r="I177" s="20"/>
      <c r="J177" s="19"/>
      <c r="K177" s="22"/>
      <c r="L177" s="75"/>
      <c r="M177" s="75"/>
    </row>
    <row r="178" spans="1:13" ht="45" hidden="1">
      <c r="A178" s="181"/>
      <c r="B178" s="180"/>
      <c r="C178" s="19" t="s">
        <v>75</v>
      </c>
      <c r="D178" s="19" t="s">
        <v>74</v>
      </c>
      <c r="E178" s="182"/>
      <c r="F178" s="16">
        <v>418</v>
      </c>
      <c r="G178" s="17"/>
      <c r="H178" s="18">
        <f t="shared" si="5"/>
        <v>0</v>
      </c>
      <c r="I178" s="20"/>
      <c r="J178" s="19"/>
      <c r="K178" s="22"/>
      <c r="L178" s="75"/>
      <c r="M178" s="75"/>
    </row>
    <row r="179" spans="1:13" ht="105" hidden="1">
      <c r="A179" s="181"/>
      <c r="B179" s="180"/>
      <c r="C179" s="19" t="s">
        <v>73</v>
      </c>
      <c r="D179" s="19" t="s">
        <v>72</v>
      </c>
      <c r="E179" s="182"/>
      <c r="F179" s="16">
        <v>419</v>
      </c>
      <c r="G179" s="17"/>
      <c r="H179" s="18">
        <f t="shared" si="5"/>
        <v>0</v>
      </c>
      <c r="I179" s="20"/>
      <c r="J179" s="19"/>
      <c r="K179" s="22"/>
      <c r="L179" s="75"/>
      <c r="M179" s="75"/>
    </row>
    <row r="180" spans="1:13" hidden="1">
      <c r="A180" s="181"/>
      <c r="B180" s="180"/>
      <c r="C180" s="19" t="s">
        <v>71</v>
      </c>
      <c r="D180" s="19"/>
      <c r="E180" s="182"/>
      <c r="F180" s="16">
        <v>420</v>
      </c>
      <c r="G180" s="17"/>
      <c r="H180" s="18">
        <f t="shared" si="5"/>
        <v>0</v>
      </c>
      <c r="I180" s="20"/>
      <c r="J180" s="19"/>
      <c r="K180" s="22"/>
      <c r="L180" s="75"/>
      <c r="M180" s="75"/>
    </row>
    <row r="181" spans="1:13" hidden="1">
      <c r="A181" s="181"/>
      <c r="B181" s="180"/>
      <c r="C181" s="19" t="s">
        <v>70</v>
      </c>
      <c r="D181" s="19"/>
      <c r="E181" s="182"/>
      <c r="F181" s="16">
        <v>421</v>
      </c>
      <c r="G181" s="17"/>
      <c r="H181" s="18">
        <f t="shared" si="5"/>
        <v>0</v>
      </c>
      <c r="I181" s="20"/>
      <c r="J181" s="19"/>
      <c r="K181" s="22"/>
      <c r="L181" s="75"/>
      <c r="M181" s="75"/>
    </row>
    <row r="182" spans="1:13" hidden="1">
      <c r="A182" s="181"/>
      <c r="B182" s="180"/>
      <c r="C182" s="19" t="s">
        <v>69</v>
      </c>
      <c r="D182" s="19"/>
      <c r="E182" s="182"/>
      <c r="F182" s="16">
        <v>422</v>
      </c>
      <c r="G182" s="17"/>
      <c r="H182" s="18">
        <f t="shared" si="5"/>
        <v>0</v>
      </c>
      <c r="I182" s="20"/>
      <c r="J182" s="19"/>
      <c r="K182" s="22"/>
      <c r="L182" s="75"/>
      <c r="M182" s="75"/>
    </row>
    <row r="183" spans="1:13" ht="45" hidden="1">
      <c r="A183" s="181"/>
      <c r="B183" s="180"/>
      <c r="C183" s="19" t="s">
        <v>68</v>
      </c>
      <c r="D183" s="19" t="s">
        <v>67</v>
      </c>
      <c r="E183" s="182"/>
      <c r="F183" s="16">
        <v>423</v>
      </c>
      <c r="G183" s="17"/>
      <c r="H183" s="18">
        <f t="shared" si="5"/>
        <v>0</v>
      </c>
      <c r="I183" s="20"/>
      <c r="J183" s="19"/>
      <c r="K183" s="22"/>
      <c r="L183" s="75"/>
      <c r="M183" s="75"/>
    </row>
    <row r="184" spans="1:13" ht="45" hidden="1">
      <c r="A184" s="181"/>
      <c r="B184" s="180"/>
      <c r="C184" s="19" t="s">
        <v>66</v>
      </c>
      <c r="D184" s="19" t="s">
        <v>65</v>
      </c>
      <c r="E184" s="182"/>
      <c r="F184" s="16">
        <v>424</v>
      </c>
      <c r="G184" s="17"/>
      <c r="H184" s="18">
        <f t="shared" si="5"/>
        <v>0</v>
      </c>
      <c r="I184" s="20"/>
      <c r="J184" s="19"/>
      <c r="K184" s="22"/>
      <c r="L184" s="75"/>
      <c r="M184" s="75"/>
    </row>
    <row r="185" spans="1:13" ht="60" hidden="1">
      <c r="A185" s="181"/>
      <c r="B185" s="180"/>
      <c r="C185" s="19" t="s">
        <v>64</v>
      </c>
      <c r="D185" s="19" t="s">
        <v>63</v>
      </c>
      <c r="E185" s="182"/>
      <c r="F185" s="16">
        <v>425</v>
      </c>
      <c r="G185" s="17"/>
      <c r="H185" s="18">
        <f t="shared" si="5"/>
        <v>0</v>
      </c>
      <c r="I185" s="20"/>
      <c r="J185" s="19"/>
      <c r="K185" s="22"/>
      <c r="L185" s="75"/>
      <c r="M185" s="75"/>
    </row>
    <row r="186" spans="1:13" ht="60" hidden="1">
      <c r="A186" s="181"/>
      <c r="B186" s="180"/>
      <c r="C186" s="19" t="s">
        <v>62</v>
      </c>
      <c r="D186" s="19" t="s">
        <v>61</v>
      </c>
      <c r="E186" s="182"/>
      <c r="F186" s="16">
        <v>426</v>
      </c>
      <c r="G186" s="17"/>
      <c r="H186" s="18">
        <f t="shared" si="5"/>
        <v>0</v>
      </c>
      <c r="I186" s="20"/>
      <c r="J186" s="19"/>
      <c r="K186" s="22"/>
      <c r="L186" s="75"/>
      <c r="M186" s="75"/>
    </row>
    <row r="187" spans="1:13" ht="105" hidden="1">
      <c r="A187" s="181"/>
      <c r="B187" s="180"/>
      <c r="C187" s="19" t="s">
        <v>60</v>
      </c>
      <c r="D187" s="19" t="s">
        <v>59</v>
      </c>
      <c r="E187" s="182"/>
      <c r="F187" s="16">
        <v>427</v>
      </c>
      <c r="G187" s="17"/>
      <c r="H187" s="18">
        <f t="shared" si="5"/>
        <v>0</v>
      </c>
      <c r="I187" s="20"/>
      <c r="J187" s="19"/>
      <c r="K187" s="22"/>
      <c r="L187" s="75"/>
      <c r="M187" s="75"/>
    </row>
    <row r="188" spans="1:13" ht="150" hidden="1">
      <c r="A188" s="181"/>
      <c r="B188" s="180"/>
      <c r="C188" s="19" t="s">
        <v>58</v>
      </c>
      <c r="D188" s="19" t="s">
        <v>57</v>
      </c>
      <c r="E188" s="182"/>
      <c r="F188" s="16">
        <v>428</v>
      </c>
      <c r="G188" s="17"/>
      <c r="H188" s="18">
        <f t="shared" si="5"/>
        <v>0</v>
      </c>
      <c r="I188" s="20"/>
      <c r="J188" s="19"/>
      <c r="K188" s="22"/>
      <c r="L188" s="75"/>
      <c r="M188" s="75"/>
    </row>
    <row r="189" spans="1:13" ht="165" hidden="1">
      <c r="A189" s="181"/>
      <c r="B189" s="180"/>
      <c r="C189" s="19" t="s">
        <v>56</v>
      </c>
      <c r="D189" s="19" t="s">
        <v>55</v>
      </c>
      <c r="E189" s="182"/>
      <c r="F189" s="16">
        <v>430</v>
      </c>
      <c r="G189" s="17"/>
      <c r="H189" s="18">
        <f t="shared" si="5"/>
        <v>0</v>
      </c>
      <c r="I189" s="20"/>
      <c r="J189" s="19"/>
      <c r="K189" s="22"/>
      <c r="L189" s="75"/>
      <c r="M189" s="75"/>
    </row>
    <row r="190" spans="1:13" ht="105" hidden="1">
      <c r="A190" s="181"/>
      <c r="B190" s="180"/>
      <c r="C190" s="19" t="s">
        <v>54</v>
      </c>
      <c r="D190" s="19" t="s">
        <v>53</v>
      </c>
      <c r="E190" s="182"/>
      <c r="F190" s="16">
        <v>431</v>
      </c>
      <c r="G190" s="17"/>
      <c r="H190" s="18">
        <f t="shared" si="5"/>
        <v>0</v>
      </c>
      <c r="I190" s="20"/>
      <c r="J190" s="19"/>
      <c r="K190" s="22"/>
      <c r="L190" s="75"/>
      <c r="M190" s="75"/>
    </row>
    <row r="191" spans="1:13" ht="120" hidden="1">
      <c r="A191" s="181"/>
      <c r="B191" s="180"/>
      <c r="C191" s="19" t="s">
        <v>52</v>
      </c>
      <c r="D191" s="19" t="s">
        <v>51</v>
      </c>
      <c r="E191" s="182"/>
      <c r="F191" s="16">
        <v>432</v>
      </c>
      <c r="G191" s="17"/>
      <c r="H191" s="18">
        <f t="shared" si="5"/>
        <v>0</v>
      </c>
      <c r="I191" s="20"/>
      <c r="J191" s="19"/>
      <c r="K191" s="22"/>
      <c r="L191" s="75"/>
      <c r="M191" s="75"/>
    </row>
    <row r="192" spans="1:13" ht="45" hidden="1">
      <c r="A192" s="181"/>
      <c r="B192" s="180"/>
      <c r="C192" s="19" t="s">
        <v>50</v>
      </c>
      <c r="D192" s="19" t="s">
        <v>49</v>
      </c>
      <c r="E192" s="182"/>
      <c r="F192" s="16">
        <v>433</v>
      </c>
      <c r="G192" s="17"/>
      <c r="H192" s="18">
        <f t="shared" si="5"/>
        <v>0</v>
      </c>
      <c r="I192" s="20"/>
      <c r="J192" s="19"/>
      <c r="K192" s="22"/>
      <c r="L192" s="75"/>
      <c r="M192" s="75"/>
    </row>
    <row r="193" spans="1:13" ht="45" hidden="1">
      <c r="A193" s="181"/>
      <c r="B193" s="180"/>
      <c r="C193" s="19" t="s">
        <v>48</v>
      </c>
      <c r="D193" s="19" t="s">
        <v>47</v>
      </c>
      <c r="E193" s="182"/>
      <c r="F193" s="16">
        <v>434</v>
      </c>
      <c r="G193" s="17"/>
      <c r="H193" s="18">
        <f t="shared" si="5"/>
        <v>0</v>
      </c>
      <c r="I193" s="20"/>
      <c r="J193" s="19"/>
      <c r="K193" s="22"/>
      <c r="L193" s="75"/>
      <c r="M193" s="75"/>
    </row>
    <row r="194" spans="1:13" ht="75" hidden="1">
      <c r="A194" s="181"/>
      <c r="B194" s="180"/>
      <c r="C194" s="19" t="s">
        <v>46</v>
      </c>
      <c r="D194" s="19" t="s">
        <v>45</v>
      </c>
      <c r="E194" s="182"/>
      <c r="F194" s="16">
        <v>435</v>
      </c>
      <c r="G194" s="17"/>
      <c r="H194" s="18">
        <f t="shared" si="5"/>
        <v>0</v>
      </c>
      <c r="I194" s="20"/>
      <c r="J194" s="19"/>
      <c r="K194" s="22"/>
      <c r="L194" s="75"/>
      <c r="M194" s="75"/>
    </row>
    <row r="195" spans="1:13" ht="90" hidden="1">
      <c r="A195" s="181"/>
      <c r="B195" s="180"/>
      <c r="C195" s="19" t="s">
        <v>44</v>
      </c>
      <c r="D195" s="19" t="s">
        <v>43</v>
      </c>
      <c r="E195" s="182"/>
      <c r="F195" s="16">
        <v>436</v>
      </c>
      <c r="G195" s="17"/>
      <c r="H195" s="18">
        <f t="shared" si="5"/>
        <v>0</v>
      </c>
      <c r="I195" s="20"/>
      <c r="J195" s="19"/>
      <c r="K195" s="22"/>
      <c r="L195" s="75"/>
      <c r="M195" s="75"/>
    </row>
    <row r="196" spans="1:13" ht="75" hidden="1">
      <c r="A196" s="181"/>
      <c r="B196" s="180"/>
      <c r="C196" s="19" t="s">
        <v>42</v>
      </c>
      <c r="D196" s="19" t="s">
        <v>41</v>
      </c>
      <c r="E196" s="182"/>
      <c r="F196" s="16">
        <v>437</v>
      </c>
      <c r="G196" s="17"/>
      <c r="H196" s="18">
        <f t="shared" si="5"/>
        <v>0</v>
      </c>
      <c r="I196" s="20"/>
      <c r="J196" s="19"/>
      <c r="K196" s="22"/>
      <c r="L196" s="75"/>
      <c r="M196" s="75"/>
    </row>
    <row r="197" spans="1:13" ht="105" hidden="1">
      <c r="A197" s="181"/>
      <c r="B197" s="180"/>
      <c r="C197" s="19" t="s">
        <v>40</v>
      </c>
      <c r="D197" s="19" t="s">
        <v>39</v>
      </c>
      <c r="E197" s="182"/>
      <c r="F197" s="16">
        <v>438</v>
      </c>
      <c r="G197" s="17"/>
      <c r="H197" s="18">
        <f t="shared" si="5"/>
        <v>0</v>
      </c>
      <c r="I197" s="20"/>
      <c r="J197" s="19"/>
      <c r="K197" s="22"/>
      <c r="L197" s="75"/>
      <c r="M197" s="75"/>
    </row>
    <row r="198" spans="1:13" s="77" customFormat="1" ht="126" hidden="1">
      <c r="A198" s="177" t="s">
        <v>38</v>
      </c>
      <c r="B198" s="36" t="s">
        <v>37</v>
      </c>
      <c r="C198" s="36" t="s">
        <v>36</v>
      </c>
      <c r="D198" s="37" t="s">
        <v>35</v>
      </c>
      <c r="E198" s="38" t="s">
        <v>34</v>
      </c>
      <c r="F198" s="39"/>
      <c r="G198" s="40"/>
      <c r="H198" s="18">
        <f t="shared" si="5"/>
        <v>0</v>
      </c>
      <c r="I198" s="20"/>
      <c r="J198" s="41"/>
      <c r="K198" s="38"/>
      <c r="L198" s="76"/>
      <c r="M198" s="76"/>
    </row>
    <row r="199" spans="1:13" s="77" customFormat="1" ht="173.25" hidden="1">
      <c r="A199" s="177"/>
      <c r="B199" s="36" t="s">
        <v>33</v>
      </c>
      <c r="C199" s="41" t="s">
        <v>32</v>
      </c>
      <c r="D199" s="41" t="s">
        <v>31</v>
      </c>
      <c r="E199" s="38" t="s">
        <v>30</v>
      </c>
      <c r="F199" s="39">
        <v>749</v>
      </c>
      <c r="G199" s="40"/>
      <c r="H199" s="18">
        <f t="shared" si="5"/>
        <v>0</v>
      </c>
      <c r="I199" s="20"/>
      <c r="J199" s="41"/>
      <c r="K199" s="38"/>
      <c r="L199" s="76"/>
      <c r="M199" s="76"/>
    </row>
    <row r="200" spans="1:13" ht="409.5" hidden="1">
      <c r="A200" s="178" t="s">
        <v>29</v>
      </c>
      <c r="B200" s="179" t="s">
        <v>28</v>
      </c>
      <c r="C200" s="19" t="s">
        <v>27</v>
      </c>
      <c r="D200" s="19" t="s">
        <v>26</v>
      </c>
      <c r="E200" s="19" t="s">
        <v>25</v>
      </c>
      <c r="F200" s="16">
        <v>749</v>
      </c>
      <c r="G200" s="17"/>
      <c r="H200" s="18">
        <f t="shared" si="5"/>
        <v>0</v>
      </c>
      <c r="I200" s="20"/>
      <c r="J200" s="19"/>
      <c r="K200" s="22"/>
      <c r="L200" s="75"/>
      <c r="M200" s="75"/>
    </row>
    <row r="201" spans="1:13" ht="195" hidden="1">
      <c r="A201" s="178"/>
      <c r="B201" s="179"/>
      <c r="C201" s="19" t="s">
        <v>24</v>
      </c>
      <c r="D201" s="19" t="s">
        <v>23</v>
      </c>
      <c r="E201" s="19" t="s">
        <v>22</v>
      </c>
      <c r="F201" s="26"/>
      <c r="G201" s="33"/>
      <c r="H201" s="18">
        <f t="shared" si="5"/>
        <v>0</v>
      </c>
      <c r="I201" s="20"/>
      <c r="J201" s="26"/>
      <c r="K201" s="22"/>
      <c r="L201" s="75"/>
      <c r="M201" s="75"/>
    </row>
    <row r="202" spans="1:13" ht="165" hidden="1">
      <c r="A202" s="178"/>
      <c r="B202" s="179"/>
      <c r="C202" s="19" t="s">
        <v>21</v>
      </c>
      <c r="D202" s="19" t="s">
        <v>20</v>
      </c>
      <c r="E202" s="19" t="s">
        <v>19</v>
      </c>
      <c r="F202" s="26"/>
      <c r="G202" s="33"/>
      <c r="H202" s="18">
        <f t="shared" si="5"/>
        <v>0</v>
      </c>
      <c r="I202" s="20"/>
      <c r="J202" s="26"/>
      <c r="K202" s="22"/>
      <c r="L202" s="75"/>
      <c r="M202" s="75"/>
    </row>
    <row r="203" spans="1:13" ht="225" hidden="1">
      <c r="A203" s="178"/>
      <c r="B203" s="179"/>
      <c r="C203" s="19" t="s">
        <v>18</v>
      </c>
      <c r="D203" s="19" t="s">
        <v>17</v>
      </c>
      <c r="E203" s="19" t="s">
        <v>16</v>
      </c>
      <c r="F203" s="26"/>
      <c r="G203" s="33"/>
      <c r="H203" s="18">
        <f t="shared" si="5"/>
        <v>0</v>
      </c>
      <c r="I203" s="20"/>
      <c r="J203" s="26"/>
      <c r="K203" s="22"/>
      <c r="L203" s="75"/>
      <c r="M203" s="75"/>
    </row>
    <row r="204" spans="1:13" ht="135" hidden="1">
      <c r="A204" s="178"/>
      <c r="B204" s="179"/>
      <c r="C204" s="19" t="s">
        <v>15</v>
      </c>
      <c r="D204" s="19" t="s">
        <v>14</v>
      </c>
      <c r="E204" s="19" t="s">
        <v>13</v>
      </c>
      <c r="F204" s="26"/>
      <c r="G204" s="33"/>
      <c r="H204" s="18">
        <f t="shared" si="5"/>
        <v>0</v>
      </c>
      <c r="I204" s="20"/>
      <c r="J204" s="26"/>
      <c r="K204" s="22"/>
      <c r="L204" s="75"/>
      <c r="M204" s="75"/>
    </row>
    <row r="206" spans="1:13" hidden="1">
      <c r="A206" s="42" t="str">
        <f>B2</f>
        <v>SECRETARÍA DE HACIENDA</v>
      </c>
    </row>
    <row r="207" spans="1:13" ht="15.75" hidden="1">
      <c r="A207" s="49" t="s">
        <v>12</v>
      </c>
      <c r="B207" s="50" t="s">
        <v>11</v>
      </c>
      <c r="C207" s="51" t="s">
        <v>10</v>
      </c>
    </row>
    <row r="208" spans="1:13" ht="32.1" hidden="1" customHeight="1">
      <c r="A208" s="52" t="s">
        <v>9</v>
      </c>
      <c r="B208" s="53">
        <f>I8</f>
        <v>0.83333333333333337</v>
      </c>
      <c r="C208" s="54" t="str">
        <f>CONCATENATE(J8," 2- ",J9," 3- ",J10," 4- ",J11," 5- ",J13," 6- ",J14," 7- ",J15," 8- ",J16)</f>
        <v xml:space="preserve"> 2-  3-  4-  5-  6-  7-  8- </v>
      </c>
    </row>
    <row r="209" spans="1:8" ht="32.1" hidden="1" customHeight="1">
      <c r="A209" s="52" t="s">
        <v>8</v>
      </c>
      <c r="B209" s="53">
        <f>I22</f>
        <v>0.65</v>
      </c>
      <c r="C209" s="54" t="str">
        <f>CONCATENATE(J22," 2- ",J23," 3- ",J24," 4- ",J25," 5- ",J26," 6- ",J27," 7- ",J28," 8- ",J29," 9- ",J30," 10- ",J31)</f>
        <v xml:space="preserve">Se observa la publicación de los mapas y estadísticas publicados como datos abiertos no son accesibles de tal en formatos que permiten su uso, reutilización, sin restricciones, teniendo en cuenta la Guía Nacional de Datos Abiertos en Colombia 2- La url de datos abiertos lleva a al portal de datos abiertos pero no están filtrados los datos que la entidad quiere mostrar 3-  4- No se observa la publicación de las diferentes convocatorias que genera la entidad 5-  6-  7-  8-  9- Es importante publicar información dirigida para los niños, niñas y adolescentes sobre la entidad, sus servicios o sus actividades, de manera didáctica 10- </v>
      </c>
      <c r="E209" s="55" t="s">
        <v>429</v>
      </c>
      <c r="F209" s="55"/>
      <c r="G209" s="56">
        <f>COUNTIF($G$8:$G$154,"SI")</f>
        <v>50</v>
      </c>
      <c r="H209" s="57">
        <f>(G209*100%)/$G$213</f>
        <v>0.57471264367816088</v>
      </c>
    </row>
    <row r="210" spans="1:8" ht="32.1" hidden="1" customHeight="1">
      <c r="A210" s="52" t="s">
        <v>7</v>
      </c>
      <c r="B210" s="53">
        <f>I32</f>
        <v>0.625</v>
      </c>
      <c r="C210" s="54" t="str">
        <f>CONCATENATE(J32," 2- ",J33," 3- ",J34," 4- ",J35," 5- ",J36," 6- ",J37," 7- ",J39," 8- ",J40," 9- ",J41," 10- ",J42," 11- ",J43," 12- ",J44," 13- ",J45," 14- ",J46," 15- ",J47," 16- ",J48," 17- ",J49," 18- ",J50," 19- ",J51," 20- ",J52)</f>
        <v xml:space="preserve"> 2-  3-  4-  5-  6-  7-  8- No hay enlace al perfil en SIGEP 9-  10-  11-  12-  13-  14-  15-  16-  17-  18-  19-  20- </v>
      </c>
      <c r="E210" s="55" t="s">
        <v>405</v>
      </c>
      <c r="F210" s="55"/>
      <c r="G210" s="56">
        <f>COUNTIF($G$8:$G$154,"NO")</f>
        <v>32</v>
      </c>
      <c r="H210" s="57">
        <f t="shared" ref="H210:H212" si="6">(G210*100%)/$G$213</f>
        <v>0.36781609195402298</v>
      </c>
    </row>
    <row r="211" spans="1:8" ht="32.1" hidden="1" customHeight="1">
      <c r="A211" s="52" t="s">
        <v>6</v>
      </c>
      <c r="B211" s="53">
        <f>I54</f>
        <v>0.5</v>
      </c>
      <c r="C211" s="54" t="str">
        <f>CONCATENATE(J54," 2- ",J62," 3- ",J63," 4- ",J65)</f>
        <v xml:space="preserve"> 2- Se evidencia la publicación de la normatividad emitida y la que esta vinculada al proceso del cual la entidad es líder, el listado de la normatividad debe tener  el Tipo de Norma, Fecha de expedición, Descripción corta y Enlace para su consulta, si están vigentes o no. 3-  4- No se observa la publicación de las normas relacionadas con el proceso, se recomienda realizar la publicación y filtrado de la normatividad aplicable al proceso con relación de  nuestro Sistema Integral de Gestión y Control</v>
      </c>
      <c r="E211" s="55" t="s">
        <v>430</v>
      </c>
      <c r="F211" s="55"/>
      <c r="G211" s="56">
        <f>COUNTIF($G$8:$G$154,"PARCIAL")</f>
        <v>3</v>
      </c>
      <c r="H211" s="57">
        <f t="shared" si="6"/>
        <v>3.4482758620689655E-2</v>
      </c>
    </row>
    <row r="212" spans="1:8" ht="32.1" hidden="1" customHeight="1">
      <c r="A212" s="52" t="s">
        <v>5</v>
      </c>
      <c r="B212" s="53">
        <f>I83</f>
        <v>1</v>
      </c>
      <c r="C212" s="54" t="str">
        <f>CONCATENATE(" 1- ",J83)</f>
        <v xml:space="preserve"> 1- </v>
      </c>
      <c r="E212" s="55" t="s">
        <v>431</v>
      </c>
      <c r="F212" s="55"/>
      <c r="G212" s="56">
        <f>COUNTIF($G$8:$G$154,"NO APLICA")</f>
        <v>2</v>
      </c>
      <c r="H212" s="57">
        <f t="shared" si="6"/>
        <v>2.2988505747126436E-2</v>
      </c>
    </row>
    <row r="213" spans="1:8" ht="32.1" hidden="1" customHeight="1">
      <c r="A213" s="52" t="s">
        <v>4</v>
      </c>
      <c r="B213" s="53">
        <f>I90</f>
        <v>0.4</v>
      </c>
      <c r="C213" s="54" t="str">
        <f>CONCATENATE(J90," 2- ",J92," 3- ",J93," 4- ",J94," 5- ",J95," 6- ",J96," 7- ",J97," 8- ",J101)</f>
        <v xml:space="preserve"> 2-  3- No se observa la publicación del informe de  rendición de cuentas 4-  5-  6- En la url relacionada no se observan la publicación de los planes de mejoramiento 7- No se observa la vinculación del informe de las auditorias desde la pagina de las entidades que los realizaron 8- </v>
      </c>
      <c r="E213" s="58">
        <v>87</v>
      </c>
      <c r="F213" s="26"/>
      <c r="G213" s="59">
        <f>SUM(G209:G212)</f>
        <v>87</v>
      </c>
      <c r="H213" s="60"/>
    </row>
    <row r="214" spans="1:8" ht="32.1" hidden="1" customHeight="1">
      <c r="A214" s="52" t="s">
        <v>3</v>
      </c>
      <c r="B214" s="53">
        <f>I107</f>
        <v>1</v>
      </c>
      <c r="C214" s="54" t="str">
        <f>CONCATENATE(J107," 2- ",J108," 3- ",J110)</f>
        <v>Se evidencian varias las paginas de contratación que ya no se usan, es importante no generar confusión 2- Se evidencian varias las paginas de contratación que ya no se usan, es importante no generar confusión 3- No se evidencia el enlace del adquisiciones del año 2021 con el que esta publicado en SECOP, ya que los que se observan son vigencias anteriores</v>
      </c>
      <c r="E214" s="61"/>
      <c r="F214" s="61"/>
      <c r="G214" s="59">
        <f>E213-G213</f>
        <v>0</v>
      </c>
      <c r="H214" s="60"/>
    </row>
    <row r="215" spans="1:8" ht="32.1" hidden="1" customHeight="1">
      <c r="A215" s="52" t="s">
        <v>2</v>
      </c>
      <c r="B215" s="53">
        <f>I111</f>
        <v>1</v>
      </c>
      <c r="C215" s="54" t="str">
        <f>CONCATENATE(J111," 2- ",J112," 3- ",J113," 4- ",J114," 5- ",J115)</f>
        <v xml:space="preserve"> 2-  3-  4-  5- </v>
      </c>
      <c r="E215" s="62">
        <v>1</v>
      </c>
      <c r="G215" s="63"/>
    </row>
    <row r="216" spans="1:8" ht="32.1" hidden="1" customHeight="1">
      <c r="A216" s="52" t="s">
        <v>1</v>
      </c>
      <c r="B216" s="53">
        <f>I116</f>
        <v>0.48571428571428571</v>
      </c>
      <c r="C216" s="54" t="str">
        <f>CONCATENATE(J117," 2- ",J120," 3- ",J121," - ",J122," 4- ",J123," - ",J124," 5- ",J125," 6- ",J126," 10- ",J127," 7- ",J130," 3- ",J131," 8- ",J132," 9- ",J133," 10- ",J134," 11- ",J135," 12- ",J136," 13- ",J137," 14- ",J139," 15- ",J140," 16- ",J141," 17- ",J142," 18- ",J143," 19- ",J146," 20- ",J147," 21- ",J148," 22- ",J149," 23- ",J150," 24- ",J151," 25- ",J152," 26- ",J153," 27- ",J154)</f>
        <v xml:space="preserve">El Índice de información Clasificada y Reservada es el inventario de la información pública generada, obtenida, adquirida o controlada por la entidad con las características 2-  3-  -  4-  -  5-  6-  10- El Índice de información Clasificada y Reservada es el inventario de la información pública generada, obtenida, adquirida o controlada por la entidad con las características 7-  3-  8-  9-  10-  11-  12-  13-  14-  15-  16-  17-  18- El Índice de información Clasificada y Reservada es el inventario de la información pública generada, obtenida, adquirida o controlada por la entidad con las características 19-  20-  21-  22-  23-  24-  25-  26-  27- </v>
      </c>
      <c r="E216" s="62">
        <f>B217</f>
        <v>0.72156084656084662</v>
      </c>
      <c r="F216" s="64"/>
      <c r="G216" s="65">
        <f>E215-E216</f>
        <v>0.27843915343915338</v>
      </c>
    </row>
    <row r="217" spans="1:8" ht="15.75" hidden="1">
      <c r="A217" s="66" t="s">
        <v>0</v>
      </c>
      <c r="B217" s="67">
        <f>AVERAGE(B208:B216)</f>
        <v>0.72156084656084662</v>
      </c>
      <c r="C217" s="67"/>
    </row>
  </sheetData>
  <sheetProtection algorithmName="SHA-512" hashValue="ggarK/6Hhdr4/cKPJSRsHcUtXKqAWW9VcPqQIizuVK5wn4AN6HfyjcAn9RzU2ZLbVCMNDYlNDq77Nd3s0H0CcA==" saltValue="CT4xbzAMfhUCdzIi9+D/Rw==" spinCount="100000" sheet="1" objects="1" scenarios="1"/>
  <autoFilter ref="A6:M169"/>
  <mergeCells count="122">
    <mergeCell ref="K143:K154"/>
    <mergeCell ref="L143:L154"/>
    <mergeCell ref="M143:M154"/>
    <mergeCell ref="J117:J126"/>
    <mergeCell ref="K117:K126"/>
    <mergeCell ref="L117:L126"/>
    <mergeCell ref="M117:M126"/>
    <mergeCell ref="J127:J142"/>
    <mergeCell ref="K127:K142"/>
    <mergeCell ref="L127:L142"/>
    <mergeCell ref="M127:M142"/>
    <mergeCell ref="K90:K92"/>
    <mergeCell ref="K111:K115"/>
    <mergeCell ref="J111:J115"/>
    <mergeCell ref="J40:J50"/>
    <mergeCell ref="K40:K50"/>
    <mergeCell ref="J75:J82"/>
    <mergeCell ref="L111:L115"/>
    <mergeCell ref="M111:M115"/>
    <mergeCell ref="L90:L101"/>
    <mergeCell ref="M90:M101"/>
    <mergeCell ref="L107:L110"/>
    <mergeCell ref="M107:M110"/>
    <mergeCell ref="L54:L65"/>
    <mergeCell ref="M54:M65"/>
    <mergeCell ref="L32:L52"/>
    <mergeCell ref="M32:M52"/>
    <mergeCell ref="J62:J63"/>
    <mergeCell ref="A198:A199"/>
    <mergeCell ref="A200:A204"/>
    <mergeCell ref="B200:B204"/>
    <mergeCell ref="B161:B162"/>
    <mergeCell ref="E161:E162"/>
    <mergeCell ref="B164:B169"/>
    <mergeCell ref="E164:E169"/>
    <mergeCell ref="A170:A197"/>
    <mergeCell ref="B171:B197"/>
    <mergeCell ref="E171:E174"/>
    <mergeCell ref="E176:E197"/>
    <mergeCell ref="H143:H144"/>
    <mergeCell ref="B155:B156"/>
    <mergeCell ref="E155:E156"/>
    <mergeCell ref="B157:B158"/>
    <mergeCell ref="E157:E158"/>
    <mergeCell ref="J143:J154"/>
    <mergeCell ref="A116:A169"/>
    <mergeCell ref="I116:I154"/>
    <mergeCell ref="B117:B126"/>
    <mergeCell ref="E117:E126"/>
    <mergeCell ref="G117:G118"/>
    <mergeCell ref="H117:H118"/>
    <mergeCell ref="B127:B142"/>
    <mergeCell ref="E127:E142"/>
    <mergeCell ref="G127:G128"/>
    <mergeCell ref="H127:H128"/>
    <mergeCell ref="B143:B154"/>
    <mergeCell ref="E143:E154"/>
    <mergeCell ref="G143:G144"/>
    <mergeCell ref="B159:B160"/>
    <mergeCell ref="E159:E160"/>
    <mergeCell ref="A107:A110"/>
    <mergeCell ref="I107:I110"/>
    <mergeCell ref="A111:A115"/>
    <mergeCell ref="B111:B115"/>
    <mergeCell ref="E111:E115"/>
    <mergeCell ref="G111:G112"/>
    <mergeCell ref="H111:H112"/>
    <mergeCell ref="I111:I115"/>
    <mergeCell ref="J90:J92"/>
    <mergeCell ref="B96:B97"/>
    <mergeCell ref="E96:E97"/>
    <mergeCell ref="B98:B100"/>
    <mergeCell ref="E98:E100"/>
    <mergeCell ref="G90:G92"/>
    <mergeCell ref="H90:H92"/>
    <mergeCell ref="I90:I101"/>
    <mergeCell ref="B102:B106"/>
    <mergeCell ref="E102:E106"/>
    <mergeCell ref="A90:A106"/>
    <mergeCell ref="B90:B94"/>
    <mergeCell ref="E90:E94"/>
    <mergeCell ref="B85:B88"/>
    <mergeCell ref="E85:E88"/>
    <mergeCell ref="A54:A65"/>
    <mergeCell ref="B54:B61"/>
    <mergeCell ref="E54:E61"/>
    <mergeCell ref="I54:I65"/>
    <mergeCell ref="B62:B64"/>
    <mergeCell ref="E62:E64"/>
    <mergeCell ref="A66:A89"/>
    <mergeCell ref="B66:B73"/>
    <mergeCell ref="E66:E73"/>
    <mergeCell ref="B74:B82"/>
    <mergeCell ref="E74:E82"/>
    <mergeCell ref="A32:A53"/>
    <mergeCell ref="I32:I52"/>
    <mergeCell ref="B35:B37"/>
    <mergeCell ref="E35:E37"/>
    <mergeCell ref="B39:B50"/>
    <mergeCell ref="E39:E50"/>
    <mergeCell ref="G40:G41"/>
    <mergeCell ref="H40:H41"/>
    <mergeCell ref="A22:A31"/>
    <mergeCell ref="B22:B23"/>
    <mergeCell ref="E22:E23"/>
    <mergeCell ref="I22:I31"/>
    <mergeCell ref="L22:L31"/>
    <mergeCell ref="M22:M31"/>
    <mergeCell ref="L8:L16"/>
    <mergeCell ref="M8:M16"/>
    <mergeCell ref="B13:B16"/>
    <mergeCell ref="E13:E16"/>
    <mergeCell ref="B17:B20"/>
    <mergeCell ref="E17:E20"/>
    <mergeCell ref="A1:J1"/>
    <mergeCell ref="A5:C5"/>
    <mergeCell ref="G5:I5"/>
    <mergeCell ref="J5:J6"/>
    <mergeCell ref="A7:A21"/>
    <mergeCell ref="B8:B12"/>
    <mergeCell ref="E8:E12"/>
    <mergeCell ref="I8:I16"/>
  </mergeCells>
  <hyperlinks>
    <hyperlink ref="K8" r:id="rId1"/>
    <hyperlink ref="K16" r:id="rId2"/>
    <hyperlink ref="K23" r:id="rId3"/>
    <hyperlink ref="K22" r:id="rId4"/>
    <hyperlink ref="K9" r:id="rId5"/>
    <hyperlink ref="K13" r:id="rId6"/>
    <hyperlink ref="K15" r:id="rId7"/>
    <hyperlink ref="K26" r:id="rId8"/>
    <hyperlink ref="K27" r:id="rId9"/>
    <hyperlink ref="K30" r:id="rId10" display="http://www.cundinamarca.gov.co/Home/SecretariasEntidades.gc/Secretariadehacienda/SecretariadehaciendaDespliegue/!ut/p/z1/tVJNc4IwFPwrvXhk8kIg4FEr5UPQ-kEVLg4DQelIUKHan9_Y6aGdTqXWJpdMMvt239t9KEZLFPPkWKyTpqh4shXvKKarIbYt7Gh4NLY0Cr0HYmpONwA6I2jxDoAvpwf9qdonAPZYRfH19Z-Zfld_ARBfpn9CMYp3aZGhKM9VoGqXKjSFrqIZGiimSphCsJ5pmNEUQ35Gp7zZNRsU1SxdM84OybYDacUbxous6kBSFzyvMlaInwOrO8B4-sLqJrljR8abCnltMwnTi-f9Pu4JrTPva4OWfxVbnDsWcsQ0RRyAPQimA-jZvm3f93WY-MY3gO2dAUPHGBMbwNU_AJcybnM5EikZP47sihiPBTuhkFeHUmzd7MpQnDYF0cJtCi30qlx6LJeeSKWf_I_3vmtrjgvqyPQfLZhgYzCbe13Tmmtyu5cbLZW7mFRy93IXM5BrTnCrObsyDMPSJPr2uLOm5mmeb9blKrCI3nqd3gDYaQp2/?1dmy&amp;current=true&amp;urile=wcm%3apath%3a%2Fsecgeneral%2Fcontenido%2Fasinfodeinteres%2Fportal%2Bninos"/>
    <hyperlink ref="K28" r:id="rId11"/>
    <hyperlink ref="K24" r:id="rId12" display="http://www.cundinamarca.gov.co/Home/SecretariasEntidades.gc/Secretariadehacienda/SecretariadehaciendaDespliegue/assubmenushacienda/csub_menu_hacienda_servi_ciu++"/>
    <hyperlink ref="K32" r:id="rId13"/>
    <hyperlink ref="K33" r:id="rId14"/>
    <hyperlink ref="K31" r:id="rId15"/>
    <hyperlink ref="K35" r:id="rId16"/>
    <hyperlink ref="K38" r:id="rId17"/>
    <hyperlink ref="K39" r:id="rId18"/>
    <hyperlink ref="K40" r:id="rId19"/>
    <hyperlink ref="K54" r:id="rId20"/>
    <hyperlink ref="K62" r:id="rId21"/>
    <hyperlink ref="K63" r:id="rId22"/>
    <hyperlink ref="K83" r:id="rId23"/>
    <hyperlink ref="K90" r:id="rId24"/>
    <hyperlink ref="K94" r:id="rId25"/>
    <hyperlink ref="K93" r:id="rId26"/>
    <hyperlink ref="K96" r:id="rId27"/>
    <hyperlink ref="K97" r:id="rId28"/>
    <hyperlink ref="K110" r:id="rId29"/>
    <hyperlink ref="K107" r:id="rId30"/>
    <hyperlink ref="K108" r:id="rId31"/>
    <hyperlink ref="K111" r:id="rId32" display="http://www.cundinamarca.gov.co/Home/SecretariasEntidades.gc/Secretariadehacienda/SecretariadehaciendaDespliegue/asdocumentos_contenidos/contratacion/contratacion/!ut/p/z1/lZBLD4IwEIR_kdmFIuIRfJSnRI0RezENIjbRlkj14K8XjQcfCeqedpNvZrIDDDJgkp9FybVQku-be8XsdWTQkeFbxiQdWTa6Y-JYfj9Be05geQfwZVz0ZqZHEGlqAvtf_-z0m74FYO324beApgHzmAySEljF9a4j5FZBxuuNyk-HQmpVr3MldSHFRtWQ3fYj1zxv-nu7lsDuYcRxmmbQCDGZDdGlMaUDr4vTuPcB0PAGRH4vJRQx6D6Atrq_PVwdFovsEnv9QARX3d-_cQ!!/?1dmy&amp;current=true&amp;urile=wcm%3apath%3a%2Fgobernacion%2Fsserviciosalciudadano%2Fasservciudventanilla_contenidos%2Finformacion-de-tramites-y-servicios1"/>
    <hyperlink ref="K117" r:id="rId33"/>
    <hyperlink ref="K143" r:id="rId34"/>
  </hyperlinks>
  <pageMargins left="0.7" right="0.7" top="0.75" bottom="0.75" header="0.51180555555555496" footer="0.51180555555555496"/>
  <pageSetup firstPageNumber="0" orientation="portrait" horizontalDpi="300" verticalDpi="300" r:id="rId35"/>
  <tableParts count="1">
    <tablePart r:id="rId36"/>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Lista!$A$1:$A$4</xm:f>
          </x14:formula1>
          <xm:sqref>G8:G154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zoomScaleNormal="100" workbookViewId="0">
      <pane xSplit="2" ySplit="7" topLeftCell="C8" activePane="bottomRight" state="frozen"/>
      <selection pane="topRight" activeCell="C1" sqref="C1"/>
      <selection pane="bottomLeft" activeCell="A8" sqref="A8"/>
      <selection pane="bottomRight" activeCell="A7" sqref="A7:A21"/>
    </sheetView>
  </sheetViews>
  <sheetFormatPr baseColWidth="10" defaultColWidth="9.140625" defaultRowHeight="15"/>
  <cols>
    <col min="1" max="1" width="23.42578125" style="42" customWidth="1"/>
    <col min="2" max="2" width="23.140625" style="43" customWidth="1"/>
    <col min="3" max="3" width="38.7109375" style="43" customWidth="1"/>
    <col min="4" max="4" width="41" style="43" customWidth="1"/>
    <col min="5" max="5" width="13.7109375" style="43" customWidth="1"/>
    <col min="6" max="6" width="11.42578125" style="43" hidden="1" customWidth="1"/>
    <col min="7" max="7" width="12.85546875" style="44" customWidth="1"/>
    <col min="8" max="8" width="13" style="45" customWidth="1"/>
    <col min="9" max="9" width="12.7109375" style="46" customWidth="1"/>
    <col min="10" max="10" width="46.28515625" style="43" customWidth="1"/>
    <col min="11" max="11" width="28.42578125" style="47" customWidth="1"/>
    <col min="12" max="12" width="31" style="9" customWidth="1"/>
    <col min="13" max="13" width="54.140625" style="9" customWidth="1"/>
    <col min="14" max="16384" width="9.140625" style="9"/>
  </cols>
  <sheetData>
    <row r="1" spans="1:13">
      <c r="A1" s="205" t="s">
        <v>428</v>
      </c>
      <c r="B1" s="205"/>
      <c r="C1" s="205"/>
      <c r="D1" s="205"/>
      <c r="E1" s="205"/>
      <c r="F1" s="205"/>
      <c r="G1" s="205"/>
      <c r="H1" s="205"/>
      <c r="I1" s="205"/>
      <c r="J1" s="205"/>
    </row>
    <row r="2" spans="1:13" ht="30">
      <c r="A2" s="78" t="s">
        <v>427</v>
      </c>
      <c r="B2" s="79" t="s">
        <v>472</v>
      </c>
    </row>
    <row r="3" spans="1:13" ht="15.75" hidden="1" customHeight="1">
      <c r="A3" s="78" t="s">
        <v>426</v>
      </c>
      <c r="B3" s="80"/>
      <c r="C3" s="80"/>
      <c r="D3" s="80"/>
    </row>
    <row r="4" spans="1:13">
      <c r="A4" s="42" t="s">
        <v>425</v>
      </c>
      <c r="B4" s="81">
        <v>44348</v>
      </c>
    </row>
    <row r="5" spans="1:13" ht="15.95" customHeight="1">
      <c r="A5" s="206" t="s">
        <v>424</v>
      </c>
      <c r="B5" s="206"/>
      <c r="C5" s="206"/>
      <c r="D5" s="11" t="s">
        <v>423</v>
      </c>
      <c r="E5" s="11" t="s">
        <v>422</v>
      </c>
      <c r="F5" s="11" t="s">
        <v>421</v>
      </c>
      <c r="G5" s="207" t="s">
        <v>420</v>
      </c>
      <c r="H5" s="207"/>
      <c r="I5" s="207"/>
      <c r="J5" s="208" t="s">
        <v>419</v>
      </c>
      <c r="K5" s="12" t="s">
        <v>418</v>
      </c>
      <c r="L5" s="73" t="s">
        <v>417</v>
      </c>
      <c r="M5" s="73" t="s">
        <v>416</v>
      </c>
    </row>
    <row r="6" spans="1:13" ht="15.95" customHeight="1">
      <c r="A6" s="11" t="s">
        <v>12</v>
      </c>
      <c r="B6" s="11" t="s">
        <v>415</v>
      </c>
      <c r="C6" s="11" t="s">
        <v>414</v>
      </c>
      <c r="D6" s="11"/>
      <c r="E6" s="11"/>
      <c r="F6" s="11"/>
      <c r="G6" s="13" t="s">
        <v>413</v>
      </c>
      <c r="H6" s="14" t="s">
        <v>412</v>
      </c>
      <c r="I6" s="12" t="s">
        <v>411</v>
      </c>
      <c r="J6" s="209"/>
      <c r="K6" s="86"/>
      <c r="L6" s="74"/>
      <c r="M6" s="74"/>
    </row>
    <row r="7" spans="1:13" ht="30" hidden="1">
      <c r="A7" s="183" t="s">
        <v>410</v>
      </c>
      <c r="B7" s="19" t="s">
        <v>409</v>
      </c>
      <c r="C7" s="19" t="s">
        <v>408</v>
      </c>
      <c r="D7" s="19" t="s">
        <v>407</v>
      </c>
      <c r="E7" s="19" t="s">
        <v>406</v>
      </c>
      <c r="F7" s="16">
        <v>353</v>
      </c>
      <c r="G7" s="17" t="s">
        <v>405</v>
      </c>
      <c r="H7" s="18">
        <f t="shared" ref="H7:H37" si="0">IF(G7="SI",1,IF(G7="PARCIAL",0.5,IF(G7="NO APLICA","",0)))</f>
        <v>0</v>
      </c>
      <c r="I7" s="20"/>
      <c r="J7" s="19"/>
      <c r="K7" s="22"/>
      <c r="L7" s="75"/>
      <c r="M7" s="75"/>
    </row>
    <row r="8" spans="1:13" ht="105">
      <c r="A8" s="183"/>
      <c r="B8" s="180" t="s">
        <v>404</v>
      </c>
      <c r="C8" s="19" t="s">
        <v>403</v>
      </c>
      <c r="D8" s="19" t="s">
        <v>402</v>
      </c>
      <c r="E8" s="180" t="s">
        <v>337</v>
      </c>
      <c r="F8" s="16">
        <v>200</v>
      </c>
      <c r="G8" s="17" t="s">
        <v>429</v>
      </c>
      <c r="H8" s="18">
        <f t="shared" si="0"/>
        <v>1</v>
      </c>
      <c r="I8" s="184">
        <f>AVERAGE(H8,H9,H10,H13,H15,H16)</f>
        <v>0.6</v>
      </c>
      <c r="J8" s="19"/>
      <c r="K8" s="102" t="s">
        <v>432</v>
      </c>
      <c r="L8" s="168"/>
      <c r="M8" s="168"/>
    </row>
    <row r="9" spans="1:13" ht="105">
      <c r="A9" s="183"/>
      <c r="B9" s="180"/>
      <c r="C9" s="19" t="s">
        <v>401</v>
      </c>
      <c r="D9" s="19" t="s">
        <v>400</v>
      </c>
      <c r="E9" s="180"/>
      <c r="F9" s="16">
        <v>201</v>
      </c>
      <c r="G9" s="17" t="s">
        <v>429</v>
      </c>
      <c r="H9" s="18">
        <f t="shared" si="0"/>
        <v>1</v>
      </c>
      <c r="I9" s="184"/>
      <c r="J9" s="19"/>
      <c r="K9" s="102" t="s">
        <v>432</v>
      </c>
      <c r="L9" s="169"/>
      <c r="M9" s="169"/>
    </row>
    <row r="10" spans="1:13">
      <c r="A10" s="183"/>
      <c r="B10" s="180"/>
      <c r="C10" s="19" t="s">
        <v>399</v>
      </c>
      <c r="D10" s="19"/>
      <c r="E10" s="180"/>
      <c r="F10" s="16">
        <v>202</v>
      </c>
      <c r="G10" s="17" t="s">
        <v>405</v>
      </c>
      <c r="H10" s="18">
        <f t="shared" si="0"/>
        <v>0</v>
      </c>
      <c r="I10" s="184"/>
      <c r="J10" s="19"/>
      <c r="K10" s="102"/>
      <c r="L10" s="169"/>
      <c r="M10" s="169"/>
    </row>
    <row r="11" spans="1:13" hidden="1">
      <c r="A11" s="183"/>
      <c r="B11" s="180"/>
      <c r="C11" s="19" t="s">
        <v>398</v>
      </c>
      <c r="D11" s="19" t="s">
        <v>397</v>
      </c>
      <c r="E11" s="180"/>
      <c r="F11" s="16">
        <v>203</v>
      </c>
      <c r="G11" s="17"/>
      <c r="H11" s="18">
        <f t="shared" si="0"/>
        <v>0</v>
      </c>
      <c r="I11" s="184"/>
      <c r="J11" s="19"/>
      <c r="K11" s="22"/>
      <c r="L11" s="169"/>
      <c r="M11" s="169"/>
    </row>
    <row r="12" spans="1:13" ht="90" hidden="1" customHeight="1">
      <c r="A12" s="183"/>
      <c r="B12" s="180"/>
      <c r="C12" s="19" t="s">
        <v>396</v>
      </c>
      <c r="D12" s="19" t="s">
        <v>395</v>
      </c>
      <c r="E12" s="180"/>
      <c r="F12" s="16">
        <v>204</v>
      </c>
      <c r="G12" s="17"/>
      <c r="H12" s="18">
        <f t="shared" si="0"/>
        <v>0</v>
      </c>
      <c r="I12" s="184"/>
      <c r="J12" s="19"/>
      <c r="K12" s="22"/>
      <c r="L12" s="169"/>
      <c r="M12" s="169"/>
    </row>
    <row r="13" spans="1:13">
      <c r="A13" s="183"/>
      <c r="B13" s="180" t="s">
        <v>394</v>
      </c>
      <c r="C13" s="19" t="s">
        <v>393</v>
      </c>
      <c r="D13" s="19" t="s">
        <v>392</v>
      </c>
      <c r="E13" s="180" t="s">
        <v>391</v>
      </c>
      <c r="F13" s="16">
        <v>205</v>
      </c>
      <c r="G13" s="17" t="s">
        <v>429</v>
      </c>
      <c r="H13" s="18">
        <f t="shared" si="0"/>
        <v>1</v>
      </c>
      <c r="I13" s="184"/>
      <c r="J13" s="19"/>
      <c r="K13" s="22"/>
      <c r="L13" s="169"/>
      <c r="M13" s="169"/>
    </row>
    <row r="14" spans="1:13" ht="60" hidden="1">
      <c r="A14" s="183"/>
      <c r="B14" s="180"/>
      <c r="C14" s="19" t="s">
        <v>390</v>
      </c>
      <c r="D14" s="19" t="s">
        <v>389</v>
      </c>
      <c r="E14" s="180"/>
      <c r="F14" s="16">
        <v>206</v>
      </c>
      <c r="G14" s="17"/>
      <c r="H14" s="18">
        <f t="shared" si="0"/>
        <v>0</v>
      </c>
      <c r="I14" s="184"/>
      <c r="J14" s="19"/>
      <c r="K14" s="22"/>
      <c r="L14" s="169"/>
      <c r="M14" s="169"/>
    </row>
    <row r="15" spans="1:13">
      <c r="A15" s="183"/>
      <c r="B15" s="180"/>
      <c r="C15" s="19" t="s">
        <v>388</v>
      </c>
      <c r="D15" s="19"/>
      <c r="E15" s="180"/>
      <c r="F15" s="16">
        <v>207</v>
      </c>
      <c r="G15" s="17" t="s">
        <v>405</v>
      </c>
      <c r="H15" s="18">
        <f t="shared" si="0"/>
        <v>0</v>
      </c>
      <c r="I15" s="184"/>
      <c r="J15" s="19"/>
      <c r="K15" s="22"/>
      <c r="L15" s="169"/>
      <c r="M15" s="169"/>
    </row>
    <row r="16" spans="1:13" ht="45">
      <c r="A16" s="183"/>
      <c r="B16" s="180"/>
      <c r="C16" s="19" t="s">
        <v>387</v>
      </c>
      <c r="D16" s="19" t="s">
        <v>386</v>
      </c>
      <c r="E16" s="180"/>
      <c r="F16" s="16">
        <v>208</v>
      </c>
      <c r="G16" s="17" t="s">
        <v>431</v>
      </c>
      <c r="H16" s="18" t="str">
        <f t="shared" si="0"/>
        <v/>
      </c>
      <c r="I16" s="184"/>
      <c r="J16" s="19"/>
      <c r="K16" s="22"/>
      <c r="L16" s="170"/>
      <c r="M16" s="170"/>
    </row>
    <row r="17" spans="1:13" ht="30" hidden="1">
      <c r="A17" s="183"/>
      <c r="B17" s="180" t="s">
        <v>385</v>
      </c>
      <c r="C17" s="19" t="s">
        <v>384</v>
      </c>
      <c r="D17" s="19"/>
      <c r="E17" s="180" t="s">
        <v>383</v>
      </c>
      <c r="F17" s="16">
        <v>209</v>
      </c>
      <c r="G17" s="17"/>
      <c r="H17" s="18">
        <f t="shared" si="0"/>
        <v>0</v>
      </c>
      <c r="I17" s="20"/>
      <c r="J17" s="19"/>
      <c r="K17" s="22"/>
      <c r="L17" s="75"/>
      <c r="M17" s="75"/>
    </row>
    <row r="18" spans="1:13" ht="30" hidden="1">
      <c r="A18" s="183"/>
      <c r="B18" s="180"/>
      <c r="C18" s="19" t="s">
        <v>382</v>
      </c>
      <c r="D18" s="19"/>
      <c r="E18" s="180"/>
      <c r="F18" s="16">
        <v>210</v>
      </c>
      <c r="G18" s="17"/>
      <c r="H18" s="18">
        <f t="shared" si="0"/>
        <v>0</v>
      </c>
      <c r="I18" s="20"/>
      <c r="J18" s="19"/>
      <c r="K18" s="22"/>
      <c r="L18" s="75"/>
      <c r="M18" s="75"/>
    </row>
    <row r="19" spans="1:13" ht="30" hidden="1">
      <c r="A19" s="183"/>
      <c r="B19" s="180"/>
      <c r="C19" s="19" t="s">
        <v>381</v>
      </c>
      <c r="D19" s="19"/>
      <c r="E19" s="180"/>
      <c r="F19" s="16">
        <v>211</v>
      </c>
      <c r="G19" s="17"/>
      <c r="H19" s="18">
        <f t="shared" si="0"/>
        <v>0</v>
      </c>
      <c r="I19" s="20"/>
      <c r="J19" s="19"/>
      <c r="K19" s="22"/>
      <c r="L19" s="75"/>
      <c r="M19" s="75"/>
    </row>
    <row r="20" spans="1:13" ht="30" hidden="1">
      <c r="A20" s="183"/>
      <c r="B20" s="180"/>
      <c r="C20" s="19" t="s">
        <v>380</v>
      </c>
      <c r="D20" s="19"/>
      <c r="E20" s="180"/>
      <c r="F20" s="16">
        <v>212</v>
      </c>
      <c r="G20" s="17"/>
      <c r="H20" s="18">
        <f t="shared" si="0"/>
        <v>0</v>
      </c>
      <c r="I20" s="20"/>
      <c r="J20" s="19"/>
      <c r="K20" s="22"/>
      <c r="L20" s="75"/>
      <c r="M20" s="75"/>
    </row>
    <row r="21" spans="1:13" ht="105" hidden="1">
      <c r="A21" s="183"/>
      <c r="B21" s="19" t="s">
        <v>379</v>
      </c>
      <c r="C21" s="19" t="s">
        <v>378</v>
      </c>
      <c r="D21" s="19" t="s">
        <v>377</v>
      </c>
      <c r="E21" s="19" t="s">
        <v>376</v>
      </c>
      <c r="F21" s="16">
        <v>213</v>
      </c>
      <c r="G21" s="17"/>
      <c r="H21" s="18">
        <f t="shared" si="0"/>
        <v>0</v>
      </c>
      <c r="I21" s="20"/>
      <c r="J21" s="19"/>
      <c r="K21" s="22"/>
      <c r="L21" s="75"/>
      <c r="M21" s="75"/>
    </row>
    <row r="22" spans="1:13" ht="135">
      <c r="A22" s="183" t="s">
        <v>375</v>
      </c>
      <c r="B22" s="180" t="s">
        <v>374</v>
      </c>
      <c r="C22" s="19" t="s">
        <v>373</v>
      </c>
      <c r="D22" s="19" t="s">
        <v>372</v>
      </c>
      <c r="E22" s="180" t="s">
        <v>371</v>
      </c>
      <c r="F22" s="16">
        <v>214</v>
      </c>
      <c r="G22" s="17" t="s">
        <v>405</v>
      </c>
      <c r="H22" s="18">
        <f t="shared" si="0"/>
        <v>0</v>
      </c>
      <c r="I22" s="184">
        <f>AVERAGE(H22:H31)</f>
        <v>0.35</v>
      </c>
      <c r="J22" s="19"/>
      <c r="K22" s="102"/>
      <c r="L22" s="168"/>
      <c r="M22" s="168"/>
    </row>
    <row r="23" spans="1:13" ht="90">
      <c r="A23" s="183"/>
      <c r="B23" s="180"/>
      <c r="C23" s="19" t="s">
        <v>370</v>
      </c>
      <c r="D23" s="19" t="s">
        <v>369</v>
      </c>
      <c r="E23" s="180"/>
      <c r="F23" s="16">
        <v>215</v>
      </c>
      <c r="G23" s="17" t="s">
        <v>405</v>
      </c>
      <c r="H23" s="18">
        <f t="shared" si="0"/>
        <v>0</v>
      </c>
      <c r="I23" s="184"/>
      <c r="J23" s="19"/>
      <c r="K23" s="22"/>
      <c r="L23" s="169"/>
      <c r="M23" s="169"/>
    </row>
    <row r="24" spans="1:13" ht="105">
      <c r="A24" s="183"/>
      <c r="B24" s="19" t="s">
        <v>368</v>
      </c>
      <c r="C24" s="19" t="s">
        <v>367</v>
      </c>
      <c r="D24" s="19" t="s">
        <v>366</v>
      </c>
      <c r="E24" s="19"/>
      <c r="F24" s="16">
        <v>216</v>
      </c>
      <c r="G24" s="17" t="s">
        <v>430</v>
      </c>
      <c r="H24" s="18">
        <f t="shared" si="0"/>
        <v>0.5</v>
      </c>
      <c r="I24" s="184"/>
      <c r="J24" s="19" t="s">
        <v>1222</v>
      </c>
      <c r="K24" s="102" t="s">
        <v>433</v>
      </c>
      <c r="L24" s="169"/>
      <c r="M24" s="169"/>
    </row>
    <row r="25" spans="1:13" ht="75">
      <c r="A25" s="183"/>
      <c r="B25" s="19" t="s">
        <v>365</v>
      </c>
      <c r="C25" s="19" t="s">
        <v>364</v>
      </c>
      <c r="D25" s="19"/>
      <c r="E25" s="19"/>
      <c r="F25" s="16">
        <v>217</v>
      </c>
      <c r="G25" s="17" t="s">
        <v>405</v>
      </c>
      <c r="H25" s="18">
        <f t="shared" si="0"/>
        <v>0</v>
      </c>
      <c r="I25" s="184"/>
      <c r="J25" s="19"/>
      <c r="K25" s="22"/>
      <c r="L25" s="169"/>
      <c r="M25" s="169"/>
    </row>
    <row r="26" spans="1:13" ht="105">
      <c r="A26" s="183"/>
      <c r="B26" s="19" t="s">
        <v>363</v>
      </c>
      <c r="C26" s="83" t="s">
        <v>362</v>
      </c>
      <c r="D26" s="19" t="s">
        <v>361</v>
      </c>
      <c r="E26" s="19"/>
      <c r="F26" s="16">
        <v>218</v>
      </c>
      <c r="G26" s="17" t="s">
        <v>429</v>
      </c>
      <c r="H26" s="18">
        <f t="shared" si="0"/>
        <v>1</v>
      </c>
      <c r="I26" s="184"/>
      <c r="J26" s="19"/>
      <c r="K26" s="102" t="s">
        <v>434</v>
      </c>
      <c r="L26" s="169"/>
      <c r="M26" s="169"/>
    </row>
    <row r="27" spans="1:13" ht="45">
      <c r="A27" s="183"/>
      <c r="B27" s="19" t="s">
        <v>360</v>
      </c>
      <c r="C27" s="83" t="s">
        <v>359</v>
      </c>
      <c r="D27" s="19"/>
      <c r="E27" s="19"/>
      <c r="F27" s="16">
        <v>219</v>
      </c>
      <c r="G27" s="17" t="s">
        <v>405</v>
      </c>
      <c r="H27" s="18">
        <f t="shared" si="0"/>
        <v>0</v>
      </c>
      <c r="I27" s="184"/>
      <c r="J27" s="19"/>
      <c r="K27" s="22"/>
      <c r="L27" s="169"/>
      <c r="M27" s="169"/>
    </row>
    <row r="28" spans="1:13" ht="105">
      <c r="A28" s="183"/>
      <c r="B28" s="19" t="s">
        <v>358</v>
      </c>
      <c r="C28" s="83" t="s">
        <v>357</v>
      </c>
      <c r="D28" s="19"/>
      <c r="E28" s="19"/>
      <c r="F28" s="16">
        <v>220</v>
      </c>
      <c r="G28" s="17" t="s">
        <v>429</v>
      </c>
      <c r="H28" s="18">
        <f t="shared" si="0"/>
        <v>1</v>
      </c>
      <c r="I28" s="184"/>
      <c r="J28" s="19"/>
      <c r="K28" s="102" t="s">
        <v>435</v>
      </c>
      <c r="L28" s="169"/>
      <c r="M28" s="169"/>
    </row>
    <row r="29" spans="1:13" ht="45">
      <c r="A29" s="183"/>
      <c r="B29" s="19" t="s">
        <v>356</v>
      </c>
      <c r="C29" s="83" t="s">
        <v>355</v>
      </c>
      <c r="D29" s="19"/>
      <c r="E29" s="19"/>
      <c r="F29" s="16">
        <v>221</v>
      </c>
      <c r="G29" s="17" t="s">
        <v>405</v>
      </c>
      <c r="H29" s="18">
        <f t="shared" si="0"/>
        <v>0</v>
      </c>
      <c r="I29" s="184"/>
      <c r="J29" s="19"/>
      <c r="K29" s="22"/>
      <c r="L29" s="169"/>
      <c r="M29" s="169"/>
    </row>
    <row r="30" spans="1:13" ht="75">
      <c r="A30" s="183"/>
      <c r="B30" s="19" t="s">
        <v>354</v>
      </c>
      <c r="C30" s="83" t="s">
        <v>353</v>
      </c>
      <c r="D30" s="19"/>
      <c r="E30" s="19" t="s">
        <v>352</v>
      </c>
      <c r="F30" s="16">
        <v>222</v>
      </c>
      <c r="G30" s="17" t="s">
        <v>405</v>
      </c>
      <c r="H30" s="18">
        <f t="shared" si="0"/>
        <v>0</v>
      </c>
      <c r="I30" s="184"/>
      <c r="J30" s="19" t="s">
        <v>542</v>
      </c>
      <c r="K30" s="22"/>
      <c r="L30" s="169"/>
      <c r="M30" s="169"/>
    </row>
    <row r="31" spans="1:13" ht="210">
      <c r="A31" s="183"/>
      <c r="B31" s="19" t="s">
        <v>351</v>
      </c>
      <c r="C31" s="83" t="s">
        <v>350</v>
      </c>
      <c r="D31" s="19" t="s">
        <v>349</v>
      </c>
      <c r="E31" s="19" t="s">
        <v>345</v>
      </c>
      <c r="F31" s="16">
        <v>223</v>
      </c>
      <c r="G31" s="17" t="s">
        <v>429</v>
      </c>
      <c r="H31" s="18">
        <f t="shared" si="0"/>
        <v>1</v>
      </c>
      <c r="I31" s="184"/>
      <c r="J31" s="19"/>
      <c r="K31" s="22" t="s">
        <v>442</v>
      </c>
      <c r="L31" s="170"/>
      <c r="M31" s="170"/>
    </row>
    <row r="32" spans="1:13" ht="105">
      <c r="A32" s="183" t="s">
        <v>348</v>
      </c>
      <c r="B32" s="19" t="s">
        <v>436</v>
      </c>
      <c r="C32" s="83" t="s">
        <v>437</v>
      </c>
      <c r="D32" s="19"/>
      <c r="E32" s="19" t="s">
        <v>345</v>
      </c>
      <c r="F32" s="16">
        <v>224</v>
      </c>
      <c r="G32" s="17" t="s">
        <v>430</v>
      </c>
      <c r="H32" s="18">
        <f t="shared" si="0"/>
        <v>0.5</v>
      </c>
      <c r="I32" s="184">
        <f>AVERAGE(H32:H52)</f>
        <v>0.13157894736842105</v>
      </c>
      <c r="J32" s="19" t="s">
        <v>1223</v>
      </c>
      <c r="K32" s="102" t="s">
        <v>432</v>
      </c>
      <c r="L32" s="168"/>
      <c r="M32" s="168"/>
    </row>
    <row r="33" spans="1:13" ht="105">
      <c r="A33" s="183"/>
      <c r="B33" s="19" t="s">
        <v>344</v>
      </c>
      <c r="C33" s="83" t="s">
        <v>343</v>
      </c>
      <c r="D33" s="19"/>
      <c r="E33" s="19" t="s">
        <v>337</v>
      </c>
      <c r="F33" s="16">
        <v>225</v>
      </c>
      <c r="G33" s="17" t="s">
        <v>430</v>
      </c>
      <c r="H33" s="18">
        <f t="shared" si="0"/>
        <v>0.5</v>
      </c>
      <c r="I33" s="184"/>
      <c r="J33" s="19" t="s">
        <v>1224</v>
      </c>
      <c r="K33" s="102" t="s">
        <v>438</v>
      </c>
      <c r="L33" s="169"/>
      <c r="M33" s="169"/>
    </row>
    <row r="34" spans="1:13" ht="105">
      <c r="A34" s="183"/>
      <c r="B34" s="19" t="s">
        <v>342</v>
      </c>
      <c r="C34" s="83" t="s">
        <v>341</v>
      </c>
      <c r="D34" s="19"/>
      <c r="E34" s="19" t="s">
        <v>340</v>
      </c>
      <c r="F34" s="16">
        <v>226</v>
      </c>
      <c r="G34" s="17" t="s">
        <v>430</v>
      </c>
      <c r="H34" s="18">
        <f t="shared" si="0"/>
        <v>0.5</v>
      </c>
      <c r="I34" s="184"/>
      <c r="J34" s="19" t="s">
        <v>1225</v>
      </c>
      <c r="K34" s="102" t="s">
        <v>439</v>
      </c>
      <c r="L34" s="169"/>
      <c r="M34" s="169"/>
    </row>
    <row r="35" spans="1:13" ht="105">
      <c r="A35" s="183"/>
      <c r="B35" s="199" t="s">
        <v>339</v>
      </c>
      <c r="C35" s="83" t="s">
        <v>338</v>
      </c>
      <c r="D35" s="19"/>
      <c r="E35" s="180" t="s">
        <v>337</v>
      </c>
      <c r="F35" s="16">
        <v>227</v>
      </c>
      <c r="G35" s="17" t="s">
        <v>429</v>
      </c>
      <c r="H35" s="18">
        <f t="shared" si="0"/>
        <v>1</v>
      </c>
      <c r="I35" s="184"/>
      <c r="J35" s="19"/>
      <c r="K35" s="102" t="s">
        <v>440</v>
      </c>
      <c r="L35" s="169"/>
      <c r="M35" s="169"/>
    </row>
    <row r="36" spans="1:13" ht="32.1" hidden="1" customHeight="1">
      <c r="A36" s="183"/>
      <c r="B36" s="200"/>
      <c r="C36" s="83" t="s">
        <v>336</v>
      </c>
      <c r="D36" s="19"/>
      <c r="E36" s="180"/>
      <c r="F36" s="16">
        <v>228</v>
      </c>
      <c r="G36" s="17"/>
      <c r="H36" s="18">
        <f t="shared" si="0"/>
        <v>0</v>
      </c>
      <c r="I36" s="184"/>
      <c r="J36" s="19"/>
      <c r="K36" s="22"/>
      <c r="L36" s="169"/>
      <c r="M36" s="169"/>
    </row>
    <row r="37" spans="1:13" ht="48" hidden="1" customHeight="1">
      <c r="A37" s="183"/>
      <c r="B37" s="201"/>
      <c r="C37" s="83" t="s">
        <v>335</v>
      </c>
      <c r="D37" s="19"/>
      <c r="E37" s="180"/>
      <c r="F37" s="16">
        <v>229</v>
      </c>
      <c r="G37" s="17"/>
      <c r="H37" s="18">
        <f t="shared" si="0"/>
        <v>0</v>
      </c>
      <c r="I37" s="184"/>
      <c r="J37" s="19"/>
      <c r="K37" s="22"/>
      <c r="L37" s="169"/>
      <c r="M37" s="169"/>
    </row>
    <row r="38" spans="1:13" ht="105">
      <c r="A38" s="183"/>
      <c r="B38" s="19" t="s">
        <v>334</v>
      </c>
      <c r="C38" s="83" t="s">
        <v>333</v>
      </c>
      <c r="D38" s="19"/>
      <c r="E38" s="19"/>
      <c r="F38" s="16"/>
      <c r="G38" s="17" t="s">
        <v>429</v>
      </c>
      <c r="H38" s="24"/>
      <c r="I38" s="184"/>
      <c r="J38" s="19"/>
      <c r="K38" s="102" t="s">
        <v>440</v>
      </c>
      <c r="L38" s="169"/>
      <c r="M38" s="169"/>
    </row>
    <row r="39" spans="1:13" ht="240.95" customHeight="1">
      <c r="A39" s="183"/>
      <c r="B39" s="180" t="s">
        <v>332</v>
      </c>
      <c r="C39" s="83" t="s">
        <v>331</v>
      </c>
      <c r="D39" s="19" t="s">
        <v>330</v>
      </c>
      <c r="E39" s="180" t="s">
        <v>329</v>
      </c>
      <c r="F39" s="16">
        <v>230</v>
      </c>
      <c r="G39" s="17" t="s">
        <v>405</v>
      </c>
      <c r="H39" s="18">
        <f>IF(G39="SI",1,IF(G39="PARCIAL",0.5,IF(G39="NO APLICA","",0)))</f>
        <v>0</v>
      </c>
      <c r="I39" s="184"/>
      <c r="J39" s="192" t="s">
        <v>1226</v>
      </c>
      <c r="K39" s="189" t="s">
        <v>441</v>
      </c>
      <c r="L39" s="169"/>
      <c r="M39" s="169"/>
    </row>
    <row r="40" spans="1:13" ht="32.1" customHeight="1">
      <c r="A40" s="183"/>
      <c r="B40" s="180"/>
      <c r="C40" s="83" t="s">
        <v>328</v>
      </c>
      <c r="D40" s="19"/>
      <c r="E40" s="180"/>
      <c r="F40" s="16">
        <v>429</v>
      </c>
      <c r="G40" s="185" t="s">
        <v>405</v>
      </c>
      <c r="H40" s="187">
        <f>IF(G40="SI",1,IF(G40="PARCIAL",0.5,IF(G40="NO APLICA","",0)))</f>
        <v>0</v>
      </c>
      <c r="I40" s="184"/>
      <c r="J40" s="175"/>
      <c r="K40" s="191"/>
      <c r="L40" s="169"/>
      <c r="M40" s="169"/>
    </row>
    <row r="41" spans="1:13" ht="165">
      <c r="A41" s="183"/>
      <c r="B41" s="180"/>
      <c r="C41" s="83" t="s">
        <v>327</v>
      </c>
      <c r="D41" s="19" t="s">
        <v>326</v>
      </c>
      <c r="E41" s="180"/>
      <c r="F41" s="16">
        <v>231</v>
      </c>
      <c r="G41" s="186"/>
      <c r="H41" s="188"/>
      <c r="I41" s="184"/>
      <c r="J41" s="175"/>
      <c r="K41" s="191"/>
      <c r="L41" s="169"/>
      <c r="M41" s="169"/>
    </row>
    <row r="42" spans="1:13" ht="165">
      <c r="A42" s="183"/>
      <c r="B42" s="180"/>
      <c r="C42" s="83" t="s">
        <v>325</v>
      </c>
      <c r="D42" s="19" t="s">
        <v>324</v>
      </c>
      <c r="E42" s="180"/>
      <c r="F42" s="16">
        <v>232</v>
      </c>
      <c r="G42" s="17" t="s">
        <v>405</v>
      </c>
      <c r="H42" s="18">
        <f t="shared" ref="H42:H90" si="1">IF(G42="SI",1,IF(G42="PARCIAL",0.5,IF(G42="NO APLICA","",0)))</f>
        <v>0</v>
      </c>
      <c r="I42" s="184"/>
      <c r="J42" s="175"/>
      <c r="K42" s="191"/>
      <c r="L42" s="169"/>
      <c r="M42" s="169"/>
    </row>
    <row r="43" spans="1:13" ht="165">
      <c r="A43" s="183"/>
      <c r="B43" s="180"/>
      <c r="C43" s="83" t="s">
        <v>323</v>
      </c>
      <c r="D43" s="19" t="s">
        <v>322</v>
      </c>
      <c r="E43" s="180"/>
      <c r="F43" s="16">
        <v>233</v>
      </c>
      <c r="G43" s="17" t="s">
        <v>405</v>
      </c>
      <c r="H43" s="18">
        <f t="shared" si="1"/>
        <v>0</v>
      </c>
      <c r="I43" s="184"/>
      <c r="J43" s="175"/>
      <c r="K43" s="191"/>
      <c r="L43" s="169"/>
      <c r="M43" s="169"/>
    </row>
    <row r="44" spans="1:13">
      <c r="A44" s="183"/>
      <c r="B44" s="180"/>
      <c r="C44" s="83" t="s">
        <v>321</v>
      </c>
      <c r="D44" s="19"/>
      <c r="E44" s="180"/>
      <c r="F44" s="16">
        <v>234</v>
      </c>
      <c r="G44" s="17" t="s">
        <v>405</v>
      </c>
      <c r="H44" s="18">
        <f t="shared" si="1"/>
        <v>0</v>
      </c>
      <c r="I44" s="184"/>
      <c r="J44" s="175"/>
      <c r="K44" s="191"/>
      <c r="L44" s="169"/>
      <c r="M44" s="169"/>
    </row>
    <row r="45" spans="1:13" ht="60">
      <c r="A45" s="183"/>
      <c r="B45" s="180"/>
      <c r="C45" s="83" t="s">
        <v>320</v>
      </c>
      <c r="D45" s="19"/>
      <c r="E45" s="180"/>
      <c r="F45" s="16">
        <v>235</v>
      </c>
      <c r="G45" s="17" t="s">
        <v>405</v>
      </c>
      <c r="H45" s="18">
        <f t="shared" si="1"/>
        <v>0</v>
      </c>
      <c r="I45" s="184"/>
      <c r="J45" s="175"/>
      <c r="K45" s="191"/>
      <c r="L45" s="169"/>
      <c r="M45" s="169"/>
    </row>
    <row r="46" spans="1:13" ht="30">
      <c r="A46" s="183"/>
      <c r="B46" s="180"/>
      <c r="C46" s="83" t="s">
        <v>319</v>
      </c>
      <c r="D46" s="19"/>
      <c r="E46" s="180"/>
      <c r="F46" s="16">
        <v>236</v>
      </c>
      <c r="G46" s="17" t="s">
        <v>405</v>
      </c>
      <c r="H46" s="18">
        <f t="shared" si="1"/>
        <v>0</v>
      </c>
      <c r="I46" s="184"/>
      <c r="J46" s="175"/>
      <c r="K46" s="191"/>
      <c r="L46" s="169"/>
      <c r="M46" s="169"/>
    </row>
    <row r="47" spans="1:13" ht="30">
      <c r="A47" s="183"/>
      <c r="B47" s="180"/>
      <c r="C47" s="83" t="s">
        <v>318</v>
      </c>
      <c r="D47" s="19"/>
      <c r="E47" s="180"/>
      <c r="F47" s="16">
        <v>237</v>
      </c>
      <c r="G47" s="17" t="s">
        <v>405</v>
      </c>
      <c r="H47" s="18">
        <f t="shared" si="1"/>
        <v>0</v>
      </c>
      <c r="I47" s="184"/>
      <c r="J47" s="175"/>
      <c r="K47" s="191"/>
      <c r="L47" s="169"/>
      <c r="M47" s="169"/>
    </row>
    <row r="48" spans="1:13">
      <c r="A48" s="183"/>
      <c r="B48" s="180"/>
      <c r="C48" s="83" t="s">
        <v>317</v>
      </c>
      <c r="D48" s="19"/>
      <c r="E48" s="180"/>
      <c r="F48" s="16">
        <v>238</v>
      </c>
      <c r="G48" s="17" t="s">
        <v>405</v>
      </c>
      <c r="H48" s="18">
        <f t="shared" si="1"/>
        <v>0</v>
      </c>
      <c r="I48" s="184"/>
      <c r="J48" s="175"/>
      <c r="K48" s="191"/>
      <c r="L48" s="169"/>
      <c r="M48" s="169"/>
    </row>
    <row r="49" spans="1:13" ht="45">
      <c r="A49" s="183"/>
      <c r="B49" s="180"/>
      <c r="C49" s="83" t="s">
        <v>316</v>
      </c>
      <c r="D49" s="19"/>
      <c r="E49" s="180"/>
      <c r="F49" s="16">
        <v>239</v>
      </c>
      <c r="G49" s="17" t="s">
        <v>405</v>
      </c>
      <c r="H49" s="18">
        <f t="shared" si="1"/>
        <v>0</v>
      </c>
      <c r="I49" s="184"/>
      <c r="J49" s="175"/>
      <c r="K49" s="191"/>
      <c r="L49" s="169"/>
      <c r="M49" s="169"/>
    </row>
    <row r="50" spans="1:13" ht="60">
      <c r="A50" s="183"/>
      <c r="B50" s="180"/>
      <c r="C50" s="83" t="s">
        <v>315</v>
      </c>
      <c r="D50" s="19"/>
      <c r="E50" s="180"/>
      <c r="F50" s="16">
        <v>240</v>
      </c>
      <c r="G50" s="17" t="s">
        <v>405</v>
      </c>
      <c r="H50" s="18">
        <f t="shared" si="1"/>
        <v>0</v>
      </c>
      <c r="I50" s="184"/>
      <c r="J50" s="176"/>
      <c r="K50" s="190"/>
      <c r="L50" s="169"/>
      <c r="M50" s="169"/>
    </row>
    <row r="51" spans="1:13" ht="48" hidden="1" customHeight="1">
      <c r="A51" s="183"/>
      <c r="B51" s="19" t="s">
        <v>314</v>
      </c>
      <c r="C51" s="83" t="s">
        <v>313</v>
      </c>
      <c r="D51" s="19"/>
      <c r="E51" s="19"/>
      <c r="F51" s="16">
        <v>241</v>
      </c>
      <c r="G51" s="17"/>
      <c r="H51" s="18">
        <f t="shared" si="1"/>
        <v>0</v>
      </c>
      <c r="I51" s="184"/>
      <c r="J51" s="19"/>
      <c r="K51" s="22"/>
      <c r="L51" s="169"/>
      <c r="M51" s="169"/>
    </row>
    <row r="52" spans="1:13" ht="105">
      <c r="A52" s="183"/>
      <c r="B52" s="19" t="s">
        <v>312</v>
      </c>
      <c r="C52" s="83" t="s">
        <v>311</v>
      </c>
      <c r="D52" s="19" t="s">
        <v>310</v>
      </c>
      <c r="E52" s="19"/>
      <c r="F52" s="16">
        <v>243</v>
      </c>
      <c r="G52" s="17" t="s">
        <v>405</v>
      </c>
      <c r="H52" s="18">
        <f t="shared" si="1"/>
        <v>0</v>
      </c>
      <c r="I52" s="184"/>
      <c r="J52" s="19"/>
      <c r="K52" s="102"/>
      <c r="L52" s="170"/>
      <c r="M52" s="170"/>
    </row>
    <row r="53" spans="1:13" ht="90" hidden="1">
      <c r="A53" s="183"/>
      <c r="B53" s="19" t="s">
        <v>309</v>
      </c>
      <c r="C53" s="19" t="s">
        <v>308</v>
      </c>
      <c r="D53" s="19" t="s">
        <v>307</v>
      </c>
      <c r="E53" s="19"/>
      <c r="F53" s="16">
        <v>244</v>
      </c>
      <c r="G53" s="17"/>
      <c r="H53" s="18">
        <f t="shared" si="1"/>
        <v>0</v>
      </c>
      <c r="I53" s="20"/>
      <c r="J53" s="19"/>
      <c r="K53" s="22"/>
      <c r="L53" s="75"/>
      <c r="M53" s="75"/>
    </row>
    <row r="54" spans="1:13" ht="219" hidden="1" customHeight="1">
      <c r="A54" s="183" t="s">
        <v>306</v>
      </c>
      <c r="B54" s="180" t="s">
        <v>305</v>
      </c>
      <c r="C54" s="19" t="s">
        <v>304</v>
      </c>
      <c r="D54" s="19" t="s">
        <v>303</v>
      </c>
      <c r="E54" s="180" t="s">
        <v>285</v>
      </c>
      <c r="F54" s="16">
        <v>245</v>
      </c>
      <c r="G54" s="17" t="s">
        <v>430</v>
      </c>
      <c r="H54" s="18">
        <f t="shared" si="1"/>
        <v>0.5</v>
      </c>
      <c r="I54" s="202">
        <f>AVERAGE(H62,H63)</f>
        <v>0.5</v>
      </c>
      <c r="J54" s="210" t="s">
        <v>1227</v>
      </c>
      <c r="K54" s="249" t="s">
        <v>447</v>
      </c>
      <c r="L54" s="168"/>
      <c r="M54" s="168"/>
    </row>
    <row r="55" spans="1:13" ht="48" hidden="1" customHeight="1">
      <c r="A55" s="183"/>
      <c r="B55" s="180"/>
      <c r="C55" s="19" t="s">
        <v>302</v>
      </c>
      <c r="D55" s="19"/>
      <c r="E55" s="180"/>
      <c r="F55" s="16">
        <v>246</v>
      </c>
      <c r="G55" s="17"/>
      <c r="H55" s="18">
        <f t="shared" si="1"/>
        <v>0</v>
      </c>
      <c r="I55" s="203"/>
      <c r="J55" s="251"/>
      <c r="K55" s="309"/>
      <c r="L55" s="169"/>
      <c r="M55" s="169"/>
    </row>
    <row r="56" spans="1:13" ht="110.1" hidden="1" customHeight="1">
      <c r="A56" s="183"/>
      <c r="B56" s="180"/>
      <c r="C56" s="19" t="s">
        <v>301</v>
      </c>
      <c r="D56" s="19" t="s">
        <v>300</v>
      </c>
      <c r="E56" s="180"/>
      <c r="F56" s="16">
        <v>247</v>
      </c>
      <c r="G56" s="17"/>
      <c r="H56" s="18">
        <f t="shared" si="1"/>
        <v>0</v>
      </c>
      <c r="I56" s="203"/>
      <c r="J56" s="251"/>
      <c r="K56" s="309"/>
      <c r="L56" s="169"/>
      <c r="M56" s="169"/>
    </row>
    <row r="57" spans="1:13" ht="108" hidden="1" customHeight="1">
      <c r="A57" s="183"/>
      <c r="B57" s="180"/>
      <c r="C57" s="19" t="s">
        <v>299</v>
      </c>
      <c r="D57" s="19" t="s">
        <v>298</v>
      </c>
      <c r="E57" s="180"/>
      <c r="F57" s="16">
        <v>248</v>
      </c>
      <c r="G57" s="17"/>
      <c r="H57" s="18">
        <f t="shared" si="1"/>
        <v>0</v>
      </c>
      <c r="I57" s="203"/>
      <c r="J57" s="251"/>
      <c r="K57" s="309"/>
      <c r="L57" s="169"/>
      <c r="M57" s="169"/>
    </row>
    <row r="58" spans="1:13" ht="63.95" hidden="1" customHeight="1">
      <c r="A58" s="183"/>
      <c r="B58" s="180"/>
      <c r="C58" s="19" t="s">
        <v>297</v>
      </c>
      <c r="D58" s="19"/>
      <c r="E58" s="180"/>
      <c r="F58" s="16">
        <v>249</v>
      </c>
      <c r="G58" s="17"/>
      <c r="H58" s="18">
        <f t="shared" si="1"/>
        <v>0</v>
      </c>
      <c r="I58" s="203"/>
      <c r="J58" s="251"/>
      <c r="K58" s="309"/>
      <c r="L58" s="169"/>
      <c r="M58" s="169"/>
    </row>
    <row r="59" spans="1:13" ht="32.1" hidden="1" customHeight="1">
      <c r="A59" s="183"/>
      <c r="B59" s="180"/>
      <c r="C59" s="19" t="s">
        <v>296</v>
      </c>
      <c r="D59" s="19"/>
      <c r="E59" s="180"/>
      <c r="F59" s="16">
        <v>250</v>
      </c>
      <c r="G59" s="17"/>
      <c r="H59" s="18">
        <f t="shared" si="1"/>
        <v>0</v>
      </c>
      <c r="I59" s="203"/>
      <c r="J59" s="251"/>
      <c r="K59" s="309"/>
      <c r="L59" s="169"/>
      <c r="M59" s="169"/>
    </row>
    <row r="60" spans="1:13" ht="80.099999999999994" hidden="1" customHeight="1">
      <c r="A60" s="183"/>
      <c r="B60" s="180"/>
      <c r="C60" s="19" t="s">
        <v>295</v>
      </c>
      <c r="D60" s="19"/>
      <c r="E60" s="180"/>
      <c r="F60" s="16">
        <v>251</v>
      </c>
      <c r="G60" s="17"/>
      <c r="H60" s="18">
        <f t="shared" si="1"/>
        <v>0</v>
      </c>
      <c r="I60" s="203"/>
      <c r="J60" s="251"/>
      <c r="K60" s="309"/>
      <c r="L60" s="169"/>
      <c r="M60" s="169"/>
    </row>
    <row r="61" spans="1:13" ht="111.95" hidden="1" customHeight="1">
      <c r="A61" s="183"/>
      <c r="B61" s="180"/>
      <c r="C61" s="19" t="s">
        <v>294</v>
      </c>
      <c r="D61" s="19"/>
      <c r="E61" s="180"/>
      <c r="F61" s="16">
        <v>252</v>
      </c>
      <c r="G61" s="17"/>
      <c r="H61" s="18">
        <f t="shared" si="1"/>
        <v>0</v>
      </c>
      <c r="I61" s="203"/>
      <c r="J61" s="251"/>
      <c r="K61" s="309"/>
      <c r="L61" s="169"/>
      <c r="M61" s="169"/>
    </row>
    <row r="62" spans="1:13" ht="60">
      <c r="A62" s="183"/>
      <c r="B62" s="180" t="s">
        <v>293</v>
      </c>
      <c r="C62" s="19" t="s">
        <v>292</v>
      </c>
      <c r="D62" s="19" t="s">
        <v>291</v>
      </c>
      <c r="E62" s="180" t="s">
        <v>285</v>
      </c>
      <c r="F62" s="16">
        <v>253</v>
      </c>
      <c r="G62" s="17" t="s">
        <v>430</v>
      </c>
      <c r="H62" s="18">
        <f t="shared" si="1"/>
        <v>0.5</v>
      </c>
      <c r="I62" s="203"/>
      <c r="J62" s="251"/>
      <c r="K62" s="309"/>
      <c r="L62" s="169"/>
      <c r="M62" s="169"/>
    </row>
    <row r="63" spans="1:13" ht="90">
      <c r="A63" s="183"/>
      <c r="B63" s="180"/>
      <c r="C63" s="19" t="s">
        <v>290</v>
      </c>
      <c r="D63" s="19"/>
      <c r="E63" s="180"/>
      <c r="F63" s="16">
        <v>254</v>
      </c>
      <c r="G63" s="17" t="s">
        <v>430</v>
      </c>
      <c r="H63" s="18">
        <f t="shared" si="1"/>
        <v>0.5</v>
      </c>
      <c r="I63" s="203"/>
      <c r="J63" s="211"/>
      <c r="K63" s="250"/>
      <c r="L63" s="170"/>
      <c r="M63" s="170"/>
    </row>
    <row r="64" spans="1:13" ht="32.1" hidden="1" customHeight="1">
      <c r="A64" s="183"/>
      <c r="B64" s="180"/>
      <c r="C64" s="19" t="s">
        <v>289</v>
      </c>
      <c r="D64" s="19" t="s">
        <v>288</v>
      </c>
      <c r="E64" s="180"/>
      <c r="F64" s="16">
        <v>255</v>
      </c>
      <c r="G64" s="17"/>
      <c r="H64" s="18">
        <f t="shared" si="1"/>
        <v>0</v>
      </c>
      <c r="I64" s="203"/>
      <c r="J64" s="19"/>
      <c r="K64" s="22"/>
      <c r="L64" s="75"/>
      <c r="M64" s="75"/>
    </row>
    <row r="65" spans="1:13" ht="45" hidden="1">
      <c r="A65" s="183"/>
      <c r="B65" s="19" t="s">
        <v>287</v>
      </c>
      <c r="C65" s="19" t="s">
        <v>286</v>
      </c>
      <c r="D65" s="19"/>
      <c r="E65" s="19" t="s">
        <v>285</v>
      </c>
      <c r="F65" s="16">
        <v>256</v>
      </c>
      <c r="G65" s="17"/>
      <c r="H65" s="18">
        <f t="shared" si="1"/>
        <v>0</v>
      </c>
      <c r="I65" s="204"/>
      <c r="J65" s="19"/>
      <c r="K65" s="22"/>
      <c r="L65" s="75"/>
      <c r="M65" s="75"/>
    </row>
    <row r="66" spans="1:13" ht="60" hidden="1">
      <c r="A66" s="183" t="s">
        <v>284</v>
      </c>
      <c r="B66" s="180" t="s">
        <v>283</v>
      </c>
      <c r="C66" s="19" t="s">
        <v>282</v>
      </c>
      <c r="D66" s="19" t="s">
        <v>281</v>
      </c>
      <c r="E66" s="180" t="s">
        <v>280</v>
      </c>
      <c r="F66" s="16">
        <v>262</v>
      </c>
      <c r="G66" s="17"/>
      <c r="H66" s="18">
        <f t="shared" si="1"/>
        <v>0</v>
      </c>
      <c r="I66" s="20"/>
      <c r="J66" s="19"/>
      <c r="K66" s="22"/>
      <c r="L66" s="75"/>
      <c r="M66" s="75"/>
    </row>
    <row r="67" spans="1:13" hidden="1">
      <c r="A67" s="183"/>
      <c r="B67" s="180"/>
      <c r="C67" s="19" t="s">
        <v>279</v>
      </c>
      <c r="D67" s="19"/>
      <c r="E67" s="180"/>
      <c r="F67" s="16">
        <v>263</v>
      </c>
      <c r="G67" s="17"/>
      <c r="H67" s="18">
        <f t="shared" si="1"/>
        <v>0</v>
      </c>
      <c r="I67" s="20"/>
      <c r="J67" s="19"/>
      <c r="K67" s="22"/>
      <c r="L67" s="75"/>
      <c r="M67" s="75"/>
    </row>
    <row r="68" spans="1:13" ht="30" hidden="1">
      <c r="A68" s="183"/>
      <c r="B68" s="180"/>
      <c r="C68" s="19" t="s">
        <v>278</v>
      </c>
      <c r="D68" s="19"/>
      <c r="E68" s="180"/>
      <c r="F68" s="16">
        <v>264</v>
      </c>
      <c r="G68" s="17"/>
      <c r="H68" s="18">
        <f t="shared" si="1"/>
        <v>0</v>
      </c>
      <c r="I68" s="20"/>
      <c r="J68" s="19"/>
      <c r="K68" s="22"/>
      <c r="L68" s="75"/>
      <c r="M68" s="75"/>
    </row>
    <row r="69" spans="1:13" ht="60" hidden="1">
      <c r="A69" s="183"/>
      <c r="B69" s="180"/>
      <c r="C69" s="19" t="s">
        <v>277</v>
      </c>
      <c r="D69" s="19" t="s">
        <v>271</v>
      </c>
      <c r="E69" s="180"/>
      <c r="F69" s="16">
        <v>265</v>
      </c>
      <c r="G69" s="17"/>
      <c r="H69" s="18">
        <f t="shared" si="1"/>
        <v>0</v>
      </c>
      <c r="I69" s="20"/>
      <c r="J69" s="19"/>
      <c r="K69" s="22"/>
      <c r="L69" s="75"/>
      <c r="M69" s="75"/>
    </row>
    <row r="70" spans="1:13" ht="105" hidden="1">
      <c r="A70" s="183"/>
      <c r="B70" s="180"/>
      <c r="C70" s="19" t="s">
        <v>276</v>
      </c>
      <c r="D70" s="19" t="s">
        <v>275</v>
      </c>
      <c r="E70" s="180"/>
      <c r="F70" s="16">
        <v>266</v>
      </c>
      <c r="G70" s="17"/>
      <c r="H70" s="18">
        <f t="shared" si="1"/>
        <v>0</v>
      </c>
      <c r="I70" s="20"/>
      <c r="J70" s="19"/>
      <c r="K70" s="22"/>
      <c r="L70" s="75"/>
      <c r="M70" s="75"/>
    </row>
    <row r="71" spans="1:13" ht="60" hidden="1">
      <c r="A71" s="183"/>
      <c r="B71" s="180"/>
      <c r="C71" s="19" t="s">
        <v>274</v>
      </c>
      <c r="D71" s="19" t="s">
        <v>273</v>
      </c>
      <c r="E71" s="180"/>
      <c r="F71" s="16">
        <v>267</v>
      </c>
      <c r="G71" s="17"/>
      <c r="H71" s="18">
        <f t="shared" si="1"/>
        <v>0</v>
      </c>
      <c r="I71" s="20"/>
      <c r="J71" s="19"/>
      <c r="K71" s="22"/>
      <c r="L71" s="75"/>
      <c r="M71" s="75"/>
    </row>
    <row r="72" spans="1:13" ht="60" hidden="1">
      <c r="A72" s="183"/>
      <c r="B72" s="180"/>
      <c r="C72" s="19" t="s">
        <v>272</v>
      </c>
      <c r="D72" s="19" t="s">
        <v>271</v>
      </c>
      <c r="E72" s="180"/>
      <c r="F72" s="16">
        <v>268</v>
      </c>
      <c r="G72" s="17"/>
      <c r="H72" s="18">
        <f t="shared" si="1"/>
        <v>0</v>
      </c>
      <c r="I72" s="20"/>
      <c r="J72" s="19"/>
      <c r="K72" s="22"/>
      <c r="L72" s="75"/>
      <c r="M72" s="75"/>
    </row>
    <row r="73" spans="1:13" ht="135" hidden="1">
      <c r="A73" s="183"/>
      <c r="B73" s="180"/>
      <c r="C73" s="19" t="s">
        <v>270</v>
      </c>
      <c r="D73" s="19" t="s">
        <v>269</v>
      </c>
      <c r="E73" s="180"/>
      <c r="F73" s="16">
        <v>269</v>
      </c>
      <c r="G73" s="17"/>
      <c r="H73" s="18">
        <f t="shared" si="1"/>
        <v>0</v>
      </c>
      <c r="I73" s="20"/>
      <c r="J73" s="19"/>
      <c r="K73" s="22"/>
      <c r="L73" s="75"/>
      <c r="M73" s="75"/>
    </row>
    <row r="74" spans="1:13" ht="135" hidden="1">
      <c r="A74" s="183"/>
      <c r="B74" s="180" t="s">
        <v>268</v>
      </c>
      <c r="C74" s="103" t="s">
        <v>267</v>
      </c>
      <c r="D74" s="19" t="s">
        <v>266</v>
      </c>
      <c r="E74" s="180" t="s">
        <v>265</v>
      </c>
      <c r="F74" s="16">
        <v>453</v>
      </c>
      <c r="G74" s="17"/>
      <c r="H74" s="18">
        <f t="shared" si="1"/>
        <v>0</v>
      </c>
      <c r="I74" s="20"/>
      <c r="J74" s="26"/>
      <c r="K74" s="22"/>
      <c r="L74" s="75"/>
      <c r="M74" s="75"/>
    </row>
    <row r="75" spans="1:13" hidden="1">
      <c r="A75" s="183"/>
      <c r="B75" s="180"/>
      <c r="C75" s="19" t="s">
        <v>264</v>
      </c>
      <c r="D75" s="26"/>
      <c r="E75" s="180"/>
      <c r="F75" s="16">
        <v>270</v>
      </c>
      <c r="G75" s="17"/>
      <c r="H75" s="18">
        <f t="shared" si="1"/>
        <v>0</v>
      </c>
      <c r="I75" s="20"/>
      <c r="J75" s="198"/>
      <c r="K75" s="22"/>
      <c r="L75" s="75"/>
      <c r="M75" s="75"/>
    </row>
    <row r="76" spans="1:13" hidden="1">
      <c r="A76" s="183"/>
      <c r="B76" s="180"/>
      <c r="C76" s="19" t="s">
        <v>263</v>
      </c>
      <c r="D76" s="19"/>
      <c r="E76" s="180"/>
      <c r="F76" s="16">
        <v>272</v>
      </c>
      <c r="G76" s="17"/>
      <c r="H76" s="18">
        <f t="shared" si="1"/>
        <v>0</v>
      </c>
      <c r="I76" s="20"/>
      <c r="J76" s="198"/>
      <c r="K76" s="22"/>
      <c r="L76" s="75"/>
      <c r="M76" s="75"/>
    </row>
    <row r="77" spans="1:13" hidden="1">
      <c r="A77" s="183"/>
      <c r="B77" s="180"/>
      <c r="C77" s="19" t="s">
        <v>262</v>
      </c>
      <c r="D77" s="19"/>
      <c r="E77" s="180"/>
      <c r="F77" s="16">
        <v>273</v>
      </c>
      <c r="G77" s="17"/>
      <c r="H77" s="18">
        <f t="shared" si="1"/>
        <v>0</v>
      </c>
      <c r="I77" s="20"/>
      <c r="J77" s="198"/>
      <c r="K77" s="22"/>
      <c r="L77" s="75"/>
      <c r="M77" s="75"/>
    </row>
    <row r="78" spans="1:13" hidden="1">
      <c r="A78" s="183"/>
      <c r="B78" s="180"/>
      <c r="C78" s="19" t="s">
        <v>261</v>
      </c>
      <c r="D78" s="19"/>
      <c r="E78" s="180"/>
      <c r="F78" s="16">
        <v>274</v>
      </c>
      <c r="G78" s="17"/>
      <c r="H78" s="18">
        <f t="shared" si="1"/>
        <v>0</v>
      </c>
      <c r="I78" s="20"/>
      <c r="J78" s="198"/>
      <c r="K78" s="22"/>
      <c r="L78" s="75"/>
      <c r="M78" s="75"/>
    </row>
    <row r="79" spans="1:13" hidden="1">
      <c r="A79" s="183"/>
      <c r="B79" s="180"/>
      <c r="C79" s="19" t="s">
        <v>260</v>
      </c>
      <c r="D79" s="19"/>
      <c r="E79" s="180"/>
      <c r="F79" s="16">
        <v>275</v>
      </c>
      <c r="G79" s="17"/>
      <c r="H79" s="18">
        <f t="shared" si="1"/>
        <v>0</v>
      </c>
      <c r="I79" s="20"/>
      <c r="J79" s="198"/>
      <c r="K79" s="22"/>
      <c r="L79" s="75"/>
      <c r="M79" s="75"/>
    </row>
    <row r="80" spans="1:13" hidden="1">
      <c r="A80" s="183"/>
      <c r="B80" s="180"/>
      <c r="C80" s="19" t="s">
        <v>259</v>
      </c>
      <c r="D80" s="19"/>
      <c r="E80" s="180"/>
      <c r="F80" s="16">
        <v>276</v>
      </c>
      <c r="G80" s="17"/>
      <c r="H80" s="18">
        <f t="shared" si="1"/>
        <v>0</v>
      </c>
      <c r="I80" s="20"/>
      <c r="J80" s="198"/>
      <c r="K80" s="22"/>
      <c r="L80" s="75"/>
      <c r="M80" s="75"/>
    </row>
    <row r="81" spans="1:13" ht="75" hidden="1">
      <c r="A81" s="183"/>
      <c r="B81" s="180"/>
      <c r="C81" s="19" t="s">
        <v>258</v>
      </c>
      <c r="D81" s="19" t="s">
        <v>257</v>
      </c>
      <c r="E81" s="180"/>
      <c r="F81" s="16">
        <v>746</v>
      </c>
      <c r="G81" s="17"/>
      <c r="H81" s="18">
        <f t="shared" si="1"/>
        <v>0</v>
      </c>
      <c r="I81" s="28"/>
      <c r="J81" s="198"/>
      <c r="K81" s="22"/>
      <c r="L81" s="75"/>
      <c r="M81" s="75"/>
    </row>
    <row r="82" spans="1:13" ht="90" hidden="1">
      <c r="A82" s="183"/>
      <c r="B82" s="180"/>
      <c r="C82" s="19" t="s">
        <v>256</v>
      </c>
      <c r="D82" s="19" t="s">
        <v>255</v>
      </c>
      <c r="E82" s="180"/>
      <c r="F82" s="16">
        <v>747</v>
      </c>
      <c r="G82" s="17"/>
      <c r="H82" s="18">
        <f t="shared" si="1"/>
        <v>0</v>
      </c>
      <c r="I82" s="20"/>
      <c r="J82" s="198"/>
      <c r="K82" s="22"/>
      <c r="L82" s="75"/>
      <c r="M82" s="75"/>
    </row>
    <row r="83" spans="1:13" ht="153.94999999999999" customHeight="1">
      <c r="A83" s="183"/>
      <c r="B83" s="19" t="s">
        <v>254</v>
      </c>
      <c r="C83" s="19" t="s">
        <v>253</v>
      </c>
      <c r="D83" s="19" t="s">
        <v>252</v>
      </c>
      <c r="E83" s="19" t="s">
        <v>251</v>
      </c>
      <c r="F83" s="16">
        <v>277</v>
      </c>
      <c r="G83" s="17" t="s">
        <v>429</v>
      </c>
      <c r="H83" s="18">
        <f t="shared" si="1"/>
        <v>1</v>
      </c>
      <c r="I83" s="28">
        <f>AVERAGE(H83)</f>
        <v>1</v>
      </c>
      <c r="J83" s="19" t="s">
        <v>1228</v>
      </c>
      <c r="K83" s="102" t="s">
        <v>443</v>
      </c>
      <c r="L83" s="75"/>
      <c r="M83" s="75"/>
    </row>
    <row r="84" spans="1:13" ht="60" hidden="1">
      <c r="A84" s="183"/>
      <c r="B84" s="19" t="s">
        <v>250</v>
      </c>
      <c r="C84" s="19" t="s">
        <v>249</v>
      </c>
      <c r="D84" s="19" t="s">
        <v>248</v>
      </c>
      <c r="E84" s="19" t="s">
        <v>247</v>
      </c>
      <c r="F84" s="16">
        <v>279</v>
      </c>
      <c r="G84" s="17"/>
      <c r="H84" s="18">
        <f t="shared" si="1"/>
        <v>0</v>
      </c>
      <c r="I84" s="20"/>
      <c r="J84" s="19"/>
      <c r="K84" s="22"/>
      <c r="L84" s="75"/>
      <c r="M84" s="75"/>
    </row>
    <row r="85" spans="1:13" ht="90" hidden="1">
      <c r="A85" s="183"/>
      <c r="B85" s="180" t="s">
        <v>246</v>
      </c>
      <c r="C85" s="19" t="s">
        <v>245</v>
      </c>
      <c r="D85" s="19"/>
      <c r="E85" s="180" t="s">
        <v>244</v>
      </c>
      <c r="F85" s="16">
        <v>457</v>
      </c>
      <c r="G85" s="17"/>
      <c r="H85" s="18">
        <f t="shared" si="1"/>
        <v>0</v>
      </c>
      <c r="I85" s="20"/>
      <c r="J85" s="26"/>
      <c r="K85" s="22"/>
      <c r="L85" s="75"/>
      <c r="M85" s="75"/>
    </row>
    <row r="86" spans="1:13" hidden="1">
      <c r="A86" s="183"/>
      <c r="B86" s="180"/>
      <c r="C86" s="19" t="s">
        <v>243</v>
      </c>
      <c r="D86" s="19" t="s">
        <v>242</v>
      </c>
      <c r="E86" s="180"/>
      <c r="F86" s="16">
        <v>280</v>
      </c>
      <c r="G86" s="17"/>
      <c r="H86" s="18">
        <f t="shared" si="1"/>
        <v>0</v>
      </c>
      <c r="I86" s="20"/>
      <c r="J86" s="19"/>
      <c r="K86" s="22"/>
      <c r="L86" s="75"/>
      <c r="M86" s="75"/>
    </row>
    <row r="87" spans="1:13" hidden="1">
      <c r="A87" s="183"/>
      <c r="B87" s="180"/>
      <c r="C87" s="19" t="s">
        <v>241</v>
      </c>
      <c r="D87" s="19"/>
      <c r="E87" s="180"/>
      <c r="F87" s="16">
        <v>281</v>
      </c>
      <c r="G87" s="17"/>
      <c r="H87" s="18">
        <f t="shared" si="1"/>
        <v>0</v>
      </c>
      <c r="I87" s="20"/>
      <c r="J87" s="19"/>
      <c r="K87" s="22"/>
      <c r="L87" s="75"/>
      <c r="M87" s="75"/>
    </row>
    <row r="88" spans="1:13" ht="30" hidden="1">
      <c r="A88" s="183"/>
      <c r="B88" s="180"/>
      <c r="C88" s="19" t="s">
        <v>240</v>
      </c>
      <c r="D88" s="19"/>
      <c r="E88" s="180"/>
      <c r="F88" s="16">
        <v>282</v>
      </c>
      <c r="G88" s="17"/>
      <c r="H88" s="18">
        <f t="shared" si="1"/>
        <v>0</v>
      </c>
      <c r="I88" s="20"/>
      <c r="J88" s="19"/>
      <c r="K88" s="22"/>
      <c r="L88" s="75"/>
      <c r="M88" s="75"/>
    </row>
    <row r="89" spans="1:13" ht="105" hidden="1">
      <c r="A89" s="183"/>
      <c r="B89" s="19" t="s">
        <v>239</v>
      </c>
      <c r="C89" s="19" t="s">
        <v>238</v>
      </c>
      <c r="D89" s="19" t="s">
        <v>237</v>
      </c>
      <c r="E89" s="19" t="s">
        <v>236</v>
      </c>
      <c r="F89" s="16">
        <v>283</v>
      </c>
      <c r="G89" s="17"/>
      <c r="H89" s="18">
        <f t="shared" si="1"/>
        <v>0</v>
      </c>
      <c r="I89" s="20"/>
      <c r="J89" s="19"/>
      <c r="K89" s="22"/>
      <c r="L89" s="75"/>
      <c r="M89" s="75"/>
    </row>
    <row r="90" spans="1:13" ht="45">
      <c r="A90" s="183" t="s">
        <v>235</v>
      </c>
      <c r="B90" s="180" t="s">
        <v>234</v>
      </c>
      <c r="C90" s="19" t="s">
        <v>233</v>
      </c>
      <c r="D90" s="19" t="s">
        <v>232</v>
      </c>
      <c r="E90" s="180" t="s">
        <v>231</v>
      </c>
      <c r="F90" s="16">
        <v>454</v>
      </c>
      <c r="G90" s="185" t="s">
        <v>429</v>
      </c>
      <c r="H90" s="187">
        <f t="shared" si="1"/>
        <v>1</v>
      </c>
      <c r="I90" s="195">
        <f>AVERAGE(H90:H101)</f>
        <v>0.22222222222222221</v>
      </c>
      <c r="J90" s="310"/>
      <c r="K90" s="249" t="s">
        <v>444</v>
      </c>
      <c r="L90" s="168"/>
      <c r="M90" s="168"/>
    </row>
    <row r="91" spans="1:13" ht="32.1" hidden="1" customHeight="1">
      <c r="A91" s="183"/>
      <c r="B91" s="180"/>
      <c r="C91" s="19" t="s">
        <v>230</v>
      </c>
      <c r="D91" s="19" t="s">
        <v>229</v>
      </c>
      <c r="E91" s="180"/>
      <c r="F91" s="16">
        <v>284</v>
      </c>
      <c r="G91" s="193"/>
      <c r="H91" s="194"/>
      <c r="I91" s="196"/>
      <c r="J91" s="311"/>
      <c r="K91" s="191"/>
      <c r="L91" s="169"/>
      <c r="M91" s="169"/>
    </row>
    <row r="92" spans="1:13" ht="60">
      <c r="A92" s="183"/>
      <c r="B92" s="180"/>
      <c r="C92" s="19" t="s">
        <v>228</v>
      </c>
      <c r="D92" s="19" t="s">
        <v>227</v>
      </c>
      <c r="E92" s="180"/>
      <c r="F92" s="16">
        <v>285</v>
      </c>
      <c r="G92" s="186"/>
      <c r="H92" s="188"/>
      <c r="I92" s="196"/>
      <c r="J92" s="312"/>
      <c r="K92" s="190"/>
      <c r="L92" s="169"/>
      <c r="M92" s="169"/>
    </row>
    <row r="93" spans="1:13" ht="75">
      <c r="A93" s="183"/>
      <c r="B93" s="180"/>
      <c r="C93" s="19" t="s">
        <v>226</v>
      </c>
      <c r="D93" s="19" t="s">
        <v>225</v>
      </c>
      <c r="E93" s="180"/>
      <c r="F93" s="16">
        <v>286</v>
      </c>
      <c r="G93" s="17" t="s">
        <v>429</v>
      </c>
      <c r="H93" s="18">
        <f t="shared" ref="H93:H111" si="2">IF(G93="SI",1,IF(G93="PARCIAL",0.5,IF(G93="NO APLICA","",0)))</f>
        <v>1</v>
      </c>
      <c r="I93" s="196"/>
      <c r="J93" s="19"/>
      <c r="K93" s="102" t="s">
        <v>444</v>
      </c>
      <c r="L93" s="169"/>
      <c r="M93" s="169"/>
    </row>
    <row r="94" spans="1:13" ht="30">
      <c r="A94" s="183"/>
      <c r="B94" s="180"/>
      <c r="C94" s="19" t="s">
        <v>224</v>
      </c>
      <c r="D94" s="19"/>
      <c r="E94" s="180"/>
      <c r="F94" s="16">
        <v>287</v>
      </c>
      <c r="G94" s="17" t="s">
        <v>405</v>
      </c>
      <c r="H94" s="18">
        <f t="shared" si="2"/>
        <v>0</v>
      </c>
      <c r="I94" s="196"/>
      <c r="J94" s="19"/>
      <c r="K94" s="102"/>
      <c r="L94" s="169"/>
      <c r="M94" s="169"/>
    </row>
    <row r="95" spans="1:13" ht="60.95" customHeight="1">
      <c r="A95" s="183"/>
      <c r="B95" s="19" t="s">
        <v>223</v>
      </c>
      <c r="C95" s="19" t="s">
        <v>222</v>
      </c>
      <c r="D95" s="19" t="s">
        <v>221</v>
      </c>
      <c r="E95" s="19" t="s">
        <v>220</v>
      </c>
      <c r="F95" s="16">
        <v>288</v>
      </c>
      <c r="G95" s="17" t="s">
        <v>431</v>
      </c>
      <c r="H95" s="18" t="str">
        <f t="shared" si="2"/>
        <v/>
      </c>
      <c r="I95" s="196"/>
      <c r="J95" s="19"/>
      <c r="K95" s="22"/>
      <c r="L95" s="169"/>
      <c r="M95" s="169"/>
    </row>
    <row r="96" spans="1:13" ht="75">
      <c r="A96" s="183"/>
      <c r="B96" s="180" t="s">
        <v>219</v>
      </c>
      <c r="C96" s="19" t="s">
        <v>218</v>
      </c>
      <c r="D96" s="19" t="s">
        <v>217</v>
      </c>
      <c r="E96" s="180"/>
      <c r="F96" s="16">
        <v>289</v>
      </c>
      <c r="G96" s="17" t="s">
        <v>405</v>
      </c>
      <c r="H96" s="18">
        <f t="shared" si="2"/>
        <v>0</v>
      </c>
      <c r="I96" s="196"/>
      <c r="J96" s="19" t="s">
        <v>1230</v>
      </c>
      <c r="K96" s="102"/>
      <c r="L96" s="169"/>
      <c r="M96" s="169"/>
    </row>
    <row r="97" spans="1:13" ht="60">
      <c r="A97" s="183"/>
      <c r="B97" s="180"/>
      <c r="C97" s="19" t="s">
        <v>216</v>
      </c>
      <c r="D97" s="19"/>
      <c r="E97" s="180"/>
      <c r="F97" s="16">
        <v>290</v>
      </c>
      <c r="G97" s="17" t="s">
        <v>405</v>
      </c>
      <c r="H97" s="18">
        <f t="shared" si="2"/>
        <v>0</v>
      </c>
      <c r="I97" s="196"/>
      <c r="J97" s="19" t="s">
        <v>1229</v>
      </c>
      <c r="K97" s="102"/>
      <c r="L97" s="169"/>
      <c r="M97" s="169"/>
    </row>
    <row r="98" spans="1:13" ht="32.1" hidden="1" customHeight="1">
      <c r="A98" s="183"/>
      <c r="B98" s="180" t="s">
        <v>215</v>
      </c>
      <c r="C98" s="19" t="s">
        <v>214</v>
      </c>
      <c r="D98" s="19"/>
      <c r="E98" s="180" t="s">
        <v>213</v>
      </c>
      <c r="F98" s="16">
        <v>291</v>
      </c>
      <c r="G98" s="17"/>
      <c r="H98" s="18">
        <f t="shared" si="2"/>
        <v>0</v>
      </c>
      <c r="I98" s="196"/>
      <c r="J98" s="19"/>
      <c r="K98" s="22"/>
      <c r="L98" s="169"/>
      <c r="M98" s="169"/>
    </row>
    <row r="99" spans="1:13" ht="48" hidden="1" customHeight="1">
      <c r="A99" s="183"/>
      <c r="B99" s="180"/>
      <c r="C99" s="19" t="s">
        <v>212</v>
      </c>
      <c r="D99" s="19"/>
      <c r="E99" s="180"/>
      <c r="F99" s="16">
        <v>292</v>
      </c>
      <c r="G99" s="17"/>
      <c r="H99" s="18">
        <f t="shared" si="2"/>
        <v>0</v>
      </c>
      <c r="I99" s="196"/>
      <c r="J99" s="19"/>
      <c r="K99" s="22"/>
      <c r="L99" s="169"/>
      <c r="M99" s="169"/>
    </row>
    <row r="100" spans="1:13" ht="48" hidden="1" customHeight="1">
      <c r="A100" s="183"/>
      <c r="B100" s="180"/>
      <c r="C100" s="19" t="s">
        <v>211</v>
      </c>
      <c r="D100" s="19"/>
      <c r="E100" s="180"/>
      <c r="F100" s="16">
        <v>293</v>
      </c>
      <c r="G100" s="17"/>
      <c r="H100" s="18">
        <f t="shared" si="2"/>
        <v>0</v>
      </c>
      <c r="I100" s="196"/>
      <c r="J100" s="19"/>
      <c r="K100" s="22"/>
      <c r="L100" s="169"/>
      <c r="M100" s="169"/>
    </row>
    <row r="101" spans="1:13" ht="45.95" customHeight="1">
      <c r="A101" s="183"/>
      <c r="B101" s="19" t="s">
        <v>210</v>
      </c>
      <c r="C101" s="19" t="s">
        <v>209</v>
      </c>
      <c r="D101" s="19" t="s">
        <v>208</v>
      </c>
      <c r="E101" s="19" t="s">
        <v>207</v>
      </c>
      <c r="F101" s="16">
        <v>455</v>
      </c>
      <c r="G101" s="17" t="s">
        <v>405</v>
      </c>
      <c r="H101" s="18">
        <f t="shared" si="2"/>
        <v>0</v>
      </c>
      <c r="I101" s="197"/>
      <c r="J101" s="19" t="s">
        <v>1231</v>
      </c>
      <c r="K101" s="22"/>
      <c r="L101" s="170"/>
      <c r="M101" s="170"/>
    </row>
    <row r="102" spans="1:13" ht="105" hidden="1">
      <c r="A102" s="183"/>
      <c r="B102" s="180" t="s">
        <v>206</v>
      </c>
      <c r="C102" s="19" t="s">
        <v>205</v>
      </c>
      <c r="D102" s="19" t="s">
        <v>204</v>
      </c>
      <c r="E102" s="180"/>
      <c r="F102" s="16">
        <v>456</v>
      </c>
      <c r="G102" s="17"/>
      <c r="H102" s="18">
        <f t="shared" si="2"/>
        <v>0</v>
      </c>
      <c r="I102" s="20"/>
      <c r="J102" s="26"/>
      <c r="K102" s="22"/>
      <c r="L102" s="75"/>
      <c r="M102" s="75"/>
    </row>
    <row r="103" spans="1:13" hidden="1">
      <c r="A103" s="183"/>
      <c r="B103" s="180"/>
      <c r="C103" s="19" t="s">
        <v>203</v>
      </c>
      <c r="D103" s="19"/>
      <c r="E103" s="180"/>
      <c r="F103" s="16">
        <v>295</v>
      </c>
      <c r="G103" s="17"/>
      <c r="H103" s="18">
        <f t="shared" si="2"/>
        <v>0</v>
      </c>
      <c r="I103" s="20"/>
      <c r="J103" s="19"/>
      <c r="K103" s="22"/>
      <c r="L103" s="75"/>
      <c r="M103" s="75"/>
    </row>
    <row r="104" spans="1:13" hidden="1">
      <c r="A104" s="183"/>
      <c r="B104" s="180"/>
      <c r="C104" s="19" t="s">
        <v>202</v>
      </c>
      <c r="D104" s="19"/>
      <c r="E104" s="180"/>
      <c r="F104" s="16">
        <v>296</v>
      </c>
      <c r="G104" s="17"/>
      <c r="H104" s="18">
        <f t="shared" si="2"/>
        <v>0</v>
      </c>
      <c r="I104" s="20"/>
      <c r="J104" s="19"/>
      <c r="K104" s="22"/>
      <c r="L104" s="75"/>
      <c r="M104" s="75"/>
    </row>
    <row r="105" spans="1:13" hidden="1">
      <c r="A105" s="183"/>
      <c r="B105" s="180"/>
      <c r="C105" s="19" t="s">
        <v>201</v>
      </c>
      <c r="D105" s="19"/>
      <c r="E105" s="180"/>
      <c r="F105" s="16">
        <v>297</v>
      </c>
      <c r="G105" s="17"/>
      <c r="H105" s="18">
        <f t="shared" si="2"/>
        <v>0</v>
      </c>
      <c r="I105" s="20"/>
      <c r="J105" s="19"/>
      <c r="K105" s="22"/>
      <c r="L105" s="75"/>
      <c r="M105" s="75"/>
    </row>
    <row r="106" spans="1:13" hidden="1">
      <c r="A106" s="183"/>
      <c r="B106" s="180"/>
      <c r="C106" s="19" t="s">
        <v>200</v>
      </c>
      <c r="D106" s="19"/>
      <c r="E106" s="180"/>
      <c r="F106" s="16">
        <v>298</v>
      </c>
      <c r="G106" s="17"/>
      <c r="H106" s="18">
        <f t="shared" si="2"/>
        <v>0</v>
      </c>
      <c r="I106" s="20"/>
      <c r="J106" s="19"/>
      <c r="K106" s="22"/>
      <c r="L106" s="75"/>
      <c r="M106" s="75"/>
    </row>
    <row r="107" spans="1:13" ht="96" customHeight="1">
      <c r="A107" s="183" t="s">
        <v>199</v>
      </c>
      <c r="B107" s="19" t="s">
        <v>198</v>
      </c>
      <c r="C107" s="19" t="s">
        <v>197</v>
      </c>
      <c r="D107" s="19" t="s">
        <v>196</v>
      </c>
      <c r="E107" s="19" t="s">
        <v>195</v>
      </c>
      <c r="F107" s="16">
        <v>300</v>
      </c>
      <c r="G107" s="17" t="s">
        <v>429</v>
      </c>
      <c r="H107" s="18">
        <f t="shared" si="2"/>
        <v>1</v>
      </c>
      <c r="I107" s="184">
        <f>AVERAGE(H107:H110)</f>
        <v>0.625</v>
      </c>
      <c r="J107" s="19" t="s">
        <v>1232</v>
      </c>
      <c r="K107" s="102" t="s">
        <v>445</v>
      </c>
      <c r="L107" s="168"/>
      <c r="M107" s="168"/>
    </row>
    <row r="108" spans="1:13" ht="75">
      <c r="A108" s="183"/>
      <c r="B108" s="19" t="s">
        <v>194</v>
      </c>
      <c r="C108" s="19" t="s">
        <v>193</v>
      </c>
      <c r="D108" s="19"/>
      <c r="E108" s="19" t="s">
        <v>192</v>
      </c>
      <c r="F108" s="16">
        <v>301</v>
      </c>
      <c r="G108" s="17" t="s">
        <v>429</v>
      </c>
      <c r="H108" s="18">
        <f t="shared" si="2"/>
        <v>1</v>
      </c>
      <c r="I108" s="184"/>
      <c r="J108" s="19" t="s">
        <v>1232</v>
      </c>
      <c r="K108" s="102" t="s">
        <v>445</v>
      </c>
      <c r="L108" s="169"/>
      <c r="M108" s="169"/>
    </row>
    <row r="109" spans="1:13" ht="150" hidden="1" customHeight="1">
      <c r="A109" s="183"/>
      <c r="B109" s="19" t="s">
        <v>191</v>
      </c>
      <c r="C109" s="19" t="s">
        <v>190</v>
      </c>
      <c r="D109" s="19" t="s">
        <v>189</v>
      </c>
      <c r="E109" s="19" t="s">
        <v>188</v>
      </c>
      <c r="F109" s="16">
        <v>302</v>
      </c>
      <c r="G109" s="17"/>
      <c r="H109" s="18">
        <f t="shared" si="2"/>
        <v>0</v>
      </c>
      <c r="I109" s="184"/>
      <c r="J109" s="19"/>
      <c r="K109" s="22"/>
      <c r="L109" s="169"/>
      <c r="M109" s="169"/>
    </row>
    <row r="110" spans="1:13" ht="135">
      <c r="A110" s="183"/>
      <c r="B110" s="19" t="s">
        <v>187</v>
      </c>
      <c r="C110" s="19" t="s">
        <v>186</v>
      </c>
      <c r="D110" s="19" t="s">
        <v>508</v>
      </c>
      <c r="E110" s="19" t="s">
        <v>184</v>
      </c>
      <c r="F110" s="16">
        <v>303</v>
      </c>
      <c r="G110" s="17" t="s">
        <v>430</v>
      </c>
      <c r="H110" s="18">
        <f t="shared" si="2"/>
        <v>0.5</v>
      </c>
      <c r="I110" s="184"/>
      <c r="J110" s="32" t="s">
        <v>1233</v>
      </c>
      <c r="K110" s="102" t="s">
        <v>446</v>
      </c>
      <c r="L110" s="170"/>
      <c r="M110" s="170"/>
    </row>
    <row r="111" spans="1:13" ht="165" customHeight="1">
      <c r="A111" s="183" t="s">
        <v>183</v>
      </c>
      <c r="B111" s="180" t="s">
        <v>182</v>
      </c>
      <c r="C111" s="19" t="s">
        <v>181</v>
      </c>
      <c r="D111" s="19" t="s">
        <v>176</v>
      </c>
      <c r="E111" s="180" t="s">
        <v>180</v>
      </c>
      <c r="F111" s="16">
        <v>452</v>
      </c>
      <c r="G111" s="185" t="s">
        <v>405</v>
      </c>
      <c r="H111" s="187">
        <f t="shared" si="2"/>
        <v>0</v>
      </c>
      <c r="I111" s="184">
        <f>AVERAGE(H111:H115)</f>
        <v>0</v>
      </c>
      <c r="J111" s="192" t="s">
        <v>448</v>
      </c>
      <c r="K111" s="189"/>
      <c r="L111" s="168"/>
      <c r="M111" s="168"/>
    </row>
    <row r="112" spans="1:13" ht="168.95" customHeight="1">
      <c r="A112" s="183"/>
      <c r="B112" s="180"/>
      <c r="C112" s="19" t="s">
        <v>179</v>
      </c>
      <c r="D112" s="19" t="s">
        <v>178</v>
      </c>
      <c r="E112" s="180"/>
      <c r="F112" s="16">
        <v>305</v>
      </c>
      <c r="G112" s="186"/>
      <c r="H112" s="188"/>
      <c r="I112" s="184"/>
      <c r="J112" s="175"/>
      <c r="K112" s="191"/>
      <c r="L112" s="169"/>
      <c r="M112" s="169"/>
    </row>
    <row r="113" spans="1:13" ht="171" customHeight="1">
      <c r="A113" s="183"/>
      <c r="B113" s="180"/>
      <c r="C113" s="19" t="s">
        <v>177</v>
      </c>
      <c r="D113" s="19" t="s">
        <v>176</v>
      </c>
      <c r="E113" s="180"/>
      <c r="F113" s="16">
        <v>306</v>
      </c>
      <c r="G113" s="17" t="s">
        <v>405</v>
      </c>
      <c r="H113" s="18">
        <f>IF(G113="SI",1,IF(G113="PARCIAL",0.5,IF(G113="NO APLICA","",0)))</f>
        <v>0</v>
      </c>
      <c r="I113" s="184"/>
      <c r="J113" s="175"/>
      <c r="K113" s="191"/>
      <c r="L113" s="169"/>
      <c r="M113" s="169"/>
    </row>
    <row r="114" spans="1:13">
      <c r="A114" s="183"/>
      <c r="B114" s="180"/>
      <c r="C114" s="19" t="s">
        <v>175</v>
      </c>
      <c r="D114" s="19"/>
      <c r="E114" s="180"/>
      <c r="F114" s="16">
        <v>307</v>
      </c>
      <c r="G114" s="17" t="s">
        <v>405</v>
      </c>
      <c r="H114" s="18">
        <f>IF(G114="SI",1,IF(G114="PARCIAL",0.5,IF(G114="NO APLICA","",0)))</f>
        <v>0</v>
      </c>
      <c r="I114" s="184"/>
      <c r="J114" s="175"/>
      <c r="K114" s="191"/>
      <c r="L114" s="169"/>
      <c r="M114" s="169"/>
    </row>
    <row r="115" spans="1:13" ht="60">
      <c r="A115" s="183"/>
      <c r="B115" s="180"/>
      <c r="C115" s="19" t="s">
        <v>174</v>
      </c>
      <c r="D115" s="19"/>
      <c r="E115" s="180"/>
      <c r="F115" s="16">
        <v>308</v>
      </c>
      <c r="G115" s="17" t="s">
        <v>405</v>
      </c>
      <c r="H115" s="18">
        <f>IF(G115="SI",1,IF(G115="PARCIAL",0.5,IF(G115="NO APLICA","",0)))</f>
        <v>0</v>
      </c>
      <c r="I115" s="184"/>
      <c r="J115" s="176"/>
      <c r="K115" s="190"/>
      <c r="L115" s="170"/>
      <c r="M115" s="170"/>
    </row>
    <row r="116" spans="1:13" ht="138.94999999999999" hidden="1" customHeight="1">
      <c r="A116" s="183" t="s">
        <v>173</v>
      </c>
      <c r="B116" s="19" t="s">
        <v>172</v>
      </c>
      <c r="C116" s="19" t="s">
        <v>171</v>
      </c>
      <c r="D116" s="19"/>
      <c r="E116" s="19"/>
      <c r="F116" s="16">
        <v>748</v>
      </c>
      <c r="G116" s="17"/>
      <c r="H116" s="18">
        <f>IF(G116="SI",1,IF(G116="PARCIAL",0.5,IF(G116="NO APLICA","",0)))</f>
        <v>0</v>
      </c>
      <c r="I116" s="184">
        <f>AVERAGE(H116:H154)</f>
        <v>0</v>
      </c>
      <c r="J116" s="26"/>
      <c r="K116" s="22"/>
      <c r="L116" s="75"/>
      <c r="M116" s="75"/>
    </row>
    <row r="117" spans="1:13" ht="80.099999999999994" customHeight="1">
      <c r="A117" s="183"/>
      <c r="B117" s="180" t="s">
        <v>170</v>
      </c>
      <c r="C117" s="19" t="s">
        <v>169</v>
      </c>
      <c r="D117" s="19" t="s">
        <v>168</v>
      </c>
      <c r="E117" s="180" t="s">
        <v>167</v>
      </c>
      <c r="F117" s="16">
        <v>439</v>
      </c>
      <c r="G117" s="185" t="s">
        <v>405</v>
      </c>
      <c r="H117" s="187">
        <f>IF(G117="SI",1,IF(G117="PARCIAL",0.5,IF(G117="NO APLICA","",0)))</f>
        <v>0</v>
      </c>
      <c r="I117" s="184"/>
      <c r="J117" s="192" t="s">
        <v>490</v>
      </c>
      <c r="K117" s="189"/>
      <c r="L117" s="168"/>
      <c r="M117" s="168"/>
    </row>
    <row r="118" spans="1:13" ht="30">
      <c r="A118" s="183"/>
      <c r="B118" s="180"/>
      <c r="C118" s="19" t="s">
        <v>158</v>
      </c>
      <c r="D118" s="19"/>
      <c r="E118" s="180"/>
      <c r="F118" s="16">
        <v>310</v>
      </c>
      <c r="G118" s="186"/>
      <c r="H118" s="188"/>
      <c r="I118" s="184"/>
      <c r="J118" s="175"/>
      <c r="K118" s="191"/>
      <c r="L118" s="169"/>
      <c r="M118" s="169"/>
    </row>
    <row r="119" spans="1:13" ht="30">
      <c r="A119" s="183"/>
      <c r="B119" s="180"/>
      <c r="C119" s="19" t="s">
        <v>157</v>
      </c>
      <c r="D119" s="19"/>
      <c r="E119" s="180"/>
      <c r="F119" s="16">
        <v>440</v>
      </c>
      <c r="G119" s="17" t="s">
        <v>405</v>
      </c>
      <c r="H119" s="18">
        <f t="shared" ref="H119:H127" si="3">IF(G119="SI",1,IF(G119="PARCIAL",0.5,IF(G119="NO APLICA","",0)))</f>
        <v>0</v>
      </c>
      <c r="I119" s="184"/>
      <c r="J119" s="175"/>
      <c r="K119" s="191"/>
      <c r="L119" s="169"/>
      <c r="M119" s="169"/>
    </row>
    <row r="120" spans="1:13" ht="17.100000000000001" customHeight="1">
      <c r="A120" s="183"/>
      <c r="B120" s="180"/>
      <c r="C120" s="19" t="s">
        <v>156</v>
      </c>
      <c r="D120" s="19"/>
      <c r="E120" s="180"/>
      <c r="F120" s="16">
        <v>311</v>
      </c>
      <c r="G120" s="17" t="s">
        <v>405</v>
      </c>
      <c r="H120" s="18">
        <f t="shared" si="3"/>
        <v>0</v>
      </c>
      <c r="I120" s="184"/>
      <c r="J120" s="175"/>
      <c r="K120" s="191"/>
      <c r="L120" s="169"/>
      <c r="M120" s="169"/>
    </row>
    <row r="121" spans="1:13" ht="30">
      <c r="A121" s="183"/>
      <c r="B121" s="180"/>
      <c r="C121" s="19" t="s">
        <v>166</v>
      </c>
      <c r="D121" s="19"/>
      <c r="E121" s="180"/>
      <c r="F121" s="16">
        <v>312</v>
      </c>
      <c r="G121" s="17" t="s">
        <v>405</v>
      </c>
      <c r="H121" s="18">
        <f t="shared" si="3"/>
        <v>0</v>
      </c>
      <c r="I121" s="184"/>
      <c r="J121" s="175"/>
      <c r="K121" s="191"/>
      <c r="L121" s="169"/>
      <c r="M121" s="169"/>
    </row>
    <row r="122" spans="1:13">
      <c r="A122" s="183"/>
      <c r="B122" s="180"/>
      <c r="C122" s="19" t="s">
        <v>154</v>
      </c>
      <c r="D122" s="19"/>
      <c r="E122" s="180"/>
      <c r="F122" s="16">
        <v>313</v>
      </c>
      <c r="G122" s="17" t="s">
        <v>405</v>
      </c>
      <c r="H122" s="18">
        <f t="shared" si="3"/>
        <v>0</v>
      </c>
      <c r="I122" s="184"/>
      <c r="J122" s="175"/>
      <c r="K122" s="191"/>
      <c r="L122" s="169"/>
      <c r="M122" s="169"/>
    </row>
    <row r="123" spans="1:13" ht="30">
      <c r="A123" s="183"/>
      <c r="B123" s="180"/>
      <c r="C123" s="19" t="s">
        <v>153</v>
      </c>
      <c r="D123" s="19"/>
      <c r="E123" s="180"/>
      <c r="F123" s="16">
        <v>314</v>
      </c>
      <c r="G123" s="17" t="s">
        <v>405</v>
      </c>
      <c r="H123" s="18">
        <f t="shared" si="3"/>
        <v>0</v>
      </c>
      <c r="I123" s="184"/>
      <c r="J123" s="175"/>
      <c r="K123" s="191"/>
      <c r="L123" s="169"/>
      <c r="M123" s="169"/>
    </row>
    <row r="124" spans="1:13" ht="30">
      <c r="A124" s="183"/>
      <c r="B124" s="180"/>
      <c r="C124" s="19" t="s">
        <v>165</v>
      </c>
      <c r="D124" s="19"/>
      <c r="E124" s="180"/>
      <c r="F124" s="16">
        <v>315</v>
      </c>
      <c r="G124" s="17" t="s">
        <v>405</v>
      </c>
      <c r="H124" s="18">
        <f t="shared" si="3"/>
        <v>0</v>
      </c>
      <c r="I124" s="184"/>
      <c r="J124" s="175"/>
      <c r="K124" s="191"/>
      <c r="L124" s="169"/>
      <c r="M124" s="169"/>
    </row>
    <row r="125" spans="1:13">
      <c r="A125" s="183"/>
      <c r="B125" s="180"/>
      <c r="C125" s="19" t="s">
        <v>164</v>
      </c>
      <c r="D125" s="19"/>
      <c r="E125" s="180"/>
      <c r="F125" s="16">
        <v>316</v>
      </c>
      <c r="G125" s="17" t="s">
        <v>405</v>
      </c>
      <c r="H125" s="18">
        <f t="shared" si="3"/>
        <v>0</v>
      </c>
      <c r="I125" s="184"/>
      <c r="J125" s="175"/>
      <c r="K125" s="191"/>
      <c r="L125" s="169"/>
      <c r="M125" s="169"/>
    </row>
    <row r="126" spans="1:13" ht="83.1" customHeight="1">
      <c r="A126" s="183"/>
      <c r="B126" s="180"/>
      <c r="C126" s="19" t="s">
        <v>163</v>
      </c>
      <c r="D126" s="19"/>
      <c r="E126" s="180"/>
      <c r="F126" s="16">
        <v>441</v>
      </c>
      <c r="G126" s="17" t="s">
        <v>405</v>
      </c>
      <c r="H126" s="18">
        <f t="shared" si="3"/>
        <v>0</v>
      </c>
      <c r="I126" s="184"/>
      <c r="J126" s="176"/>
      <c r="K126" s="190"/>
      <c r="L126" s="170"/>
      <c r="M126" s="170"/>
    </row>
    <row r="127" spans="1:13" ht="153.94999999999999" customHeight="1">
      <c r="A127" s="183"/>
      <c r="B127" s="180" t="s">
        <v>162</v>
      </c>
      <c r="C127" s="19" t="s">
        <v>161</v>
      </c>
      <c r="D127" s="19" t="s">
        <v>160</v>
      </c>
      <c r="E127" s="180" t="s">
        <v>159</v>
      </c>
      <c r="F127" s="16">
        <v>459</v>
      </c>
      <c r="G127" s="185" t="s">
        <v>405</v>
      </c>
      <c r="H127" s="187">
        <f t="shared" si="3"/>
        <v>0</v>
      </c>
      <c r="I127" s="184"/>
      <c r="J127" s="192" t="s">
        <v>928</v>
      </c>
      <c r="K127" s="189"/>
      <c r="L127" s="168"/>
      <c r="M127" s="168"/>
    </row>
    <row r="128" spans="1:13" ht="30">
      <c r="A128" s="183"/>
      <c r="B128" s="180"/>
      <c r="C128" s="19" t="s">
        <v>158</v>
      </c>
      <c r="D128" s="19"/>
      <c r="E128" s="180"/>
      <c r="F128" s="16">
        <v>460</v>
      </c>
      <c r="G128" s="186"/>
      <c r="H128" s="188"/>
      <c r="I128" s="184"/>
      <c r="J128" s="175"/>
      <c r="K128" s="191"/>
      <c r="L128" s="169"/>
      <c r="M128" s="169"/>
    </row>
    <row r="129" spans="1:13" ht="30">
      <c r="A129" s="183"/>
      <c r="B129" s="180"/>
      <c r="C129" s="19" t="s">
        <v>157</v>
      </c>
      <c r="D129" s="19"/>
      <c r="E129" s="180"/>
      <c r="F129" s="16">
        <v>461</v>
      </c>
      <c r="G129" s="17" t="s">
        <v>405</v>
      </c>
      <c r="H129" s="18">
        <f t="shared" ref="H129:H143" si="4">IF(G129="SI",1,IF(G129="PARCIAL",0.5,IF(G129="NO APLICA","",0)))</f>
        <v>0</v>
      </c>
      <c r="I129" s="184"/>
      <c r="J129" s="175"/>
      <c r="K129" s="191"/>
      <c r="L129" s="169"/>
      <c r="M129" s="169"/>
    </row>
    <row r="130" spans="1:13" ht="30">
      <c r="A130" s="183"/>
      <c r="B130" s="180"/>
      <c r="C130" s="19" t="s">
        <v>156</v>
      </c>
      <c r="D130" s="19"/>
      <c r="E130" s="180"/>
      <c r="F130" s="16">
        <v>462</v>
      </c>
      <c r="G130" s="17" t="s">
        <v>405</v>
      </c>
      <c r="H130" s="18">
        <f t="shared" si="4"/>
        <v>0</v>
      </c>
      <c r="I130" s="184"/>
      <c r="J130" s="175"/>
      <c r="K130" s="191"/>
      <c r="L130" s="169"/>
      <c r="M130" s="169"/>
    </row>
    <row r="131" spans="1:13">
      <c r="A131" s="183"/>
      <c r="B131" s="180"/>
      <c r="C131" s="19" t="s">
        <v>155</v>
      </c>
      <c r="D131" s="19"/>
      <c r="E131" s="180"/>
      <c r="F131" s="16">
        <v>463</v>
      </c>
      <c r="G131" s="17" t="s">
        <v>405</v>
      </c>
      <c r="H131" s="18">
        <f t="shared" si="4"/>
        <v>0</v>
      </c>
      <c r="I131" s="184"/>
      <c r="J131" s="175"/>
      <c r="K131" s="191"/>
      <c r="L131" s="169"/>
      <c r="M131" s="169"/>
    </row>
    <row r="132" spans="1:13">
      <c r="A132" s="183"/>
      <c r="B132" s="180"/>
      <c r="C132" s="19" t="s">
        <v>154</v>
      </c>
      <c r="D132" s="19"/>
      <c r="E132" s="180"/>
      <c r="F132" s="16">
        <v>464</v>
      </c>
      <c r="G132" s="17" t="s">
        <v>405</v>
      </c>
      <c r="H132" s="18">
        <f t="shared" si="4"/>
        <v>0</v>
      </c>
      <c r="I132" s="184"/>
      <c r="J132" s="175"/>
      <c r="K132" s="191"/>
      <c r="L132" s="169"/>
      <c r="M132" s="169"/>
    </row>
    <row r="133" spans="1:13" ht="30">
      <c r="A133" s="183"/>
      <c r="B133" s="180"/>
      <c r="C133" s="19" t="s">
        <v>153</v>
      </c>
      <c r="D133" s="19"/>
      <c r="E133" s="180"/>
      <c r="F133" s="16">
        <v>465</v>
      </c>
      <c r="G133" s="17" t="s">
        <v>405</v>
      </c>
      <c r="H133" s="18">
        <f t="shared" si="4"/>
        <v>0</v>
      </c>
      <c r="I133" s="184"/>
      <c r="J133" s="175"/>
      <c r="K133" s="191"/>
      <c r="L133" s="169"/>
      <c r="M133" s="169"/>
    </row>
    <row r="134" spans="1:13">
      <c r="A134" s="183"/>
      <c r="B134" s="180"/>
      <c r="C134" s="19" t="s">
        <v>152</v>
      </c>
      <c r="D134" s="19"/>
      <c r="E134" s="180"/>
      <c r="F134" s="16">
        <v>466</v>
      </c>
      <c r="G134" s="17" t="s">
        <v>405</v>
      </c>
      <c r="H134" s="18">
        <f t="shared" si="4"/>
        <v>0</v>
      </c>
      <c r="I134" s="184"/>
      <c r="J134" s="175"/>
      <c r="K134" s="191"/>
      <c r="L134" s="169"/>
      <c r="M134" s="169"/>
    </row>
    <row r="135" spans="1:13" ht="30">
      <c r="A135" s="183"/>
      <c r="B135" s="180"/>
      <c r="C135" s="19" t="s">
        <v>151</v>
      </c>
      <c r="D135" s="19"/>
      <c r="E135" s="180"/>
      <c r="F135" s="16">
        <v>467</v>
      </c>
      <c r="G135" s="17" t="s">
        <v>405</v>
      </c>
      <c r="H135" s="18">
        <f t="shared" si="4"/>
        <v>0</v>
      </c>
      <c r="I135" s="184"/>
      <c r="J135" s="175"/>
      <c r="K135" s="191"/>
      <c r="L135" s="169"/>
      <c r="M135" s="169"/>
    </row>
    <row r="136" spans="1:13">
      <c r="A136" s="183"/>
      <c r="B136" s="180"/>
      <c r="C136" s="19" t="s">
        <v>150</v>
      </c>
      <c r="D136" s="19"/>
      <c r="E136" s="180"/>
      <c r="F136" s="16">
        <v>468</v>
      </c>
      <c r="G136" s="17" t="s">
        <v>405</v>
      </c>
      <c r="H136" s="18">
        <f t="shared" si="4"/>
        <v>0</v>
      </c>
      <c r="I136" s="184"/>
      <c r="J136" s="175"/>
      <c r="K136" s="191"/>
      <c r="L136" s="169"/>
      <c r="M136" s="169"/>
    </row>
    <row r="137" spans="1:13">
      <c r="A137" s="183"/>
      <c r="B137" s="180"/>
      <c r="C137" s="19" t="s">
        <v>149</v>
      </c>
      <c r="D137" s="19"/>
      <c r="E137" s="180"/>
      <c r="F137" s="16">
        <v>470</v>
      </c>
      <c r="G137" s="17" t="s">
        <v>405</v>
      </c>
      <c r="H137" s="18">
        <f t="shared" si="4"/>
        <v>0</v>
      </c>
      <c r="I137" s="184"/>
      <c r="J137" s="175"/>
      <c r="K137" s="191"/>
      <c r="L137" s="169"/>
      <c r="M137" s="169"/>
    </row>
    <row r="138" spans="1:13">
      <c r="A138" s="183"/>
      <c r="B138" s="180"/>
      <c r="C138" s="19" t="s">
        <v>148</v>
      </c>
      <c r="D138" s="19"/>
      <c r="E138" s="180"/>
      <c r="F138" s="16">
        <v>471</v>
      </c>
      <c r="G138" s="17" t="s">
        <v>405</v>
      </c>
      <c r="H138" s="18">
        <f t="shared" si="4"/>
        <v>0</v>
      </c>
      <c r="I138" s="184"/>
      <c r="J138" s="175"/>
      <c r="K138" s="191"/>
      <c r="L138" s="169"/>
      <c r="M138" s="169"/>
    </row>
    <row r="139" spans="1:13">
      <c r="A139" s="183"/>
      <c r="B139" s="180"/>
      <c r="C139" s="19" t="s">
        <v>147</v>
      </c>
      <c r="D139" s="19"/>
      <c r="E139" s="180"/>
      <c r="F139" s="16">
        <v>472</v>
      </c>
      <c r="G139" s="17" t="s">
        <v>405</v>
      </c>
      <c r="H139" s="18">
        <f t="shared" si="4"/>
        <v>0</v>
      </c>
      <c r="I139" s="184"/>
      <c r="J139" s="175"/>
      <c r="K139" s="191"/>
      <c r="L139" s="169"/>
      <c r="M139" s="169"/>
    </row>
    <row r="140" spans="1:13">
      <c r="A140" s="183"/>
      <c r="B140" s="180"/>
      <c r="C140" s="19" t="s">
        <v>146</v>
      </c>
      <c r="D140" s="19"/>
      <c r="E140" s="180"/>
      <c r="F140" s="16">
        <v>473</v>
      </c>
      <c r="G140" s="17" t="s">
        <v>405</v>
      </c>
      <c r="H140" s="18">
        <f t="shared" si="4"/>
        <v>0</v>
      </c>
      <c r="I140" s="184"/>
      <c r="J140" s="175"/>
      <c r="K140" s="191"/>
      <c r="L140" s="169"/>
      <c r="M140" s="169"/>
    </row>
    <row r="141" spans="1:13">
      <c r="A141" s="183"/>
      <c r="B141" s="180"/>
      <c r="C141" s="19" t="s">
        <v>145</v>
      </c>
      <c r="D141" s="19"/>
      <c r="E141" s="180"/>
      <c r="F141" s="16">
        <v>474</v>
      </c>
      <c r="G141" s="17" t="s">
        <v>405</v>
      </c>
      <c r="H141" s="18">
        <f t="shared" si="4"/>
        <v>0</v>
      </c>
      <c r="I141" s="184"/>
      <c r="J141" s="175"/>
      <c r="K141" s="191"/>
      <c r="L141" s="169"/>
      <c r="M141" s="169"/>
    </row>
    <row r="142" spans="1:13" ht="77.099999999999994" customHeight="1">
      <c r="A142" s="183"/>
      <c r="B142" s="180"/>
      <c r="C142" s="19" t="s">
        <v>144</v>
      </c>
      <c r="D142" s="19"/>
      <c r="E142" s="180"/>
      <c r="F142" s="16">
        <v>475</v>
      </c>
      <c r="G142" s="17" t="s">
        <v>405</v>
      </c>
      <c r="H142" s="18">
        <f t="shared" si="4"/>
        <v>0</v>
      </c>
      <c r="I142" s="184"/>
      <c r="J142" s="176"/>
      <c r="K142" s="190"/>
      <c r="L142" s="170"/>
      <c r="M142" s="170"/>
    </row>
    <row r="143" spans="1:13" ht="81" customHeight="1">
      <c r="A143" s="183"/>
      <c r="B143" s="180" t="s">
        <v>143</v>
      </c>
      <c r="C143" s="19" t="s">
        <v>142</v>
      </c>
      <c r="D143" s="19" t="s">
        <v>135</v>
      </c>
      <c r="E143" s="180" t="s">
        <v>141</v>
      </c>
      <c r="F143" s="16">
        <v>446</v>
      </c>
      <c r="G143" s="185" t="s">
        <v>405</v>
      </c>
      <c r="H143" s="187">
        <f t="shared" si="4"/>
        <v>0</v>
      </c>
      <c r="I143" s="184"/>
      <c r="J143" s="192" t="s">
        <v>491</v>
      </c>
      <c r="K143" s="189"/>
      <c r="L143" s="168"/>
      <c r="M143" s="168"/>
    </row>
    <row r="144" spans="1:13" ht="78" customHeight="1">
      <c r="A144" s="183"/>
      <c r="B144" s="180"/>
      <c r="C144" s="19" t="s">
        <v>140</v>
      </c>
      <c r="D144" s="19" t="s">
        <v>135</v>
      </c>
      <c r="E144" s="180"/>
      <c r="F144" s="16">
        <v>330</v>
      </c>
      <c r="G144" s="186"/>
      <c r="H144" s="188"/>
      <c r="I144" s="184"/>
      <c r="J144" s="175"/>
      <c r="K144" s="191"/>
      <c r="L144" s="169"/>
      <c r="M144" s="169"/>
    </row>
    <row r="145" spans="1:13">
      <c r="A145" s="183"/>
      <c r="B145" s="180"/>
      <c r="C145" s="19" t="s">
        <v>139</v>
      </c>
      <c r="D145" s="19"/>
      <c r="E145" s="180"/>
      <c r="F145" s="16">
        <v>331</v>
      </c>
      <c r="G145" s="17" t="s">
        <v>405</v>
      </c>
      <c r="H145" s="18">
        <f t="shared" ref="H145:H154" si="5">IF(G145="SI",1,IF(G145="PARCIAL",0.5,IF(G145="NO APLICA","",0)))</f>
        <v>0</v>
      </c>
      <c r="I145" s="184"/>
      <c r="J145" s="175"/>
      <c r="K145" s="191"/>
      <c r="L145" s="169"/>
      <c r="M145" s="169"/>
    </row>
    <row r="146" spans="1:13" ht="30">
      <c r="A146" s="183"/>
      <c r="B146" s="180"/>
      <c r="C146" s="19" t="s">
        <v>138</v>
      </c>
      <c r="D146" s="19"/>
      <c r="E146" s="180"/>
      <c r="F146" s="16">
        <v>332</v>
      </c>
      <c r="G146" s="17" t="s">
        <v>405</v>
      </c>
      <c r="H146" s="18">
        <f t="shared" si="5"/>
        <v>0</v>
      </c>
      <c r="I146" s="184"/>
      <c r="J146" s="175"/>
      <c r="K146" s="191"/>
      <c r="L146" s="169"/>
      <c r="M146" s="169"/>
    </row>
    <row r="147" spans="1:13" ht="30">
      <c r="A147" s="183"/>
      <c r="B147" s="180"/>
      <c r="C147" s="19" t="s">
        <v>137</v>
      </c>
      <c r="D147" s="19"/>
      <c r="E147" s="180"/>
      <c r="F147" s="16">
        <v>333</v>
      </c>
      <c r="G147" s="17" t="s">
        <v>405</v>
      </c>
      <c r="H147" s="18">
        <f t="shared" si="5"/>
        <v>0</v>
      </c>
      <c r="I147" s="184"/>
      <c r="J147" s="175"/>
      <c r="K147" s="191"/>
      <c r="L147" s="169"/>
      <c r="M147" s="169"/>
    </row>
    <row r="148" spans="1:13" ht="78" customHeight="1">
      <c r="A148" s="183"/>
      <c r="B148" s="180"/>
      <c r="C148" s="19" t="s">
        <v>136</v>
      </c>
      <c r="D148" s="19" t="s">
        <v>135</v>
      </c>
      <c r="E148" s="180"/>
      <c r="F148" s="16">
        <v>334</v>
      </c>
      <c r="G148" s="17" t="s">
        <v>405</v>
      </c>
      <c r="H148" s="18">
        <f t="shared" si="5"/>
        <v>0</v>
      </c>
      <c r="I148" s="184"/>
      <c r="J148" s="175"/>
      <c r="K148" s="191"/>
      <c r="L148" s="169"/>
      <c r="M148" s="169"/>
    </row>
    <row r="149" spans="1:13">
      <c r="A149" s="183"/>
      <c r="B149" s="180"/>
      <c r="C149" s="19" t="s">
        <v>134</v>
      </c>
      <c r="D149" s="19"/>
      <c r="E149" s="180"/>
      <c r="F149" s="16">
        <v>335</v>
      </c>
      <c r="G149" s="17" t="s">
        <v>405</v>
      </c>
      <c r="H149" s="18">
        <f t="shared" si="5"/>
        <v>0</v>
      </c>
      <c r="I149" s="184"/>
      <c r="J149" s="175"/>
      <c r="K149" s="191"/>
      <c r="L149" s="169"/>
      <c r="M149" s="169"/>
    </row>
    <row r="150" spans="1:13">
      <c r="A150" s="183"/>
      <c r="B150" s="180"/>
      <c r="C150" s="19" t="s">
        <v>133</v>
      </c>
      <c r="D150" s="19"/>
      <c r="E150" s="180"/>
      <c r="F150" s="16">
        <v>336</v>
      </c>
      <c r="G150" s="17" t="s">
        <v>405</v>
      </c>
      <c r="H150" s="18">
        <f t="shared" si="5"/>
        <v>0</v>
      </c>
      <c r="I150" s="184"/>
      <c r="J150" s="175"/>
      <c r="K150" s="191"/>
      <c r="L150" s="169"/>
      <c r="M150" s="169"/>
    </row>
    <row r="151" spans="1:13" ht="30">
      <c r="A151" s="183"/>
      <c r="B151" s="180"/>
      <c r="C151" s="19" t="s">
        <v>132</v>
      </c>
      <c r="D151" s="19"/>
      <c r="E151" s="180"/>
      <c r="F151" s="16">
        <v>337</v>
      </c>
      <c r="G151" s="17" t="s">
        <v>405</v>
      </c>
      <c r="H151" s="18">
        <f t="shared" si="5"/>
        <v>0</v>
      </c>
      <c r="I151" s="184"/>
      <c r="J151" s="175"/>
      <c r="K151" s="191"/>
      <c r="L151" s="169"/>
      <c r="M151" s="169"/>
    </row>
    <row r="152" spans="1:13" ht="30">
      <c r="A152" s="183"/>
      <c r="B152" s="180"/>
      <c r="C152" s="19" t="s">
        <v>131</v>
      </c>
      <c r="D152" s="19"/>
      <c r="E152" s="180"/>
      <c r="F152" s="16">
        <v>338</v>
      </c>
      <c r="G152" s="17" t="s">
        <v>405</v>
      </c>
      <c r="H152" s="18">
        <f t="shared" si="5"/>
        <v>0</v>
      </c>
      <c r="I152" s="184"/>
      <c r="J152" s="175"/>
      <c r="K152" s="191"/>
      <c r="L152" s="169"/>
      <c r="M152" s="169"/>
    </row>
    <row r="153" spans="1:13" ht="138" customHeight="1">
      <c r="A153" s="183"/>
      <c r="B153" s="180"/>
      <c r="C153" s="19" t="s">
        <v>130</v>
      </c>
      <c r="D153" s="19"/>
      <c r="E153" s="180"/>
      <c r="F153" s="16">
        <v>339</v>
      </c>
      <c r="G153" s="17" t="s">
        <v>405</v>
      </c>
      <c r="H153" s="18">
        <f t="shared" si="5"/>
        <v>0</v>
      </c>
      <c r="I153" s="184"/>
      <c r="J153" s="175"/>
      <c r="K153" s="191"/>
      <c r="L153" s="169"/>
      <c r="M153" s="169"/>
    </row>
    <row r="154" spans="1:13" ht="77.099999999999994" customHeight="1">
      <c r="A154" s="183"/>
      <c r="B154" s="180"/>
      <c r="C154" s="19" t="s">
        <v>129</v>
      </c>
      <c r="D154" s="19"/>
      <c r="E154" s="180"/>
      <c r="F154" s="16">
        <v>340</v>
      </c>
      <c r="G154" s="17" t="s">
        <v>405</v>
      </c>
      <c r="H154" s="18">
        <f t="shared" si="5"/>
        <v>0</v>
      </c>
      <c r="I154" s="184"/>
      <c r="J154" s="176"/>
      <c r="K154" s="190"/>
      <c r="L154" s="170"/>
      <c r="M154" s="170"/>
    </row>
    <row r="155" spans="1:13" ht="180" hidden="1">
      <c r="A155" s="183"/>
      <c r="B155" s="180" t="s">
        <v>128</v>
      </c>
      <c r="C155" s="19" t="s">
        <v>127</v>
      </c>
      <c r="D155" s="19" t="s">
        <v>126</v>
      </c>
      <c r="E155" s="180" t="s">
        <v>125</v>
      </c>
      <c r="F155" s="16">
        <v>341</v>
      </c>
      <c r="G155" s="17"/>
      <c r="H155" s="18">
        <f t="shared" ref="H155:H204" si="6">IF(G155="SI",1,IF(G155="PARCIAL",0.5,IF(G155="NO APLICA","",0)))</f>
        <v>0</v>
      </c>
      <c r="I155" s="20"/>
      <c r="J155" s="19"/>
      <c r="K155" s="22"/>
      <c r="L155" s="75"/>
      <c r="M155" s="75"/>
    </row>
    <row r="156" spans="1:13" ht="90" hidden="1">
      <c r="A156" s="183"/>
      <c r="B156" s="180"/>
      <c r="C156" s="19" t="s">
        <v>124</v>
      </c>
      <c r="D156" s="19"/>
      <c r="E156" s="180"/>
      <c r="F156" s="16">
        <v>448</v>
      </c>
      <c r="G156" s="17"/>
      <c r="H156" s="18">
        <f t="shared" si="6"/>
        <v>0</v>
      </c>
      <c r="I156" s="20"/>
      <c r="J156" s="19"/>
      <c r="K156" s="22"/>
      <c r="L156" s="75"/>
      <c r="M156" s="75"/>
    </row>
    <row r="157" spans="1:13" ht="90" hidden="1">
      <c r="A157" s="183"/>
      <c r="B157" s="180" t="s">
        <v>123</v>
      </c>
      <c r="C157" s="19" t="s">
        <v>122</v>
      </c>
      <c r="D157" s="19" t="s">
        <v>121</v>
      </c>
      <c r="E157" s="180" t="s">
        <v>120</v>
      </c>
      <c r="F157" s="16">
        <v>342</v>
      </c>
      <c r="G157" s="17"/>
      <c r="H157" s="18">
        <f t="shared" si="6"/>
        <v>0</v>
      </c>
      <c r="I157" s="20"/>
      <c r="J157" s="19"/>
      <c r="K157" s="22"/>
      <c r="L157" s="75"/>
      <c r="M157" s="75"/>
    </row>
    <row r="158" spans="1:13" ht="90" hidden="1">
      <c r="A158" s="183"/>
      <c r="B158" s="180"/>
      <c r="C158" s="19" t="s">
        <v>119</v>
      </c>
      <c r="D158" s="19"/>
      <c r="E158" s="180"/>
      <c r="F158" s="16">
        <v>450</v>
      </c>
      <c r="G158" s="17"/>
      <c r="H158" s="18">
        <f t="shared" si="6"/>
        <v>0</v>
      </c>
      <c r="I158" s="20"/>
      <c r="J158" s="19"/>
      <c r="K158" s="22"/>
      <c r="L158" s="75"/>
      <c r="M158" s="75"/>
    </row>
    <row r="159" spans="1:13" ht="90" hidden="1">
      <c r="A159" s="183"/>
      <c r="B159" s="180" t="s">
        <v>118</v>
      </c>
      <c r="C159" s="19" t="s">
        <v>117</v>
      </c>
      <c r="D159" s="19" t="s">
        <v>116</v>
      </c>
      <c r="E159" s="180" t="s">
        <v>115</v>
      </c>
      <c r="F159" s="16">
        <v>343</v>
      </c>
      <c r="G159" s="17"/>
      <c r="H159" s="18">
        <f t="shared" si="6"/>
        <v>0</v>
      </c>
      <c r="I159" s="20"/>
      <c r="J159" s="19"/>
      <c r="K159" s="22"/>
      <c r="L159" s="75"/>
      <c r="M159" s="75"/>
    </row>
    <row r="160" spans="1:13" hidden="1">
      <c r="A160" s="183"/>
      <c r="B160" s="180"/>
      <c r="C160" s="19" t="s">
        <v>114</v>
      </c>
      <c r="D160" s="19"/>
      <c r="E160" s="180"/>
      <c r="F160" s="16">
        <v>344</v>
      </c>
      <c r="G160" s="17"/>
      <c r="H160" s="18">
        <f t="shared" si="6"/>
        <v>0</v>
      </c>
      <c r="I160" s="20"/>
      <c r="J160" s="19"/>
      <c r="K160" s="22"/>
      <c r="L160" s="75"/>
      <c r="M160" s="75"/>
    </row>
    <row r="161" spans="1:13" ht="30" hidden="1">
      <c r="A161" s="183"/>
      <c r="B161" s="180" t="s">
        <v>113</v>
      </c>
      <c r="C161" s="19" t="s">
        <v>112</v>
      </c>
      <c r="D161" s="19"/>
      <c r="E161" s="180" t="s">
        <v>111</v>
      </c>
      <c r="F161" s="16">
        <v>345</v>
      </c>
      <c r="G161" s="17"/>
      <c r="H161" s="18">
        <f t="shared" si="6"/>
        <v>0</v>
      </c>
      <c r="I161" s="20"/>
      <c r="J161" s="19"/>
      <c r="K161" s="22"/>
      <c r="L161" s="75"/>
      <c r="M161" s="75"/>
    </row>
    <row r="162" spans="1:13" ht="90" hidden="1">
      <c r="A162" s="183"/>
      <c r="B162" s="180"/>
      <c r="C162" s="19" t="s">
        <v>110</v>
      </c>
      <c r="D162" s="19" t="s">
        <v>109</v>
      </c>
      <c r="E162" s="180"/>
      <c r="F162" s="16">
        <v>346</v>
      </c>
      <c r="G162" s="17"/>
      <c r="H162" s="18">
        <f t="shared" si="6"/>
        <v>0</v>
      </c>
      <c r="I162" s="20"/>
      <c r="J162" s="19"/>
      <c r="K162" s="22"/>
      <c r="L162" s="75"/>
      <c r="M162" s="75"/>
    </row>
    <row r="163" spans="1:13" ht="105" hidden="1">
      <c r="A163" s="183"/>
      <c r="B163" s="19" t="s">
        <v>108</v>
      </c>
      <c r="C163" s="19" t="s">
        <v>107</v>
      </c>
      <c r="D163" s="19" t="s">
        <v>106</v>
      </c>
      <c r="E163" s="19" t="s">
        <v>105</v>
      </c>
      <c r="F163" s="16">
        <v>347</v>
      </c>
      <c r="G163" s="17"/>
      <c r="H163" s="18">
        <f t="shared" si="6"/>
        <v>0</v>
      </c>
      <c r="I163" s="20"/>
      <c r="J163" s="19"/>
      <c r="K163" s="22"/>
      <c r="L163" s="75"/>
      <c r="M163" s="75"/>
    </row>
    <row r="164" spans="1:13" ht="75" hidden="1">
      <c r="A164" s="183"/>
      <c r="B164" s="180" t="s">
        <v>104</v>
      </c>
      <c r="C164" s="19" t="s">
        <v>103</v>
      </c>
      <c r="D164" s="19" t="s">
        <v>102</v>
      </c>
      <c r="E164" s="180" t="s">
        <v>101</v>
      </c>
      <c r="F164" s="16">
        <v>348</v>
      </c>
      <c r="G164" s="17"/>
      <c r="H164" s="18">
        <f t="shared" si="6"/>
        <v>0</v>
      </c>
      <c r="I164" s="20"/>
      <c r="J164" s="19"/>
      <c r="K164" s="22"/>
      <c r="L164" s="75"/>
      <c r="M164" s="75"/>
    </row>
    <row r="165" spans="1:13" ht="75" hidden="1">
      <c r="A165" s="183"/>
      <c r="B165" s="180"/>
      <c r="C165" s="19" t="s">
        <v>100</v>
      </c>
      <c r="D165" s="19" t="s">
        <v>99</v>
      </c>
      <c r="E165" s="180"/>
      <c r="F165" s="16">
        <v>451</v>
      </c>
      <c r="G165" s="31"/>
      <c r="H165" s="18">
        <f t="shared" si="6"/>
        <v>0</v>
      </c>
      <c r="I165" s="20"/>
      <c r="J165" s="26"/>
      <c r="K165" s="22"/>
      <c r="L165" s="75"/>
      <c r="M165" s="75"/>
    </row>
    <row r="166" spans="1:13" hidden="1">
      <c r="A166" s="183"/>
      <c r="B166" s="180"/>
      <c r="C166" s="19" t="s">
        <v>98</v>
      </c>
      <c r="D166" s="19"/>
      <c r="E166" s="180"/>
      <c r="F166" s="16">
        <v>349</v>
      </c>
      <c r="G166" s="17"/>
      <c r="H166" s="18">
        <f t="shared" si="6"/>
        <v>0</v>
      </c>
      <c r="I166" s="20"/>
      <c r="J166" s="19"/>
      <c r="K166" s="22"/>
      <c r="L166" s="75"/>
      <c r="M166" s="75"/>
    </row>
    <row r="167" spans="1:13" ht="30" hidden="1">
      <c r="A167" s="183"/>
      <c r="B167" s="180"/>
      <c r="C167" s="19" t="s">
        <v>97</v>
      </c>
      <c r="D167" s="19"/>
      <c r="E167" s="180"/>
      <c r="F167" s="16">
        <v>350</v>
      </c>
      <c r="G167" s="17"/>
      <c r="H167" s="18">
        <f t="shared" si="6"/>
        <v>0</v>
      </c>
      <c r="I167" s="20"/>
      <c r="J167" s="19"/>
      <c r="K167" s="22"/>
      <c r="L167" s="75"/>
      <c r="M167" s="75"/>
    </row>
    <row r="168" spans="1:13" hidden="1">
      <c r="A168" s="183"/>
      <c r="B168" s="180"/>
      <c r="C168" s="19" t="s">
        <v>96</v>
      </c>
      <c r="D168" s="19"/>
      <c r="E168" s="180"/>
      <c r="F168" s="16">
        <v>351</v>
      </c>
      <c r="G168" s="17"/>
      <c r="H168" s="18">
        <f t="shared" si="6"/>
        <v>0</v>
      </c>
      <c r="I168" s="20"/>
      <c r="J168" s="19"/>
      <c r="K168" s="22"/>
      <c r="L168" s="75"/>
      <c r="M168" s="75"/>
    </row>
    <row r="169" spans="1:13" ht="30" hidden="1">
      <c r="A169" s="183"/>
      <c r="B169" s="180"/>
      <c r="C169" s="19" t="s">
        <v>95</v>
      </c>
      <c r="D169" s="19"/>
      <c r="E169" s="180"/>
      <c r="F169" s="16">
        <v>352</v>
      </c>
      <c r="G169" s="17"/>
      <c r="H169" s="18">
        <f t="shared" si="6"/>
        <v>0</v>
      </c>
      <c r="I169" s="20"/>
      <c r="J169" s="19"/>
      <c r="K169" s="22"/>
      <c r="L169" s="75"/>
      <c r="M169" s="75"/>
    </row>
    <row r="170" spans="1:13" ht="105" hidden="1">
      <c r="A170" s="181" t="s">
        <v>94</v>
      </c>
      <c r="B170" s="19" t="s">
        <v>93</v>
      </c>
      <c r="C170" s="19" t="s">
        <v>92</v>
      </c>
      <c r="D170" s="19" t="s">
        <v>91</v>
      </c>
      <c r="E170" s="19" t="s">
        <v>91</v>
      </c>
      <c r="F170" s="16">
        <v>400</v>
      </c>
      <c r="G170" s="17"/>
      <c r="H170" s="18">
        <f t="shared" si="6"/>
        <v>0</v>
      </c>
      <c r="I170" s="20"/>
      <c r="J170" s="19"/>
      <c r="K170" s="22"/>
      <c r="L170" s="75"/>
      <c r="M170" s="75"/>
    </row>
    <row r="171" spans="1:13" hidden="1">
      <c r="A171" s="181"/>
      <c r="B171" s="180" t="s">
        <v>90</v>
      </c>
      <c r="C171" s="19" t="s">
        <v>89</v>
      </c>
      <c r="D171" s="19"/>
      <c r="E171" s="179" t="s">
        <v>78</v>
      </c>
      <c r="F171" s="16">
        <v>401</v>
      </c>
      <c r="G171" s="33"/>
      <c r="H171" s="18">
        <f t="shared" si="6"/>
        <v>0</v>
      </c>
      <c r="I171" s="20"/>
      <c r="J171" s="26"/>
      <c r="K171" s="22"/>
      <c r="L171" s="75"/>
      <c r="M171" s="75"/>
    </row>
    <row r="172" spans="1:13" ht="60" hidden="1">
      <c r="A172" s="181"/>
      <c r="B172" s="180"/>
      <c r="C172" s="19" t="s">
        <v>88</v>
      </c>
      <c r="D172" s="19" t="s">
        <v>87</v>
      </c>
      <c r="E172" s="179"/>
      <c r="F172" s="16"/>
      <c r="G172" s="33"/>
      <c r="H172" s="18">
        <f t="shared" si="6"/>
        <v>0</v>
      </c>
      <c r="I172" s="20"/>
      <c r="J172" s="26"/>
      <c r="K172" s="22"/>
      <c r="L172" s="75"/>
      <c r="M172" s="75"/>
    </row>
    <row r="173" spans="1:13" ht="75" hidden="1">
      <c r="A173" s="181"/>
      <c r="B173" s="180"/>
      <c r="C173" s="19" t="s">
        <v>86</v>
      </c>
      <c r="D173" s="19" t="s">
        <v>85</v>
      </c>
      <c r="E173" s="179"/>
      <c r="F173" s="16"/>
      <c r="G173" s="33"/>
      <c r="H173" s="18">
        <f t="shared" si="6"/>
        <v>0</v>
      </c>
      <c r="I173" s="20"/>
      <c r="J173" s="26"/>
      <c r="K173" s="22"/>
      <c r="L173" s="75"/>
      <c r="M173" s="75"/>
    </row>
    <row r="174" spans="1:13" ht="90" hidden="1">
      <c r="A174" s="181"/>
      <c r="B174" s="180"/>
      <c r="C174" s="19" t="s">
        <v>84</v>
      </c>
      <c r="D174" s="19" t="s">
        <v>83</v>
      </c>
      <c r="E174" s="179"/>
      <c r="F174" s="16"/>
      <c r="G174" s="33"/>
      <c r="H174" s="18">
        <f t="shared" si="6"/>
        <v>0</v>
      </c>
      <c r="I174" s="20"/>
      <c r="J174" s="26"/>
      <c r="K174" s="22"/>
      <c r="L174" s="75"/>
      <c r="M174" s="75"/>
    </row>
    <row r="175" spans="1:13" ht="135" hidden="1">
      <c r="A175" s="181"/>
      <c r="B175" s="180"/>
      <c r="C175" s="19" t="s">
        <v>82</v>
      </c>
      <c r="D175" s="19" t="s">
        <v>81</v>
      </c>
      <c r="E175" s="34" t="s">
        <v>80</v>
      </c>
      <c r="F175" s="16">
        <v>415</v>
      </c>
      <c r="G175" s="17"/>
      <c r="H175" s="18">
        <f t="shared" si="6"/>
        <v>0</v>
      </c>
      <c r="I175" s="20"/>
      <c r="J175" s="19"/>
      <c r="K175" s="22"/>
      <c r="L175" s="75"/>
      <c r="M175" s="75"/>
    </row>
    <row r="176" spans="1:13" hidden="1">
      <c r="A176" s="181"/>
      <c r="B176" s="180"/>
      <c r="C176" s="19" t="s">
        <v>79</v>
      </c>
      <c r="D176" s="19"/>
      <c r="E176" s="182" t="s">
        <v>78</v>
      </c>
      <c r="F176" s="16">
        <v>416</v>
      </c>
      <c r="G176" s="33"/>
      <c r="H176" s="18">
        <f t="shared" si="6"/>
        <v>0</v>
      </c>
      <c r="I176" s="20"/>
      <c r="J176" s="26"/>
      <c r="K176" s="22"/>
      <c r="L176" s="75"/>
      <c r="M176" s="75"/>
    </row>
    <row r="177" spans="1:13" ht="240" hidden="1">
      <c r="A177" s="181"/>
      <c r="B177" s="180"/>
      <c r="C177" s="19" t="s">
        <v>77</v>
      </c>
      <c r="D177" s="19" t="s">
        <v>76</v>
      </c>
      <c r="E177" s="182"/>
      <c r="F177" s="16">
        <v>417</v>
      </c>
      <c r="G177" s="17"/>
      <c r="H177" s="18">
        <f t="shared" si="6"/>
        <v>0</v>
      </c>
      <c r="I177" s="20"/>
      <c r="J177" s="19"/>
      <c r="K177" s="22"/>
      <c r="L177" s="75"/>
      <c r="M177" s="75"/>
    </row>
    <row r="178" spans="1:13" ht="45" hidden="1">
      <c r="A178" s="181"/>
      <c r="B178" s="180"/>
      <c r="C178" s="19" t="s">
        <v>75</v>
      </c>
      <c r="D178" s="19" t="s">
        <v>74</v>
      </c>
      <c r="E178" s="182"/>
      <c r="F178" s="16">
        <v>418</v>
      </c>
      <c r="G178" s="17"/>
      <c r="H178" s="18">
        <f t="shared" si="6"/>
        <v>0</v>
      </c>
      <c r="I178" s="20"/>
      <c r="J178" s="19"/>
      <c r="K178" s="22"/>
      <c r="L178" s="75"/>
      <c r="M178" s="75"/>
    </row>
    <row r="179" spans="1:13" ht="120" hidden="1">
      <c r="A179" s="181"/>
      <c r="B179" s="180"/>
      <c r="C179" s="19" t="s">
        <v>73</v>
      </c>
      <c r="D179" s="19" t="s">
        <v>72</v>
      </c>
      <c r="E179" s="182"/>
      <c r="F179" s="16">
        <v>419</v>
      </c>
      <c r="G179" s="17"/>
      <c r="H179" s="18">
        <f t="shared" si="6"/>
        <v>0</v>
      </c>
      <c r="I179" s="20"/>
      <c r="J179" s="19"/>
      <c r="K179" s="22"/>
      <c r="L179" s="75"/>
      <c r="M179" s="75"/>
    </row>
    <row r="180" spans="1:13" hidden="1">
      <c r="A180" s="181"/>
      <c r="B180" s="180"/>
      <c r="C180" s="19" t="s">
        <v>71</v>
      </c>
      <c r="D180" s="19"/>
      <c r="E180" s="182"/>
      <c r="F180" s="16">
        <v>420</v>
      </c>
      <c r="G180" s="17"/>
      <c r="H180" s="18">
        <f t="shared" si="6"/>
        <v>0</v>
      </c>
      <c r="I180" s="20"/>
      <c r="J180" s="19"/>
      <c r="K180" s="22"/>
      <c r="L180" s="75"/>
      <c r="M180" s="75"/>
    </row>
    <row r="181" spans="1:13" hidden="1">
      <c r="A181" s="181"/>
      <c r="B181" s="180"/>
      <c r="C181" s="19" t="s">
        <v>70</v>
      </c>
      <c r="D181" s="19"/>
      <c r="E181" s="182"/>
      <c r="F181" s="16">
        <v>421</v>
      </c>
      <c r="G181" s="17"/>
      <c r="H181" s="18">
        <f t="shared" si="6"/>
        <v>0</v>
      </c>
      <c r="I181" s="20"/>
      <c r="J181" s="19"/>
      <c r="K181" s="22"/>
      <c r="L181" s="75"/>
      <c r="M181" s="75"/>
    </row>
    <row r="182" spans="1:13" hidden="1">
      <c r="A182" s="181"/>
      <c r="B182" s="180"/>
      <c r="C182" s="19" t="s">
        <v>69</v>
      </c>
      <c r="D182" s="19"/>
      <c r="E182" s="182"/>
      <c r="F182" s="16">
        <v>422</v>
      </c>
      <c r="G182" s="17"/>
      <c r="H182" s="18">
        <f t="shared" si="6"/>
        <v>0</v>
      </c>
      <c r="I182" s="20"/>
      <c r="J182" s="19"/>
      <c r="K182" s="22"/>
      <c r="L182" s="75"/>
      <c r="M182" s="75"/>
    </row>
    <row r="183" spans="1:13" ht="45" hidden="1">
      <c r="A183" s="181"/>
      <c r="B183" s="180"/>
      <c r="C183" s="19" t="s">
        <v>68</v>
      </c>
      <c r="D183" s="19" t="s">
        <v>67</v>
      </c>
      <c r="E183" s="182"/>
      <c r="F183" s="16">
        <v>423</v>
      </c>
      <c r="G183" s="17"/>
      <c r="H183" s="18">
        <f t="shared" si="6"/>
        <v>0</v>
      </c>
      <c r="I183" s="20"/>
      <c r="J183" s="19"/>
      <c r="K183" s="22"/>
      <c r="L183" s="75"/>
      <c r="M183" s="75"/>
    </row>
    <row r="184" spans="1:13" ht="45" hidden="1">
      <c r="A184" s="181"/>
      <c r="B184" s="180"/>
      <c r="C184" s="19" t="s">
        <v>66</v>
      </c>
      <c r="D184" s="19" t="s">
        <v>65</v>
      </c>
      <c r="E184" s="182"/>
      <c r="F184" s="16">
        <v>424</v>
      </c>
      <c r="G184" s="17"/>
      <c r="H184" s="18">
        <f t="shared" si="6"/>
        <v>0</v>
      </c>
      <c r="I184" s="20"/>
      <c r="J184" s="19"/>
      <c r="K184" s="22"/>
      <c r="L184" s="75"/>
      <c r="M184" s="75"/>
    </row>
    <row r="185" spans="1:13" ht="60" hidden="1">
      <c r="A185" s="181"/>
      <c r="B185" s="180"/>
      <c r="C185" s="19" t="s">
        <v>64</v>
      </c>
      <c r="D185" s="19" t="s">
        <v>63</v>
      </c>
      <c r="E185" s="182"/>
      <c r="F185" s="16">
        <v>425</v>
      </c>
      <c r="G185" s="17"/>
      <c r="H185" s="18">
        <f t="shared" si="6"/>
        <v>0</v>
      </c>
      <c r="I185" s="20"/>
      <c r="J185" s="19"/>
      <c r="K185" s="22"/>
      <c r="L185" s="75"/>
      <c r="M185" s="75"/>
    </row>
    <row r="186" spans="1:13" ht="75" hidden="1">
      <c r="A186" s="181"/>
      <c r="B186" s="180"/>
      <c r="C186" s="19" t="s">
        <v>62</v>
      </c>
      <c r="D186" s="19" t="s">
        <v>61</v>
      </c>
      <c r="E186" s="182"/>
      <c r="F186" s="16">
        <v>426</v>
      </c>
      <c r="G186" s="17"/>
      <c r="H186" s="18">
        <f t="shared" si="6"/>
        <v>0</v>
      </c>
      <c r="I186" s="20"/>
      <c r="J186" s="19"/>
      <c r="K186" s="22"/>
      <c r="L186" s="75"/>
      <c r="M186" s="75"/>
    </row>
    <row r="187" spans="1:13" ht="120" hidden="1">
      <c r="A187" s="181"/>
      <c r="B187" s="180"/>
      <c r="C187" s="19" t="s">
        <v>60</v>
      </c>
      <c r="D187" s="19" t="s">
        <v>59</v>
      </c>
      <c r="E187" s="182"/>
      <c r="F187" s="16">
        <v>427</v>
      </c>
      <c r="G187" s="17"/>
      <c r="H187" s="18">
        <f t="shared" si="6"/>
        <v>0</v>
      </c>
      <c r="I187" s="20"/>
      <c r="J187" s="19"/>
      <c r="K187" s="22"/>
      <c r="L187" s="75"/>
      <c r="M187" s="75"/>
    </row>
    <row r="188" spans="1:13" ht="180" hidden="1">
      <c r="A188" s="181"/>
      <c r="B188" s="180"/>
      <c r="C188" s="19" t="s">
        <v>58</v>
      </c>
      <c r="D188" s="19" t="s">
        <v>57</v>
      </c>
      <c r="E188" s="182"/>
      <c r="F188" s="16">
        <v>428</v>
      </c>
      <c r="G188" s="17"/>
      <c r="H188" s="18">
        <f t="shared" si="6"/>
        <v>0</v>
      </c>
      <c r="I188" s="20"/>
      <c r="J188" s="19"/>
      <c r="K188" s="22"/>
      <c r="L188" s="75"/>
      <c r="M188" s="75"/>
    </row>
    <row r="189" spans="1:13" ht="180" hidden="1">
      <c r="A189" s="181"/>
      <c r="B189" s="180"/>
      <c r="C189" s="19" t="s">
        <v>56</v>
      </c>
      <c r="D189" s="19" t="s">
        <v>55</v>
      </c>
      <c r="E189" s="182"/>
      <c r="F189" s="16">
        <v>430</v>
      </c>
      <c r="G189" s="17"/>
      <c r="H189" s="18">
        <f t="shared" si="6"/>
        <v>0</v>
      </c>
      <c r="I189" s="20"/>
      <c r="J189" s="19"/>
      <c r="K189" s="22"/>
      <c r="L189" s="75"/>
      <c r="M189" s="75"/>
    </row>
    <row r="190" spans="1:13" ht="105" hidden="1">
      <c r="A190" s="181"/>
      <c r="B190" s="180"/>
      <c r="C190" s="19" t="s">
        <v>54</v>
      </c>
      <c r="D190" s="19" t="s">
        <v>53</v>
      </c>
      <c r="E190" s="182"/>
      <c r="F190" s="16">
        <v>431</v>
      </c>
      <c r="G190" s="17"/>
      <c r="H190" s="18">
        <f t="shared" si="6"/>
        <v>0</v>
      </c>
      <c r="I190" s="20"/>
      <c r="J190" s="19"/>
      <c r="K190" s="22"/>
      <c r="L190" s="75"/>
      <c r="M190" s="75"/>
    </row>
    <row r="191" spans="1:13" ht="150" hidden="1">
      <c r="A191" s="181"/>
      <c r="B191" s="180"/>
      <c r="C191" s="19" t="s">
        <v>52</v>
      </c>
      <c r="D191" s="19" t="s">
        <v>51</v>
      </c>
      <c r="E191" s="182"/>
      <c r="F191" s="16">
        <v>432</v>
      </c>
      <c r="G191" s="17"/>
      <c r="H191" s="18">
        <f t="shared" si="6"/>
        <v>0</v>
      </c>
      <c r="I191" s="20"/>
      <c r="J191" s="19"/>
      <c r="K191" s="22"/>
      <c r="L191" s="75"/>
      <c r="M191" s="75"/>
    </row>
    <row r="192" spans="1:13" ht="60" hidden="1">
      <c r="A192" s="181"/>
      <c r="B192" s="180"/>
      <c r="C192" s="19" t="s">
        <v>50</v>
      </c>
      <c r="D192" s="19" t="s">
        <v>49</v>
      </c>
      <c r="E192" s="182"/>
      <c r="F192" s="16">
        <v>433</v>
      </c>
      <c r="G192" s="17"/>
      <c r="H192" s="18">
        <f t="shared" si="6"/>
        <v>0</v>
      </c>
      <c r="I192" s="20"/>
      <c r="J192" s="19"/>
      <c r="K192" s="22"/>
      <c r="L192" s="75"/>
      <c r="M192" s="75"/>
    </row>
    <row r="193" spans="1:13" ht="60" hidden="1">
      <c r="A193" s="181"/>
      <c r="B193" s="180"/>
      <c r="C193" s="19" t="s">
        <v>48</v>
      </c>
      <c r="D193" s="19" t="s">
        <v>47</v>
      </c>
      <c r="E193" s="182"/>
      <c r="F193" s="16">
        <v>434</v>
      </c>
      <c r="G193" s="17"/>
      <c r="H193" s="18">
        <f t="shared" si="6"/>
        <v>0</v>
      </c>
      <c r="I193" s="20"/>
      <c r="J193" s="19"/>
      <c r="K193" s="22"/>
      <c r="L193" s="75"/>
      <c r="M193" s="75"/>
    </row>
    <row r="194" spans="1:13" ht="90" hidden="1">
      <c r="A194" s="181"/>
      <c r="B194" s="180"/>
      <c r="C194" s="19" t="s">
        <v>46</v>
      </c>
      <c r="D194" s="19" t="s">
        <v>45</v>
      </c>
      <c r="E194" s="182"/>
      <c r="F194" s="16">
        <v>435</v>
      </c>
      <c r="G194" s="17"/>
      <c r="H194" s="18">
        <f t="shared" si="6"/>
        <v>0</v>
      </c>
      <c r="I194" s="20"/>
      <c r="J194" s="19"/>
      <c r="K194" s="22"/>
      <c r="L194" s="75"/>
      <c r="M194" s="75"/>
    </row>
    <row r="195" spans="1:13" ht="90" hidden="1">
      <c r="A195" s="181"/>
      <c r="B195" s="180"/>
      <c r="C195" s="19" t="s">
        <v>44</v>
      </c>
      <c r="D195" s="19" t="s">
        <v>43</v>
      </c>
      <c r="E195" s="182"/>
      <c r="F195" s="16">
        <v>436</v>
      </c>
      <c r="G195" s="17"/>
      <c r="H195" s="18">
        <f t="shared" si="6"/>
        <v>0</v>
      </c>
      <c r="I195" s="20"/>
      <c r="J195" s="19"/>
      <c r="K195" s="22"/>
      <c r="L195" s="75"/>
      <c r="M195" s="75"/>
    </row>
    <row r="196" spans="1:13" ht="75" hidden="1">
      <c r="A196" s="181"/>
      <c r="B196" s="180"/>
      <c r="C196" s="19" t="s">
        <v>42</v>
      </c>
      <c r="D196" s="19" t="s">
        <v>41</v>
      </c>
      <c r="E196" s="182"/>
      <c r="F196" s="16">
        <v>437</v>
      </c>
      <c r="G196" s="17"/>
      <c r="H196" s="18">
        <f t="shared" si="6"/>
        <v>0</v>
      </c>
      <c r="I196" s="20"/>
      <c r="J196" s="19"/>
      <c r="K196" s="22"/>
      <c r="L196" s="75"/>
      <c r="M196" s="75"/>
    </row>
    <row r="197" spans="1:13" ht="105" hidden="1">
      <c r="A197" s="181"/>
      <c r="B197" s="180"/>
      <c r="C197" s="19" t="s">
        <v>40</v>
      </c>
      <c r="D197" s="19" t="s">
        <v>39</v>
      </c>
      <c r="E197" s="182"/>
      <c r="F197" s="16">
        <v>438</v>
      </c>
      <c r="G197" s="17"/>
      <c r="H197" s="18">
        <f t="shared" si="6"/>
        <v>0</v>
      </c>
      <c r="I197" s="20"/>
      <c r="J197" s="19"/>
      <c r="K197" s="22"/>
      <c r="L197" s="75"/>
      <c r="M197" s="75"/>
    </row>
    <row r="198" spans="1:13" s="77" customFormat="1" ht="126" hidden="1">
      <c r="A198" s="177" t="s">
        <v>38</v>
      </c>
      <c r="B198" s="36" t="s">
        <v>37</v>
      </c>
      <c r="C198" s="36" t="s">
        <v>36</v>
      </c>
      <c r="D198" s="37" t="s">
        <v>35</v>
      </c>
      <c r="E198" s="38" t="s">
        <v>34</v>
      </c>
      <c r="F198" s="39"/>
      <c r="G198" s="40"/>
      <c r="H198" s="18">
        <f t="shared" si="6"/>
        <v>0</v>
      </c>
      <c r="I198" s="20"/>
      <c r="J198" s="41"/>
      <c r="K198" s="38"/>
      <c r="L198" s="76"/>
      <c r="M198" s="76"/>
    </row>
    <row r="199" spans="1:13" s="77" customFormat="1" ht="173.25" hidden="1">
      <c r="A199" s="177"/>
      <c r="B199" s="36" t="s">
        <v>33</v>
      </c>
      <c r="C199" s="41" t="s">
        <v>32</v>
      </c>
      <c r="D199" s="41" t="s">
        <v>31</v>
      </c>
      <c r="E199" s="38" t="s">
        <v>30</v>
      </c>
      <c r="F199" s="39">
        <v>749</v>
      </c>
      <c r="G199" s="40"/>
      <c r="H199" s="18">
        <f t="shared" si="6"/>
        <v>0</v>
      </c>
      <c r="I199" s="20"/>
      <c r="J199" s="41"/>
      <c r="K199" s="38"/>
      <c r="L199" s="76"/>
      <c r="M199" s="76"/>
    </row>
    <row r="200" spans="1:13" ht="409.5" hidden="1">
      <c r="A200" s="178" t="s">
        <v>29</v>
      </c>
      <c r="B200" s="179" t="s">
        <v>28</v>
      </c>
      <c r="C200" s="19" t="s">
        <v>27</v>
      </c>
      <c r="D200" s="19" t="s">
        <v>26</v>
      </c>
      <c r="E200" s="19" t="s">
        <v>25</v>
      </c>
      <c r="F200" s="16">
        <v>749</v>
      </c>
      <c r="G200" s="17"/>
      <c r="H200" s="18">
        <f t="shared" si="6"/>
        <v>0</v>
      </c>
      <c r="I200" s="20"/>
      <c r="J200" s="19"/>
      <c r="K200" s="22"/>
      <c r="L200" s="75"/>
      <c r="M200" s="75"/>
    </row>
    <row r="201" spans="1:13" ht="180" hidden="1">
      <c r="A201" s="178"/>
      <c r="B201" s="179"/>
      <c r="C201" s="19" t="s">
        <v>24</v>
      </c>
      <c r="D201" s="19" t="s">
        <v>23</v>
      </c>
      <c r="E201" s="19" t="s">
        <v>22</v>
      </c>
      <c r="F201" s="26"/>
      <c r="G201" s="33"/>
      <c r="H201" s="18">
        <f t="shared" si="6"/>
        <v>0</v>
      </c>
      <c r="I201" s="20"/>
      <c r="J201" s="26"/>
      <c r="K201" s="22"/>
      <c r="L201" s="75"/>
      <c r="M201" s="75"/>
    </row>
    <row r="202" spans="1:13" ht="195" hidden="1">
      <c r="A202" s="178"/>
      <c r="B202" s="179"/>
      <c r="C202" s="19" t="s">
        <v>21</v>
      </c>
      <c r="D202" s="19" t="s">
        <v>20</v>
      </c>
      <c r="E202" s="19" t="s">
        <v>19</v>
      </c>
      <c r="F202" s="26"/>
      <c r="G202" s="33"/>
      <c r="H202" s="18">
        <f t="shared" si="6"/>
        <v>0</v>
      </c>
      <c r="I202" s="20"/>
      <c r="J202" s="26"/>
      <c r="K202" s="22"/>
      <c r="L202" s="75"/>
      <c r="M202" s="75"/>
    </row>
    <row r="203" spans="1:13" ht="225" hidden="1">
      <c r="A203" s="178"/>
      <c r="B203" s="179"/>
      <c r="C203" s="19" t="s">
        <v>18</v>
      </c>
      <c r="D203" s="19" t="s">
        <v>17</v>
      </c>
      <c r="E203" s="19" t="s">
        <v>16</v>
      </c>
      <c r="F203" s="26"/>
      <c r="G203" s="33"/>
      <c r="H203" s="18">
        <f t="shared" si="6"/>
        <v>0</v>
      </c>
      <c r="I203" s="20"/>
      <c r="J203" s="26"/>
      <c r="K203" s="22"/>
      <c r="L203" s="75"/>
      <c r="M203" s="75"/>
    </row>
    <row r="204" spans="1:13" ht="135" hidden="1">
      <c r="A204" s="178"/>
      <c r="B204" s="179"/>
      <c r="C204" s="19" t="s">
        <v>15</v>
      </c>
      <c r="D204" s="19" t="s">
        <v>14</v>
      </c>
      <c r="E204" s="19" t="s">
        <v>13</v>
      </c>
      <c r="F204" s="26"/>
      <c r="G204" s="33"/>
      <c r="H204" s="18">
        <f t="shared" si="6"/>
        <v>0</v>
      </c>
      <c r="I204" s="20"/>
      <c r="J204" s="26"/>
      <c r="K204" s="22"/>
      <c r="L204" s="75"/>
      <c r="M204" s="75"/>
    </row>
    <row r="206" spans="1:13" hidden="1">
      <c r="A206" s="42" t="str">
        <f>B2</f>
        <v>SECRETARÍA DE EDUCACIÓN</v>
      </c>
    </row>
    <row r="207" spans="1:13" ht="15.75" hidden="1">
      <c r="A207" s="49" t="s">
        <v>12</v>
      </c>
      <c r="B207" s="50" t="s">
        <v>11</v>
      </c>
      <c r="C207" s="51" t="s">
        <v>10</v>
      </c>
    </row>
    <row r="208" spans="1:13" ht="45" hidden="1">
      <c r="A208" s="52" t="s">
        <v>9</v>
      </c>
      <c r="B208" s="53">
        <f>I8</f>
        <v>0.6</v>
      </c>
      <c r="C208" s="54" t="str">
        <f>CONCATENATE(J8," 2- ",J9," 3- ",J10," 4- ",J11," 5- ",J13," 6- ",J14," 7- ",J15," 8- ",J16)</f>
        <v xml:space="preserve"> 2-  3-  4-  5-  6-  7-  8- </v>
      </c>
    </row>
    <row r="209" spans="1:8" ht="26.1" hidden="1" customHeight="1">
      <c r="A209" s="52" t="s">
        <v>8</v>
      </c>
      <c r="B209" s="53">
        <f>I22</f>
        <v>0.35</v>
      </c>
      <c r="C209" s="54" t="str">
        <f>CONCATENATE(J22," 2- ",J23," 3- ",J24," 4- ",J25," 5- ",J26," 6- ",J27," 7- ",J28," 8- ",J29," 9- ",J30," 10- ",J31)</f>
        <v xml:space="preserve"> 2-  3- Se observa varias publicaciones  de las cuales así va el PAE es la única actualizada, en cuanto al  Observatorio de Redes Sociales, Encuentro de rectores y Redes Sociales Educativas, si aun es información de interés deberían actualizarla, se evidencia que la ultima actualización corresponde a los años 2016, 2017 y 2019.  4-  5-  6-  7-  8-  9- Es importante publicar información dirigida para los niños, niñas y adolescentes sobre la entidad, sus servicios o sus actividades, de manera didáctica 10- </v>
      </c>
      <c r="E209" s="55" t="s">
        <v>429</v>
      </c>
      <c r="F209" s="55"/>
      <c r="G209" s="56">
        <f>COUNTIF($G$8:$G$154,"SI")</f>
        <v>13</v>
      </c>
      <c r="H209" s="57">
        <f>(G209*100%)/$G$213</f>
        <v>0.15116279069767441</v>
      </c>
    </row>
    <row r="210" spans="1:8" ht="42" hidden="1" customHeight="1">
      <c r="A210" s="52" t="s">
        <v>7</v>
      </c>
      <c r="B210" s="53">
        <f>I32</f>
        <v>0.13157894736842105</v>
      </c>
      <c r="C210" s="54" t="str">
        <f>CONCATENATE(J32," 2- ",J33," 3- ",J34," 4- ",J35," 5- ",J36," 6- ",J37," 7- ",J39," 8- ",J40," 9- ",J41," 10- ",J42," 11- ",J43," 12- ",J44," 13- ",J45," 14- ",J46," 15- ",J47," 16- ",J48," 17- ",J49," 18- ",J50," 19- ",J51," 20- ",J52)</f>
        <v xml:space="preserve">Una vez revisada la pagina la misión no es la misma que se describe en el articulo 224 en el decreto 437 de 2020, es importante realizar la publicación de los objetivos. 2- Una vez revisada la pagina las funciones no son las misma que se describe en el articulo 226 en el decreto 437 de 2020 3- Una vez revisado el link, se observo que no esta visible el mapa de procesos y procedimientos. 4-  5-  6-  7- No se evidencia el enlace con  Sigep, es importante que este este actualizado 8-  9-  10-  11-  12-  13-  14-  15-  16-  17-  18-  19-  20- </v>
      </c>
      <c r="E210" s="55" t="s">
        <v>405</v>
      </c>
      <c r="F210" s="55"/>
      <c r="G210" s="56">
        <f>COUNTIF($G$8:$G$154,"NO")</f>
        <v>63</v>
      </c>
      <c r="H210" s="57">
        <f t="shared" ref="H210:H212" si="7">(G210*100%)/$G$213</f>
        <v>0.73255813953488369</v>
      </c>
    </row>
    <row r="211" spans="1:8" ht="44.1" hidden="1" customHeight="1">
      <c r="A211" s="52" t="s">
        <v>6</v>
      </c>
      <c r="B211" s="53">
        <f>I54</f>
        <v>0.5</v>
      </c>
      <c r="C211" s="54" t="str">
        <f>CONCATENATE(J54," 2- ",J62," 3- ",J63," 4- ",J65)</f>
        <v xml:space="preserve">Una vez revisada la url, se observo que no esta disponible y presenta un error "no está permitido acceder a la URL solicitada.". En cuanto a la otra URL, algunos ítems de esta pagina no se encuentran actualizados 2-  3-  4- </v>
      </c>
      <c r="E211" s="55" t="s">
        <v>430</v>
      </c>
      <c r="F211" s="55"/>
      <c r="G211" s="56">
        <f>COUNTIF($G$8:$G$154,"PARCIAL")</f>
        <v>8</v>
      </c>
      <c r="H211" s="57">
        <f t="shared" si="7"/>
        <v>9.3023255813953487E-2</v>
      </c>
    </row>
    <row r="212" spans="1:8" ht="41.1" hidden="1" customHeight="1">
      <c r="A212" s="52" t="s">
        <v>5</v>
      </c>
      <c r="B212" s="53">
        <f>I83</f>
        <v>1</v>
      </c>
      <c r="C212" s="54" t="str">
        <f>CONCATENATE(" 1- ",J83)</f>
        <v xml:space="preserve"> 1- Se evidencia información del año 2020, agunas de las Url's no están activas</v>
      </c>
      <c r="E212" s="55" t="s">
        <v>431</v>
      </c>
      <c r="F212" s="55"/>
      <c r="G212" s="56">
        <f>COUNTIF($G$8:$G$154,"NO APLICA")</f>
        <v>2</v>
      </c>
      <c r="H212" s="57">
        <f t="shared" si="7"/>
        <v>2.3255813953488372E-2</v>
      </c>
    </row>
    <row r="213" spans="1:8" ht="32.1" hidden="1" customHeight="1">
      <c r="A213" s="52" t="s">
        <v>4</v>
      </c>
      <c r="B213" s="53">
        <f>I90</f>
        <v>0.22222222222222221</v>
      </c>
      <c r="C213" s="54" t="str">
        <f>CONCATENATE(J90," 2- ",J92," 3- ",J93," 4- ",J94," 5- ",J95," 6- ",J96," 7- ",J97," 8- ",J101)</f>
        <v xml:space="preserve"> 2-  3-  4-  5-  6- En la url relacionada no se observan la publicación de los planes de mejoramiento.  7- No se evidencia  informe de las auditorias desde la pagina de las entidades que los realizaron 8- No se observa la publicación de información dirigía a la población vulnerable</v>
      </c>
      <c r="E213" s="58">
        <v>87</v>
      </c>
      <c r="F213" s="26"/>
      <c r="G213" s="59">
        <f>SUM(G209:G212)</f>
        <v>86</v>
      </c>
      <c r="H213" s="60"/>
    </row>
    <row r="214" spans="1:8" ht="32.1" hidden="1" customHeight="1">
      <c r="A214" s="52" t="s">
        <v>3</v>
      </c>
      <c r="B214" s="53">
        <f>I107</f>
        <v>0.625</v>
      </c>
      <c r="C214" s="54" t="str">
        <f>CONCATENATE(J107," 2- ",J108," 3- ",J110)</f>
        <v>Se evidencia la publicación de varias  las paginas de contratación que ya no se usan 2- Se evidencia la publicación de varias  las paginas de contratación que ya no se usan 3- No se observa el enlace del plan de adquisiciones del año 2021 con el que esta publicado en SECOP, ya que los que se observan son vigencias anteriores</v>
      </c>
      <c r="E214" s="61"/>
      <c r="F214" s="61"/>
      <c r="G214" s="59">
        <f>E213-G213</f>
        <v>1</v>
      </c>
      <c r="H214" s="60"/>
    </row>
    <row r="215" spans="1:8" ht="35.1" hidden="1" customHeight="1">
      <c r="A215" s="52" t="s">
        <v>2</v>
      </c>
      <c r="B215" s="53">
        <f>I111</f>
        <v>0</v>
      </c>
      <c r="C215" s="54" t="str">
        <f>CONCATENATE(J111," 2- ",J112," 3- ",J113," 4- ",J114," 5- ",J115)</f>
        <v xml:space="preserve">Es importante comunicar cuales son los trámites y servicios que oferta la entidad 2-  3-  4-  5- </v>
      </c>
      <c r="E215" s="62">
        <v>1</v>
      </c>
      <c r="G215" s="63"/>
    </row>
    <row r="216" spans="1:8" ht="44.1" hidden="1" customHeight="1">
      <c r="A216" s="52" t="s">
        <v>1</v>
      </c>
      <c r="B216" s="53">
        <f>I116</f>
        <v>0</v>
      </c>
      <c r="C216" s="54" t="str">
        <f>CONCATENATE(J117," 2- ",J120," 3- ",J121," - ",J122," 4- ",J123," - ",J124," 5- ",J125," 6- ",J126," 10- ",J127," 7- ",J130," 3- ",J131," 8- ",J132," 9- ",J133," 10- ",J134," 11- ",J135," 12- ",J136," 13- ",J137," 14- ",J139," 15- ",J140," 16- ",J141," 17- ",J142," 18- ",J143," 19- ",J146," 20- ",J147," 21- ",J148," 22- ",J149," 23- ",J150," 24- ",J151," 25- ",J152," 26- ",J153," 27- ",J154)</f>
        <v xml:space="preserve">El Índice de información Clasificada y Reservada es el inventario de la información pública generada, obtenida, adquirida o controlada por la entidad con las características es importante realizar la publicación de este registro de activos 2-  3-  -  4-  -  5-  6-  10- El Índice de información Clasificada y Reservada es el inventario de la información pública generada, obtenida, adquirida o controlada por la entidad con las características es importante realizar la publicación de este índice 7-  3-  8-  9-  10-  11-  12-  13-  14-  15-  16-  17-  18- El Índice de información Clasificada y Reservada es el inventario de la información pública generada, obtenida, adquirida o controlada por la entidad con las características es importante realizar la publicación de este esquema de publicación de información
 19-  20-  21-  22-  23-  24-  25-  26-  27- </v>
      </c>
      <c r="E216" s="62">
        <f>B217</f>
        <v>0.38097790773229367</v>
      </c>
      <c r="F216" s="64"/>
      <c r="G216" s="65">
        <f>E215-E216</f>
        <v>0.61902209226770633</v>
      </c>
    </row>
    <row r="217" spans="1:8" ht="31.5" hidden="1">
      <c r="A217" s="66" t="s">
        <v>0</v>
      </c>
      <c r="B217" s="67">
        <f>AVERAGE(B208:B216)</f>
        <v>0.38097790773229367</v>
      </c>
      <c r="C217" s="67"/>
    </row>
  </sheetData>
  <sheetProtection algorithmName="SHA-512" hashValue="gckVbjZk84WV+SVtmAnYQeQKhaB/sKgSpb0CT/3Mw6ftmXfw8ASFOx8N7mItstSniTC2R81OWzLnw7yHozlbzg==" saltValue="NcGrf5arYtODyR18pkmP4A==" spinCount="100000" sheet="1" objects="1" scenarios="1"/>
  <autoFilter ref="A6:M169"/>
  <mergeCells count="123">
    <mergeCell ref="E159:E160"/>
    <mergeCell ref="A198:A199"/>
    <mergeCell ref="A200:A204"/>
    <mergeCell ref="B200:B204"/>
    <mergeCell ref="B161:B162"/>
    <mergeCell ref="E161:E162"/>
    <mergeCell ref="B164:B169"/>
    <mergeCell ref="E164:E169"/>
    <mergeCell ref="A170:A197"/>
    <mergeCell ref="B171:B197"/>
    <mergeCell ref="E171:E174"/>
    <mergeCell ref="E176:E197"/>
    <mergeCell ref="A107:A110"/>
    <mergeCell ref="I107:I110"/>
    <mergeCell ref="A111:A115"/>
    <mergeCell ref="B111:B115"/>
    <mergeCell ref="E111:E115"/>
    <mergeCell ref="G111:G112"/>
    <mergeCell ref="H111:H112"/>
    <mergeCell ref="I111:I115"/>
    <mergeCell ref="A116:A169"/>
    <mergeCell ref="I116:I154"/>
    <mergeCell ref="B117:B126"/>
    <mergeCell ref="E117:E126"/>
    <mergeCell ref="H117:H118"/>
    <mergeCell ref="B127:B142"/>
    <mergeCell ref="E127:E142"/>
    <mergeCell ref="H127:H128"/>
    <mergeCell ref="B143:B154"/>
    <mergeCell ref="E143:E154"/>
    <mergeCell ref="H143:H144"/>
    <mergeCell ref="B155:B156"/>
    <mergeCell ref="E155:E156"/>
    <mergeCell ref="B157:B158"/>
    <mergeCell ref="E157:E158"/>
    <mergeCell ref="B159:B160"/>
    <mergeCell ref="B102:B106"/>
    <mergeCell ref="E102:E106"/>
    <mergeCell ref="A90:A106"/>
    <mergeCell ref="B90:B94"/>
    <mergeCell ref="E90:E94"/>
    <mergeCell ref="J90:J92"/>
    <mergeCell ref="B96:B97"/>
    <mergeCell ref="E96:E97"/>
    <mergeCell ref="B98:B100"/>
    <mergeCell ref="E98:E100"/>
    <mergeCell ref="G90:G92"/>
    <mergeCell ref="H90:H92"/>
    <mergeCell ref="I90:I101"/>
    <mergeCell ref="A54:A65"/>
    <mergeCell ref="B54:B61"/>
    <mergeCell ref="E54:E61"/>
    <mergeCell ref="I54:I65"/>
    <mergeCell ref="B62:B64"/>
    <mergeCell ref="E62:E64"/>
    <mergeCell ref="A66:A89"/>
    <mergeCell ref="B66:B73"/>
    <mergeCell ref="E66:E73"/>
    <mergeCell ref="B74:B82"/>
    <mergeCell ref="E74:E82"/>
    <mergeCell ref="M22:M31"/>
    <mergeCell ref="L8:L16"/>
    <mergeCell ref="M8:M16"/>
    <mergeCell ref="B13:B16"/>
    <mergeCell ref="E13:E16"/>
    <mergeCell ref="B17:B20"/>
    <mergeCell ref="E17:E20"/>
    <mergeCell ref="A22:A31"/>
    <mergeCell ref="B22:B23"/>
    <mergeCell ref="E22:E23"/>
    <mergeCell ref="I22:I31"/>
    <mergeCell ref="L22:L31"/>
    <mergeCell ref="J39:J50"/>
    <mergeCell ref="K39:K50"/>
    <mergeCell ref="J54:J63"/>
    <mergeCell ref="K54:K63"/>
    <mergeCell ref="K90:K92"/>
    <mergeCell ref="A1:J1"/>
    <mergeCell ref="A5:C5"/>
    <mergeCell ref="G5:I5"/>
    <mergeCell ref="J5:J6"/>
    <mergeCell ref="A7:A21"/>
    <mergeCell ref="B8:B12"/>
    <mergeCell ref="E8:E12"/>
    <mergeCell ref="I8:I16"/>
    <mergeCell ref="A32:A53"/>
    <mergeCell ref="I32:I52"/>
    <mergeCell ref="B35:B37"/>
    <mergeCell ref="E35:E37"/>
    <mergeCell ref="B39:B50"/>
    <mergeCell ref="E39:E50"/>
    <mergeCell ref="G40:G41"/>
    <mergeCell ref="H40:H41"/>
    <mergeCell ref="J75:J82"/>
    <mergeCell ref="B85:B88"/>
    <mergeCell ref="E85:E88"/>
    <mergeCell ref="K127:K142"/>
    <mergeCell ref="J143:J154"/>
    <mergeCell ref="K143:K154"/>
    <mergeCell ref="J111:J115"/>
    <mergeCell ref="K111:K115"/>
    <mergeCell ref="J117:J126"/>
    <mergeCell ref="K117:K126"/>
    <mergeCell ref="J127:J142"/>
    <mergeCell ref="G117:G118"/>
    <mergeCell ref="G127:G128"/>
    <mergeCell ref="G143:G144"/>
    <mergeCell ref="L117:L126"/>
    <mergeCell ref="M117:M126"/>
    <mergeCell ref="L127:L142"/>
    <mergeCell ref="M127:M142"/>
    <mergeCell ref="L143:L154"/>
    <mergeCell ref="M143:M154"/>
    <mergeCell ref="L90:L101"/>
    <mergeCell ref="M90:M101"/>
    <mergeCell ref="L32:L52"/>
    <mergeCell ref="M32:M52"/>
    <mergeCell ref="L54:L63"/>
    <mergeCell ref="M54:M63"/>
    <mergeCell ref="L107:L110"/>
    <mergeCell ref="M107:M110"/>
    <mergeCell ref="L111:L115"/>
    <mergeCell ref="M111:M115"/>
  </mergeCells>
  <hyperlinks>
    <hyperlink ref="K8" r:id="rId1"/>
    <hyperlink ref="K26" r:id="rId2"/>
    <hyperlink ref="K28" r:id="rId3"/>
    <hyperlink ref="K33" r:id="rId4"/>
    <hyperlink ref="K32" r:id="rId5"/>
    <hyperlink ref="K34" r:id="rId6"/>
    <hyperlink ref="K35" r:id="rId7"/>
    <hyperlink ref="K38" r:id="rId8"/>
    <hyperlink ref="K54" r:id="rId9" display="http://www.cundinamarca.gov.co/Home/SecretariasEntidades.gc/Secretariadeeducacion/SecretariaEducacionDespliegue/ascentrodoc_contenidos/csecreedu_centrodoc_juriscundi"/>
    <hyperlink ref="K83" r:id="rId10" display="http://www.cundinamarca.gov.co/dependencias/seceducacion/ascomunidadeducativa_contenidos/csecreedu_comunedu_bienestar"/>
    <hyperlink ref="K90" r:id="rId11"/>
    <hyperlink ref="K93" r:id="rId12"/>
    <hyperlink ref="K107" r:id="rId13"/>
    <hyperlink ref="K108" r:id="rId14"/>
    <hyperlink ref="K110" r:id="rId15"/>
  </hyperlinks>
  <pageMargins left="0.7" right="0.7" top="0.75" bottom="0.75" header="0.51180555555555496" footer="0.51180555555555496"/>
  <pageSetup firstPageNumber="0" orientation="portrait" horizontalDpi="300" verticalDpi="300" r:id="rId16"/>
  <tableParts count="1">
    <tablePart r:id="rId17"/>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Lista!$A$1:$A$4</xm:f>
          </x14:formula1>
          <xm:sqref>G8:G154</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zoomScale="89" zoomScaleNormal="85" workbookViewId="0">
      <pane xSplit="2" ySplit="7" topLeftCell="C8" activePane="bottomRight" state="frozen"/>
      <selection pane="topRight" activeCell="C1" sqref="C1"/>
      <selection pane="bottomLeft" activeCell="A8" sqref="A8"/>
      <selection pane="bottomRight" activeCell="L8" sqref="L8:L16"/>
    </sheetView>
  </sheetViews>
  <sheetFormatPr baseColWidth="10" defaultColWidth="9.140625" defaultRowHeight="15"/>
  <cols>
    <col min="1" max="1" width="31.7109375" style="42" customWidth="1"/>
    <col min="2" max="2" width="19.7109375" style="43" customWidth="1"/>
    <col min="3" max="3" width="38.7109375" style="43" customWidth="1"/>
    <col min="4" max="4" width="41" style="43" customWidth="1"/>
    <col min="5" max="5" width="13.7109375" style="43" customWidth="1"/>
    <col min="6" max="6" width="11.42578125" style="43" hidden="1" customWidth="1"/>
    <col min="7" max="7" width="12.85546875" style="44" customWidth="1"/>
    <col min="8" max="8" width="13" style="45" customWidth="1"/>
    <col min="9" max="9" width="12.7109375" style="46" customWidth="1"/>
    <col min="10" max="10" width="46.28515625" style="43" customWidth="1"/>
    <col min="11" max="11" width="40.28515625" style="43" customWidth="1"/>
    <col min="12" max="12" width="31" style="9" customWidth="1"/>
    <col min="13" max="13" width="54.140625" style="9" customWidth="1"/>
    <col min="14" max="16384" width="9.140625" style="9"/>
  </cols>
  <sheetData>
    <row r="1" spans="1:13">
      <c r="A1" s="205" t="s">
        <v>428</v>
      </c>
      <c r="B1" s="205"/>
      <c r="C1" s="205"/>
      <c r="D1" s="205"/>
      <c r="E1" s="205"/>
      <c r="F1" s="205"/>
      <c r="G1" s="205"/>
      <c r="H1" s="205"/>
      <c r="I1" s="205"/>
      <c r="J1" s="205"/>
    </row>
    <row r="2" spans="1:13">
      <c r="A2" s="78" t="s">
        <v>427</v>
      </c>
      <c r="B2" s="79" t="s">
        <v>913</v>
      </c>
    </row>
    <row r="3" spans="1:13" ht="15.75" hidden="1" customHeight="1">
      <c r="A3" s="78" t="s">
        <v>426</v>
      </c>
      <c r="B3" s="80"/>
      <c r="C3" s="80"/>
      <c r="D3" s="80"/>
    </row>
    <row r="4" spans="1:13">
      <c r="A4" s="42" t="s">
        <v>425</v>
      </c>
      <c r="B4" s="81">
        <v>44348</v>
      </c>
    </row>
    <row r="5" spans="1:13" ht="15.95" customHeight="1">
      <c r="A5" s="206" t="s">
        <v>424</v>
      </c>
      <c r="B5" s="206"/>
      <c r="C5" s="206"/>
      <c r="D5" s="11" t="s">
        <v>423</v>
      </c>
      <c r="E5" s="11" t="s">
        <v>422</v>
      </c>
      <c r="F5" s="11" t="s">
        <v>421</v>
      </c>
      <c r="G5" s="207" t="s">
        <v>420</v>
      </c>
      <c r="H5" s="207"/>
      <c r="I5" s="207"/>
      <c r="J5" s="208" t="s">
        <v>419</v>
      </c>
      <c r="K5" s="125" t="s">
        <v>418</v>
      </c>
      <c r="L5" s="73" t="s">
        <v>417</v>
      </c>
      <c r="M5" s="73" t="s">
        <v>416</v>
      </c>
    </row>
    <row r="6" spans="1:13" ht="15.95" customHeight="1">
      <c r="A6" s="11" t="s">
        <v>12</v>
      </c>
      <c r="B6" s="11" t="s">
        <v>415</v>
      </c>
      <c r="C6" s="11" t="s">
        <v>414</v>
      </c>
      <c r="D6" s="11"/>
      <c r="E6" s="11"/>
      <c r="F6" s="11"/>
      <c r="G6" s="13" t="s">
        <v>413</v>
      </c>
      <c r="H6" s="14" t="s">
        <v>412</v>
      </c>
      <c r="I6" s="12" t="s">
        <v>411</v>
      </c>
      <c r="J6" s="209"/>
      <c r="K6" s="86"/>
      <c r="L6" s="74"/>
      <c r="M6" s="74"/>
    </row>
    <row r="7" spans="1:13" ht="30" hidden="1">
      <c r="A7" s="183" t="s">
        <v>410</v>
      </c>
      <c r="B7" s="19" t="s">
        <v>409</v>
      </c>
      <c r="C7" s="19" t="s">
        <v>408</v>
      </c>
      <c r="D7" s="19" t="s">
        <v>407</v>
      </c>
      <c r="E7" s="19" t="s">
        <v>406</v>
      </c>
      <c r="F7" s="16">
        <v>353</v>
      </c>
      <c r="G7" s="17" t="s">
        <v>405</v>
      </c>
      <c r="H7" s="18">
        <f t="shared" ref="H7:H37" si="0">IF(G7="SI",1,IF(G7="PARCIAL",0.5,IF(G7="NO APLICA","",0)))</f>
        <v>0</v>
      </c>
      <c r="I7" s="20"/>
      <c r="J7" s="19"/>
      <c r="K7" s="26"/>
      <c r="L7" s="75"/>
      <c r="M7" s="75"/>
    </row>
    <row r="8" spans="1:13" ht="30">
      <c r="A8" s="183"/>
      <c r="B8" s="180" t="s">
        <v>404</v>
      </c>
      <c r="C8" s="19" t="s">
        <v>403</v>
      </c>
      <c r="D8" s="19" t="s">
        <v>402</v>
      </c>
      <c r="E8" s="180" t="s">
        <v>337</v>
      </c>
      <c r="F8" s="16">
        <v>200</v>
      </c>
      <c r="G8" s="17" t="s">
        <v>405</v>
      </c>
      <c r="H8" s="18">
        <f t="shared" si="0"/>
        <v>0</v>
      </c>
      <c r="I8" s="184">
        <v>0</v>
      </c>
      <c r="J8" s="210"/>
      <c r="K8" s="174"/>
      <c r="L8" s="168"/>
      <c r="M8" s="168"/>
    </row>
    <row r="9" spans="1:13" ht="60">
      <c r="A9" s="183"/>
      <c r="B9" s="180"/>
      <c r="C9" s="19" t="s">
        <v>401</v>
      </c>
      <c r="D9" s="19" t="s">
        <v>400</v>
      </c>
      <c r="E9" s="180"/>
      <c r="F9" s="16">
        <v>201</v>
      </c>
      <c r="G9" s="17" t="s">
        <v>405</v>
      </c>
      <c r="H9" s="18">
        <f t="shared" si="0"/>
        <v>0</v>
      </c>
      <c r="I9" s="184"/>
      <c r="J9" s="251"/>
      <c r="K9" s="213"/>
      <c r="L9" s="169"/>
      <c r="M9" s="169"/>
    </row>
    <row r="10" spans="1:13">
      <c r="A10" s="183"/>
      <c r="B10" s="180"/>
      <c r="C10" s="19" t="s">
        <v>399</v>
      </c>
      <c r="D10" s="19"/>
      <c r="E10" s="180"/>
      <c r="F10" s="16">
        <v>202</v>
      </c>
      <c r="G10" s="17" t="s">
        <v>405</v>
      </c>
      <c r="H10" s="18">
        <f t="shared" si="0"/>
        <v>0</v>
      </c>
      <c r="I10" s="184"/>
      <c r="J10" s="251"/>
      <c r="K10" s="213"/>
      <c r="L10" s="169"/>
      <c r="M10" s="169"/>
    </row>
    <row r="11" spans="1:13" ht="15.95" hidden="1" customHeight="1">
      <c r="A11" s="183"/>
      <c r="B11" s="180"/>
      <c r="C11" s="19" t="s">
        <v>398</v>
      </c>
      <c r="D11" s="19" t="s">
        <v>397</v>
      </c>
      <c r="E11" s="180"/>
      <c r="F11" s="16">
        <v>203</v>
      </c>
      <c r="G11" s="17" t="s">
        <v>405</v>
      </c>
      <c r="H11" s="18">
        <f t="shared" si="0"/>
        <v>0</v>
      </c>
      <c r="I11" s="184"/>
      <c r="J11" s="251"/>
      <c r="K11" s="213"/>
      <c r="L11" s="169"/>
      <c r="M11" s="169"/>
    </row>
    <row r="12" spans="1:13" ht="90" hidden="1" customHeight="1">
      <c r="A12" s="183"/>
      <c r="B12" s="180"/>
      <c r="C12" s="19" t="s">
        <v>396</v>
      </c>
      <c r="D12" s="19" t="s">
        <v>395</v>
      </c>
      <c r="E12" s="180"/>
      <c r="F12" s="16">
        <v>204</v>
      </c>
      <c r="G12" s="17" t="s">
        <v>405</v>
      </c>
      <c r="H12" s="18">
        <f t="shared" si="0"/>
        <v>0</v>
      </c>
      <c r="I12" s="184"/>
      <c r="J12" s="251"/>
      <c r="K12" s="213"/>
      <c r="L12" s="169"/>
      <c r="M12" s="169"/>
    </row>
    <row r="13" spans="1:13">
      <c r="A13" s="183"/>
      <c r="B13" s="180" t="s">
        <v>394</v>
      </c>
      <c r="C13" s="19" t="s">
        <v>393</v>
      </c>
      <c r="D13" s="19" t="s">
        <v>392</v>
      </c>
      <c r="E13" s="180" t="s">
        <v>391</v>
      </c>
      <c r="F13" s="16">
        <v>205</v>
      </c>
      <c r="G13" s="17" t="s">
        <v>405</v>
      </c>
      <c r="H13" s="18">
        <f t="shared" si="0"/>
        <v>0</v>
      </c>
      <c r="I13" s="184"/>
      <c r="J13" s="251"/>
      <c r="K13" s="213"/>
      <c r="L13" s="169"/>
      <c r="M13" s="169"/>
    </row>
    <row r="14" spans="1:13" ht="63.95" hidden="1" customHeight="1">
      <c r="A14" s="183"/>
      <c r="B14" s="180"/>
      <c r="C14" s="19" t="s">
        <v>390</v>
      </c>
      <c r="D14" s="19" t="s">
        <v>389</v>
      </c>
      <c r="E14" s="180"/>
      <c r="F14" s="16">
        <v>206</v>
      </c>
      <c r="G14" s="17" t="s">
        <v>405</v>
      </c>
      <c r="H14" s="18">
        <f t="shared" si="0"/>
        <v>0</v>
      </c>
      <c r="I14" s="184"/>
      <c r="J14" s="251"/>
      <c r="K14" s="213"/>
      <c r="L14" s="169"/>
      <c r="M14" s="169"/>
    </row>
    <row r="15" spans="1:13">
      <c r="A15" s="183"/>
      <c r="B15" s="180"/>
      <c r="C15" s="19" t="s">
        <v>388</v>
      </c>
      <c r="D15" s="19"/>
      <c r="E15" s="180"/>
      <c r="F15" s="16">
        <v>207</v>
      </c>
      <c r="G15" s="17" t="s">
        <v>405</v>
      </c>
      <c r="H15" s="18">
        <f t="shared" si="0"/>
        <v>0</v>
      </c>
      <c r="I15" s="184"/>
      <c r="J15" s="251"/>
      <c r="K15" s="213"/>
      <c r="L15" s="169"/>
      <c r="M15" s="169"/>
    </row>
    <row r="16" spans="1:13" ht="45">
      <c r="A16" s="183"/>
      <c r="B16" s="180"/>
      <c r="C16" s="19" t="s">
        <v>387</v>
      </c>
      <c r="D16" s="19" t="s">
        <v>386</v>
      </c>
      <c r="E16" s="180"/>
      <c r="F16" s="16">
        <v>208</v>
      </c>
      <c r="G16" s="17" t="s">
        <v>431</v>
      </c>
      <c r="H16" s="18" t="str">
        <f t="shared" si="0"/>
        <v/>
      </c>
      <c r="I16" s="184"/>
      <c r="J16" s="211"/>
      <c r="K16" s="212"/>
      <c r="L16" s="170"/>
      <c r="M16" s="170"/>
    </row>
    <row r="17" spans="1:13" ht="32.1" hidden="1" customHeight="1">
      <c r="A17" s="183"/>
      <c r="B17" s="180" t="s">
        <v>385</v>
      </c>
      <c r="C17" s="19" t="s">
        <v>384</v>
      </c>
      <c r="D17" s="19"/>
      <c r="E17" s="180" t="s">
        <v>383</v>
      </c>
      <c r="F17" s="16">
        <v>209</v>
      </c>
      <c r="G17" s="17"/>
      <c r="H17" s="18">
        <f t="shared" si="0"/>
        <v>0</v>
      </c>
      <c r="I17" s="20"/>
      <c r="J17" s="19"/>
      <c r="K17" s="26"/>
      <c r="L17" s="75"/>
      <c r="M17" s="75"/>
    </row>
    <row r="18" spans="1:13" ht="15.95" hidden="1" customHeight="1">
      <c r="A18" s="183"/>
      <c r="B18" s="180"/>
      <c r="C18" s="19" t="s">
        <v>382</v>
      </c>
      <c r="D18" s="19"/>
      <c r="E18" s="180"/>
      <c r="F18" s="16">
        <v>210</v>
      </c>
      <c r="G18" s="17"/>
      <c r="H18" s="18">
        <f t="shared" si="0"/>
        <v>0</v>
      </c>
      <c r="I18" s="20"/>
      <c r="J18" s="19"/>
      <c r="K18" s="26"/>
      <c r="L18" s="75"/>
      <c r="M18" s="75"/>
    </row>
    <row r="19" spans="1:13" ht="32.1" hidden="1" customHeight="1">
      <c r="A19" s="183"/>
      <c r="B19" s="180"/>
      <c r="C19" s="19" t="s">
        <v>381</v>
      </c>
      <c r="D19" s="19"/>
      <c r="E19" s="180"/>
      <c r="F19" s="16">
        <v>211</v>
      </c>
      <c r="G19" s="17"/>
      <c r="H19" s="18">
        <f t="shared" si="0"/>
        <v>0</v>
      </c>
      <c r="I19" s="20"/>
      <c r="J19" s="19"/>
      <c r="K19" s="26"/>
      <c r="L19" s="75"/>
      <c r="M19" s="75"/>
    </row>
    <row r="20" spans="1:13" ht="32.1" hidden="1" customHeight="1">
      <c r="A20" s="183"/>
      <c r="B20" s="180"/>
      <c r="C20" s="19" t="s">
        <v>380</v>
      </c>
      <c r="D20" s="19"/>
      <c r="E20" s="180"/>
      <c r="F20" s="16">
        <v>212</v>
      </c>
      <c r="G20" s="17"/>
      <c r="H20" s="18">
        <f t="shared" si="0"/>
        <v>0</v>
      </c>
      <c r="I20" s="20"/>
      <c r="J20" s="19"/>
      <c r="K20" s="26"/>
      <c r="L20" s="75"/>
      <c r="M20" s="75"/>
    </row>
    <row r="21" spans="1:13" ht="96" hidden="1" customHeight="1">
      <c r="A21" s="183"/>
      <c r="B21" s="19" t="s">
        <v>379</v>
      </c>
      <c r="C21" s="19" t="s">
        <v>378</v>
      </c>
      <c r="D21" s="19" t="s">
        <v>377</v>
      </c>
      <c r="E21" s="19" t="s">
        <v>376</v>
      </c>
      <c r="F21" s="16">
        <v>213</v>
      </c>
      <c r="G21" s="17"/>
      <c r="H21" s="18">
        <f t="shared" si="0"/>
        <v>0</v>
      </c>
      <c r="I21" s="20"/>
      <c r="J21" s="19"/>
      <c r="K21" s="26"/>
      <c r="L21" s="75"/>
      <c r="M21" s="75"/>
    </row>
    <row r="22" spans="1:13" ht="135">
      <c r="A22" s="183" t="s">
        <v>375</v>
      </c>
      <c r="B22" s="180" t="s">
        <v>374</v>
      </c>
      <c r="C22" s="19" t="s">
        <v>373</v>
      </c>
      <c r="D22" s="19" t="s">
        <v>372</v>
      </c>
      <c r="E22" s="180" t="s">
        <v>371</v>
      </c>
      <c r="F22" s="16">
        <v>214</v>
      </c>
      <c r="G22" s="17" t="s">
        <v>431</v>
      </c>
      <c r="H22" s="18" t="str">
        <f t="shared" si="0"/>
        <v/>
      </c>
      <c r="I22" s="184">
        <v>0</v>
      </c>
      <c r="J22" s="19"/>
      <c r="K22" s="154"/>
      <c r="L22" s="168"/>
      <c r="M22" s="168"/>
    </row>
    <row r="23" spans="1:13" ht="90">
      <c r="A23" s="183"/>
      <c r="B23" s="180"/>
      <c r="C23" s="19" t="s">
        <v>370</v>
      </c>
      <c r="D23" s="19" t="s">
        <v>369</v>
      </c>
      <c r="E23" s="180"/>
      <c r="F23" s="16">
        <v>215</v>
      </c>
      <c r="G23" s="17" t="s">
        <v>431</v>
      </c>
      <c r="H23" s="18" t="str">
        <f t="shared" si="0"/>
        <v/>
      </c>
      <c r="I23" s="184"/>
      <c r="J23" s="19"/>
      <c r="K23" s="26"/>
      <c r="L23" s="169"/>
      <c r="M23" s="169"/>
    </row>
    <row r="24" spans="1:13" ht="75">
      <c r="A24" s="183"/>
      <c r="B24" s="19" t="s">
        <v>368</v>
      </c>
      <c r="C24" s="19" t="s">
        <v>367</v>
      </c>
      <c r="D24" s="19" t="s">
        <v>366</v>
      </c>
      <c r="E24" s="19"/>
      <c r="F24" s="16">
        <v>216</v>
      </c>
      <c r="G24" s="17" t="s">
        <v>431</v>
      </c>
      <c r="H24" s="18" t="str">
        <f t="shared" si="0"/>
        <v/>
      </c>
      <c r="I24" s="184"/>
      <c r="J24" s="19"/>
      <c r="K24" s="26"/>
      <c r="L24" s="169"/>
      <c r="M24" s="169"/>
    </row>
    <row r="25" spans="1:13" ht="75">
      <c r="A25" s="183"/>
      <c r="B25" s="19" t="s">
        <v>365</v>
      </c>
      <c r="C25" s="19" t="s">
        <v>364</v>
      </c>
      <c r="D25" s="19"/>
      <c r="E25" s="19"/>
      <c r="F25" s="16">
        <v>217</v>
      </c>
      <c r="G25" s="17" t="s">
        <v>431</v>
      </c>
      <c r="H25" s="18" t="str">
        <f t="shared" si="0"/>
        <v/>
      </c>
      <c r="I25" s="184"/>
      <c r="J25" s="19"/>
      <c r="K25" s="26"/>
      <c r="L25" s="169"/>
      <c r="M25" s="169"/>
    </row>
    <row r="26" spans="1:13" ht="75">
      <c r="A26" s="183"/>
      <c r="B26" s="19" t="s">
        <v>363</v>
      </c>
      <c r="C26" s="19" t="s">
        <v>362</v>
      </c>
      <c r="D26" s="19" t="s">
        <v>361</v>
      </c>
      <c r="E26" s="19"/>
      <c r="F26" s="16">
        <v>218</v>
      </c>
      <c r="G26" s="17" t="s">
        <v>431</v>
      </c>
      <c r="H26" s="18" t="str">
        <f t="shared" si="0"/>
        <v/>
      </c>
      <c r="I26" s="184"/>
      <c r="J26" s="19"/>
      <c r="K26" s="26"/>
      <c r="L26" s="169"/>
      <c r="M26" s="169"/>
    </row>
    <row r="27" spans="1:13" ht="45">
      <c r="A27" s="183"/>
      <c r="B27" s="19" t="s">
        <v>360</v>
      </c>
      <c r="C27" s="19" t="s">
        <v>359</v>
      </c>
      <c r="D27" s="19"/>
      <c r="E27" s="19"/>
      <c r="F27" s="16">
        <v>219</v>
      </c>
      <c r="G27" s="17" t="s">
        <v>431</v>
      </c>
      <c r="H27" s="18" t="str">
        <f t="shared" si="0"/>
        <v/>
      </c>
      <c r="I27" s="184"/>
      <c r="J27" s="19"/>
      <c r="K27" s="26"/>
      <c r="L27" s="169"/>
      <c r="M27" s="169"/>
    </row>
    <row r="28" spans="1:13" ht="60">
      <c r="A28" s="183"/>
      <c r="B28" s="19" t="s">
        <v>358</v>
      </c>
      <c r="C28" s="19" t="s">
        <v>357</v>
      </c>
      <c r="D28" s="19"/>
      <c r="E28" s="19"/>
      <c r="F28" s="16">
        <v>220</v>
      </c>
      <c r="G28" s="17" t="s">
        <v>431</v>
      </c>
      <c r="H28" s="18" t="str">
        <f t="shared" si="0"/>
        <v/>
      </c>
      <c r="I28" s="184"/>
      <c r="J28" s="19"/>
      <c r="K28" s="26"/>
      <c r="L28" s="169"/>
      <c r="M28" s="169"/>
    </row>
    <row r="29" spans="1:13" ht="45">
      <c r="A29" s="183"/>
      <c r="B29" s="19" t="s">
        <v>356</v>
      </c>
      <c r="C29" s="19" t="s">
        <v>355</v>
      </c>
      <c r="D29" s="19"/>
      <c r="E29" s="19"/>
      <c r="F29" s="16">
        <v>221</v>
      </c>
      <c r="G29" s="17" t="s">
        <v>431</v>
      </c>
      <c r="H29" s="18" t="str">
        <f t="shared" si="0"/>
        <v/>
      </c>
      <c r="I29" s="184"/>
      <c r="J29" s="19"/>
      <c r="K29" s="26"/>
      <c r="L29" s="169"/>
      <c r="M29" s="169"/>
    </row>
    <row r="30" spans="1:13" ht="75">
      <c r="A30" s="183"/>
      <c r="B30" s="19" t="s">
        <v>354</v>
      </c>
      <c r="C30" s="19" t="s">
        <v>353</v>
      </c>
      <c r="D30" s="19"/>
      <c r="E30" s="19" t="s">
        <v>352</v>
      </c>
      <c r="F30" s="16">
        <v>222</v>
      </c>
      <c r="G30" s="17" t="s">
        <v>431</v>
      </c>
      <c r="H30" s="18" t="str">
        <f t="shared" si="0"/>
        <v/>
      </c>
      <c r="I30" s="184"/>
      <c r="J30" s="19"/>
      <c r="K30" s="26"/>
      <c r="L30" s="169"/>
      <c r="M30" s="169"/>
    </row>
    <row r="31" spans="1:13" ht="60">
      <c r="A31" s="183"/>
      <c r="B31" s="19" t="s">
        <v>351</v>
      </c>
      <c r="C31" s="19" t="s">
        <v>350</v>
      </c>
      <c r="D31" s="19" t="s">
        <v>349</v>
      </c>
      <c r="E31" s="19" t="s">
        <v>345</v>
      </c>
      <c r="F31" s="16">
        <v>223</v>
      </c>
      <c r="G31" s="17" t="s">
        <v>431</v>
      </c>
      <c r="H31" s="18" t="str">
        <f t="shared" si="0"/>
        <v/>
      </c>
      <c r="I31" s="184"/>
      <c r="J31" s="19"/>
      <c r="K31" s="26"/>
      <c r="L31" s="170"/>
      <c r="M31" s="170"/>
    </row>
    <row r="32" spans="1:13" ht="63.95" customHeight="1">
      <c r="A32" s="183" t="s">
        <v>348</v>
      </c>
      <c r="B32" s="19" t="s">
        <v>347</v>
      </c>
      <c r="C32" s="83" t="s">
        <v>346</v>
      </c>
      <c r="D32" s="19"/>
      <c r="E32" s="19" t="s">
        <v>345</v>
      </c>
      <c r="F32" s="16">
        <v>224</v>
      </c>
      <c r="G32" s="17" t="s">
        <v>430</v>
      </c>
      <c r="H32" s="18">
        <f t="shared" si="0"/>
        <v>0.5</v>
      </c>
      <c r="I32" s="184">
        <f>AVERAGE(H32,H33,H34,H35,H38,H39,H40,H42,H43,H44,H45,H46,H47,H48,H49,H50,H52)</f>
        <v>0.13333333333333333</v>
      </c>
      <c r="J32" s="19" t="s">
        <v>1234</v>
      </c>
      <c r="K32" s="174" t="s">
        <v>916</v>
      </c>
      <c r="L32" s="168"/>
      <c r="M32" s="168"/>
    </row>
    <row r="33" spans="1:13" ht="75">
      <c r="A33" s="183"/>
      <c r="B33" s="19" t="s">
        <v>344</v>
      </c>
      <c r="C33" s="83" t="s">
        <v>343</v>
      </c>
      <c r="D33" s="19"/>
      <c r="E33" s="19" t="s">
        <v>337</v>
      </c>
      <c r="F33" s="16">
        <v>225</v>
      </c>
      <c r="G33" s="17" t="s">
        <v>430</v>
      </c>
      <c r="H33" s="18">
        <f t="shared" si="0"/>
        <v>0.5</v>
      </c>
      <c r="I33" s="184"/>
      <c r="J33" s="19" t="s">
        <v>1235</v>
      </c>
      <c r="K33" s="213"/>
      <c r="L33" s="169"/>
      <c r="M33" s="169"/>
    </row>
    <row r="34" spans="1:13" ht="45">
      <c r="A34" s="183"/>
      <c r="B34" s="19" t="s">
        <v>342</v>
      </c>
      <c r="C34" s="83" t="s">
        <v>341</v>
      </c>
      <c r="D34" s="19"/>
      <c r="E34" s="19" t="s">
        <v>340</v>
      </c>
      <c r="F34" s="16">
        <v>226</v>
      </c>
      <c r="G34" s="17" t="s">
        <v>405</v>
      </c>
      <c r="H34" s="18">
        <f t="shared" si="0"/>
        <v>0</v>
      </c>
      <c r="I34" s="184"/>
      <c r="J34" s="19"/>
      <c r="K34" s="213"/>
      <c r="L34" s="169"/>
      <c r="M34" s="169"/>
    </row>
    <row r="35" spans="1:13">
      <c r="A35" s="183"/>
      <c r="B35" s="199" t="s">
        <v>339</v>
      </c>
      <c r="C35" s="83" t="s">
        <v>338</v>
      </c>
      <c r="D35" s="19"/>
      <c r="E35" s="180" t="s">
        <v>337</v>
      </c>
      <c r="F35" s="16">
        <v>227</v>
      </c>
      <c r="G35" s="17" t="s">
        <v>405</v>
      </c>
      <c r="H35" s="18">
        <f t="shared" si="0"/>
        <v>0</v>
      </c>
      <c r="I35" s="184"/>
      <c r="J35" s="19"/>
      <c r="K35" s="213"/>
      <c r="L35" s="169"/>
      <c r="M35" s="169"/>
    </row>
    <row r="36" spans="1:13" ht="32.1" hidden="1" customHeight="1">
      <c r="A36" s="183"/>
      <c r="B36" s="200"/>
      <c r="C36" s="83" t="s">
        <v>336</v>
      </c>
      <c r="D36" s="19"/>
      <c r="E36" s="180"/>
      <c r="F36" s="16">
        <v>228</v>
      </c>
      <c r="G36" s="17"/>
      <c r="H36" s="18">
        <f t="shared" si="0"/>
        <v>0</v>
      </c>
      <c r="I36" s="184"/>
      <c r="J36" s="19"/>
      <c r="K36" s="213"/>
      <c r="L36" s="169"/>
      <c r="M36" s="169"/>
    </row>
    <row r="37" spans="1:13" ht="48" hidden="1" customHeight="1">
      <c r="A37" s="183"/>
      <c r="B37" s="201"/>
      <c r="C37" s="83" t="s">
        <v>335</v>
      </c>
      <c r="D37" s="19"/>
      <c r="E37" s="180"/>
      <c r="F37" s="16">
        <v>229</v>
      </c>
      <c r="G37" s="17"/>
      <c r="H37" s="18">
        <f t="shared" si="0"/>
        <v>0</v>
      </c>
      <c r="I37" s="184"/>
      <c r="J37" s="19"/>
      <c r="K37" s="213"/>
      <c r="L37" s="169"/>
      <c r="M37" s="169"/>
    </row>
    <row r="38" spans="1:13" ht="60">
      <c r="A38" s="183"/>
      <c r="B38" s="19" t="s">
        <v>334</v>
      </c>
      <c r="C38" s="83" t="s">
        <v>333</v>
      </c>
      <c r="D38" s="19"/>
      <c r="E38" s="19"/>
      <c r="F38" s="16"/>
      <c r="G38" s="17" t="s">
        <v>405</v>
      </c>
      <c r="H38" s="24"/>
      <c r="I38" s="184"/>
      <c r="J38" s="19"/>
      <c r="K38" s="213"/>
      <c r="L38" s="169"/>
      <c r="M38" s="169"/>
    </row>
    <row r="39" spans="1:13" ht="271.5">
      <c r="A39" s="183"/>
      <c r="B39" s="180" t="s">
        <v>332</v>
      </c>
      <c r="C39" s="83" t="s">
        <v>331</v>
      </c>
      <c r="D39" s="19" t="s">
        <v>330</v>
      </c>
      <c r="E39" s="180" t="s">
        <v>329</v>
      </c>
      <c r="F39" s="16">
        <v>230</v>
      </c>
      <c r="G39" s="17" t="s">
        <v>429</v>
      </c>
      <c r="H39" s="18">
        <f>IF(G39="SI",1,IF(G39="PARCIAL",0.5,IF(G39="NO APLICA","",0)))</f>
        <v>1</v>
      </c>
      <c r="I39" s="184"/>
      <c r="J39" s="26"/>
      <c r="K39" s="213"/>
      <c r="L39" s="169"/>
      <c r="M39" s="169"/>
    </row>
    <row r="40" spans="1:13" ht="32.1" customHeight="1">
      <c r="A40" s="183"/>
      <c r="B40" s="180"/>
      <c r="C40" s="83" t="s">
        <v>328</v>
      </c>
      <c r="D40" s="19"/>
      <c r="E40" s="180"/>
      <c r="F40" s="16">
        <v>429</v>
      </c>
      <c r="G40" s="185" t="s">
        <v>405</v>
      </c>
      <c r="H40" s="187">
        <f>IF(G40="SI",1,IF(G40="PARCIAL",0.5,IF(G40="NO APLICA","",0)))</f>
        <v>0</v>
      </c>
      <c r="I40" s="184"/>
      <c r="J40" s="192" t="s">
        <v>1236</v>
      </c>
      <c r="K40" s="213"/>
      <c r="L40" s="169"/>
      <c r="M40" s="169"/>
    </row>
    <row r="41" spans="1:13" ht="165">
      <c r="A41" s="183"/>
      <c r="B41" s="180"/>
      <c r="C41" s="83" t="s">
        <v>327</v>
      </c>
      <c r="D41" s="19" t="s">
        <v>326</v>
      </c>
      <c r="E41" s="180"/>
      <c r="F41" s="16">
        <v>231</v>
      </c>
      <c r="G41" s="186"/>
      <c r="H41" s="188"/>
      <c r="I41" s="184"/>
      <c r="J41" s="175"/>
      <c r="K41" s="213"/>
      <c r="L41" s="169"/>
      <c r="M41" s="169"/>
    </row>
    <row r="42" spans="1:13" ht="165">
      <c r="A42" s="183"/>
      <c r="B42" s="180"/>
      <c r="C42" s="83" t="s">
        <v>325</v>
      </c>
      <c r="D42" s="19" t="s">
        <v>324</v>
      </c>
      <c r="E42" s="180"/>
      <c r="F42" s="16">
        <v>232</v>
      </c>
      <c r="G42" s="17" t="s">
        <v>405</v>
      </c>
      <c r="H42" s="18">
        <f t="shared" ref="H42:H90" si="1">IF(G42="SI",1,IF(G42="PARCIAL",0.5,IF(G42="NO APLICA","",0)))</f>
        <v>0</v>
      </c>
      <c r="I42" s="184"/>
      <c r="J42" s="175"/>
      <c r="K42" s="213"/>
      <c r="L42" s="169"/>
      <c r="M42" s="169"/>
    </row>
    <row r="43" spans="1:13" ht="165">
      <c r="A43" s="183"/>
      <c r="B43" s="180"/>
      <c r="C43" s="83" t="s">
        <v>323</v>
      </c>
      <c r="D43" s="19" t="s">
        <v>322</v>
      </c>
      <c r="E43" s="180"/>
      <c r="F43" s="16">
        <v>233</v>
      </c>
      <c r="G43" s="17" t="s">
        <v>405</v>
      </c>
      <c r="H43" s="18">
        <f t="shared" si="1"/>
        <v>0</v>
      </c>
      <c r="I43" s="184"/>
      <c r="J43" s="175"/>
      <c r="K43" s="213"/>
      <c r="L43" s="169"/>
      <c r="M43" s="169"/>
    </row>
    <row r="44" spans="1:13">
      <c r="A44" s="183"/>
      <c r="B44" s="180"/>
      <c r="C44" s="83" t="s">
        <v>321</v>
      </c>
      <c r="D44" s="19"/>
      <c r="E44" s="180"/>
      <c r="F44" s="16">
        <v>234</v>
      </c>
      <c r="G44" s="17" t="s">
        <v>405</v>
      </c>
      <c r="H44" s="18">
        <f t="shared" si="1"/>
        <v>0</v>
      </c>
      <c r="I44" s="184"/>
      <c r="J44" s="175"/>
      <c r="K44" s="213"/>
      <c r="L44" s="169"/>
      <c r="M44" s="169"/>
    </row>
    <row r="45" spans="1:13" ht="60">
      <c r="A45" s="183"/>
      <c r="B45" s="180"/>
      <c r="C45" s="83" t="s">
        <v>320</v>
      </c>
      <c r="D45" s="19"/>
      <c r="E45" s="180"/>
      <c r="F45" s="16">
        <v>235</v>
      </c>
      <c r="G45" s="17" t="s">
        <v>405</v>
      </c>
      <c r="H45" s="18">
        <f t="shared" si="1"/>
        <v>0</v>
      </c>
      <c r="I45" s="184"/>
      <c r="J45" s="175"/>
      <c r="K45" s="213"/>
      <c r="L45" s="169"/>
      <c r="M45" s="169"/>
    </row>
    <row r="46" spans="1:13" ht="30">
      <c r="A46" s="183"/>
      <c r="B46" s="180"/>
      <c r="C46" s="83" t="s">
        <v>319</v>
      </c>
      <c r="D46" s="19"/>
      <c r="E46" s="180"/>
      <c r="F46" s="16">
        <v>236</v>
      </c>
      <c r="G46" s="17" t="s">
        <v>405</v>
      </c>
      <c r="H46" s="18">
        <f t="shared" si="1"/>
        <v>0</v>
      </c>
      <c r="I46" s="184"/>
      <c r="J46" s="175"/>
      <c r="K46" s="213"/>
      <c r="L46" s="169"/>
      <c r="M46" s="169"/>
    </row>
    <row r="47" spans="1:13" ht="32.1" customHeight="1">
      <c r="A47" s="183"/>
      <c r="B47" s="180"/>
      <c r="C47" s="83" t="s">
        <v>318</v>
      </c>
      <c r="D47" s="19"/>
      <c r="E47" s="180"/>
      <c r="F47" s="16">
        <v>237</v>
      </c>
      <c r="G47" s="17" t="s">
        <v>405</v>
      </c>
      <c r="H47" s="18">
        <f t="shared" si="1"/>
        <v>0</v>
      </c>
      <c r="I47" s="184"/>
      <c r="J47" s="175"/>
      <c r="K47" s="213"/>
      <c r="L47" s="169"/>
      <c r="M47" s="169"/>
    </row>
    <row r="48" spans="1:13">
      <c r="A48" s="183"/>
      <c r="B48" s="180"/>
      <c r="C48" s="83" t="s">
        <v>317</v>
      </c>
      <c r="D48" s="19"/>
      <c r="E48" s="180"/>
      <c r="F48" s="16">
        <v>238</v>
      </c>
      <c r="G48" s="17" t="s">
        <v>405</v>
      </c>
      <c r="H48" s="18">
        <f t="shared" si="1"/>
        <v>0</v>
      </c>
      <c r="I48" s="184"/>
      <c r="J48" s="175"/>
      <c r="K48" s="213"/>
      <c r="L48" s="169"/>
      <c r="M48" s="169"/>
    </row>
    <row r="49" spans="1:13" ht="45">
      <c r="A49" s="183"/>
      <c r="B49" s="180"/>
      <c r="C49" s="83" t="s">
        <v>316</v>
      </c>
      <c r="D49" s="19"/>
      <c r="E49" s="180"/>
      <c r="F49" s="16">
        <v>239</v>
      </c>
      <c r="G49" s="17" t="s">
        <v>405</v>
      </c>
      <c r="H49" s="18">
        <f t="shared" si="1"/>
        <v>0</v>
      </c>
      <c r="I49" s="184"/>
      <c r="J49" s="175"/>
      <c r="K49" s="213"/>
      <c r="L49" s="169"/>
      <c r="M49" s="169"/>
    </row>
    <row r="50" spans="1:13" ht="60">
      <c r="A50" s="183"/>
      <c r="B50" s="180"/>
      <c r="C50" s="83" t="s">
        <v>315</v>
      </c>
      <c r="D50" s="19"/>
      <c r="E50" s="180"/>
      <c r="F50" s="16">
        <v>240</v>
      </c>
      <c r="G50" s="17" t="s">
        <v>405</v>
      </c>
      <c r="H50" s="18">
        <f t="shared" si="1"/>
        <v>0</v>
      </c>
      <c r="I50" s="184"/>
      <c r="J50" s="176"/>
      <c r="K50" s="212"/>
      <c r="L50" s="169"/>
      <c r="M50" s="169"/>
    </row>
    <row r="51" spans="1:13" ht="48" hidden="1" customHeight="1">
      <c r="A51" s="183"/>
      <c r="B51" s="19" t="s">
        <v>314</v>
      </c>
      <c r="C51" s="83" t="s">
        <v>313</v>
      </c>
      <c r="D51" s="19"/>
      <c r="E51" s="19"/>
      <c r="F51" s="16">
        <v>241</v>
      </c>
      <c r="G51" s="17"/>
      <c r="H51" s="18">
        <f t="shared" si="1"/>
        <v>0</v>
      </c>
      <c r="I51" s="184"/>
      <c r="J51" s="19"/>
      <c r="K51" s="26"/>
      <c r="L51" s="169"/>
      <c r="M51" s="169"/>
    </row>
    <row r="52" spans="1:13" ht="105">
      <c r="A52" s="183"/>
      <c r="B52" s="19" t="s">
        <v>312</v>
      </c>
      <c r="C52" s="83" t="s">
        <v>311</v>
      </c>
      <c r="D52" s="19" t="s">
        <v>310</v>
      </c>
      <c r="E52" s="19"/>
      <c r="F52" s="16">
        <v>243</v>
      </c>
      <c r="G52" s="17" t="s">
        <v>431</v>
      </c>
      <c r="H52" s="18" t="str">
        <f t="shared" si="1"/>
        <v/>
      </c>
      <c r="I52" s="184"/>
      <c r="J52" s="19"/>
      <c r="K52" s="154"/>
      <c r="L52" s="170"/>
      <c r="M52" s="170"/>
    </row>
    <row r="53" spans="1:13" ht="80.099999999999994" hidden="1" customHeight="1">
      <c r="A53" s="183"/>
      <c r="B53" s="19" t="s">
        <v>309</v>
      </c>
      <c r="C53" s="19" t="s">
        <v>308</v>
      </c>
      <c r="D53" s="19" t="s">
        <v>307</v>
      </c>
      <c r="E53" s="19"/>
      <c r="F53" s="16">
        <v>244</v>
      </c>
      <c r="G53" s="17"/>
      <c r="H53" s="18">
        <f t="shared" si="1"/>
        <v>0</v>
      </c>
      <c r="I53" s="20"/>
      <c r="J53" s="19"/>
      <c r="K53" s="26"/>
      <c r="L53" s="75"/>
      <c r="M53" s="75"/>
    </row>
    <row r="54" spans="1:13" ht="219" hidden="1" customHeight="1">
      <c r="A54" s="183" t="s">
        <v>306</v>
      </c>
      <c r="B54" s="180" t="s">
        <v>305</v>
      </c>
      <c r="C54" s="19" t="s">
        <v>304</v>
      </c>
      <c r="D54" s="19" t="s">
        <v>303</v>
      </c>
      <c r="E54" s="180" t="s">
        <v>285</v>
      </c>
      <c r="F54" s="16">
        <v>245</v>
      </c>
      <c r="G54" s="17"/>
      <c r="H54" s="18">
        <f t="shared" si="1"/>
        <v>0</v>
      </c>
      <c r="I54" s="202">
        <v>0</v>
      </c>
      <c r="J54" s="19"/>
      <c r="K54" s="26"/>
      <c r="L54" s="168"/>
      <c r="M54" s="168"/>
    </row>
    <row r="55" spans="1:13" ht="48" hidden="1" customHeight="1">
      <c r="A55" s="183"/>
      <c r="B55" s="180"/>
      <c r="C55" s="19" t="s">
        <v>302</v>
      </c>
      <c r="D55" s="19"/>
      <c r="E55" s="180"/>
      <c r="F55" s="16">
        <v>246</v>
      </c>
      <c r="G55" s="17"/>
      <c r="H55" s="18">
        <f t="shared" si="1"/>
        <v>0</v>
      </c>
      <c r="I55" s="203"/>
      <c r="J55" s="19"/>
      <c r="K55" s="26"/>
      <c r="L55" s="169"/>
      <c r="M55" s="169"/>
    </row>
    <row r="56" spans="1:13" ht="110.1" hidden="1" customHeight="1">
      <c r="A56" s="183"/>
      <c r="B56" s="180"/>
      <c r="C56" s="19" t="s">
        <v>301</v>
      </c>
      <c r="D56" s="19" t="s">
        <v>300</v>
      </c>
      <c r="E56" s="180"/>
      <c r="F56" s="16">
        <v>247</v>
      </c>
      <c r="G56" s="17"/>
      <c r="H56" s="18">
        <f t="shared" si="1"/>
        <v>0</v>
      </c>
      <c r="I56" s="203"/>
      <c r="J56" s="19"/>
      <c r="K56" s="26"/>
      <c r="L56" s="169"/>
      <c r="M56" s="169"/>
    </row>
    <row r="57" spans="1:13" ht="108" hidden="1" customHeight="1">
      <c r="A57" s="183"/>
      <c r="B57" s="180"/>
      <c r="C57" s="19" t="s">
        <v>299</v>
      </c>
      <c r="D57" s="19" t="s">
        <v>298</v>
      </c>
      <c r="E57" s="180"/>
      <c r="F57" s="16">
        <v>248</v>
      </c>
      <c r="G57" s="17"/>
      <c r="H57" s="18">
        <f t="shared" si="1"/>
        <v>0</v>
      </c>
      <c r="I57" s="203"/>
      <c r="J57" s="19"/>
      <c r="K57" s="26"/>
      <c r="L57" s="169"/>
      <c r="M57" s="169"/>
    </row>
    <row r="58" spans="1:13" ht="63.95" hidden="1" customHeight="1">
      <c r="A58" s="183"/>
      <c r="B58" s="180"/>
      <c r="C58" s="19" t="s">
        <v>297</v>
      </c>
      <c r="D58" s="19"/>
      <c r="E58" s="180"/>
      <c r="F58" s="16">
        <v>249</v>
      </c>
      <c r="G58" s="17"/>
      <c r="H58" s="18">
        <f t="shared" si="1"/>
        <v>0</v>
      </c>
      <c r="I58" s="203"/>
      <c r="J58" s="19"/>
      <c r="K58" s="26"/>
      <c r="L58" s="169"/>
      <c r="M58" s="169"/>
    </row>
    <row r="59" spans="1:13" ht="32.1" hidden="1" customHeight="1">
      <c r="A59" s="183"/>
      <c r="B59" s="180"/>
      <c r="C59" s="19" t="s">
        <v>296</v>
      </c>
      <c r="D59" s="19"/>
      <c r="E59" s="180"/>
      <c r="F59" s="16">
        <v>250</v>
      </c>
      <c r="G59" s="17"/>
      <c r="H59" s="18">
        <f t="shared" si="1"/>
        <v>0</v>
      </c>
      <c r="I59" s="203"/>
      <c r="J59" s="19"/>
      <c r="K59" s="26"/>
      <c r="L59" s="169"/>
      <c r="M59" s="169"/>
    </row>
    <row r="60" spans="1:13" ht="80.099999999999994" hidden="1" customHeight="1">
      <c r="A60" s="183"/>
      <c r="B60" s="180"/>
      <c r="C60" s="19" t="s">
        <v>295</v>
      </c>
      <c r="D60" s="19"/>
      <c r="E60" s="180"/>
      <c r="F60" s="16">
        <v>251</v>
      </c>
      <c r="G60" s="17"/>
      <c r="H60" s="18">
        <f t="shared" si="1"/>
        <v>0</v>
      </c>
      <c r="I60" s="203"/>
      <c r="J60" s="19"/>
      <c r="K60" s="26"/>
      <c r="L60" s="169"/>
      <c r="M60" s="169"/>
    </row>
    <row r="61" spans="1:13" ht="111.95" hidden="1" customHeight="1">
      <c r="A61" s="183"/>
      <c r="B61" s="180"/>
      <c r="C61" s="19" t="s">
        <v>294</v>
      </c>
      <c r="D61" s="19"/>
      <c r="E61" s="180"/>
      <c r="F61" s="16">
        <v>252</v>
      </c>
      <c r="G61" s="17"/>
      <c r="H61" s="18">
        <f t="shared" si="1"/>
        <v>0</v>
      </c>
      <c r="I61" s="203"/>
      <c r="J61" s="19"/>
      <c r="K61" s="26"/>
      <c r="L61" s="169"/>
      <c r="M61" s="169"/>
    </row>
    <row r="62" spans="1:13" ht="60">
      <c r="A62" s="183"/>
      <c r="B62" s="180" t="s">
        <v>293</v>
      </c>
      <c r="C62" s="19" t="s">
        <v>292</v>
      </c>
      <c r="D62" s="19" t="s">
        <v>291</v>
      </c>
      <c r="E62" s="180" t="s">
        <v>285</v>
      </c>
      <c r="F62" s="16">
        <v>253</v>
      </c>
      <c r="G62" s="17" t="s">
        <v>431</v>
      </c>
      <c r="H62" s="18" t="str">
        <f t="shared" si="1"/>
        <v/>
      </c>
      <c r="I62" s="203"/>
      <c r="J62" s="299"/>
      <c r="K62" s="214"/>
      <c r="L62" s="169"/>
      <c r="M62" s="169"/>
    </row>
    <row r="63" spans="1:13" ht="90">
      <c r="A63" s="183"/>
      <c r="B63" s="180"/>
      <c r="C63" s="19" t="s">
        <v>290</v>
      </c>
      <c r="D63" s="19"/>
      <c r="E63" s="180"/>
      <c r="F63" s="16">
        <v>254</v>
      </c>
      <c r="G63" s="17" t="s">
        <v>431</v>
      </c>
      <c r="H63" s="18" t="str">
        <f t="shared" si="1"/>
        <v/>
      </c>
      <c r="I63" s="203"/>
      <c r="J63" s="300"/>
      <c r="K63" s="216"/>
      <c r="L63" s="169"/>
      <c r="M63" s="169"/>
    </row>
    <row r="64" spans="1:13" ht="32.1" hidden="1" customHeight="1">
      <c r="A64" s="183"/>
      <c r="B64" s="180"/>
      <c r="C64" s="19" t="s">
        <v>289</v>
      </c>
      <c r="D64" s="19" t="s">
        <v>288</v>
      </c>
      <c r="E64" s="180"/>
      <c r="F64" s="16">
        <v>255</v>
      </c>
      <c r="G64" s="17" t="s">
        <v>431</v>
      </c>
      <c r="H64" s="18" t="str">
        <f t="shared" si="1"/>
        <v/>
      </c>
      <c r="I64" s="203"/>
      <c r="J64" s="19"/>
      <c r="K64" s="26"/>
      <c r="L64" s="169"/>
      <c r="M64" s="169"/>
    </row>
    <row r="65" spans="1:13" ht="32.1" hidden="1" customHeight="1">
      <c r="A65" s="183"/>
      <c r="B65" s="19" t="s">
        <v>287</v>
      </c>
      <c r="C65" s="19" t="s">
        <v>286</v>
      </c>
      <c r="D65" s="19"/>
      <c r="E65" s="19" t="s">
        <v>285</v>
      </c>
      <c r="F65" s="16">
        <v>256</v>
      </c>
      <c r="G65" s="17" t="s">
        <v>431</v>
      </c>
      <c r="H65" s="18" t="str">
        <f t="shared" si="1"/>
        <v/>
      </c>
      <c r="I65" s="204"/>
      <c r="J65" s="19"/>
      <c r="K65" s="26"/>
      <c r="L65" s="170"/>
      <c r="M65" s="170"/>
    </row>
    <row r="66" spans="1:13" ht="48" hidden="1" customHeight="1">
      <c r="A66" s="183" t="s">
        <v>284</v>
      </c>
      <c r="B66" s="180" t="s">
        <v>283</v>
      </c>
      <c r="C66" s="19" t="s">
        <v>282</v>
      </c>
      <c r="D66" s="19" t="s">
        <v>281</v>
      </c>
      <c r="E66" s="180" t="s">
        <v>280</v>
      </c>
      <c r="F66" s="16">
        <v>262</v>
      </c>
      <c r="G66" s="17" t="s">
        <v>431</v>
      </c>
      <c r="H66" s="18" t="str">
        <f t="shared" si="1"/>
        <v/>
      </c>
      <c r="I66" s="20"/>
      <c r="J66" s="19"/>
      <c r="K66" s="26"/>
      <c r="L66" s="75"/>
      <c r="M66" s="75"/>
    </row>
    <row r="67" spans="1:13" ht="15.95" hidden="1" customHeight="1">
      <c r="A67" s="183"/>
      <c r="B67" s="180"/>
      <c r="C67" s="19" t="s">
        <v>279</v>
      </c>
      <c r="D67" s="19"/>
      <c r="E67" s="180"/>
      <c r="F67" s="16">
        <v>263</v>
      </c>
      <c r="G67" s="17" t="s">
        <v>431</v>
      </c>
      <c r="H67" s="18" t="str">
        <f t="shared" si="1"/>
        <v/>
      </c>
      <c r="I67" s="20"/>
      <c r="J67" s="19"/>
      <c r="K67" s="26"/>
      <c r="L67" s="75"/>
      <c r="M67" s="75"/>
    </row>
    <row r="68" spans="1:13" ht="32.1" hidden="1" customHeight="1">
      <c r="A68" s="183"/>
      <c r="B68" s="180"/>
      <c r="C68" s="19" t="s">
        <v>278</v>
      </c>
      <c r="D68" s="19"/>
      <c r="E68" s="180"/>
      <c r="F68" s="16">
        <v>264</v>
      </c>
      <c r="G68" s="17" t="s">
        <v>431</v>
      </c>
      <c r="H68" s="18" t="str">
        <f t="shared" si="1"/>
        <v/>
      </c>
      <c r="I68" s="20"/>
      <c r="J68" s="19"/>
      <c r="K68" s="26"/>
      <c r="L68" s="75"/>
      <c r="M68" s="75"/>
    </row>
    <row r="69" spans="1:13" ht="48" hidden="1" customHeight="1">
      <c r="A69" s="183"/>
      <c r="B69" s="180"/>
      <c r="C69" s="19" t="s">
        <v>277</v>
      </c>
      <c r="D69" s="19" t="s">
        <v>271</v>
      </c>
      <c r="E69" s="180"/>
      <c r="F69" s="16">
        <v>265</v>
      </c>
      <c r="G69" s="17" t="s">
        <v>431</v>
      </c>
      <c r="H69" s="18" t="str">
        <f t="shared" si="1"/>
        <v/>
      </c>
      <c r="I69" s="20"/>
      <c r="J69" s="19"/>
      <c r="K69" s="26"/>
      <c r="L69" s="75"/>
      <c r="M69" s="75"/>
    </row>
    <row r="70" spans="1:13" ht="96" hidden="1" customHeight="1">
      <c r="A70" s="183"/>
      <c r="B70" s="180"/>
      <c r="C70" s="19" t="s">
        <v>276</v>
      </c>
      <c r="D70" s="19" t="s">
        <v>275</v>
      </c>
      <c r="E70" s="180"/>
      <c r="F70" s="16">
        <v>266</v>
      </c>
      <c r="G70" s="17" t="s">
        <v>431</v>
      </c>
      <c r="H70" s="18" t="str">
        <f t="shared" si="1"/>
        <v/>
      </c>
      <c r="I70" s="20"/>
      <c r="J70" s="19"/>
      <c r="K70" s="26"/>
      <c r="L70" s="75"/>
      <c r="M70" s="75"/>
    </row>
    <row r="71" spans="1:13" ht="48" hidden="1" customHeight="1">
      <c r="A71" s="183"/>
      <c r="B71" s="180"/>
      <c r="C71" s="19" t="s">
        <v>274</v>
      </c>
      <c r="D71" s="19" t="s">
        <v>273</v>
      </c>
      <c r="E71" s="180"/>
      <c r="F71" s="16">
        <v>267</v>
      </c>
      <c r="G71" s="17" t="s">
        <v>431</v>
      </c>
      <c r="H71" s="18" t="str">
        <f t="shared" si="1"/>
        <v/>
      </c>
      <c r="I71" s="20"/>
      <c r="J71" s="19"/>
      <c r="K71" s="26"/>
      <c r="L71" s="75"/>
      <c r="M71" s="75"/>
    </row>
    <row r="72" spans="1:13" ht="48" hidden="1" customHeight="1">
      <c r="A72" s="183"/>
      <c r="B72" s="180"/>
      <c r="C72" s="19" t="s">
        <v>272</v>
      </c>
      <c r="D72" s="19" t="s">
        <v>271</v>
      </c>
      <c r="E72" s="180"/>
      <c r="F72" s="16">
        <v>268</v>
      </c>
      <c r="G72" s="17" t="s">
        <v>431</v>
      </c>
      <c r="H72" s="18" t="str">
        <f t="shared" si="1"/>
        <v/>
      </c>
      <c r="I72" s="20"/>
      <c r="J72" s="19"/>
      <c r="K72" s="26"/>
      <c r="L72" s="75"/>
      <c r="M72" s="75"/>
    </row>
    <row r="73" spans="1:13" ht="128.1" hidden="1" customHeight="1">
      <c r="A73" s="183"/>
      <c r="B73" s="180"/>
      <c r="C73" s="19" t="s">
        <v>270</v>
      </c>
      <c r="D73" s="19" t="s">
        <v>269</v>
      </c>
      <c r="E73" s="180"/>
      <c r="F73" s="16">
        <v>269</v>
      </c>
      <c r="G73" s="17" t="s">
        <v>431</v>
      </c>
      <c r="H73" s="18" t="str">
        <f t="shared" si="1"/>
        <v/>
      </c>
      <c r="I73" s="20"/>
      <c r="J73" s="19"/>
      <c r="K73" s="26"/>
      <c r="L73" s="75"/>
      <c r="M73" s="75"/>
    </row>
    <row r="74" spans="1:13" ht="128.1" hidden="1" customHeight="1">
      <c r="A74" s="183"/>
      <c r="B74" s="180" t="s">
        <v>268</v>
      </c>
      <c r="C74" s="103" t="s">
        <v>267</v>
      </c>
      <c r="D74" s="19" t="s">
        <v>266</v>
      </c>
      <c r="E74" s="180" t="s">
        <v>265</v>
      </c>
      <c r="F74" s="16">
        <v>453</v>
      </c>
      <c r="G74" s="17" t="s">
        <v>431</v>
      </c>
      <c r="H74" s="18" t="str">
        <f t="shared" si="1"/>
        <v/>
      </c>
      <c r="I74" s="20"/>
      <c r="J74" s="26"/>
      <c r="K74" s="26"/>
      <c r="L74" s="75"/>
      <c r="M74" s="75"/>
    </row>
    <row r="75" spans="1:13" ht="15.95" hidden="1" customHeight="1">
      <c r="A75" s="183"/>
      <c r="B75" s="180"/>
      <c r="C75" s="19" t="s">
        <v>264</v>
      </c>
      <c r="D75" s="26"/>
      <c r="E75" s="180"/>
      <c r="F75" s="16">
        <v>270</v>
      </c>
      <c r="G75" s="17" t="s">
        <v>431</v>
      </c>
      <c r="H75" s="18" t="str">
        <f t="shared" si="1"/>
        <v/>
      </c>
      <c r="I75" s="20"/>
      <c r="J75" s="198"/>
      <c r="K75" s="26"/>
      <c r="L75" s="75"/>
      <c r="M75" s="75"/>
    </row>
    <row r="76" spans="1:13" ht="15.95" hidden="1" customHeight="1">
      <c r="A76" s="183"/>
      <c r="B76" s="180"/>
      <c r="C76" s="19" t="s">
        <v>263</v>
      </c>
      <c r="D76" s="19"/>
      <c r="E76" s="180"/>
      <c r="F76" s="16">
        <v>272</v>
      </c>
      <c r="G76" s="17" t="s">
        <v>431</v>
      </c>
      <c r="H76" s="18" t="str">
        <f t="shared" si="1"/>
        <v/>
      </c>
      <c r="I76" s="20"/>
      <c r="J76" s="198"/>
      <c r="K76" s="26"/>
      <c r="L76" s="75"/>
      <c r="M76" s="75"/>
    </row>
    <row r="77" spans="1:13" ht="15.95" hidden="1" customHeight="1">
      <c r="A77" s="183"/>
      <c r="B77" s="180"/>
      <c r="C77" s="19" t="s">
        <v>262</v>
      </c>
      <c r="D77" s="19"/>
      <c r="E77" s="180"/>
      <c r="F77" s="16">
        <v>273</v>
      </c>
      <c r="G77" s="17" t="s">
        <v>431</v>
      </c>
      <c r="H77" s="18" t="str">
        <f t="shared" si="1"/>
        <v/>
      </c>
      <c r="I77" s="20"/>
      <c r="J77" s="198"/>
      <c r="K77" s="26"/>
      <c r="L77" s="75"/>
      <c r="M77" s="75"/>
    </row>
    <row r="78" spans="1:13" ht="15.95" hidden="1" customHeight="1">
      <c r="A78" s="183"/>
      <c r="B78" s="180"/>
      <c r="C78" s="19" t="s">
        <v>261</v>
      </c>
      <c r="D78" s="19"/>
      <c r="E78" s="180"/>
      <c r="F78" s="16">
        <v>274</v>
      </c>
      <c r="G78" s="17" t="s">
        <v>431</v>
      </c>
      <c r="H78" s="18" t="str">
        <f t="shared" si="1"/>
        <v/>
      </c>
      <c r="I78" s="20"/>
      <c r="J78" s="198"/>
      <c r="K78" s="26"/>
      <c r="L78" s="75"/>
      <c r="M78" s="75"/>
    </row>
    <row r="79" spans="1:13" ht="15.95" hidden="1" customHeight="1">
      <c r="A79" s="183"/>
      <c r="B79" s="180"/>
      <c r="C79" s="19" t="s">
        <v>260</v>
      </c>
      <c r="D79" s="19"/>
      <c r="E79" s="180"/>
      <c r="F79" s="16">
        <v>275</v>
      </c>
      <c r="G79" s="17" t="s">
        <v>431</v>
      </c>
      <c r="H79" s="18" t="str">
        <f t="shared" si="1"/>
        <v/>
      </c>
      <c r="I79" s="20"/>
      <c r="J79" s="198"/>
      <c r="K79" s="26"/>
      <c r="L79" s="75"/>
      <c r="M79" s="75"/>
    </row>
    <row r="80" spans="1:13" ht="15.95" hidden="1" customHeight="1">
      <c r="A80" s="183"/>
      <c r="B80" s="180"/>
      <c r="C80" s="19" t="s">
        <v>259</v>
      </c>
      <c r="D80" s="19"/>
      <c r="E80" s="180"/>
      <c r="F80" s="16">
        <v>276</v>
      </c>
      <c r="G80" s="17" t="s">
        <v>431</v>
      </c>
      <c r="H80" s="18" t="str">
        <f t="shared" si="1"/>
        <v/>
      </c>
      <c r="I80" s="20"/>
      <c r="J80" s="198"/>
      <c r="K80" s="26"/>
      <c r="L80" s="75"/>
      <c r="M80" s="75"/>
    </row>
    <row r="81" spans="1:13" ht="63.95" hidden="1" customHeight="1">
      <c r="A81" s="183"/>
      <c r="B81" s="180"/>
      <c r="C81" s="19" t="s">
        <v>258</v>
      </c>
      <c r="D81" s="19" t="s">
        <v>257</v>
      </c>
      <c r="E81" s="180"/>
      <c r="F81" s="16">
        <v>746</v>
      </c>
      <c r="G81" s="17" t="s">
        <v>431</v>
      </c>
      <c r="H81" s="18" t="str">
        <f t="shared" si="1"/>
        <v/>
      </c>
      <c r="I81" s="28"/>
      <c r="J81" s="198"/>
      <c r="K81" s="26"/>
      <c r="L81" s="75"/>
      <c r="M81" s="75"/>
    </row>
    <row r="82" spans="1:13" ht="80.099999999999994" hidden="1" customHeight="1">
      <c r="A82" s="183"/>
      <c r="B82" s="180"/>
      <c r="C82" s="19" t="s">
        <v>256</v>
      </c>
      <c r="D82" s="19" t="s">
        <v>255</v>
      </c>
      <c r="E82" s="180"/>
      <c r="F82" s="16">
        <v>747</v>
      </c>
      <c r="G82" s="17" t="s">
        <v>431</v>
      </c>
      <c r="H82" s="18" t="str">
        <f t="shared" si="1"/>
        <v/>
      </c>
      <c r="I82" s="20"/>
      <c r="J82" s="198"/>
      <c r="K82" s="26"/>
      <c r="L82" s="75"/>
      <c r="M82" s="75"/>
    </row>
    <row r="83" spans="1:13" ht="153.94999999999999" customHeight="1">
      <c r="A83" s="183"/>
      <c r="B83" s="19" t="s">
        <v>254</v>
      </c>
      <c r="C83" s="19" t="s">
        <v>253</v>
      </c>
      <c r="D83" s="19" t="s">
        <v>252</v>
      </c>
      <c r="E83" s="19" t="s">
        <v>251</v>
      </c>
      <c r="F83" s="16">
        <v>277</v>
      </c>
      <c r="G83" s="17" t="s">
        <v>431</v>
      </c>
      <c r="H83" s="18" t="str">
        <f t="shared" si="1"/>
        <v/>
      </c>
      <c r="I83" s="28">
        <v>0</v>
      </c>
      <c r="J83" s="19"/>
      <c r="K83" s="26"/>
      <c r="L83" s="75"/>
      <c r="M83" s="75"/>
    </row>
    <row r="84" spans="1:13" ht="63.95" hidden="1" customHeight="1">
      <c r="A84" s="183"/>
      <c r="B84" s="19" t="s">
        <v>250</v>
      </c>
      <c r="C84" s="19" t="s">
        <v>249</v>
      </c>
      <c r="D84" s="19" t="s">
        <v>248</v>
      </c>
      <c r="E84" s="19" t="s">
        <v>247</v>
      </c>
      <c r="F84" s="16">
        <v>279</v>
      </c>
      <c r="G84" s="17" t="s">
        <v>431</v>
      </c>
      <c r="H84" s="18" t="str">
        <f t="shared" si="1"/>
        <v/>
      </c>
      <c r="I84" s="20"/>
      <c r="J84" s="19"/>
      <c r="K84" s="26"/>
      <c r="L84" s="75"/>
      <c r="M84" s="75"/>
    </row>
    <row r="85" spans="1:13" ht="80.099999999999994" hidden="1" customHeight="1">
      <c r="A85" s="183"/>
      <c r="B85" s="180" t="s">
        <v>246</v>
      </c>
      <c r="C85" s="19" t="s">
        <v>245</v>
      </c>
      <c r="D85" s="19"/>
      <c r="E85" s="180" t="s">
        <v>244</v>
      </c>
      <c r="F85" s="16">
        <v>457</v>
      </c>
      <c r="G85" s="17" t="s">
        <v>431</v>
      </c>
      <c r="H85" s="18" t="str">
        <f t="shared" si="1"/>
        <v/>
      </c>
      <c r="I85" s="20"/>
      <c r="J85" s="26"/>
      <c r="K85" s="26"/>
      <c r="L85" s="75"/>
      <c r="M85" s="75"/>
    </row>
    <row r="86" spans="1:13" ht="15.95" hidden="1" customHeight="1">
      <c r="A86" s="183"/>
      <c r="B86" s="180"/>
      <c r="C86" s="19" t="s">
        <v>243</v>
      </c>
      <c r="D86" s="19" t="s">
        <v>242</v>
      </c>
      <c r="E86" s="180"/>
      <c r="F86" s="16">
        <v>280</v>
      </c>
      <c r="G86" s="17" t="s">
        <v>431</v>
      </c>
      <c r="H86" s="18" t="str">
        <f t="shared" si="1"/>
        <v/>
      </c>
      <c r="I86" s="20"/>
      <c r="J86" s="19"/>
      <c r="K86" s="26"/>
      <c r="L86" s="75"/>
      <c r="M86" s="75"/>
    </row>
    <row r="87" spans="1:13" ht="15.95" hidden="1" customHeight="1">
      <c r="A87" s="183"/>
      <c r="B87" s="180"/>
      <c r="C87" s="19" t="s">
        <v>241</v>
      </c>
      <c r="D87" s="19"/>
      <c r="E87" s="180"/>
      <c r="F87" s="16">
        <v>281</v>
      </c>
      <c r="G87" s="17" t="s">
        <v>431</v>
      </c>
      <c r="H87" s="18" t="str">
        <f t="shared" si="1"/>
        <v/>
      </c>
      <c r="I87" s="20"/>
      <c r="J87" s="19"/>
      <c r="K87" s="26"/>
      <c r="L87" s="75"/>
      <c r="M87" s="75"/>
    </row>
    <row r="88" spans="1:13" ht="32.1" hidden="1" customHeight="1">
      <c r="A88" s="183"/>
      <c r="B88" s="180"/>
      <c r="C88" s="19" t="s">
        <v>240</v>
      </c>
      <c r="D88" s="19"/>
      <c r="E88" s="180"/>
      <c r="F88" s="16">
        <v>282</v>
      </c>
      <c r="G88" s="17" t="s">
        <v>431</v>
      </c>
      <c r="H88" s="18" t="str">
        <f t="shared" si="1"/>
        <v/>
      </c>
      <c r="I88" s="20"/>
      <c r="J88" s="19"/>
      <c r="K88" s="26"/>
      <c r="L88" s="75"/>
      <c r="M88" s="75"/>
    </row>
    <row r="89" spans="1:13" ht="111.95" hidden="1" customHeight="1">
      <c r="A89" s="183"/>
      <c r="B89" s="19" t="s">
        <v>239</v>
      </c>
      <c r="C89" s="19" t="s">
        <v>238</v>
      </c>
      <c r="D89" s="19" t="s">
        <v>237</v>
      </c>
      <c r="E89" s="19" t="s">
        <v>236</v>
      </c>
      <c r="F89" s="16">
        <v>283</v>
      </c>
      <c r="G89" s="17" t="s">
        <v>431</v>
      </c>
      <c r="H89" s="18" t="str">
        <f t="shared" si="1"/>
        <v/>
      </c>
      <c r="I89" s="20"/>
      <c r="J89" s="19"/>
      <c r="K89" s="26"/>
      <c r="L89" s="75"/>
      <c r="M89" s="75"/>
    </row>
    <row r="90" spans="1:13" ht="45">
      <c r="A90" s="183" t="s">
        <v>235</v>
      </c>
      <c r="B90" s="180" t="s">
        <v>234</v>
      </c>
      <c r="C90" s="19" t="s">
        <v>233</v>
      </c>
      <c r="D90" s="19" t="s">
        <v>232</v>
      </c>
      <c r="E90" s="180" t="s">
        <v>231</v>
      </c>
      <c r="F90" s="16">
        <v>454</v>
      </c>
      <c r="G90" s="17" t="s">
        <v>429</v>
      </c>
      <c r="H90" s="187">
        <f t="shared" si="1"/>
        <v>1</v>
      </c>
      <c r="I90" s="195">
        <f>AVERAGE(H90:H101)</f>
        <v>1</v>
      </c>
      <c r="J90" s="192"/>
      <c r="K90" s="174" t="s">
        <v>916</v>
      </c>
      <c r="L90" s="168"/>
      <c r="M90" s="168"/>
    </row>
    <row r="91" spans="1:13" ht="18.95" hidden="1" customHeight="1">
      <c r="A91" s="183"/>
      <c r="B91" s="180"/>
      <c r="C91" s="19" t="s">
        <v>230</v>
      </c>
      <c r="D91" s="19" t="s">
        <v>229</v>
      </c>
      <c r="E91" s="180"/>
      <c r="F91" s="16">
        <v>284</v>
      </c>
      <c r="G91" s="17" t="s">
        <v>431</v>
      </c>
      <c r="H91" s="194"/>
      <c r="I91" s="196"/>
      <c r="J91" s="175"/>
      <c r="K91" s="175"/>
      <c r="L91" s="169"/>
      <c r="M91" s="169"/>
    </row>
    <row r="92" spans="1:13" ht="60">
      <c r="A92" s="183"/>
      <c r="B92" s="180"/>
      <c r="C92" s="19" t="s">
        <v>228</v>
      </c>
      <c r="D92" s="19" t="s">
        <v>227</v>
      </c>
      <c r="E92" s="180"/>
      <c r="F92" s="16">
        <v>285</v>
      </c>
      <c r="G92" s="17" t="s">
        <v>431</v>
      </c>
      <c r="H92" s="188"/>
      <c r="I92" s="196"/>
      <c r="J92" s="176"/>
      <c r="K92" s="176"/>
      <c r="L92" s="169"/>
      <c r="M92" s="169"/>
    </row>
    <row r="93" spans="1:13" ht="60">
      <c r="A93" s="183"/>
      <c r="B93" s="180"/>
      <c r="C93" s="19" t="s">
        <v>226</v>
      </c>
      <c r="D93" s="19" t="s">
        <v>225</v>
      </c>
      <c r="E93" s="180"/>
      <c r="F93" s="16">
        <v>286</v>
      </c>
      <c r="G93" s="17" t="s">
        <v>431</v>
      </c>
      <c r="H93" s="18" t="str">
        <f t="shared" ref="H93:H111" si="2">IF(G93="SI",1,IF(G93="PARCIAL",0.5,IF(G93="NO APLICA","",0)))</f>
        <v/>
      </c>
      <c r="I93" s="196"/>
      <c r="J93" s="19"/>
      <c r="K93" s="26"/>
      <c r="L93" s="169"/>
      <c r="M93" s="169"/>
    </row>
    <row r="94" spans="1:13" ht="30">
      <c r="A94" s="183"/>
      <c r="B94" s="180"/>
      <c r="C94" s="19" t="s">
        <v>224</v>
      </c>
      <c r="D94" s="19"/>
      <c r="E94" s="180"/>
      <c r="F94" s="16">
        <v>287</v>
      </c>
      <c r="G94" s="17" t="s">
        <v>431</v>
      </c>
      <c r="H94" s="18" t="str">
        <f t="shared" si="2"/>
        <v/>
      </c>
      <c r="I94" s="196"/>
      <c r="J94" s="19"/>
      <c r="K94" s="26"/>
      <c r="L94" s="169"/>
      <c r="M94" s="169"/>
    </row>
    <row r="95" spans="1:13" ht="60.95" customHeight="1">
      <c r="A95" s="183"/>
      <c r="B95" s="19" t="s">
        <v>223</v>
      </c>
      <c r="C95" s="19" t="s">
        <v>222</v>
      </c>
      <c r="D95" s="19" t="s">
        <v>221</v>
      </c>
      <c r="E95" s="19" t="s">
        <v>220</v>
      </c>
      <c r="F95" s="16">
        <v>288</v>
      </c>
      <c r="G95" s="17" t="s">
        <v>431</v>
      </c>
      <c r="H95" s="18" t="str">
        <f t="shared" si="2"/>
        <v/>
      </c>
      <c r="I95" s="196"/>
      <c r="J95" s="19"/>
      <c r="K95" s="26"/>
      <c r="L95" s="169"/>
      <c r="M95" s="169"/>
    </row>
    <row r="96" spans="1:13" ht="75">
      <c r="A96" s="183"/>
      <c r="B96" s="180" t="s">
        <v>219</v>
      </c>
      <c r="C96" s="19" t="s">
        <v>218</v>
      </c>
      <c r="D96" s="19" t="s">
        <v>217</v>
      </c>
      <c r="E96" s="180"/>
      <c r="F96" s="16">
        <v>289</v>
      </c>
      <c r="G96" s="17" t="s">
        <v>431</v>
      </c>
      <c r="H96" s="18" t="str">
        <f t="shared" si="2"/>
        <v/>
      </c>
      <c r="I96" s="196"/>
      <c r="J96" s="19"/>
      <c r="K96" s="26"/>
      <c r="L96" s="169"/>
      <c r="M96" s="169"/>
    </row>
    <row r="97" spans="1:13" ht="60">
      <c r="A97" s="183"/>
      <c r="B97" s="180"/>
      <c r="C97" s="19" t="s">
        <v>216</v>
      </c>
      <c r="D97" s="19"/>
      <c r="E97" s="180"/>
      <c r="F97" s="16">
        <v>290</v>
      </c>
      <c r="G97" s="17" t="s">
        <v>431</v>
      </c>
      <c r="H97" s="18" t="str">
        <f t="shared" si="2"/>
        <v/>
      </c>
      <c r="I97" s="196"/>
      <c r="J97" s="19"/>
      <c r="K97" s="26"/>
      <c r="L97" s="169"/>
      <c r="M97" s="169"/>
    </row>
    <row r="98" spans="1:13" ht="32.1" hidden="1" customHeight="1">
      <c r="A98" s="183"/>
      <c r="B98" s="180" t="s">
        <v>215</v>
      </c>
      <c r="C98" s="19" t="s">
        <v>214</v>
      </c>
      <c r="D98" s="19"/>
      <c r="E98" s="180" t="s">
        <v>213</v>
      </c>
      <c r="F98" s="16">
        <v>291</v>
      </c>
      <c r="G98" s="17" t="s">
        <v>431</v>
      </c>
      <c r="H98" s="18" t="str">
        <f t="shared" si="2"/>
        <v/>
      </c>
      <c r="I98" s="196"/>
      <c r="J98" s="19"/>
      <c r="K98" s="26"/>
      <c r="L98" s="169"/>
      <c r="M98" s="169"/>
    </row>
    <row r="99" spans="1:13" ht="48" hidden="1" customHeight="1">
      <c r="A99" s="183"/>
      <c r="B99" s="180"/>
      <c r="C99" s="19" t="s">
        <v>212</v>
      </c>
      <c r="D99" s="19"/>
      <c r="E99" s="180"/>
      <c r="F99" s="16">
        <v>292</v>
      </c>
      <c r="G99" s="17" t="s">
        <v>431</v>
      </c>
      <c r="H99" s="18" t="str">
        <f t="shared" si="2"/>
        <v/>
      </c>
      <c r="I99" s="196"/>
      <c r="J99" s="19"/>
      <c r="K99" s="26"/>
      <c r="L99" s="169"/>
      <c r="M99" s="169"/>
    </row>
    <row r="100" spans="1:13" ht="48" hidden="1" customHeight="1">
      <c r="A100" s="183"/>
      <c r="B100" s="180"/>
      <c r="C100" s="19" t="s">
        <v>211</v>
      </c>
      <c r="D100" s="19"/>
      <c r="E100" s="180"/>
      <c r="F100" s="16">
        <v>293</v>
      </c>
      <c r="G100" s="17" t="s">
        <v>431</v>
      </c>
      <c r="H100" s="18" t="str">
        <f t="shared" si="2"/>
        <v/>
      </c>
      <c r="I100" s="196"/>
      <c r="J100" s="19"/>
      <c r="K100" s="26"/>
      <c r="L100" s="169"/>
      <c r="M100" s="169"/>
    </row>
    <row r="101" spans="1:13" ht="45.95" customHeight="1">
      <c r="A101" s="183"/>
      <c r="B101" s="19" t="s">
        <v>210</v>
      </c>
      <c r="C101" s="19" t="s">
        <v>209</v>
      </c>
      <c r="D101" s="19" t="s">
        <v>208</v>
      </c>
      <c r="E101" s="19" t="s">
        <v>207</v>
      </c>
      <c r="F101" s="16">
        <v>455</v>
      </c>
      <c r="G101" s="17" t="s">
        <v>431</v>
      </c>
      <c r="H101" s="18" t="str">
        <f t="shared" si="2"/>
        <v/>
      </c>
      <c r="I101" s="197"/>
      <c r="J101" s="19"/>
      <c r="K101" s="26"/>
      <c r="L101" s="170"/>
      <c r="M101" s="170"/>
    </row>
    <row r="102" spans="1:13" ht="96" hidden="1" customHeight="1">
      <c r="A102" s="183"/>
      <c r="B102" s="180" t="s">
        <v>206</v>
      </c>
      <c r="C102" s="19" t="s">
        <v>205</v>
      </c>
      <c r="D102" s="19" t="s">
        <v>204</v>
      </c>
      <c r="E102" s="180"/>
      <c r="F102" s="16">
        <v>456</v>
      </c>
      <c r="G102" s="17" t="s">
        <v>431</v>
      </c>
      <c r="H102" s="18" t="str">
        <f t="shared" si="2"/>
        <v/>
      </c>
      <c r="I102" s="20"/>
      <c r="J102" s="26"/>
      <c r="K102" s="26"/>
      <c r="L102" s="75"/>
      <c r="M102" s="75"/>
    </row>
    <row r="103" spans="1:13" ht="15.95" hidden="1" customHeight="1">
      <c r="A103" s="183"/>
      <c r="B103" s="180"/>
      <c r="C103" s="19" t="s">
        <v>203</v>
      </c>
      <c r="D103" s="19"/>
      <c r="E103" s="180"/>
      <c r="F103" s="16">
        <v>295</v>
      </c>
      <c r="G103" s="17" t="s">
        <v>431</v>
      </c>
      <c r="H103" s="18" t="str">
        <f t="shared" si="2"/>
        <v/>
      </c>
      <c r="I103" s="20"/>
      <c r="J103" s="19"/>
      <c r="K103" s="26"/>
      <c r="L103" s="75"/>
      <c r="M103" s="75"/>
    </row>
    <row r="104" spans="1:13" ht="15.95" hidden="1" customHeight="1">
      <c r="A104" s="183"/>
      <c r="B104" s="180"/>
      <c r="C104" s="19" t="s">
        <v>202</v>
      </c>
      <c r="D104" s="19"/>
      <c r="E104" s="180"/>
      <c r="F104" s="16">
        <v>296</v>
      </c>
      <c r="G104" s="17" t="s">
        <v>431</v>
      </c>
      <c r="H104" s="18" t="str">
        <f t="shared" si="2"/>
        <v/>
      </c>
      <c r="I104" s="20"/>
      <c r="J104" s="19"/>
      <c r="K104" s="26"/>
      <c r="L104" s="75"/>
      <c r="M104" s="75"/>
    </row>
    <row r="105" spans="1:13" ht="15.95" hidden="1" customHeight="1">
      <c r="A105" s="183"/>
      <c r="B105" s="180"/>
      <c r="C105" s="19" t="s">
        <v>201</v>
      </c>
      <c r="D105" s="19"/>
      <c r="E105" s="180"/>
      <c r="F105" s="16">
        <v>297</v>
      </c>
      <c r="G105" s="17" t="s">
        <v>431</v>
      </c>
      <c r="H105" s="18" t="str">
        <f t="shared" si="2"/>
        <v/>
      </c>
      <c r="I105" s="20"/>
      <c r="J105" s="19"/>
      <c r="K105" s="26"/>
      <c r="L105" s="75"/>
      <c r="M105" s="75"/>
    </row>
    <row r="106" spans="1:13" ht="15.95" hidden="1" customHeight="1">
      <c r="A106" s="183"/>
      <c r="B106" s="180"/>
      <c r="C106" s="19" t="s">
        <v>200</v>
      </c>
      <c r="D106" s="19"/>
      <c r="E106" s="180"/>
      <c r="F106" s="16">
        <v>298</v>
      </c>
      <c r="G106" s="17" t="s">
        <v>431</v>
      </c>
      <c r="H106" s="18" t="str">
        <f t="shared" si="2"/>
        <v/>
      </c>
      <c r="I106" s="20"/>
      <c r="J106" s="19"/>
      <c r="K106" s="26"/>
      <c r="L106" s="75"/>
      <c r="M106" s="75"/>
    </row>
    <row r="107" spans="1:13" ht="96" customHeight="1">
      <c r="A107" s="183" t="s">
        <v>199</v>
      </c>
      <c r="B107" s="19" t="s">
        <v>198</v>
      </c>
      <c r="C107" s="19" t="s">
        <v>197</v>
      </c>
      <c r="D107" s="19" t="s">
        <v>196</v>
      </c>
      <c r="E107" s="19" t="s">
        <v>195</v>
      </c>
      <c r="F107" s="16">
        <v>300</v>
      </c>
      <c r="G107" s="17" t="s">
        <v>430</v>
      </c>
      <c r="H107" s="18">
        <f t="shared" si="2"/>
        <v>0.5</v>
      </c>
      <c r="I107" s="184">
        <f>AVERAGE(H107:H110)</f>
        <v>0.66666666666666663</v>
      </c>
      <c r="J107" s="210" t="s">
        <v>1237</v>
      </c>
      <c r="K107" s="277"/>
      <c r="L107" s="168"/>
      <c r="M107" s="168"/>
    </row>
    <row r="108" spans="1:13" ht="75">
      <c r="A108" s="183"/>
      <c r="B108" s="19" t="s">
        <v>194</v>
      </c>
      <c r="C108" s="19" t="s">
        <v>193</v>
      </c>
      <c r="D108" s="19"/>
      <c r="E108" s="19" t="s">
        <v>192</v>
      </c>
      <c r="F108" s="16">
        <v>301</v>
      </c>
      <c r="G108" s="17" t="s">
        <v>430</v>
      </c>
      <c r="H108" s="18">
        <f t="shared" si="2"/>
        <v>0.5</v>
      </c>
      <c r="I108" s="184"/>
      <c r="J108" s="211"/>
      <c r="K108" s="279"/>
      <c r="L108" s="169"/>
      <c r="M108" s="169"/>
    </row>
    <row r="109" spans="1:13" ht="150" hidden="1" customHeight="1">
      <c r="A109" s="183"/>
      <c r="B109" s="19" t="s">
        <v>191</v>
      </c>
      <c r="C109" s="19" t="s">
        <v>190</v>
      </c>
      <c r="D109" s="19" t="s">
        <v>189</v>
      </c>
      <c r="E109" s="19" t="s">
        <v>188</v>
      </c>
      <c r="F109" s="16">
        <v>302</v>
      </c>
      <c r="G109" s="17" t="s">
        <v>431</v>
      </c>
      <c r="H109" s="18" t="str">
        <f t="shared" si="2"/>
        <v/>
      </c>
      <c r="I109" s="184"/>
      <c r="J109" s="19"/>
      <c r="K109" s="26"/>
      <c r="L109" s="169"/>
      <c r="M109" s="169"/>
    </row>
    <row r="110" spans="1:13" ht="135">
      <c r="A110" s="183"/>
      <c r="B110" s="19" t="s">
        <v>187</v>
      </c>
      <c r="C110" s="19" t="s">
        <v>186</v>
      </c>
      <c r="D110" s="19" t="s">
        <v>185</v>
      </c>
      <c r="E110" s="19" t="s">
        <v>184</v>
      </c>
      <c r="F110" s="16">
        <v>303</v>
      </c>
      <c r="G110" s="17" t="s">
        <v>429</v>
      </c>
      <c r="H110" s="18">
        <f t="shared" si="2"/>
        <v>1</v>
      </c>
      <c r="I110" s="184"/>
      <c r="J110" s="27"/>
      <c r="K110" s="82" t="s">
        <v>916</v>
      </c>
      <c r="L110" s="170"/>
      <c r="M110" s="170"/>
    </row>
    <row r="111" spans="1:13" ht="192" customHeight="1">
      <c r="A111" s="183" t="s">
        <v>183</v>
      </c>
      <c r="B111" s="180" t="s">
        <v>182</v>
      </c>
      <c r="C111" s="19" t="s">
        <v>181</v>
      </c>
      <c r="D111" s="19" t="s">
        <v>176</v>
      </c>
      <c r="E111" s="180" t="s">
        <v>180</v>
      </c>
      <c r="F111" s="16">
        <v>452</v>
      </c>
      <c r="G111" s="17" t="s">
        <v>431</v>
      </c>
      <c r="H111" s="187" t="str">
        <f t="shared" si="2"/>
        <v/>
      </c>
      <c r="I111" s="184">
        <v>0</v>
      </c>
      <c r="J111" s="214"/>
      <c r="K111" s="214"/>
      <c r="L111" s="168"/>
      <c r="M111" s="168"/>
    </row>
    <row r="112" spans="1:13" ht="168.95" customHeight="1">
      <c r="A112" s="183"/>
      <c r="B112" s="180"/>
      <c r="C112" s="19" t="s">
        <v>179</v>
      </c>
      <c r="D112" s="19" t="s">
        <v>178</v>
      </c>
      <c r="E112" s="180"/>
      <c r="F112" s="16">
        <v>305</v>
      </c>
      <c r="G112" s="17" t="s">
        <v>431</v>
      </c>
      <c r="H112" s="188"/>
      <c r="I112" s="184"/>
      <c r="J112" s="215"/>
      <c r="K112" s="215"/>
      <c r="L112" s="169"/>
      <c r="M112" s="169"/>
    </row>
    <row r="113" spans="1:13" ht="171" customHeight="1">
      <c r="A113" s="183"/>
      <c r="B113" s="180"/>
      <c r="C113" s="19" t="s">
        <v>177</v>
      </c>
      <c r="D113" s="19" t="s">
        <v>176</v>
      </c>
      <c r="E113" s="180"/>
      <c r="F113" s="16">
        <v>306</v>
      </c>
      <c r="G113" s="17" t="s">
        <v>431</v>
      </c>
      <c r="H113" s="18" t="str">
        <f>IF(G113="SI",1,IF(G113="PARCIAL",0.5,IF(G113="NO APLICA","",0)))</f>
        <v/>
      </c>
      <c r="I113" s="184"/>
      <c r="J113" s="215"/>
      <c r="K113" s="215"/>
      <c r="L113" s="169"/>
      <c r="M113" s="169"/>
    </row>
    <row r="114" spans="1:13">
      <c r="A114" s="183"/>
      <c r="B114" s="180"/>
      <c r="C114" s="19" t="s">
        <v>175</v>
      </c>
      <c r="D114" s="19"/>
      <c r="E114" s="180"/>
      <c r="F114" s="16">
        <v>307</v>
      </c>
      <c r="G114" s="17" t="s">
        <v>431</v>
      </c>
      <c r="H114" s="18" t="str">
        <f>IF(G114="SI",1,IF(G114="PARCIAL",0.5,IF(G114="NO APLICA","",0)))</f>
        <v/>
      </c>
      <c r="I114" s="184"/>
      <c r="J114" s="215"/>
      <c r="K114" s="215"/>
      <c r="L114" s="169"/>
      <c r="M114" s="169"/>
    </row>
    <row r="115" spans="1:13" ht="60">
      <c r="A115" s="183"/>
      <c r="B115" s="180"/>
      <c r="C115" s="19" t="s">
        <v>174</v>
      </c>
      <c r="D115" s="19"/>
      <c r="E115" s="180"/>
      <c r="F115" s="16">
        <v>308</v>
      </c>
      <c r="G115" s="17" t="s">
        <v>431</v>
      </c>
      <c r="H115" s="18" t="str">
        <f>IF(G115="SI",1,IF(G115="PARCIAL",0.5,IF(G115="NO APLICA","",0)))</f>
        <v/>
      </c>
      <c r="I115" s="184"/>
      <c r="J115" s="216"/>
      <c r="K115" s="216"/>
      <c r="L115" s="170"/>
      <c r="M115" s="170"/>
    </row>
    <row r="116" spans="1:13" ht="138.94999999999999" hidden="1" customHeight="1">
      <c r="A116" s="183" t="s">
        <v>173</v>
      </c>
      <c r="B116" s="19" t="s">
        <v>172</v>
      </c>
      <c r="C116" s="19" t="s">
        <v>171</v>
      </c>
      <c r="D116" s="19"/>
      <c r="E116" s="19"/>
      <c r="F116" s="16">
        <v>748</v>
      </c>
      <c r="G116" s="17" t="s">
        <v>431</v>
      </c>
      <c r="H116" s="18" t="str">
        <f>IF(G116="SI",1,IF(G116="PARCIAL",0.5,IF(G116="NO APLICA","",0)))</f>
        <v/>
      </c>
      <c r="I116" s="184">
        <v>0</v>
      </c>
      <c r="J116" s="26"/>
      <c r="K116" s="26"/>
      <c r="L116" s="75"/>
      <c r="M116" s="75"/>
    </row>
    <row r="117" spans="1:13" ht="80.099999999999994" customHeight="1">
      <c r="A117" s="183"/>
      <c r="B117" s="180" t="s">
        <v>170</v>
      </c>
      <c r="C117" s="19" t="s">
        <v>169</v>
      </c>
      <c r="D117" s="19" t="s">
        <v>168</v>
      </c>
      <c r="E117" s="180" t="s">
        <v>167</v>
      </c>
      <c r="F117" s="16">
        <v>439</v>
      </c>
      <c r="G117" s="17" t="s">
        <v>431</v>
      </c>
      <c r="H117" s="187" t="str">
        <f>IF(G117="SI",1,IF(G117="PARCIAL",0.5,IF(G117="NO APLICA","",0)))</f>
        <v/>
      </c>
      <c r="I117" s="184"/>
      <c r="J117" s="214"/>
      <c r="K117" s="214"/>
      <c r="L117" s="168"/>
      <c r="M117" s="168"/>
    </row>
    <row r="118" spans="1:13" ht="30">
      <c r="A118" s="183"/>
      <c r="B118" s="180"/>
      <c r="C118" s="19" t="s">
        <v>158</v>
      </c>
      <c r="D118" s="19"/>
      <c r="E118" s="180"/>
      <c r="F118" s="16">
        <v>310</v>
      </c>
      <c r="G118" s="17" t="s">
        <v>431</v>
      </c>
      <c r="H118" s="188"/>
      <c r="I118" s="184"/>
      <c r="J118" s="215"/>
      <c r="K118" s="215"/>
      <c r="L118" s="169"/>
      <c r="M118" s="169"/>
    </row>
    <row r="119" spans="1:13" ht="30">
      <c r="A119" s="183"/>
      <c r="B119" s="180"/>
      <c r="C119" s="19" t="s">
        <v>157</v>
      </c>
      <c r="D119" s="19"/>
      <c r="E119" s="180"/>
      <c r="F119" s="16">
        <v>440</v>
      </c>
      <c r="G119" s="17" t="s">
        <v>431</v>
      </c>
      <c r="H119" s="18" t="str">
        <f t="shared" ref="H119:H127" si="3">IF(G119="SI",1,IF(G119="PARCIAL",0.5,IF(G119="NO APLICA","",0)))</f>
        <v/>
      </c>
      <c r="I119" s="184"/>
      <c r="J119" s="215"/>
      <c r="K119" s="215"/>
      <c r="L119" s="169"/>
      <c r="M119" s="169"/>
    </row>
    <row r="120" spans="1:13" ht="17.100000000000001" customHeight="1">
      <c r="A120" s="183"/>
      <c r="B120" s="180"/>
      <c r="C120" s="19" t="s">
        <v>156</v>
      </c>
      <c r="D120" s="19"/>
      <c r="E120" s="180"/>
      <c r="F120" s="16">
        <v>311</v>
      </c>
      <c r="G120" s="17" t="s">
        <v>431</v>
      </c>
      <c r="H120" s="18" t="str">
        <f t="shared" si="3"/>
        <v/>
      </c>
      <c r="I120" s="184"/>
      <c r="J120" s="215"/>
      <c r="K120" s="215"/>
      <c r="L120" s="169"/>
      <c r="M120" s="169"/>
    </row>
    <row r="121" spans="1:13" ht="30">
      <c r="A121" s="183"/>
      <c r="B121" s="180"/>
      <c r="C121" s="19" t="s">
        <v>166</v>
      </c>
      <c r="D121" s="19"/>
      <c r="E121" s="180"/>
      <c r="F121" s="16">
        <v>312</v>
      </c>
      <c r="G121" s="17" t="s">
        <v>431</v>
      </c>
      <c r="H121" s="18" t="str">
        <f t="shared" si="3"/>
        <v/>
      </c>
      <c r="I121" s="184"/>
      <c r="J121" s="215"/>
      <c r="K121" s="215"/>
      <c r="L121" s="169"/>
      <c r="M121" s="169"/>
    </row>
    <row r="122" spans="1:13">
      <c r="A122" s="183"/>
      <c r="B122" s="180"/>
      <c r="C122" s="19" t="s">
        <v>154</v>
      </c>
      <c r="D122" s="19"/>
      <c r="E122" s="180"/>
      <c r="F122" s="16">
        <v>313</v>
      </c>
      <c r="G122" s="17" t="s">
        <v>431</v>
      </c>
      <c r="H122" s="18" t="str">
        <f t="shared" si="3"/>
        <v/>
      </c>
      <c r="I122" s="184"/>
      <c r="J122" s="215"/>
      <c r="K122" s="215"/>
      <c r="L122" s="169"/>
      <c r="M122" s="169"/>
    </row>
    <row r="123" spans="1:13" ht="30">
      <c r="A123" s="183"/>
      <c r="B123" s="180"/>
      <c r="C123" s="19" t="s">
        <v>153</v>
      </c>
      <c r="D123" s="19"/>
      <c r="E123" s="180"/>
      <c r="F123" s="16">
        <v>314</v>
      </c>
      <c r="G123" s="17" t="s">
        <v>431</v>
      </c>
      <c r="H123" s="18" t="str">
        <f t="shared" si="3"/>
        <v/>
      </c>
      <c r="I123" s="184"/>
      <c r="J123" s="215"/>
      <c r="K123" s="215"/>
      <c r="L123" s="169"/>
      <c r="M123" s="169"/>
    </row>
    <row r="124" spans="1:13" ht="30">
      <c r="A124" s="183"/>
      <c r="B124" s="180"/>
      <c r="C124" s="19" t="s">
        <v>165</v>
      </c>
      <c r="D124" s="19"/>
      <c r="E124" s="180"/>
      <c r="F124" s="16">
        <v>315</v>
      </c>
      <c r="G124" s="17" t="s">
        <v>431</v>
      </c>
      <c r="H124" s="18" t="str">
        <f t="shared" si="3"/>
        <v/>
      </c>
      <c r="I124" s="184"/>
      <c r="J124" s="215"/>
      <c r="K124" s="215"/>
      <c r="L124" s="169"/>
      <c r="M124" s="169"/>
    </row>
    <row r="125" spans="1:13">
      <c r="A125" s="183"/>
      <c r="B125" s="180"/>
      <c r="C125" s="19" t="s">
        <v>164</v>
      </c>
      <c r="D125" s="19"/>
      <c r="E125" s="180"/>
      <c r="F125" s="16">
        <v>316</v>
      </c>
      <c r="G125" s="17" t="s">
        <v>431</v>
      </c>
      <c r="H125" s="18" t="str">
        <f t="shared" si="3"/>
        <v/>
      </c>
      <c r="I125" s="184"/>
      <c r="J125" s="215"/>
      <c r="K125" s="215"/>
      <c r="L125" s="169"/>
      <c r="M125" s="169"/>
    </row>
    <row r="126" spans="1:13" ht="83.1" customHeight="1">
      <c r="A126" s="183"/>
      <c r="B126" s="180"/>
      <c r="C126" s="19" t="s">
        <v>163</v>
      </c>
      <c r="D126" s="19"/>
      <c r="E126" s="180"/>
      <c r="F126" s="16">
        <v>441</v>
      </c>
      <c r="G126" s="17" t="s">
        <v>431</v>
      </c>
      <c r="H126" s="18" t="str">
        <f t="shared" si="3"/>
        <v/>
      </c>
      <c r="I126" s="184"/>
      <c r="J126" s="216"/>
      <c r="K126" s="216"/>
      <c r="L126" s="170"/>
      <c r="M126" s="170"/>
    </row>
    <row r="127" spans="1:13" ht="153.94999999999999" customHeight="1">
      <c r="A127" s="183"/>
      <c r="B127" s="180" t="s">
        <v>162</v>
      </c>
      <c r="C127" s="19" t="s">
        <v>161</v>
      </c>
      <c r="D127" s="19" t="s">
        <v>160</v>
      </c>
      <c r="E127" s="180" t="s">
        <v>159</v>
      </c>
      <c r="F127" s="16">
        <v>459</v>
      </c>
      <c r="G127" s="17" t="s">
        <v>431</v>
      </c>
      <c r="H127" s="187" t="str">
        <f t="shared" si="3"/>
        <v/>
      </c>
      <c r="I127" s="184"/>
      <c r="J127" s="214"/>
      <c r="K127" s="214"/>
      <c r="L127" s="168"/>
      <c r="M127" s="168"/>
    </row>
    <row r="128" spans="1:13" ht="30">
      <c r="A128" s="183"/>
      <c r="B128" s="180"/>
      <c r="C128" s="19" t="s">
        <v>158</v>
      </c>
      <c r="D128" s="19"/>
      <c r="E128" s="180"/>
      <c r="F128" s="16">
        <v>460</v>
      </c>
      <c r="G128" s="17" t="s">
        <v>431</v>
      </c>
      <c r="H128" s="188"/>
      <c r="I128" s="184"/>
      <c r="J128" s="215"/>
      <c r="K128" s="215"/>
      <c r="L128" s="169"/>
      <c r="M128" s="169"/>
    </row>
    <row r="129" spans="1:13" ht="30">
      <c r="A129" s="183"/>
      <c r="B129" s="180"/>
      <c r="C129" s="19" t="s">
        <v>157</v>
      </c>
      <c r="D129" s="19"/>
      <c r="E129" s="180"/>
      <c r="F129" s="16">
        <v>461</v>
      </c>
      <c r="G129" s="17" t="s">
        <v>431</v>
      </c>
      <c r="H129" s="18" t="str">
        <f t="shared" ref="H129:H143" si="4">IF(G129="SI",1,IF(G129="PARCIAL",0.5,IF(G129="NO APLICA","",0)))</f>
        <v/>
      </c>
      <c r="I129" s="184"/>
      <c r="J129" s="215"/>
      <c r="K129" s="215"/>
      <c r="L129" s="169"/>
      <c r="M129" s="169"/>
    </row>
    <row r="130" spans="1:13" ht="30">
      <c r="A130" s="183"/>
      <c r="B130" s="180"/>
      <c r="C130" s="19" t="s">
        <v>156</v>
      </c>
      <c r="D130" s="19"/>
      <c r="E130" s="180"/>
      <c r="F130" s="16">
        <v>462</v>
      </c>
      <c r="G130" s="17" t="s">
        <v>431</v>
      </c>
      <c r="H130" s="18" t="str">
        <f t="shared" si="4"/>
        <v/>
      </c>
      <c r="I130" s="184"/>
      <c r="J130" s="215"/>
      <c r="K130" s="215"/>
      <c r="L130" s="169"/>
      <c r="M130" s="169"/>
    </row>
    <row r="131" spans="1:13">
      <c r="A131" s="183"/>
      <c r="B131" s="180"/>
      <c r="C131" s="19" t="s">
        <v>155</v>
      </c>
      <c r="D131" s="19"/>
      <c r="E131" s="180"/>
      <c r="F131" s="16">
        <v>463</v>
      </c>
      <c r="G131" s="17" t="s">
        <v>431</v>
      </c>
      <c r="H131" s="18" t="str">
        <f t="shared" si="4"/>
        <v/>
      </c>
      <c r="I131" s="184"/>
      <c r="J131" s="215"/>
      <c r="K131" s="215"/>
      <c r="L131" s="169"/>
      <c r="M131" s="169"/>
    </row>
    <row r="132" spans="1:13">
      <c r="A132" s="183"/>
      <c r="B132" s="180"/>
      <c r="C132" s="19" t="s">
        <v>154</v>
      </c>
      <c r="D132" s="19"/>
      <c r="E132" s="180"/>
      <c r="F132" s="16">
        <v>464</v>
      </c>
      <c r="G132" s="17" t="s">
        <v>431</v>
      </c>
      <c r="H132" s="18" t="str">
        <f t="shared" si="4"/>
        <v/>
      </c>
      <c r="I132" s="184"/>
      <c r="J132" s="215"/>
      <c r="K132" s="215"/>
      <c r="L132" s="169"/>
      <c r="M132" s="169"/>
    </row>
    <row r="133" spans="1:13" ht="30">
      <c r="A133" s="183"/>
      <c r="B133" s="180"/>
      <c r="C133" s="19" t="s">
        <v>153</v>
      </c>
      <c r="D133" s="19"/>
      <c r="E133" s="180"/>
      <c r="F133" s="16">
        <v>465</v>
      </c>
      <c r="G133" s="17" t="s">
        <v>431</v>
      </c>
      <c r="H133" s="18" t="str">
        <f t="shared" si="4"/>
        <v/>
      </c>
      <c r="I133" s="184"/>
      <c r="J133" s="215"/>
      <c r="K133" s="215"/>
      <c r="L133" s="169"/>
      <c r="M133" s="169"/>
    </row>
    <row r="134" spans="1:13">
      <c r="A134" s="183"/>
      <c r="B134" s="180"/>
      <c r="C134" s="19" t="s">
        <v>152</v>
      </c>
      <c r="D134" s="19"/>
      <c r="E134" s="180"/>
      <c r="F134" s="16">
        <v>466</v>
      </c>
      <c r="G134" s="17" t="s">
        <v>431</v>
      </c>
      <c r="H134" s="18" t="str">
        <f t="shared" si="4"/>
        <v/>
      </c>
      <c r="I134" s="184"/>
      <c r="J134" s="215"/>
      <c r="K134" s="215"/>
      <c r="L134" s="169"/>
      <c r="M134" s="169"/>
    </row>
    <row r="135" spans="1:13" ht="30">
      <c r="A135" s="183"/>
      <c r="B135" s="180"/>
      <c r="C135" s="19" t="s">
        <v>151</v>
      </c>
      <c r="D135" s="19"/>
      <c r="E135" s="180"/>
      <c r="F135" s="16">
        <v>467</v>
      </c>
      <c r="G135" s="17" t="s">
        <v>431</v>
      </c>
      <c r="H135" s="18" t="str">
        <f t="shared" si="4"/>
        <v/>
      </c>
      <c r="I135" s="184"/>
      <c r="J135" s="215"/>
      <c r="K135" s="215"/>
      <c r="L135" s="169"/>
      <c r="M135" s="169"/>
    </row>
    <row r="136" spans="1:13">
      <c r="A136" s="183"/>
      <c r="B136" s="180"/>
      <c r="C136" s="19" t="s">
        <v>150</v>
      </c>
      <c r="D136" s="19"/>
      <c r="E136" s="180"/>
      <c r="F136" s="16">
        <v>468</v>
      </c>
      <c r="G136" s="17" t="s">
        <v>431</v>
      </c>
      <c r="H136" s="18" t="str">
        <f t="shared" si="4"/>
        <v/>
      </c>
      <c r="I136" s="184"/>
      <c r="J136" s="215"/>
      <c r="K136" s="215"/>
      <c r="L136" s="169"/>
      <c r="M136" s="169"/>
    </row>
    <row r="137" spans="1:13">
      <c r="A137" s="183"/>
      <c r="B137" s="180"/>
      <c r="C137" s="19" t="s">
        <v>149</v>
      </c>
      <c r="D137" s="19"/>
      <c r="E137" s="180"/>
      <c r="F137" s="16">
        <v>470</v>
      </c>
      <c r="G137" s="17" t="s">
        <v>431</v>
      </c>
      <c r="H137" s="18" t="str">
        <f t="shared" si="4"/>
        <v/>
      </c>
      <c r="I137" s="184"/>
      <c r="J137" s="215"/>
      <c r="K137" s="215"/>
      <c r="L137" s="169"/>
      <c r="M137" s="169"/>
    </row>
    <row r="138" spans="1:13">
      <c r="A138" s="183"/>
      <c r="B138" s="180"/>
      <c r="C138" s="19" t="s">
        <v>148</v>
      </c>
      <c r="D138" s="19"/>
      <c r="E138" s="180"/>
      <c r="F138" s="16">
        <v>471</v>
      </c>
      <c r="G138" s="17" t="s">
        <v>431</v>
      </c>
      <c r="H138" s="18" t="str">
        <f t="shared" si="4"/>
        <v/>
      </c>
      <c r="I138" s="184"/>
      <c r="J138" s="215"/>
      <c r="K138" s="215"/>
      <c r="L138" s="169"/>
      <c r="M138" s="169"/>
    </row>
    <row r="139" spans="1:13">
      <c r="A139" s="183"/>
      <c r="B139" s="180"/>
      <c r="C139" s="19" t="s">
        <v>147</v>
      </c>
      <c r="D139" s="19"/>
      <c r="E139" s="180"/>
      <c r="F139" s="16">
        <v>472</v>
      </c>
      <c r="G139" s="17" t="s">
        <v>431</v>
      </c>
      <c r="H139" s="18" t="str">
        <f t="shared" si="4"/>
        <v/>
      </c>
      <c r="I139" s="184"/>
      <c r="J139" s="215"/>
      <c r="K139" s="215"/>
      <c r="L139" s="169"/>
      <c r="M139" s="169"/>
    </row>
    <row r="140" spans="1:13">
      <c r="A140" s="183"/>
      <c r="B140" s="180"/>
      <c r="C140" s="19" t="s">
        <v>146</v>
      </c>
      <c r="D140" s="19"/>
      <c r="E140" s="180"/>
      <c r="F140" s="16">
        <v>473</v>
      </c>
      <c r="G140" s="17" t="s">
        <v>431</v>
      </c>
      <c r="H140" s="18" t="str">
        <f t="shared" si="4"/>
        <v/>
      </c>
      <c r="I140" s="184"/>
      <c r="J140" s="215"/>
      <c r="K140" s="215"/>
      <c r="L140" s="169"/>
      <c r="M140" s="169"/>
    </row>
    <row r="141" spans="1:13">
      <c r="A141" s="183"/>
      <c r="B141" s="180"/>
      <c r="C141" s="19" t="s">
        <v>145</v>
      </c>
      <c r="D141" s="19"/>
      <c r="E141" s="180"/>
      <c r="F141" s="16">
        <v>474</v>
      </c>
      <c r="G141" s="17" t="s">
        <v>431</v>
      </c>
      <c r="H141" s="18" t="str">
        <f t="shared" si="4"/>
        <v/>
      </c>
      <c r="I141" s="184"/>
      <c r="J141" s="215"/>
      <c r="K141" s="215"/>
      <c r="L141" s="169"/>
      <c r="M141" s="169"/>
    </row>
    <row r="142" spans="1:13" ht="77.099999999999994" customHeight="1">
      <c r="A142" s="183"/>
      <c r="B142" s="180"/>
      <c r="C142" s="19" t="s">
        <v>144</v>
      </c>
      <c r="D142" s="19"/>
      <c r="E142" s="180"/>
      <c r="F142" s="16">
        <v>475</v>
      </c>
      <c r="G142" s="17" t="s">
        <v>431</v>
      </c>
      <c r="H142" s="18" t="str">
        <f t="shared" si="4"/>
        <v/>
      </c>
      <c r="I142" s="184"/>
      <c r="J142" s="216"/>
      <c r="K142" s="216"/>
      <c r="L142" s="170"/>
      <c r="M142" s="170"/>
    </row>
    <row r="143" spans="1:13" ht="81" customHeight="1">
      <c r="A143" s="183"/>
      <c r="B143" s="180" t="s">
        <v>143</v>
      </c>
      <c r="C143" s="19" t="s">
        <v>142</v>
      </c>
      <c r="D143" s="19" t="s">
        <v>135</v>
      </c>
      <c r="E143" s="180" t="s">
        <v>141</v>
      </c>
      <c r="F143" s="16">
        <v>446</v>
      </c>
      <c r="G143" s="17" t="s">
        <v>431</v>
      </c>
      <c r="H143" s="187" t="str">
        <f t="shared" si="4"/>
        <v/>
      </c>
      <c r="I143" s="184"/>
      <c r="J143" s="214"/>
      <c r="K143" s="214"/>
      <c r="L143" s="168"/>
      <c r="M143" s="168"/>
    </row>
    <row r="144" spans="1:13" ht="78" customHeight="1">
      <c r="A144" s="183"/>
      <c r="B144" s="180"/>
      <c r="C144" s="19" t="s">
        <v>140</v>
      </c>
      <c r="D144" s="19" t="s">
        <v>135</v>
      </c>
      <c r="E144" s="180"/>
      <c r="F144" s="16">
        <v>330</v>
      </c>
      <c r="G144" s="17" t="s">
        <v>431</v>
      </c>
      <c r="H144" s="188"/>
      <c r="I144" s="184"/>
      <c r="J144" s="215"/>
      <c r="K144" s="215"/>
      <c r="L144" s="169"/>
      <c r="M144" s="169"/>
    </row>
    <row r="145" spans="1:13">
      <c r="A145" s="183"/>
      <c r="B145" s="180"/>
      <c r="C145" s="19" t="s">
        <v>139</v>
      </c>
      <c r="D145" s="19"/>
      <c r="E145" s="180"/>
      <c r="F145" s="16">
        <v>331</v>
      </c>
      <c r="G145" s="17" t="s">
        <v>431</v>
      </c>
      <c r="H145" s="18" t="str">
        <f t="shared" ref="H145:H204" si="5">IF(G145="SI",1,IF(G145="PARCIAL",0.5,IF(G145="NO APLICA","",0)))</f>
        <v/>
      </c>
      <c r="I145" s="184"/>
      <c r="J145" s="215"/>
      <c r="K145" s="215"/>
      <c r="L145" s="169"/>
      <c r="M145" s="169"/>
    </row>
    <row r="146" spans="1:13" ht="30">
      <c r="A146" s="183"/>
      <c r="B146" s="180"/>
      <c r="C146" s="19" t="s">
        <v>138</v>
      </c>
      <c r="D146" s="19"/>
      <c r="E146" s="180"/>
      <c r="F146" s="16">
        <v>332</v>
      </c>
      <c r="G146" s="17" t="s">
        <v>431</v>
      </c>
      <c r="H146" s="18" t="str">
        <f t="shared" si="5"/>
        <v/>
      </c>
      <c r="I146" s="184"/>
      <c r="J146" s="215"/>
      <c r="K146" s="215"/>
      <c r="L146" s="169"/>
      <c r="M146" s="169"/>
    </row>
    <row r="147" spans="1:13" ht="30">
      <c r="A147" s="183"/>
      <c r="B147" s="180"/>
      <c r="C147" s="19" t="s">
        <v>137</v>
      </c>
      <c r="D147" s="19"/>
      <c r="E147" s="180"/>
      <c r="F147" s="16">
        <v>333</v>
      </c>
      <c r="G147" s="17" t="s">
        <v>431</v>
      </c>
      <c r="H147" s="18" t="str">
        <f t="shared" si="5"/>
        <v/>
      </c>
      <c r="I147" s="184"/>
      <c r="J147" s="215"/>
      <c r="K147" s="215"/>
      <c r="L147" s="169"/>
      <c r="M147" s="169"/>
    </row>
    <row r="148" spans="1:13" ht="78" customHeight="1">
      <c r="A148" s="183"/>
      <c r="B148" s="180"/>
      <c r="C148" s="19" t="s">
        <v>136</v>
      </c>
      <c r="D148" s="19" t="s">
        <v>135</v>
      </c>
      <c r="E148" s="180"/>
      <c r="F148" s="16">
        <v>334</v>
      </c>
      <c r="G148" s="17" t="s">
        <v>431</v>
      </c>
      <c r="H148" s="18" t="str">
        <f t="shared" si="5"/>
        <v/>
      </c>
      <c r="I148" s="184"/>
      <c r="J148" s="215"/>
      <c r="K148" s="215"/>
      <c r="L148" s="169"/>
      <c r="M148" s="169"/>
    </row>
    <row r="149" spans="1:13">
      <c r="A149" s="183"/>
      <c r="B149" s="180"/>
      <c r="C149" s="19" t="s">
        <v>134</v>
      </c>
      <c r="D149" s="19"/>
      <c r="E149" s="180"/>
      <c r="F149" s="16">
        <v>335</v>
      </c>
      <c r="G149" s="17" t="s">
        <v>431</v>
      </c>
      <c r="H149" s="18" t="str">
        <f t="shared" si="5"/>
        <v/>
      </c>
      <c r="I149" s="184"/>
      <c r="J149" s="215"/>
      <c r="K149" s="215"/>
      <c r="L149" s="169"/>
      <c r="M149" s="169"/>
    </row>
    <row r="150" spans="1:13">
      <c r="A150" s="183"/>
      <c r="B150" s="180"/>
      <c r="C150" s="19" t="s">
        <v>133</v>
      </c>
      <c r="D150" s="19"/>
      <c r="E150" s="180"/>
      <c r="F150" s="16">
        <v>336</v>
      </c>
      <c r="G150" s="17" t="s">
        <v>431</v>
      </c>
      <c r="H150" s="18" t="str">
        <f t="shared" si="5"/>
        <v/>
      </c>
      <c r="I150" s="184"/>
      <c r="J150" s="215"/>
      <c r="K150" s="215"/>
      <c r="L150" s="169"/>
      <c r="M150" s="169"/>
    </row>
    <row r="151" spans="1:13" ht="30">
      <c r="A151" s="183"/>
      <c r="B151" s="180"/>
      <c r="C151" s="19" t="s">
        <v>132</v>
      </c>
      <c r="D151" s="19"/>
      <c r="E151" s="180"/>
      <c r="F151" s="16">
        <v>337</v>
      </c>
      <c r="G151" s="17" t="s">
        <v>431</v>
      </c>
      <c r="H151" s="18" t="str">
        <f t="shared" si="5"/>
        <v/>
      </c>
      <c r="I151" s="184"/>
      <c r="J151" s="215"/>
      <c r="K151" s="215"/>
      <c r="L151" s="169"/>
      <c r="M151" s="169"/>
    </row>
    <row r="152" spans="1:13" ht="30">
      <c r="A152" s="183"/>
      <c r="B152" s="180"/>
      <c r="C152" s="19" t="s">
        <v>131</v>
      </c>
      <c r="D152" s="19"/>
      <c r="E152" s="180"/>
      <c r="F152" s="16">
        <v>338</v>
      </c>
      <c r="G152" s="17" t="s">
        <v>431</v>
      </c>
      <c r="H152" s="18" t="str">
        <f t="shared" si="5"/>
        <v/>
      </c>
      <c r="I152" s="184"/>
      <c r="J152" s="215"/>
      <c r="K152" s="215"/>
      <c r="L152" s="169"/>
      <c r="M152" s="169"/>
    </row>
    <row r="153" spans="1:13" ht="138" customHeight="1">
      <c r="A153" s="183"/>
      <c r="B153" s="180"/>
      <c r="C153" s="19" t="s">
        <v>130</v>
      </c>
      <c r="D153" s="19"/>
      <c r="E153" s="180"/>
      <c r="F153" s="16">
        <v>339</v>
      </c>
      <c r="G153" s="17" t="s">
        <v>431</v>
      </c>
      <c r="H153" s="18" t="str">
        <f t="shared" si="5"/>
        <v/>
      </c>
      <c r="I153" s="184"/>
      <c r="J153" s="215"/>
      <c r="K153" s="215"/>
      <c r="L153" s="169"/>
      <c r="M153" s="169"/>
    </row>
    <row r="154" spans="1:13" ht="77.099999999999994" customHeight="1">
      <c r="A154" s="183"/>
      <c r="B154" s="180"/>
      <c r="C154" s="19" t="s">
        <v>129</v>
      </c>
      <c r="D154" s="19"/>
      <c r="E154" s="180"/>
      <c r="F154" s="16">
        <v>340</v>
      </c>
      <c r="G154" s="17" t="s">
        <v>431</v>
      </c>
      <c r="H154" s="18" t="str">
        <f t="shared" si="5"/>
        <v/>
      </c>
      <c r="I154" s="184"/>
      <c r="J154" s="216"/>
      <c r="K154" s="216"/>
      <c r="L154" s="170"/>
      <c r="M154" s="170"/>
    </row>
    <row r="155" spans="1:13" ht="180" hidden="1">
      <c r="A155" s="183"/>
      <c r="B155" s="180" t="s">
        <v>128</v>
      </c>
      <c r="C155" s="19" t="s">
        <v>127</v>
      </c>
      <c r="D155" s="19" t="s">
        <v>126</v>
      </c>
      <c r="E155" s="180" t="s">
        <v>125</v>
      </c>
      <c r="F155" s="16">
        <v>341</v>
      </c>
      <c r="G155" s="17"/>
      <c r="H155" s="18">
        <f t="shared" si="5"/>
        <v>0</v>
      </c>
      <c r="I155" s="20"/>
      <c r="J155" s="19"/>
      <c r="K155" s="26"/>
      <c r="L155" s="75"/>
      <c r="M155" s="75"/>
    </row>
    <row r="156" spans="1:13" ht="90" hidden="1">
      <c r="A156" s="183"/>
      <c r="B156" s="180"/>
      <c r="C156" s="19" t="s">
        <v>124</v>
      </c>
      <c r="D156" s="19"/>
      <c r="E156" s="180"/>
      <c r="F156" s="16">
        <v>448</v>
      </c>
      <c r="G156" s="17"/>
      <c r="H156" s="18">
        <f t="shared" si="5"/>
        <v>0</v>
      </c>
      <c r="I156" s="20"/>
      <c r="J156" s="19"/>
      <c r="K156" s="26"/>
      <c r="L156" s="75"/>
      <c r="M156" s="75"/>
    </row>
    <row r="157" spans="1:13" ht="90" hidden="1">
      <c r="A157" s="183"/>
      <c r="B157" s="180" t="s">
        <v>123</v>
      </c>
      <c r="C157" s="19" t="s">
        <v>122</v>
      </c>
      <c r="D157" s="19" t="s">
        <v>121</v>
      </c>
      <c r="E157" s="180" t="s">
        <v>120</v>
      </c>
      <c r="F157" s="16">
        <v>342</v>
      </c>
      <c r="G157" s="17"/>
      <c r="H157" s="18">
        <f t="shared" si="5"/>
        <v>0</v>
      </c>
      <c r="I157" s="20"/>
      <c r="J157" s="19"/>
      <c r="K157" s="26"/>
      <c r="L157" s="75"/>
      <c r="M157" s="75"/>
    </row>
    <row r="158" spans="1:13" ht="90" hidden="1">
      <c r="A158" s="183"/>
      <c r="B158" s="180"/>
      <c r="C158" s="19" t="s">
        <v>119</v>
      </c>
      <c r="D158" s="19"/>
      <c r="E158" s="180"/>
      <c r="F158" s="16">
        <v>450</v>
      </c>
      <c r="G158" s="17"/>
      <c r="H158" s="18">
        <f t="shared" si="5"/>
        <v>0</v>
      </c>
      <c r="I158" s="20"/>
      <c r="J158" s="19"/>
      <c r="K158" s="26"/>
      <c r="L158" s="75"/>
      <c r="M158" s="75"/>
    </row>
    <row r="159" spans="1:13" ht="90" hidden="1">
      <c r="A159" s="183"/>
      <c r="B159" s="180" t="s">
        <v>118</v>
      </c>
      <c r="C159" s="19" t="s">
        <v>117</v>
      </c>
      <c r="D159" s="19" t="s">
        <v>116</v>
      </c>
      <c r="E159" s="180" t="s">
        <v>115</v>
      </c>
      <c r="F159" s="16">
        <v>343</v>
      </c>
      <c r="G159" s="17"/>
      <c r="H159" s="18">
        <f t="shared" si="5"/>
        <v>0</v>
      </c>
      <c r="I159" s="20"/>
      <c r="J159" s="19"/>
      <c r="K159" s="26"/>
      <c r="L159" s="75"/>
      <c r="M159" s="75"/>
    </row>
    <row r="160" spans="1:13" hidden="1">
      <c r="A160" s="183"/>
      <c r="B160" s="180"/>
      <c r="C160" s="19" t="s">
        <v>114</v>
      </c>
      <c r="D160" s="19"/>
      <c r="E160" s="180"/>
      <c r="F160" s="16">
        <v>344</v>
      </c>
      <c r="G160" s="17"/>
      <c r="H160" s="18">
        <f t="shared" si="5"/>
        <v>0</v>
      </c>
      <c r="I160" s="20"/>
      <c r="J160" s="19"/>
      <c r="K160" s="26"/>
      <c r="L160" s="75"/>
      <c r="M160" s="75"/>
    </row>
    <row r="161" spans="1:13" ht="30" hidden="1">
      <c r="A161" s="183"/>
      <c r="B161" s="180" t="s">
        <v>113</v>
      </c>
      <c r="C161" s="19" t="s">
        <v>112</v>
      </c>
      <c r="D161" s="19"/>
      <c r="E161" s="180" t="s">
        <v>111</v>
      </c>
      <c r="F161" s="16">
        <v>345</v>
      </c>
      <c r="G161" s="17"/>
      <c r="H161" s="18">
        <f t="shared" si="5"/>
        <v>0</v>
      </c>
      <c r="I161" s="20"/>
      <c r="J161" s="19"/>
      <c r="K161" s="26"/>
      <c r="L161" s="75"/>
      <c r="M161" s="75"/>
    </row>
    <row r="162" spans="1:13" ht="90" hidden="1">
      <c r="A162" s="183"/>
      <c r="B162" s="180"/>
      <c r="C162" s="19" t="s">
        <v>110</v>
      </c>
      <c r="D162" s="19" t="s">
        <v>109</v>
      </c>
      <c r="E162" s="180"/>
      <c r="F162" s="16">
        <v>346</v>
      </c>
      <c r="G162" s="17"/>
      <c r="H162" s="18">
        <f t="shared" si="5"/>
        <v>0</v>
      </c>
      <c r="I162" s="20"/>
      <c r="J162" s="19"/>
      <c r="K162" s="26"/>
      <c r="L162" s="75"/>
      <c r="M162" s="75"/>
    </row>
    <row r="163" spans="1:13" ht="105" hidden="1">
      <c r="A163" s="183"/>
      <c r="B163" s="19" t="s">
        <v>108</v>
      </c>
      <c r="C163" s="19" t="s">
        <v>107</v>
      </c>
      <c r="D163" s="19" t="s">
        <v>106</v>
      </c>
      <c r="E163" s="19" t="s">
        <v>105</v>
      </c>
      <c r="F163" s="16">
        <v>347</v>
      </c>
      <c r="G163" s="17"/>
      <c r="H163" s="18">
        <f t="shared" si="5"/>
        <v>0</v>
      </c>
      <c r="I163" s="20"/>
      <c r="J163" s="19"/>
      <c r="K163" s="26"/>
      <c r="L163" s="75"/>
      <c r="M163" s="75"/>
    </row>
    <row r="164" spans="1:13" ht="75" hidden="1">
      <c r="A164" s="183"/>
      <c r="B164" s="180" t="s">
        <v>104</v>
      </c>
      <c r="C164" s="19" t="s">
        <v>103</v>
      </c>
      <c r="D164" s="19" t="s">
        <v>102</v>
      </c>
      <c r="E164" s="180" t="s">
        <v>101</v>
      </c>
      <c r="F164" s="16">
        <v>348</v>
      </c>
      <c r="G164" s="17"/>
      <c r="H164" s="18">
        <f t="shared" si="5"/>
        <v>0</v>
      </c>
      <c r="I164" s="20"/>
      <c r="J164" s="19"/>
      <c r="K164" s="26"/>
      <c r="L164" s="75"/>
      <c r="M164" s="75"/>
    </row>
    <row r="165" spans="1:13" ht="75" hidden="1">
      <c r="A165" s="183"/>
      <c r="B165" s="180"/>
      <c r="C165" s="19" t="s">
        <v>100</v>
      </c>
      <c r="D165" s="19" t="s">
        <v>99</v>
      </c>
      <c r="E165" s="180"/>
      <c r="F165" s="16">
        <v>451</v>
      </c>
      <c r="G165" s="31"/>
      <c r="H165" s="18">
        <f t="shared" si="5"/>
        <v>0</v>
      </c>
      <c r="I165" s="20"/>
      <c r="J165" s="26"/>
      <c r="K165" s="26"/>
      <c r="L165" s="75"/>
      <c r="M165" s="75"/>
    </row>
    <row r="166" spans="1:13" hidden="1">
      <c r="A166" s="183"/>
      <c r="B166" s="180"/>
      <c r="C166" s="19" t="s">
        <v>98</v>
      </c>
      <c r="D166" s="19"/>
      <c r="E166" s="180"/>
      <c r="F166" s="16">
        <v>349</v>
      </c>
      <c r="G166" s="17"/>
      <c r="H166" s="18">
        <f t="shared" si="5"/>
        <v>0</v>
      </c>
      <c r="I166" s="20"/>
      <c r="J166" s="19"/>
      <c r="K166" s="26"/>
      <c r="L166" s="75"/>
      <c r="M166" s="75"/>
    </row>
    <row r="167" spans="1:13" ht="30" hidden="1">
      <c r="A167" s="183"/>
      <c r="B167" s="180"/>
      <c r="C167" s="19" t="s">
        <v>97</v>
      </c>
      <c r="D167" s="19"/>
      <c r="E167" s="180"/>
      <c r="F167" s="16">
        <v>350</v>
      </c>
      <c r="G167" s="17"/>
      <c r="H167" s="18">
        <f t="shared" si="5"/>
        <v>0</v>
      </c>
      <c r="I167" s="20"/>
      <c r="J167" s="19"/>
      <c r="K167" s="26"/>
      <c r="L167" s="75"/>
      <c r="M167" s="75"/>
    </row>
    <row r="168" spans="1:13" hidden="1">
      <c r="A168" s="183"/>
      <c r="B168" s="180"/>
      <c r="C168" s="19" t="s">
        <v>96</v>
      </c>
      <c r="D168" s="19"/>
      <c r="E168" s="180"/>
      <c r="F168" s="16">
        <v>351</v>
      </c>
      <c r="G168" s="17"/>
      <c r="H168" s="18">
        <f t="shared" si="5"/>
        <v>0</v>
      </c>
      <c r="I168" s="20"/>
      <c r="J168" s="19"/>
      <c r="K168" s="26"/>
      <c r="L168" s="75"/>
      <c r="M168" s="75"/>
    </row>
    <row r="169" spans="1:13" ht="30" hidden="1">
      <c r="A169" s="183"/>
      <c r="B169" s="180"/>
      <c r="C169" s="19" t="s">
        <v>95</v>
      </c>
      <c r="D169" s="19"/>
      <c r="E169" s="180"/>
      <c r="F169" s="16">
        <v>352</v>
      </c>
      <c r="G169" s="17"/>
      <c r="H169" s="18">
        <f t="shared" si="5"/>
        <v>0</v>
      </c>
      <c r="I169" s="20"/>
      <c r="J169" s="19"/>
      <c r="K169" s="26"/>
      <c r="L169" s="75"/>
      <c r="M169" s="75"/>
    </row>
    <row r="170" spans="1:13" ht="105" hidden="1">
      <c r="A170" s="181" t="s">
        <v>94</v>
      </c>
      <c r="B170" s="19" t="s">
        <v>93</v>
      </c>
      <c r="C170" s="19" t="s">
        <v>92</v>
      </c>
      <c r="D170" s="19" t="s">
        <v>91</v>
      </c>
      <c r="E170" s="19" t="s">
        <v>91</v>
      </c>
      <c r="F170" s="16">
        <v>400</v>
      </c>
      <c r="G170" s="17"/>
      <c r="H170" s="18">
        <f t="shared" si="5"/>
        <v>0</v>
      </c>
      <c r="I170" s="20"/>
      <c r="J170" s="19"/>
      <c r="K170" s="26"/>
      <c r="L170" s="75"/>
      <c r="M170" s="75"/>
    </row>
    <row r="171" spans="1:13" hidden="1">
      <c r="A171" s="181"/>
      <c r="B171" s="180" t="s">
        <v>90</v>
      </c>
      <c r="C171" s="19" t="s">
        <v>89</v>
      </c>
      <c r="D171" s="19"/>
      <c r="E171" s="179" t="s">
        <v>78</v>
      </c>
      <c r="F171" s="16">
        <v>401</v>
      </c>
      <c r="G171" s="33"/>
      <c r="H171" s="18">
        <f t="shared" si="5"/>
        <v>0</v>
      </c>
      <c r="I171" s="20"/>
      <c r="J171" s="26"/>
      <c r="K171" s="26"/>
      <c r="L171" s="75"/>
      <c r="M171" s="75"/>
    </row>
    <row r="172" spans="1:13" ht="60" hidden="1">
      <c r="A172" s="181"/>
      <c r="B172" s="180"/>
      <c r="C172" s="19" t="s">
        <v>88</v>
      </c>
      <c r="D172" s="19" t="s">
        <v>87</v>
      </c>
      <c r="E172" s="179"/>
      <c r="F172" s="16"/>
      <c r="G172" s="33"/>
      <c r="H172" s="18">
        <f t="shared" si="5"/>
        <v>0</v>
      </c>
      <c r="I172" s="20"/>
      <c r="J172" s="26"/>
      <c r="K172" s="26"/>
      <c r="L172" s="75"/>
      <c r="M172" s="75"/>
    </row>
    <row r="173" spans="1:13" ht="75" hidden="1">
      <c r="A173" s="181"/>
      <c r="B173" s="180"/>
      <c r="C173" s="19" t="s">
        <v>86</v>
      </c>
      <c r="D173" s="19" t="s">
        <v>85</v>
      </c>
      <c r="E173" s="179"/>
      <c r="F173" s="16"/>
      <c r="G173" s="33"/>
      <c r="H173" s="18">
        <f t="shared" si="5"/>
        <v>0</v>
      </c>
      <c r="I173" s="20"/>
      <c r="J173" s="26"/>
      <c r="K173" s="26"/>
      <c r="L173" s="75"/>
      <c r="M173" s="75"/>
    </row>
    <row r="174" spans="1:13" ht="90" hidden="1">
      <c r="A174" s="181"/>
      <c r="B174" s="180"/>
      <c r="C174" s="19" t="s">
        <v>84</v>
      </c>
      <c r="D174" s="19" t="s">
        <v>83</v>
      </c>
      <c r="E174" s="179"/>
      <c r="F174" s="16"/>
      <c r="G174" s="33"/>
      <c r="H174" s="18">
        <f t="shared" si="5"/>
        <v>0</v>
      </c>
      <c r="I174" s="20"/>
      <c r="J174" s="26"/>
      <c r="K174" s="26"/>
      <c r="L174" s="75"/>
      <c r="M174" s="75"/>
    </row>
    <row r="175" spans="1:13" ht="135" hidden="1">
      <c r="A175" s="181"/>
      <c r="B175" s="180"/>
      <c r="C175" s="19" t="s">
        <v>82</v>
      </c>
      <c r="D175" s="19" t="s">
        <v>81</v>
      </c>
      <c r="E175" s="34" t="s">
        <v>80</v>
      </c>
      <c r="F175" s="16">
        <v>415</v>
      </c>
      <c r="G175" s="17"/>
      <c r="H175" s="18">
        <f t="shared" si="5"/>
        <v>0</v>
      </c>
      <c r="I175" s="20"/>
      <c r="J175" s="19"/>
      <c r="K175" s="26"/>
      <c r="L175" s="75"/>
      <c r="M175" s="75"/>
    </row>
    <row r="176" spans="1:13" hidden="1">
      <c r="A176" s="181"/>
      <c r="B176" s="180"/>
      <c r="C176" s="19" t="s">
        <v>79</v>
      </c>
      <c r="D176" s="19"/>
      <c r="E176" s="182" t="s">
        <v>78</v>
      </c>
      <c r="F176" s="16">
        <v>416</v>
      </c>
      <c r="G176" s="33"/>
      <c r="H176" s="18">
        <f t="shared" si="5"/>
        <v>0</v>
      </c>
      <c r="I176" s="20"/>
      <c r="J176" s="26"/>
      <c r="K176" s="26"/>
      <c r="L176" s="75"/>
      <c r="M176" s="75"/>
    </row>
    <row r="177" spans="1:13" ht="240" hidden="1">
      <c r="A177" s="181"/>
      <c r="B177" s="180"/>
      <c r="C177" s="19" t="s">
        <v>77</v>
      </c>
      <c r="D177" s="19" t="s">
        <v>76</v>
      </c>
      <c r="E177" s="182"/>
      <c r="F177" s="16">
        <v>417</v>
      </c>
      <c r="G177" s="17"/>
      <c r="H177" s="18">
        <f t="shared" si="5"/>
        <v>0</v>
      </c>
      <c r="I177" s="20"/>
      <c r="J177" s="19"/>
      <c r="K177" s="26"/>
      <c r="L177" s="75"/>
      <c r="M177" s="75"/>
    </row>
    <row r="178" spans="1:13" ht="45" hidden="1">
      <c r="A178" s="181"/>
      <c r="B178" s="180"/>
      <c r="C178" s="19" t="s">
        <v>75</v>
      </c>
      <c r="D178" s="19" t="s">
        <v>74</v>
      </c>
      <c r="E178" s="182"/>
      <c r="F178" s="16">
        <v>418</v>
      </c>
      <c r="G178" s="17"/>
      <c r="H178" s="18">
        <f t="shared" si="5"/>
        <v>0</v>
      </c>
      <c r="I178" s="20"/>
      <c r="J178" s="19"/>
      <c r="K178" s="26"/>
      <c r="L178" s="75"/>
      <c r="M178" s="75"/>
    </row>
    <row r="179" spans="1:13" ht="120" hidden="1">
      <c r="A179" s="181"/>
      <c r="B179" s="180"/>
      <c r="C179" s="19" t="s">
        <v>73</v>
      </c>
      <c r="D179" s="19" t="s">
        <v>72</v>
      </c>
      <c r="E179" s="182"/>
      <c r="F179" s="16">
        <v>419</v>
      </c>
      <c r="G179" s="17"/>
      <c r="H179" s="18">
        <f t="shared" si="5"/>
        <v>0</v>
      </c>
      <c r="I179" s="20"/>
      <c r="J179" s="19"/>
      <c r="K179" s="26"/>
      <c r="L179" s="75"/>
      <c r="M179" s="75"/>
    </row>
    <row r="180" spans="1:13" hidden="1">
      <c r="A180" s="181"/>
      <c r="B180" s="180"/>
      <c r="C180" s="19" t="s">
        <v>71</v>
      </c>
      <c r="D180" s="19"/>
      <c r="E180" s="182"/>
      <c r="F180" s="16">
        <v>420</v>
      </c>
      <c r="G180" s="17"/>
      <c r="H180" s="18">
        <f t="shared" si="5"/>
        <v>0</v>
      </c>
      <c r="I180" s="20"/>
      <c r="J180" s="19"/>
      <c r="K180" s="26"/>
      <c r="L180" s="75"/>
      <c r="M180" s="75"/>
    </row>
    <row r="181" spans="1:13" hidden="1">
      <c r="A181" s="181"/>
      <c r="B181" s="180"/>
      <c r="C181" s="19" t="s">
        <v>70</v>
      </c>
      <c r="D181" s="19"/>
      <c r="E181" s="182"/>
      <c r="F181" s="16">
        <v>421</v>
      </c>
      <c r="G181" s="17"/>
      <c r="H181" s="18">
        <f t="shared" si="5"/>
        <v>0</v>
      </c>
      <c r="I181" s="20"/>
      <c r="J181" s="19"/>
      <c r="K181" s="26"/>
      <c r="L181" s="75"/>
      <c r="M181" s="75"/>
    </row>
    <row r="182" spans="1:13" hidden="1">
      <c r="A182" s="181"/>
      <c r="B182" s="180"/>
      <c r="C182" s="19" t="s">
        <v>69</v>
      </c>
      <c r="D182" s="19"/>
      <c r="E182" s="182"/>
      <c r="F182" s="16">
        <v>422</v>
      </c>
      <c r="G182" s="17"/>
      <c r="H182" s="18">
        <f t="shared" si="5"/>
        <v>0</v>
      </c>
      <c r="I182" s="20"/>
      <c r="J182" s="19"/>
      <c r="K182" s="26"/>
      <c r="L182" s="75"/>
      <c r="M182" s="75"/>
    </row>
    <row r="183" spans="1:13" ht="45" hidden="1">
      <c r="A183" s="181"/>
      <c r="B183" s="180"/>
      <c r="C183" s="19" t="s">
        <v>68</v>
      </c>
      <c r="D183" s="19" t="s">
        <v>67</v>
      </c>
      <c r="E183" s="182"/>
      <c r="F183" s="16">
        <v>423</v>
      </c>
      <c r="G183" s="17"/>
      <c r="H183" s="18">
        <f t="shared" si="5"/>
        <v>0</v>
      </c>
      <c r="I183" s="20"/>
      <c r="J183" s="19"/>
      <c r="K183" s="26"/>
      <c r="L183" s="75"/>
      <c r="M183" s="75"/>
    </row>
    <row r="184" spans="1:13" ht="45" hidden="1">
      <c r="A184" s="181"/>
      <c r="B184" s="180"/>
      <c r="C184" s="19" t="s">
        <v>66</v>
      </c>
      <c r="D184" s="19" t="s">
        <v>65</v>
      </c>
      <c r="E184" s="182"/>
      <c r="F184" s="16">
        <v>424</v>
      </c>
      <c r="G184" s="17"/>
      <c r="H184" s="18">
        <f t="shared" si="5"/>
        <v>0</v>
      </c>
      <c r="I184" s="20"/>
      <c r="J184" s="19"/>
      <c r="K184" s="26"/>
      <c r="L184" s="75"/>
      <c r="M184" s="75"/>
    </row>
    <row r="185" spans="1:13" ht="60" hidden="1">
      <c r="A185" s="181"/>
      <c r="B185" s="180"/>
      <c r="C185" s="19" t="s">
        <v>64</v>
      </c>
      <c r="D185" s="19" t="s">
        <v>63</v>
      </c>
      <c r="E185" s="182"/>
      <c r="F185" s="16">
        <v>425</v>
      </c>
      <c r="G185" s="17"/>
      <c r="H185" s="18">
        <f t="shared" si="5"/>
        <v>0</v>
      </c>
      <c r="I185" s="20"/>
      <c r="J185" s="19"/>
      <c r="K185" s="26"/>
      <c r="L185" s="75"/>
      <c r="M185" s="75"/>
    </row>
    <row r="186" spans="1:13" ht="75" hidden="1">
      <c r="A186" s="181"/>
      <c r="B186" s="180"/>
      <c r="C186" s="19" t="s">
        <v>62</v>
      </c>
      <c r="D186" s="19" t="s">
        <v>61</v>
      </c>
      <c r="E186" s="182"/>
      <c r="F186" s="16">
        <v>426</v>
      </c>
      <c r="G186" s="17"/>
      <c r="H186" s="18">
        <f t="shared" si="5"/>
        <v>0</v>
      </c>
      <c r="I186" s="20"/>
      <c r="J186" s="19"/>
      <c r="K186" s="26"/>
      <c r="L186" s="75"/>
      <c r="M186" s="75"/>
    </row>
    <row r="187" spans="1:13" ht="120" hidden="1">
      <c r="A187" s="181"/>
      <c r="B187" s="180"/>
      <c r="C187" s="19" t="s">
        <v>60</v>
      </c>
      <c r="D187" s="19" t="s">
        <v>59</v>
      </c>
      <c r="E187" s="182"/>
      <c r="F187" s="16">
        <v>427</v>
      </c>
      <c r="G187" s="17"/>
      <c r="H187" s="18">
        <f t="shared" si="5"/>
        <v>0</v>
      </c>
      <c r="I187" s="20"/>
      <c r="J187" s="19"/>
      <c r="K187" s="26"/>
      <c r="L187" s="75"/>
      <c r="M187" s="75"/>
    </row>
    <row r="188" spans="1:13" ht="180" hidden="1">
      <c r="A188" s="181"/>
      <c r="B188" s="180"/>
      <c r="C188" s="19" t="s">
        <v>58</v>
      </c>
      <c r="D188" s="19" t="s">
        <v>57</v>
      </c>
      <c r="E188" s="182"/>
      <c r="F188" s="16">
        <v>428</v>
      </c>
      <c r="G188" s="17"/>
      <c r="H188" s="18">
        <f t="shared" si="5"/>
        <v>0</v>
      </c>
      <c r="I188" s="20"/>
      <c r="J188" s="19"/>
      <c r="K188" s="26"/>
      <c r="L188" s="75"/>
      <c r="M188" s="75"/>
    </row>
    <row r="189" spans="1:13" ht="180" hidden="1">
      <c r="A189" s="181"/>
      <c r="B189" s="180"/>
      <c r="C189" s="19" t="s">
        <v>56</v>
      </c>
      <c r="D189" s="19" t="s">
        <v>55</v>
      </c>
      <c r="E189" s="182"/>
      <c r="F189" s="16">
        <v>430</v>
      </c>
      <c r="G189" s="17"/>
      <c r="H189" s="18">
        <f t="shared" si="5"/>
        <v>0</v>
      </c>
      <c r="I189" s="20"/>
      <c r="J189" s="19"/>
      <c r="K189" s="26"/>
      <c r="L189" s="75"/>
      <c r="M189" s="75"/>
    </row>
    <row r="190" spans="1:13" ht="105" hidden="1">
      <c r="A190" s="181"/>
      <c r="B190" s="180"/>
      <c r="C190" s="19" t="s">
        <v>54</v>
      </c>
      <c r="D190" s="19" t="s">
        <v>53</v>
      </c>
      <c r="E190" s="182"/>
      <c r="F190" s="16">
        <v>431</v>
      </c>
      <c r="G190" s="17"/>
      <c r="H190" s="18">
        <f t="shared" si="5"/>
        <v>0</v>
      </c>
      <c r="I190" s="20"/>
      <c r="J190" s="19"/>
      <c r="K190" s="26"/>
      <c r="L190" s="75"/>
      <c r="M190" s="75"/>
    </row>
    <row r="191" spans="1:13" ht="150" hidden="1">
      <c r="A191" s="181"/>
      <c r="B191" s="180"/>
      <c r="C191" s="19" t="s">
        <v>52</v>
      </c>
      <c r="D191" s="19" t="s">
        <v>51</v>
      </c>
      <c r="E191" s="182"/>
      <c r="F191" s="16">
        <v>432</v>
      </c>
      <c r="G191" s="17"/>
      <c r="H191" s="18">
        <f t="shared" si="5"/>
        <v>0</v>
      </c>
      <c r="I191" s="20"/>
      <c r="J191" s="19"/>
      <c r="K191" s="26"/>
      <c r="L191" s="75"/>
      <c r="M191" s="75"/>
    </row>
    <row r="192" spans="1:13" ht="60" hidden="1">
      <c r="A192" s="181"/>
      <c r="B192" s="180"/>
      <c r="C192" s="19" t="s">
        <v>50</v>
      </c>
      <c r="D192" s="19" t="s">
        <v>49</v>
      </c>
      <c r="E192" s="182"/>
      <c r="F192" s="16">
        <v>433</v>
      </c>
      <c r="G192" s="17"/>
      <c r="H192" s="18">
        <f t="shared" si="5"/>
        <v>0</v>
      </c>
      <c r="I192" s="20"/>
      <c r="J192" s="19"/>
      <c r="K192" s="26"/>
      <c r="L192" s="75"/>
      <c r="M192" s="75"/>
    </row>
    <row r="193" spans="1:13" ht="60" hidden="1">
      <c r="A193" s="181"/>
      <c r="B193" s="180"/>
      <c r="C193" s="19" t="s">
        <v>48</v>
      </c>
      <c r="D193" s="19" t="s">
        <v>47</v>
      </c>
      <c r="E193" s="182"/>
      <c r="F193" s="16">
        <v>434</v>
      </c>
      <c r="G193" s="17"/>
      <c r="H193" s="18">
        <f t="shared" si="5"/>
        <v>0</v>
      </c>
      <c r="I193" s="20"/>
      <c r="J193" s="19"/>
      <c r="K193" s="26"/>
      <c r="L193" s="75"/>
      <c r="M193" s="75"/>
    </row>
    <row r="194" spans="1:13" ht="90" hidden="1">
      <c r="A194" s="181"/>
      <c r="B194" s="180"/>
      <c r="C194" s="19" t="s">
        <v>46</v>
      </c>
      <c r="D194" s="19" t="s">
        <v>45</v>
      </c>
      <c r="E194" s="182"/>
      <c r="F194" s="16">
        <v>435</v>
      </c>
      <c r="G194" s="17"/>
      <c r="H194" s="18">
        <f t="shared" si="5"/>
        <v>0</v>
      </c>
      <c r="I194" s="20"/>
      <c r="J194" s="19"/>
      <c r="K194" s="26"/>
      <c r="L194" s="75"/>
      <c r="M194" s="75"/>
    </row>
    <row r="195" spans="1:13" ht="90" hidden="1">
      <c r="A195" s="181"/>
      <c r="B195" s="180"/>
      <c r="C195" s="19" t="s">
        <v>44</v>
      </c>
      <c r="D195" s="19" t="s">
        <v>43</v>
      </c>
      <c r="E195" s="182"/>
      <c r="F195" s="16">
        <v>436</v>
      </c>
      <c r="G195" s="17"/>
      <c r="H195" s="18">
        <f t="shared" si="5"/>
        <v>0</v>
      </c>
      <c r="I195" s="20"/>
      <c r="J195" s="19"/>
      <c r="K195" s="26"/>
      <c r="L195" s="75"/>
      <c r="M195" s="75"/>
    </row>
    <row r="196" spans="1:13" ht="75" hidden="1">
      <c r="A196" s="181"/>
      <c r="B196" s="180"/>
      <c r="C196" s="19" t="s">
        <v>42</v>
      </c>
      <c r="D196" s="19" t="s">
        <v>41</v>
      </c>
      <c r="E196" s="182"/>
      <c r="F196" s="16">
        <v>437</v>
      </c>
      <c r="G196" s="17"/>
      <c r="H196" s="18">
        <f t="shared" si="5"/>
        <v>0</v>
      </c>
      <c r="I196" s="20"/>
      <c r="J196" s="19"/>
      <c r="K196" s="26"/>
      <c r="L196" s="75"/>
      <c r="M196" s="75"/>
    </row>
    <row r="197" spans="1:13" ht="105" hidden="1">
      <c r="A197" s="181"/>
      <c r="B197" s="180"/>
      <c r="C197" s="19" t="s">
        <v>40</v>
      </c>
      <c r="D197" s="19" t="s">
        <v>39</v>
      </c>
      <c r="E197" s="182"/>
      <c r="F197" s="16">
        <v>438</v>
      </c>
      <c r="G197" s="17"/>
      <c r="H197" s="18">
        <f t="shared" si="5"/>
        <v>0</v>
      </c>
      <c r="I197" s="20"/>
      <c r="J197" s="19"/>
      <c r="K197" s="26"/>
      <c r="L197" s="75"/>
      <c r="M197" s="75"/>
    </row>
    <row r="198" spans="1:13" s="77" customFormat="1" ht="126" hidden="1">
      <c r="A198" s="177" t="s">
        <v>38</v>
      </c>
      <c r="B198" s="36" t="s">
        <v>37</v>
      </c>
      <c r="C198" s="36" t="s">
        <v>36</v>
      </c>
      <c r="D198" s="37" t="s">
        <v>35</v>
      </c>
      <c r="E198" s="38" t="s">
        <v>34</v>
      </c>
      <c r="F198" s="39"/>
      <c r="G198" s="40"/>
      <c r="H198" s="18">
        <f t="shared" si="5"/>
        <v>0</v>
      </c>
      <c r="I198" s="20"/>
      <c r="J198" s="41"/>
      <c r="K198" s="128"/>
      <c r="L198" s="76"/>
      <c r="M198" s="76"/>
    </row>
    <row r="199" spans="1:13" s="77" customFormat="1" ht="173.25" hidden="1">
      <c r="A199" s="177"/>
      <c r="B199" s="36" t="s">
        <v>33</v>
      </c>
      <c r="C199" s="41" t="s">
        <v>32</v>
      </c>
      <c r="D199" s="41" t="s">
        <v>31</v>
      </c>
      <c r="E199" s="38" t="s">
        <v>30</v>
      </c>
      <c r="F199" s="39">
        <v>749</v>
      </c>
      <c r="G199" s="40"/>
      <c r="H199" s="18">
        <f t="shared" si="5"/>
        <v>0</v>
      </c>
      <c r="I199" s="20"/>
      <c r="J199" s="41"/>
      <c r="K199" s="128"/>
      <c r="L199" s="76"/>
      <c r="M199" s="76"/>
    </row>
    <row r="200" spans="1:13" ht="409.5" hidden="1">
      <c r="A200" s="178" t="s">
        <v>29</v>
      </c>
      <c r="B200" s="179" t="s">
        <v>28</v>
      </c>
      <c r="C200" s="19" t="s">
        <v>27</v>
      </c>
      <c r="D200" s="19" t="s">
        <v>26</v>
      </c>
      <c r="E200" s="19" t="s">
        <v>25</v>
      </c>
      <c r="F200" s="16">
        <v>749</v>
      </c>
      <c r="G200" s="17"/>
      <c r="H200" s="18">
        <f t="shared" si="5"/>
        <v>0</v>
      </c>
      <c r="I200" s="20"/>
      <c r="J200" s="19"/>
      <c r="K200" s="26"/>
      <c r="L200" s="75"/>
      <c r="M200" s="75"/>
    </row>
    <row r="201" spans="1:13" ht="180" hidden="1">
      <c r="A201" s="178"/>
      <c r="B201" s="179"/>
      <c r="C201" s="19" t="s">
        <v>24</v>
      </c>
      <c r="D201" s="19" t="s">
        <v>23</v>
      </c>
      <c r="E201" s="19" t="s">
        <v>22</v>
      </c>
      <c r="F201" s="26"/>
      <c r="G201" s="33"/>
      <c r="H201" s="18">
        <f t="shared" si="5"/>
        <v>0</v>
      </c>
      <c r="I201" s="20"/>
      <c r="J201" s="26"/>
      <c r="K201" s="26"/>
      <c r="L201" s="75"/>
      <c r="M201" s="75"/>
    </row>
    <row r="202" spans="1:13" ht="195" hidden="1">
      <c r="A202" s="178"/>
      <c r="B202" s="179"/>
      <c r="C202" s="19" t="s">
        <v>21</v>
      </c>
      <c r="D202" s="19" t="s">
        <v>20</v>
      </c>
      <c r="E202" s="19" t="s">
        <v>19</v>
      </c>
      <c r="F202" s="26"/>
      <c r="G202" s="33"/>
      <c r="H202" s="18">
        <f t="shared" si="5"/>
        <v>0</v>
      </c>
      <c r="I202" s="20"/>
      <c r="J202" s="26"/>
      <c r="K202" s="26"/>
      <c r="L202" s="75"/>
      <c r="M202" s="75"/>
    </row>
    <row r="203" spans="1:13" ht="225" hidden="1">
      <c r="A203" s="178"/>
      <c r="B203" s="179"/>
      <c r="C203" s="19" t="s">
        <v>18</v>
      </c>
      <c r="D203" s="19" t="s">
        <v>17</v>
      </c>
      <c r="E203" s="19" t="s">
        <v>16</v>
      </c>
      <c r="F203" s="26"/>
      <c r="G203" s="33"/>
      <c r="H203" s="18">
        <f t="shared" si="5"/>
        <v>0</v>
      </c>
      <c r="I203" s="20"/>
      <c r="J203" s="26"/>
      <c r="K203" s="26"/>
      <c r="L203" s="75"/>
      <c r="M203" s="75"/>
    </row>
    <row r="204" spans="1:13" ht="135" hidden="1">
      <c r="A204" s="178"/>
      <c r="B204" s="179"/>
      <c r="C204" s="19" t="s">
        <v>15</v>
      </c>
      <c r="D204" s="19" t="s">
        <v>14</v>
      </c>
      <c r="E204" s="19" t="s">
        <v>13</v>
      </c>
      <c r="F204" s="26"/>
      <c r="G204" s="33"/>
      <c r="H204" s="18">
        <f t="shared" si="5"/>
        <v>0</v>
      </c>
      <c r="I204" s="20"/>
      <c r="J204" s="26"/>
      <c r="K204" s="26"/>
      <c r="L204" s="75"/>
      <c r="M204" s="75"/>
    </row>
    <row r="206" spans="1:13" hidden="1">
      <c r="A206" s="42" t="str">
        <f>B2</f>
        <v>SECRETARÍA PRENSA</v>
      </c>
    </row>
    <row r="207" spans="1:13" ht="31.5" hidden="1">
      <c r="A207" s="49" t="s">
        <v>12</v>
      </c>
      <c r="B207" s="50" t="s">
        <v>11</v>
      </c>
      <c r="C207" s="51" t="s">
        <v>10</v>
      </c>
    </row>
    <row r="208" spans="1:13" ht="30" hidden="1">
      <c r="A208" s="52" t="s">
        <v>9</v>
      </c>
      <c r="B208" s="53">
        <f>I8</f>
        <v>0</v>
      </c>
      <c r="C208" s="54" t="str">
        <f>CONCATENATE(J8," 2- ",J9," 3- ",J10," 4- ",J11," 5- ",J13," 6- ",J14," 7- ",J15," 8- ",J16)</f>
        <v xml:space="preserve"> 2-  3-  4-  5-  6-  7-  8- </v>
      </c>
    </row>
    <row r="209" spans="1:8" hidden="1">
      <c r="A209" s="52" t="s">
        <v>8</v>
      </c>
      <c r="B209" s="53">
        <f>I22</f>
        <v>0</v>
      </c>
      <c r="C209" s="54" t="str">
        <f>CONCATENATE(J22," 2- ",J23," 3- ",J24," 4- ",J25," 5- ",J26," 6- ",J27," 7- ",J28," 8- ",J29," 9- ",J30," 10- ",J31)</f>
        <v xml:space="preserve"> 2-  3-  4-  5-  6-  7-  8-  9-  10- </v>
      </c>
      <c r="E209" s="55" t="s">
        <v>429</v>
      </c>
      <c r="F209" s="55"/>
      <c r="G209" s="56">
        <f>COUNTIF($G$8:$G$154,"SI")</f>
        <v>3</v>
      </c>
      <c r="H209" s="57">
        <f>(G209*100%)/$G$213</f>
        <v>2.3255813953488372E-2</v>
      </c>
    </row>
    <row r="210" spans="1:8" ht="63" hidden="1" customHeight="1">
      <c r="A210" s="52" t="s">
        <v>7</v>
      </c>
      <c r="B210" s="53">
        <f>I32</f>
        <v>0.13333333333333333</v>
      </c>
      <c r="C210" s="54" t="str">
        <f>CONCATENATE(J32," 2- ",J33," 3- ",J34," 4- ",J35," 5- ",J36," 6- ",J37," 7- ",J39," 8- ",J40," 9- ",J41," 10- ",J42," 11- ",J43," 12- ",J44," 13- ",J45," 14- ",J46," 15- ",J47," 16- ",J48," 17- ",J49," 18- ",J50," 19- ",J51," 20- ",J52)</f>
        <v xml:space="preserve">Se observa que la misión no coincide con la del decreto 437 del 25 de septiembre de 2020 2- se observa que las funciones no coinciden con la del decreto 437 del 25 de septiembre de 2020 3-  4-  5-  6-  7-  8- No se evidencia el enlace con el directorio en el Sistema de Información de Empleo Público – SIGEP, es importante que que este actualizado 9-  10-  11-  12-  13-  14-  15-  16-  17-  18-  19-  20- </v>
      </c>
      <c r="E210" s="55" t="s">
        <v>405</v>
      </c>
      <c r="F210" s="55"/>
      <c r="G210" s="56">
        <f>COUNTIF($G$8:$G$154,"NO")</f>
        <v>21</v>
      </c>
      <c r="H210" s="57">
        <f t="shared" ref="H210:H212" si="6">(G210*100%)/$G$213</f>
        <v>0.16279069767441862</v>
      </c>
    </row>
    <row r="211" spans="1:8" hidden="1">
      <c r="A211" s="52" t="s">
        <v>6</v>
      </c>
      <c r="B211" s="53">
        <f>I54</f>
        <v>0</v>
      </c>
      <c r="C211" s="54" t="str">
        <f>CONCATENATE(J54," 2- ",J62," 3- ",J63," 4- ",J65)</f>
        <v xml:space="preserve"> 2-  3-  4- </v>
      </c>
      <c r="E211" s="55" t="s">
        <v>430</v>
      </c>
      <c r="F211" s="55"/>
      <c r="G211" s="56">
        <f>COUNTIF($G$8:$G$154,"PARCIAL")</f>
        <v>4</v>
      </c>
      <c r="H211" s="57">
        <f t="shared" si="6"/>
        <v>3.1007751937984496E-2</v>
      </c>
    </row>
    <row r="212" spans="1:8" hidden="1">
      <c r="A212" s="52" t="s">
        <v>5</v>
      </c>
      <c r="B212" s="53"/>
      <c r="C212" s="54" t="str">
        <f>CONCATENATE(" 1- ",J83)</f>
        <v xml:space="preserve"> 1- </v>
      </c>
      <c r="E212" s="55" t="s">
        <v>431</v>
      </c>
      <c r="F212" s="55"/>
      <c r="G212" s="56">
        <f>COUNTIF($G$8:$G$154,"NO APLICA")</f>
        <v>101</v>
      </c>
      <c r="H212" s="57">
        <f t="shared" si="6"/>
        <v>0.78294573643410847</v>
      </c>
    </row>
    <row r="213" spans="1:8" hidden="1">
      <c r="A213" s="52" t="s">
        <v>4</v>
      </c>
      <c r="B213" s="53">
        <f>I90</f>
        <v>1</v>
      </c>
      <c r="C213" s="54" t="str">
        <f>CONCATENATE(J90," 2- ",J92," 3- ",J93," 4- ",J94," 5- ",J95," 6- ",J96," 7- ",J97," 8- ",J101)</f>
        <v xml:space="preserve"> 2-  3-  4-  5-  6-  7-  8- </v>
      </c>
      <c r="E213" s="58">
        <v>87</v>
      </c>
      <c r="F213" s="26"/>
      <c r="G213" s="59">
        <f>SUM(G209:G212)</f>
        <v>129</v>
      </c>
      <c r="H213" s="60"/>
    </row>
    <row r="214" spans="1:8" ht="60" hidden="1">
      <c r="A214" s="52" t="s">
        <v>3</v>
      </c>
      <c r="B214" s="53">
        <f>I107</f>
        <v>0.66666666666666663</v>
      </c>
      <c r="C214" s="54" t="str">
        <f>CONCATENATE(J107," 2- ",J108," 3- ",J110)</f>
        <v xml:space="preserve">Se evidencia un Excel con contratación de 2019, no hay información actualizada ni vincula con SECOP 2-  3- </v>
      </c>
      <c r="E214" s="61"/>
      <c r="F214" s="61"/>
      <c r="G214" s="59">
        <f>E213-G213</f>
        <v>-42</v>
      </c>
      <c r="H214" s="60"/>
    </row>
    <row r="215" spans="1:8" hidden="1">
      <c r="A215" s="52" t="s">
        <v>2</v>
      </c>
      <c r="B215" s="53"/>
      <c r="C215" s="54" t="str">
        <f>CONCATENATE(J111," 2- ",J112," 3- ",J113," 4- ",J114," 5- ",J115)</f>
        <v xml:space="preserve"> 2-  3-  4-  5- </v>
      </c>
      <c r="E215" s="62">
        <v>1</v>
      </c>
      <c r="G215" s="63"/>
    </row>
    <row r="216" spans="1:8" ht="60" hidden="1">
      <c r="A216" s="52" t="s">
        <v>1</v>
      </c>
      <c r="B216" s="53">
        <f>I116</f>
        <v>0</v>
      </c>
      <c r="C216" s="54" t="str">
        <f>CONCATENATE(J117," 2- ",J120," 3- ",J121," - ",J122," 4- ",J123," - ",J124," 5- ",J125," 6- ",J126," 10- ",J127," 7- ",J130," 3- ",J131," 8- ",J132," 9- ",J133," 10- ",J134," 11- ",J135," 12- ",J136," 13- ",J137," 14- ",J139," 15- ",J140," 16- ",J141," 17- ",J142," 18- ",J143," 19- ",J146," 20- ",J147," 21- ",J148," 22- ",J149," 23- ",J150," 24- ",J151," 25- ",J152," 26- ",J153," 27- ",J154)</f>
        <v xml:space="preserve"> 2-  3-  -  4-  -  5-  6-  10-  7-  3-  8-  9-  10-  11-  12-  13-  14-  15-  16-  17-  18-  19-  20-  21-  22-  23-  24-  25-  26-  27- </v>
      </c>
      <c r="E216" s="62">
        <f>B217</f>
        <v>0.25714285714285712</v>
      </c>
      <c r="F216" s="64"/>
      <c r="G216" s="65">
        <f>E215-E216</f>
        <v>0.74285714285714288</v>
      </c>
    </row>
    <row r="217" spans="1:8" ht="15.75" hidden="1">
      <c r="A217" s="66" t="s">
        <v>0</v>
      </c>
      <c r="B217" s="67">
        <f>AVERAGE(B208:B216)</f>
        <v>0.25714285714285712</v>
      </c>
      <c r="C217" s="67"/>
    </row>
  </sheetData>
  <sheetProtection algorithmName="SHA-512" hashValue="hqMAc/pJmZ4lf+yUMN2nwd2DQfWk4ySQcx7n2KN0lT+AQYUN97ZI70bCe710pl5Cz4G1XhRyXDauzXzPK1ORQw==" saltValue="GfzDIfDdqKjV0OnU1U+PKw==" spinCount="100000" sheet="1" objects="1" scenarios="1"/>
  <autoFilter ref="A6:M169"/>
  <mergeCells count="122">
    <mergeCell ref="A198:A199"/>
    <mergeCell ref="A200:A204"/>
    <mergeCell ref="B200:B204"/>
    <mergeCell ref="B161:B162"/>
    <mergeCell ref="E161:E162"/>
    <mergeCell ref="B164:B169"/>
    <mergeCell ref="E164:E169"/>
    <mergeCell ref="A170:A197"/>
    <mergeCell ref="B171:B197"/>
    <mergeCell ref="E171:E174"/>
    <mergeCell ref="E176:E197"/>
    <mergeCell ref="A116:A169"/>
    <mergeCell ref="B117:B126"/>
    <mergeCell ref="E117:E126"/>
    <mergeCell ref="B155:B156"/>
    <mergeCell ref="E155:E156"/>
    <mergeCell ref="B157:B158"/>
    <mergeCell ref="E157:E158"/>
    <mergeCell ref="B159:B160"/>
    <mergeCell ref="E159:E160"/>
    <mergeCell ref="M117:M126"/>
    <mergeCell ref="B127:B142"/>
    <mergeCell ref="E127:E142"/>
    <mergeCell ref="H127:H128"/>
    <mergeCell ref="J127:J142"/>
    <mergeCell ref="K127:K142"/>
    <mergeCell ref="L127:L142"/>
    <mergeCell ref="M127:M142"/>
    <mergeCell ref="M143:M154"/>
    <mergeCell ref="E143:E154"/>
    <mergeCell ref="H143:H144"/>
    <mergeCell ref="J143:J154"/>
    <mergeCell ref="K143:K154"/>
    <mergeCell ref="L143:L154"/>
    <mergeCell ref="I116:I154"/>
    <mergeCell ref="H117:H118"/>
    <mergeCell ref="J117:J126"/>
    <mergeCell ref="K117:K126"/>
    <mergeCell ref="L117:L126"/>
    <mergeCell ref="B143:B154"/>
    <mergeCell ref="A107:A110"/>
    <mergeCell ref="I107:I110"/>
    <mergeCell ref="L107:L110"/>
    <mergeCell ref="M107:M110"/>
    <mergeCell ref="A111:A115"/>
    <mergeCell ref="B111:B115"/>
    <mergeCell ref="E111:E115"/>
    <mergeCell ref="H111:H112"/>
    <mergeCell ref="I111:I115"/>
    <mergeCell ref="J111:J115"/>
    <mergeCell ref="K111:K115"/>
    <mergeCell ref="L111:L115"/>
    <mergeCell ref="M111:M115"/>
    <mergeCell ref="J107:J108"/>
    <mergeCell ref="K107:K108"/>
    <mergeCell ref="K90:K92"/>
    <mergeCell ref="L90:L101"/>
    <mergeCell ref="M90:M101"/>
    <mergeCell ref="B96:B97"/>
    <mergeCell ref="E96:E97"/>
    <mergeCell ref="B98:B100"/>
    <mergeCell ref="E98:E100"/>
    <mergeCell ref="A90:A106"/>
    <mergeCell ref="B90:B94"/>
    <mergeCell ref="E90:E94"/>
    <mergeCell ref="H90:H92"/>
    <mergeCell ref="I90:I101"/>
    <mergeCell ref="J90:J92"/>
    <mergeCell ref="B102:B106"/>
    <mergeCell ref="E102:E106"/>
    <mergeCell ref="A66:A89"/>
    <mergeCell ref="B66:B73"/>
    <mergeCell ref="E66:E73"/>
    <mergeCell ref="B74:B82"/>
    <mergeCell ref="E74:E82"/>
    <mergeCell ref="J75:J82"/>
    <mergeCell ref="B85:B88"/>
    <mergeCell ref="E85:E88"/>
    <mergeCell ref="L54:L65"/>
    <mergeCell ref="M54:M65"/>
    <mergeCell ref="B62:B64"/>
    <mergeCell ref="E62:E64"/>
    <mergeCell ref="J62:J63"/>
    <mergeCell ref="K62:K63"/>
    <mergeCell ref="H40:H41"/>
    <mergeCell ref="J40:J50"/>
    <mergeCell ref="A54:A65"/>
    <mergeCell ref="B54:B61"/>
    <mergeCell ref="E54:E61"/>
    <mergeCell ref="I54:I65"/>
    <mergeCell ref="A32:A53"/>
    <mergeCell ref="I32:I52"/>
    <mergeCell ref="K32:K50"/>
    <mergeCell ref="L32:L52"/>
    <mergeCell ref="M32:M52"/>
    <mergeCell ref="B35:B37"/>
    <mergeCell ref="E35:E37"/>
    <mergeCell ref="B39:B50"/>
    <mergeCell ref="E39:E50"/>
    <mergeCell ref="G40:G41"/>
    <mergeCell ref="A22:A31"/>
    <mergeCell ref="B22:B23"/>
    <mergeCell ref="E22:E23"/>
    <mergeCell ref="I22:I31"/>
    <mergeCell ref="L22:L31"/>
    <mergeCell ref="M22:M31"/>
    <mergeCell ref="K8:K16"/>
    <mergeCell ref="L8:L16"/>
    <mergeCell ref="M8:M16"/>
    <mergeCell ref="B13:B16"/>
    <mergeCell ref="E13:E16"/>
    <mergeCell ref="B17:B20"/>
    <mergeCell ref="E17:E20"/>
    <mergeCell ref="A1:J1"/>
    <mergeCell ref="A5:C5"/>
    <mergeCell ref="G5:I5"/>
    <mergeCell ref="J5:J6"/>
    <mergeCell ref="A7:A21"/>
    <mergeCell ref="B8:B12"/>
    <mergeCell ref="E8:E12"/>
    <mergeCell ref="I8:I16"/>
    <mergeCell ref="J8:J16"/>
  </mergeCells>
  <hyperlinks>
    <hyperlink ref="K32" r:id="rId1"/>
    <hyperlink ref="K90" r:id="rId2"/>
    <hyperlink ref="K110" r:id="rId3"/>
  </hyperlinks>
  <pageMargins left="0.7" right="0.7" top="0.75" bottom="0.75" header="0.51180555555555496" footer="0.51180555555555496"/>
  <pageSetup firstPageNumber="0" orientation="portrait" horizontalDpi="300" verticalDpi="300" r:id="rId4"/>
  <tableParts count="1">
    <tablePart r:id="rId5"/>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Lista!$A$1:$A$4</xm:f>
          </x14:formula1>
          <xm:sqref>G8:G154</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zoomScale="89" zoomScaleNormal="85" workbookViewId="0">
      <pane xSplit="2" ySplit="7" topLeftCell="C8" activePane="bottomRight" state="frozen"/>
      <selection pane="topRight" activeCell="C1" sqref="C1"/>
      <selection pane="bottomLeft" activeCell="A8" sqref="A8"/>
      <selection pane="bottomRight" activeCell="K22" sqref="K22"/>
    </sheetView>
  </sheetViews>
  <sheetFormatPr baseColWidth="10" defaultColWidth="9.140625" defaultRowHeight="15"/>
  <cols>
    <col min="1" max="1" width="31.7109375" style="42" customWidth="1"/>
    <col min="2" max="2" width="19.7109375" style="43" customWidth="1"/>
    <col min="3" max="3" width="38.7109375" style="43" customWidth="1"/>
    <col min="4" max="4" width="41" style="43" customWidth="1"/>
    <col min="5" max="5" width="13.7109375" style="43" customWidth="1"/>
    <col min="6" max="6" width="11.42578125" style="43" hidden="1" customWidth="1"/>
    <col min="7" max="7" width="12.85546875" style="44" customWidth="1"/>
    <col min="8" max="8" width="13" style="44" customWidth="1"/>
    <col min="9" max="9" width="12.7109375" style="46" customWidth="1"/>
    <col min="10" max="10" width="46.28515625" style="43" customWidth="1"/>
    <col min="11" max="11" width="40.28515625" style="43" customWidth="1"/>
    <col min="12" max="12" width="31" style="9" customWidth="1"/>
    <col min="13" max="13" width="54.140625" style="9" customWidth="1"/>
    <col min="14" max="16384" width="9.140625" style="9"/>
  </cols>
  <sheetData>
    <row r="1" spans="1:13">
      <c r="A1" s="205" t="s">
        <v>428</v>
      </c>
      <c r="B1" s="205"/>
      <c r="C1" s="205"/>
      <c r="D1" s="205"/>
      <c r="E1" s="205"/>
      <c r="F1" s="205"/>
      <c r="G1" s="205"/>
      <c r="H1" s="205"/>
      <c r="I1" s="205"/>
      <c r="J1" s="205"/>
    </row>
    <row r="2" spans="1:13">
      <c r="A2" s="78" t="s">
        <v>427</v>
      </c>
      <c r="B2" s="79" t="s">
        <v>908</v>
      </c>
    </row>
    <row r="3" spans="1:13" ht="15.75" hidden="1" customHeight="1">
      <c r="A3" s="78" t="s">
        <v>426</v>
      </c>
      <c r="B3" s="80"/>
      <c r="C3" s="80"/>
      <c r="D3" s="80"/>
    </row>
    <row r="4" spans="1:13">
      <c r="A4" s="42" t="s">
        <v>425</v>
      </c>
      <c r="B4" s="81">
        <v>44348</v>
      </c>
    </row>
    <row r="5" spans="1:13" ht="15.95" customHeight="1">
      <c r="A5" s="206" t="s">
        <v>424</v>
      </c>
      <c r="B5" s="206"/>
      <c r="C5" s="206"/>
      <c r="D5" s="11" t="s">
        <v>423</v>
      </c>
      <c r="E5" s="11" t="s">
        <v>422</v>
      </c>
      <c r="F5" s="11" t="s">
        <v>421</v>
      </c>
      <c r="G5" s="207" t="s">
        <v>420</v>
      </c>
      <c r="H5" s="207"/>
      <c r="I5" s="207"/>
      <c r="J5" s="208" t="s">
        <v>419</v>
      </c>
      <c r="K5" s="125" t="s">
        <v>418</v>
      </c>
      <c r="L5" s="73" t="s">
        <v>417</v>
      </c>
      <c r="M5" s="73" t="s">
        <v>416</v>
      </c>
    </row>
    <row r="6" spans="1:13" ht="15.95" customHeight="1">
      <c r="A6" s="11" t="s">
        <v>12</v>
      </c>
      <c r="B6" s="11" t="s">
        <v>415</v>
      </c>
      <c r="C6" s="11" t="s">
        <v>414</v>
      </c>
      <c r="D6" s="11"/>
      <c r="E6" s="11"/>
      <c r="F6" s="11"/>
      <c r="G6" s="13" t="s">
        <v>413</v>
      </c>
      <c r="H6" s="13" t="s">
        <v>412</v>
      </c>
      <c r="I6" s="12" t="s">
        <v>411</v>
      </c>
      <c r="J6" s="209"/>
      <c r="K6" s="86"/>
      <c r="L6" s="74"/>
      <c r="M6" s="74"/>
    </row>
    <row r="7" spans="1:13" ht="30" hidden="1">
      <c r="A7" s="183" t="s">
        <v>410</v>
      </c>
      <c r="B7" s="19" t="s">
        <v>409</v>
      </c>
      <c r="C7" s="19" t="s">
        <v>408</v>
      </c>
      <c r="D7" s="19" t="s">
        <v>407</v>
      </c>
      <c r="E7" s="19" t="s">
        <v>406</v>
      </c>
      <c r="F7" s="16">
        <v>353</v>
      </c>
      <c r="G7" s="17" t="s">
        <v>405</v>
      </c>
      <c r="H7" s="162">
        <f t="shared" ref="H7:H37" si="0">IF(G7="SI",1,IF(G7="PARCIAL",0.5,IF(G7="NO APLICA","",0)))</f>
        <v>0</v>
      </c>
      <c r="I7" s="20"/>
      <c r="J7" s="19"/>
      <c r="K7" s="26"/>
      <c r="L7" s="75"/>
      <c r="M7" s="75"/>
    </row>
    <row r="8" spans="1:13" ht="30">
      <c r="A8" s="183"/>
      <c r="B8" s="180" t="s">
        <v>404</v>
      </c>
      <c r="C8" s="19" t="s">
        <v>403</v>
      </c>
      <c r="D8" s="19" t="s">
        <v>402</v>
      </c>
      <c r="E8" s="180" t="s">
        <v>337</v>
      </c>
      <c r="F8" s="16">
        <v>200</v>
      </c>
      <c r="G8" s="17" t="s">
        <v>405</v>
      </c>
      <c r="H8" s="17">
        <f t="shared" si="0"/>
        <v>0</v>
      </c>
      <c r="I8" s="184">
        <f>AVERAGE(H8,H9,H10,H13,H15,H16)</f>
        <v>0</v>
      </c>
      <c r="J8" s="210"/>
      <c r="K8" s="174"/>
      <c r="L8" s="168"/>
      <c r="M8" s="168"/>
    </row>
    <row r="9" spans="1:13" ht="60">
      <c r="A9" s="183"/>
      <c r="B9" s="180"/>
      <c r="C9" s="19" t="s">
        <v>401</v>
      </c>
      <c r="D9" s="19" t="s">
        <v>400</v>
      </c>
      <c r="E9" s="180"/>
      <c r="F9" s="16">
        <v>201</v>
      </c>
      <c r="G9" s="17" t="s">
        <v>405</v>
      </c>
      <c r="H9" s="17">
        <f t="shared" si="0"/>
        <v>0</v>
      </c>
      <c r="I9" s="184"/>
      <c r="J9" s="251"/>
      <c r="K9" s="213"/>
      <c r="L9" s="169"/>
      <c r="M9" s="169"/>
    </row>
    <row r="10" spans="1:13">
      <c r="A10" s="183"/>
      <c r="B10" s="180"/>
      <c r="C10" s="19" t="s">
        <v>399</v>
      </c>
      <c r="D10" s="19"/>
      <c r="E10" s="180"/>
      <c r="F10" s="16">
        <v>202</v>
      </c>
      <c r="G10" s="17" t="s">
        <v>405</v>
      </c>
      <c r="H10" s="17">
        <f t="shared" si="0"/>
        <v>0</v>
      </c>
      <c r="I10" s="184"/>
      <c r="J10" s="251"/>
      <c r="K10" s="213"/>
      <c r="L10" s="169"/>
      <c r="M10" s="169"/>
    </row>
    <row r="11" spans="1:13" ht="15.95" hidden="1" customHeight="1">
      <c r="A11" s="183"/>
      <c r="B11" s="180"/>
      <c r="C11" s="19" t="s">
        <v>398</v>
      </c>
      <c r="D11" s="19" t="s">
        <v>397</v>
      </c>
      <c r="E11" s="180"/>
      <c r="F11" s="16">
        <v>203</v>
      </c>
      <c r="G11" s="17"/>
      <c r="H11" s="17">
        <f t="shared" si="0"/>
        <v>0</v>
      </c>
      <c r="I11" s="184"/>
      <c r="J11" s="251"/>
      <c r="K11" s="213"/>
      <c r="L11" s="169"/>
      <c r="M11" s="169"/>
    </row>
    <row r="12" spans="1:13" ht="90" hidden="1" customHeight="1">
      <c r="A12" s="183"/>
      <c r="B12" s="180"/>
      <c r="C12" s="19" t="s">
        <v>396</v>
      </c>
      <c r="D12" s="19" t="s">
        <v>395</v>
      </c>
      <c r="E12" s="180"/>
      <c r="F12" s="16">
        <v>204</v>
      </c>
      <c r="G12" s="17"/>
      <c r="H12" s="17">
        <f t="shared" si="0"/>
        <v>0</v>
      </c>
      <c r="I12" s="184"/>
      <c r="J12" s="251"/>
      <c r="K12" s="213"/>
      <c r="L12" s="169"/>
      <c r="M12" s="169"/>
    </row>
    <row r="13" spans="1:13">
      <c r="A13" s="183"/>
      <c r="B13" s="180" t="s">
        <v>394</v>
      </c>
      <c r="C13" s="19" t="s">
        <v>393</v>
      </c>
      <c r="D13" s="19" t="s">
        <v>392</v>
      </c>
      <c r="E13" s="180" t="s">
        <v>391</v>
      </c>
      <c r="F13" s="16">
        <v>205</v>
      </c>
      <c r="G13" s="17" t="s">
        <v>405</v>
      </c>
      <c r="H13" s="17">
        <f t="shared" si="0"/>
        <v>0</v>
      </c>
      <c r="I13" s="184"/>
      <c r="J13" s="251"/>
      <c r="K13" s="213"/>
      <c r="L13" s="169"/>
      <c r="M13" s="169"/>
    </row>
    <row r="14" spans="1:13" ht="63.95" hidden="1" customHeight="1">
      <c r="A14" s="183"/>
      <c r="B14" s="180"/>
      <c r="C14" s="19" t="s">
        <v>390</v>
      </c>
      <c r="D14" s="19" t="s">
        <v>389</v>
      </c>
      <c r="E14" s="180"/>
      <c r="F14" s="16">
        <v>206</v>
      </c>
      <c r="G14" s="17"/>
      <c r="H14" s="17">
        <f t="shared" si="0"/>
        <v>0</v>
      </c>
      <c r="I14" s="184"/>
      <c r="J14" s="251"/>
      <c r="K14" s="213"/>
      <c r="L14" s="169"/>
      <c r="M14" s="169"/>
    </row>
    <row r="15" spans="1:13">
      <c r="A15" s="183"/>
      <c r="B15" s="180"/>
      <c r="C15" s="19" t="s">
        <v>388</v>
      </c>
      <c r="D15" s="19"/>
      <c r="E15" s="180"/>
      <c r="F15" s="16">
        <v>207</v>
      </c>
      <c r="G15" s="17" t="s">
        <v>405</v>
      </c>
      <c r="H15" s="17">
        <f t="shared" si="0"/>
        <v>0</v>
      </c>
      <c r="I15" s="184"/>
      <c r="J15" s="251"/>
      <c r="K15" s="213"/>
      <c r="L15" s="169"/>
      <c r="M15" s="169"/>
    </row>
    <row r="16" spans="1:13" ht="45">
      <c r="A16" s="183"/>
      <c r="B16" s="180"/>
      <c r="C16" s="19" t="s">
        <v>387</v>
      </c>
      <c r="D16" s="19" t="s">
        <v>386</v>
      </c>
      <c r="E16" s="180"/>
      <c r="F16" s="16">
        <v>208</v>
      </c>
      <c r="G16" s="17" t="s">
        <v>431</v>
      </c>
      <c r="H16" s="17" t="str">
        <f t="shared" si="0"/>
        <v/>
      </c>
      <c r="I16" s="184"/>
      <c r="J16" s="211"/>
      <c r="K16" s="212"/>
      <c r="L16" s="170"/>
      <c r="M16" s="170"/>
    </row>
    <row r="17" spans="1:13" ht="32.1" hidden="1" customHeight="1">
      <c r="A17" s="183"/>
      <c r="B17" s="180" t="s">
        <v>385</v>
      </c>
      <c r="C17" s="19" t="s">
        <v>384</v>
      </c>
      <c r="D17" s="19"/>
      <c r="E17" s="180" t="s">
        <v>383</v>
      </c>
      <c r="F17" s="16">
        <v>209</v>
      </c>
      <c r="G17" s="17"/>
      <c r="H17" s="17">
        <f t="shared" si="0"/>
        <v>0</v>
      </c>
      <c r="I17" s="20"/>
      <c r="J17" s="19"/>
      <c r="K17" s="26"/>
      <c r="L17" s="75"/>
      <c r="M17" s="75"/>
    </row>
    <row r="18" spans="1:13" ht="15.95" hidden="1" customHeight="1">
      <c r="A18" s="183"/>
      <c r="B18" s="180"/>
      <c r="C18" s="19" t="s">
        <v>382</v>
      </c>
      <c r="D18" s="19"/>
      <c r="E18" s="180"/>
      <c r="F18" s="16">
        <v>210</v>
      </c>
      <c r="G18" s="17"/>
      <c r="H18" s="17">
        <f t="shared" si="0"/>
        <v>0</v>
      </c>
      <c r="I18" s="20"/>
      <c r="J18" s="19"/>
      <c r="K18" s="26"/>
      <c r="L18" s="75"/>
      <c r="M18" s="75"/>
    </row>
    <row r="19" spans="1:13" ht="32.1" hidden="1" customHeight="1">
      <c r="A19" s="183"/>
      <c r="B19" s="180"/>
      <c r="C19" s="19" t="s">
        <v>381</v>
      </c>
      <c r="D19" s="19"/>
      <c r="E19" s="180"/>
      <c r="F19" s="16">
        <v>211</v>
      </c>
      <c r="G19" s="17"/>
      <c r="H19" s="17">
        <f t="shared" si="0"/>
        <v>0</v>
      </c>
      <c r="I19" s="20"/>
      <c r="J19" s="19"/>
      <c r="K19" s="26"/>
      <c r="L19" s="75"/>
      <c r="M19" s="75"/>
    </row>
    <row r="20" spans="1:13" ht="32.1" hidden="1" customHeight="1">
      <c r="A20" s="183"/>
      <c r="B20" s="180"/>
      <c r="C20" s="19" t="s">
        <v>380</v>
      </c>
      <c r="D20" s="19"/>
      <c r="E20" s="180"/>
      <c r="F20" s="16">
        <v>212</v>
      </c>
      <c r="G20" s="17"/>
      <c r="H20" s="17">
        <f t="shared" si="0"/>
        <v>0</v>
      </c>
      <c r="I20" s="20"/>
      <c r="J20" s="19"/>
      <c r="K20" s="26"/>
      <c r="L20" s="75"/>
      <c r="M20" s="75"/>
    </row>
    <row r="21" spans="1:13" ht="96" hidden="1" customHeight="1">
      <c r="A21" s="183"/>
      <c r="B21" s="19" t="s">
        <v>379</v>
      </c>
      <c r="C21" s="19" t="s">
        <v>378</v>
      </c>
      <c r="D21" s="19" t="s">
        <v>377</v>
      </c>
      <c r="E21" s="19" t="s">
        <v>376</v>
      </c>
      <c r="F21" s="16">
        <v>213</v>
      </c>
      <c r="G21" s="17"/>
      <c r="H21" s="17">
        <f t="shared" si="0"/>
        <v>0</v>
      </c>
      <c r="I21" s="20"/>
      <c r="J21" s="19"/>
      <c r="K21" s="26"/>
      <c r="L21" s="75"/>
      <c r="M21" s="75"/>
    </row>
    <row r="22" spans="1:13" ht="135">
      <c r="A22" s="183" t="s">
        <v>375</v>
      </c>
      <c r="B22" s="180" t="s">
        <v>374</v>
      </c>
      <c r="C22" s="19" t="s">
        <v>373</v>
      </c>
      <c r="D22" s="19" t="s">
        <v>372</v>
      </c>
      <c r="E22" s="180" t="s">
        <v>371</v>
      </c>
      <c r="F22" s="16">
        <v>214</v>
      </c>
      <c r="G22" s="17" t="s">
        <v>431</v>
      </c>
      <c r="H22" s="17" t="str">
        <f t="shared" si="0"/>
        <v/>
      </c>
      <c r="I22" s="184">
        <v>0</v>
      </c>
      <c r="J22" s="19"/>
      <c r="K22" s="154"/>
      <c r="L22" s="168"/>
      <c r="M22" s="168"/>
    </row>
    <row r="23" spans="1:13" ht="90">
      <c r="A23" s="183"/>
      <c r="B23" s="180"/>
      <c r="C23" s="19" t="s">
        <v>370</v>
      </c>
      <c r="D23" s="19" t="s">
        <v>369</v>
      </c>
      <c r="E23" s="180"/>
      <c r="F23" s="16">
        <v>215</v>
      </c>
      <c r="G23" s="17" t="s">
        <v>431</v>
      </c>
      <c r="H23" s="17" t="str">
        <f t="shared" si="0"/>
        <v/>
      </c>
      <c r="I23" s="184"/>
      <c r="J23" s="19"/>
      <c r="K23" s="26"/>
      <c r="L23" s="169"/>
      <c r="M23" s="169"/>
    </row>
    <row r="24" spans="1:13" ht="75">
      <c r="A24" s="183"/>
      <c r="B24" s="19" t="s">
        <v>368</v>
      </c>
      <c r="C24" s="19" t="s">
        <v>367</v>
      </c>
      <c r="D24" s="19" t="s">
        <v>366</v>
      </c>
      <c r="E24" s="19"/>
      <c r="F24" s="16">
        <v>216</v>
      </c>
      <c r="G24" s="17" t="s">
        <v>431</v>
      </c>
      <c r="H24" s="17" t="str">
        <f t="shared" si="0"/>
        <v/>
      </c>
      <c r="I24" s="184"/>
      <c r="J24" s="19"/>
      <c r="K24" s="26"/>
      <c r="L24" s="169"/>
      <c r="M24" s="169"/>
    </row>
    <row r="25" spans="1:13" ht="75">
      <c r="A25" s="183"/>
      <c r="B25" s="19" t="s">
        <v>365</v>
      </c>
      <c r="C25" s="19" t="s">
        <v>364</v>
      </c>
      <c r="D25" s="19"/>
      <c r="E25" s="19"/>
      <c r="F25" s="16">
        <v>217</v>
      </c>
      <c r="G25" s="17" t="s">
        <v>431</v>
      </c>
      <c r="H25" s="17" t="str">
        <f t="shared" si="0"/>
        <v/>
      </c>
      <c r="I25" s="184"/>
      <c r="J25" s="19"/>
      <c r="K25" s="26"/>
      <c r="L25" s="169"/>
      <c r="M25" s="169"/>
    </row>
    <row r="26" spans="1:13" ht="75">
      <c r="A26" s="183"/>
      <c r="B26" s="19" t="s">
        <v>363</v>
      </c>
      <c r="C26" s="19" t="s">
        <v>362</v>
      </c>
      <c r="D26" s="19" t="s">
        <v>361</v>
      </c>
      <c r="E26" s="19"/>
      <c r="F26" s="16">
        <v>218</v>
      </c>
      <c r="G26" s="17" t="s">
        <v>431</v>
      </c>
      <c r="H26" s="17" t="str">
        <f t="shared" si="0"/>
        <v/>
      </c>
      <c r="I26" s="184"/>
      <c r="J26" s="19"/>
      <c r="K26" s="26"/>
      <c r="L26" s="169"/>
      <c r="M26" s="169"/>
    </row>
    <row r="27" spans="1:13" ht="45">
      <c r="A27" s="183"/>
      <c r="B27" s="19" t="s">
        <v>360</v>
      </c>
      <c r="C27" s="19" t="s">
        <v>359</v>
      </c>
      <c r="D27" s="19"/>
      <c r="E27" s="19"/>
      <c r="F27" s="16">
        <v>219</v>
      </c>
      <c r="G27" s="17" t="s">
        <v>431</v>
      </c>
      <c r="H27" s="17" t="str">
        <f t="shared" si="0"/>
        <v/>
      </c>
      <c r="I27" s="184"/>
      <c r="J27" s="19"/>
      <c r="K27" s="26"/>
      <c r="L27" s="169"/>
      <c r="M27" s="169"/>
    </row>
    <row r="28" spans="1:13" ht="60">
      <c r="A28" s="183"/>
      <c r="B28" s="19" t="s">
        <v>358</v>
      </c>
      <c r="C28" s="19" t="s">
        <v>357</v>
      </c>
      <c r="D28" s="19"/>
      <c r="E28" s="19"/>
      <c r="F28" s="16">
        <v>220</v>
      </c>
      <c r="G28" s="17" t="s">
        <v>431</v>
      </c>
      <c r="H28" s="17" t="str">
        <f t="shared" si="0"/>
        <v/>
      </c>
      <c r="I28" s="184"/>
      <c r="J28" s="19"/>
      <c r="K28" s="26"/>
      <c r="L28" s="169"/>
      <c r="M28" s="169"/>
    </row>
    <row r="29" spans="1:13" ht="45">
      <c r="A29" s="183"/>
      <c r="B29" s="19" t="s">
        <v>356</v>
      </c>
      <c r="C29" s="19" t="s">
        <v>355</v>
      </c>
      <c r="D29" s="19"/>
      <c r="E29" s="19"/>
      <c r="F29" s="16">
        <v>221</v>
      </c>
      <c r="G29" s="17" t="s">
        <v>431</v>
      </c>
      <c r="H29" s="17" t="str">
        <f t="shared" si="0"/>
        <v/>
      </c>
      <c r="I29" s="184"/>
      <c r="J29" s="19"/>
      <c r="K29" s="26"/>
      <c r="L29" s="169"/>
      <c r="M29" s="169"/>
    </row>
    <row r="30" spans="1:13" ht="75">
      <c r="A30" s="183"/>
      <c r="B30" s="19" t="s">
        <v>354</v>
      </c>
      <c r="C30" s="19" t="s">
        <v>353</v>
      </c>
      <c r="D30" s="19"/>
      <c r="E30" s="19" t="s">
        <v>352</v>
      </c>
      <c r="F30" s="16">
        <v>222</v>
      </c>
      <c r="G30" s="17" t="s">
        <v>431</v>
      </c>
      <c r="H30" s="17" t="str">
        <f t="shared" si="0"/>
        <v/>
      </c>
      <c r="I30" s="184"/>
      <c r="J30" s="19"/>
      <c r="K30" s="26"/>
      <c r="L30" s="169"/>
      <c r="M30" s="169"/>
    </row>
    <row r="31" spans="1:13" ht="60">
      <c r="A31" s="183"/>
      <c r="B31" s="19" t="s">
        <v>351</v>
      </c>
      <c r="C31" s="19" t="s">
        <v>350</v>
      </c>
      <c r="D31" s="19" t="s">
        <v>349</v>
      </c>
      <c r="E31" s="19" t="s">
        <v>345</v>
      </c>
      <c r="F31" s="16">
        <v>223</v>
      </c>
      <c r="G31" s="17" t="s">
        <v>431</v>
      </c>
      <c r="H31" s="17" t="str">
        <f t="shared" si="0"/>
        <v/>
      </c>
      <c r="I31" s="184"/>
      <c r="J31" s="19"/>
      <c r="K31" s="26"/>
      <c r="L31" s="170"/>
      <c r="M31" s="170"/>
    </row>
    <row r="32" spans="1:13" ht="63.95" customHeight="1">
      <c r="A32" s="183" t="s">
        <v>348</v>
      </c>
      <c r="B32" s="19" t="s">
        <v>347</v>
      </c>
      <c r="C32" s="83" t="s">
        <v>346</v>
      </c>
      <c r="D32" s="19"/>
      <c r="E32" s="19" t="s">
        <v>345</v>
      </c>
      <c r="F32" s="16">
        <v>224</v>
      </c>
      <c r="G32" s="17" t="s">
        <v>430</v>
      </c>
      <c r="H32" s="17">
        <f t="shared" si="0"/>
        <v>0.5</v>
      </c>
      <c r="I32" s="184">
        <f>AVERAGE(H32,H33,H34,H35,H38,H39,H40,H42,H43,H44,H45,H46,H47,H48,H49,H50,H52)</f>
        <v>0.53333333333333333</v>
      </c>
      <c r="J32" s="19" t="s">
        <v>617</v>
      </c>
      <c r="K32" s="174" t="s">
        <v>910</v>
      </c>
      <c r="L32" s="168"/>
      <c r="M32" s="168"/>
    </row>
    <row r="33" spans="1:13" ht="75">
      <c r="A33" s="183"/>
      <c r="B33" s="19" t="s">
        <v>344</v>
      </c>
      <c r="C33" s="83" t="s">
        <v>343</v>
      </c>
      <c r="D33" s="19"/>
      <c r="E33" s="19" t="s">
        <v>337</v>
      </c>
      <c r="F33" s="16">
        <v>225</v>
      </c>
      <c r="G33" s="17" t="s">
        <v>430</v>
      </c>
      <c r="H33" s="17">
        <f t="shared" si="0"/>
        <v>0.5</v>
      </c>
      <c r="I33" s="184"/>
      <c r="J33" s="19" t="s">
        <v>619</v>
      </c>
      <c r="K33" s="213"/>
      <c r="L33" s="169"/>
      <c r="M33" s="169"/>
    </row>
    <row r="34" spans="1:13" ht="45">
      <c r="A34" s="183"/>
      <c r="B34" s="19" t="s">
        <v>342</v>
      </c>
      <c r="C34" s="83" t="s">
        <v>341</v>
      </c>
      <c r="D34" s="19"/>
      <c r="E34" s="19" t="s">
        <v>340</v>
      </c>
      <c r="F34" s="16">
        <v>226</v>
      </c>
      <c r="G34" s="17" t="s">
        <v>405</v>
      </c>
      <c r="H34" s="17">
        <f t="shared" si="0"/>
        <v>0</v>
      </c>
      <c r="I34" s="184"/>
      <c r="J34" s="19"/>
      <c r="K34" s="213"/>
      <c r="L34" s="169"/>
      <c r="M34" s="169"/>
    </row>
    <row r="35" spans="1:13">
      <c r="A35" s="183"/>
      <c r="B35" s="199" t="s">
        <v>339</v>
      </c>
      <c r="C35" s="83" t="s">
        <v>338</v>
      </c>
      <c r="D35" s="19"/>
      <c r="E35" s="180" t="s">
        <v>337</v>
      </c>
      <c r="F35" s="16">
        <v>227</v>
      </c>
      <c r="G35" s="17" t="s">
        <v>429</v>
      </c>
      <c r="H35" s="17">
        <f t="shared" si="0"/>
        <v>1</v>
      </c>
      <c r="I35" s="184"/>
      <c r="J35" s="19"/>
      <c r="K35" s="213"/>
      <c r="L35" s="169"/>
      <c r="M35" s="169"/>
    </row>
    <row r="36" spans="1:13" ht="32.1" hidden="1" customHeight="1">
      <c r="A36" s="183"/>
      <c r="B36" s="200"/>
      <c r="C36" s="83" t="s">
        <v>336</v>
      </c>
      <c r="D36" s="19"/>
      <c r="E36" s="180"/>
      <c r="F36" s="16">
        <v>228</v>
      </c>
      <c r="G36" s="17"/>
      <c r="H36" s="17">
        <f t="shared" si="0"/>
        <v>0</v>
      </c>
      <c r="I36" s="184"/>
      <c r="J36" s="19"/>
      <c r="K36" s="213"/>
      <c r="L36" s="169"/>
      <c r="M36" s="169"/>
    </row>
    <row r="37" spans="1:13" ht="48" hidden="1" customHeight="1">
      <c r="A37" s="183"/>
      <c r="B37" s="201"/>
      <c r="C37" s="83" t="s">
        <v>335</v>
      </c>
      <c r="D37" s="19"/>
      <c r="E37" s="180"/>
      <c r="F37" s="16">
        <v>229</v>
      </c>
      <c r="G37" s="17"/>
      <c r="H37" s="17">
        <f t="shared" si="0"/>
        <v>0</v>
      </c>
      <c r="I37" s="184"/>
      <c r="J37" s="19"/>
      <c r="K37" s="213"/>
      <c r="L37" s="169"/>
      <c r="M37" s="169"/>
    </row>
    <row r="38" spans="1:13" ht="60">
      <c r="A38" s="183"/>
      <c r="B38" s="19" t="s">
        <v>334</v>
      </c>
      <c r="C38" s="83" t="s">
        <v>333</v>
      </c>
      <c r="D38" s="19"/>
      <c r="E38" s="19"/>
      <c r="F38" s="16"/>
      <c r="G38" s="17" t="s">
        <v>405</v>
      </c>
      <c r="H38" s="23"/>
      <c r="I38" s="184"/>
      <c r="J38" s="19" t="s">
        <v>1238</v>
      </c>
      <c r="K38" s="213"/>
      <c r="L38" s="169"/>
      <c r="M38" s="169"/>
    </row>
    <row r="39" spans="1:13" ht="271.5">
      <c r="A39" s="183"/>
      <c r="B39" s="180" t="s">
        <v>332</v>
      </c>
      <c r="C39" s="83" t="s">
        <v>331</v>
      </c>
      <c r="D39" s="19" t="s">
        <v>330</v>
      </c>
      <c r="E39" s="180" t="s">
        <v>329</v>
      </c>
      <c r="F39" s="16">
        <v>230</v>
      </c>
      <c r="G39" s="17" t="s">
        <v>429</v>
      </c>
      <c r="H39" s="17">
        <f>IF(G39="SI",1,IF(G39="PARCIAL",0.5,IF(G39="NO APLICA","",0)))</f>
        <v>1</v>
      </c>
      <c r="I39" s="184"/>
      <c r="J39" s="26"/>
      <c r="K39" s="213"/>
      <c r="L39" s="169"/>
      <c r="M39" s="169"/>
    </row>
    <row r="40" spans="1:13" ht="32.1" customHeight="1">
      <c r="A40" s="183"/>
      <c r="B40" s="180"/>
      <c r="C40" s="83" t="s">
        <v>328</v>
      </c>
      <c r="D40" s="19"/>
      <c r="E40" s="180"/>
      <c r="F40" s="16">
        <v>429</v>
      </c>
      <c r="G40" s="185" t="s">
        <v>429</v>
      </c>
      <c r="H40" s="185">
        <f>IF(G40="SI",1,IF(G40="PARCIAL",0.5,IF(G40="NO APLICA","",0)))</f>
        <v>1</v>
      </c>
      <c r="I40" s="184"/>
      <c r="J40" s="192" t="s">
        <v>1239</v>
      </c>
      <c r="K40" s="213"/>
      <c r="L40" s="169"/>
      <c r="M40" s="169"/>
    </row>
    <row r="41" spans="1:13" ht="165">
      <c r="A41" s="183"/>
      <c r="B41" s="180"/>
      <c r="C41" s="83" t="s">
        <v>327</v>
      </c>
      <c r="D41" s="19" t="s">
        <v>326</v>
      </c>
      <c r="E41" s="180"/>
      <c r="F41" s="16">
        <v>231</v>
      </c>
      <c r="G41" s="186"/>
      <c r="H41" s="186"/>
      <c r="I41" s="184"/>
      <c r="J41" s="175"/>
      <c r="K41" s="213"/>
      <c r="L41" s="169"/>
      <c r="M41" s="169"/>
    </row>
    <row r="42" spans="1:13" ht="165">
      <c r="A42" s="183"/>
      <c r="B42" s="180"/>
      <c r="C42" s="83" t="s">
        <v>325</v>
      </c>
      <c r="D42" s="19" t="s">
        <v>324</v>
      </c>
      <c r="E42" s="180"/>
      <c r="F42" s="16">
        <v>232</v>
      </c>
      <c r="G42" s="17" t="s">
        <v>405</v>
      </c>
      <c r="H42" s="17">
        <f t="shared" ref="H42:H90" si="1">IF(G42="SI",1,IF(G42="PARCIAL",0.5,IF(G42="NO APLICA","",0)))</f>
        <v>0</v>
      </c>
      <c r="I42" s="184"/>
      <c r="J42" s="175"/>
      <c r="K42" s="213"/>
      <c r="L42" s="169"/>
      <c r="M42" s="169"/>
    </row>
    <row r="43" spans="1:13" ht="165">
      <c r="A43" s="183"/>
      <c r="B43" s="180"/>
      <c r="C43" s="83" t="s">
        <v>323</v>
      </c>
      <c r="D43" s="19" t="s">
        <v>322</v>
      </c>
      <c r="E43" s="180"/>
      <c r="F43" s="16">
        <v>233</v>
      </c>
      <c r="G43" s="17" t="s">
        <v>405</v>
      </c>
      <c r="H43" s="17">
        <f t="shared" si="1"/>
        <v>0</v>
      </c>
      <c r="I43" s="184"/>
      <c r="J43" s="175"/>
      <c r="K43" s="213"/>
      <c r="L43" s="169"/>
      <c r="M43" s="169"/>
    </row>
    <row r="44" spans="1:13">
      <c r="A44" s="183"/>
      <c r="B44" s="180"/>
      <c r="C44" s="83" t="s">
        <v>321</v>
      </c>
      <c r="D44" s="19"/>
      <c r="E44" s="180"/>
      <c r="F44" s="16">
        <v>234</v>
      </c>
      <c r="G44" s="17" t="s">
        <v>405</v>
      </c>
      <c r="H44" s="17">
        <f t="shared" si="1"/>
        <v>0</v>
      </c>
      <c r="I44" s="184"/>
      <c r="J44" s="175"/>
      <c r="K44" s="213"/>
      <c r="L44" s="169"/>
      <c r="M44" s="169"/>
    </row>
    <row r="45" spans="1:13" ht="60">
      <c r="A45" s="183"/>
      <c r="B45" s="180"/>
      <c r="C45" s="83" t="s">
        <v>320</v>
      </c>
      <c r="D45" s="19"/>
      <c r="E45" s="180"/>
      <c r="F45" s="16">
        <v>235</v>
      </c>
      <c r="G45" s="17" t="s">
        <v>429</v>
      </c>
      <c r="H45" s="17">
        <f t="shared" si="1"/>
        <v>1</v>
      </c>
      <c r="I45" s="184"/>
      <c r="J45" s="175"/>
      <c r="K45" s="213"/>
      <c r="L45" s="169"/>
      <c r="M45" s="169"/>
    </row>
    <row r="46" spans="1:13" ht="30">
      <c r="A46" s="183"/>
      <c r="B46" s="180"/>
      <c r="C46" s="83" t="s">
        <v>319</v>
      </c>
      <c r="D46" s="19"/>
      <c r="E46" s="180"/>
      <c r="F46" s="16">
        <v>236</v>
      </c>
      <c r="G46" s="17" t="s">
        <v>429</v>
      </c>
      <c r="H46" s="17">
        <f t="shared" si="1"/>
        <v>1</v>
      </c>
      <c r="I46" s="184"/>
      <c r="J46" s="175"/>
      <c r="K46" s="213"/>
      <c r="L46" s="169"/>
      <c r="M46" s="169"/>
    </row>
    <row r="47" spans="1:13" ht="32.1" customHeight="1">
      <c r="A47" s="183"/>
      <c r="B47" s="180"/>
      <c r="C47" s="83" t="s">
        <v>318</v>
      </c>
      <c r="D47" s="19"/>
      <c r="E47" s="180"/>
      <c r="F47" s="16">
        <v>237</v>
      </c>
      <c r="G47" s="17" t="s">
        <v>429</v>
      </c>
      <c r="H47" s="17">
        <f t="shared" si="1"/>
        <v>1</v>
      </c>
      <c r="I47" s="184"/>
      <c r="J47" s="175"/>
      <c r="K47" s="213"/>
      <c r="L47" s="169"/>
      <c r="M47" s="169"/>
    </row>
    <row r="48" spans="1:13">
      <c r="A48" s="183"/>
      <c r="B48" s="180"/>
      <c r="C48" s="83" t="s">
        <v>317</v>
      </c>
      <c r="D48" s="19"/>
      <c r="E48" s="180"/>
      <c r="F48" s="16">
        <v>238</v>
      </c>
      <c r="G48" s="17" t="s">
        <v>429</v>
      </c>
      <c r="H48" s="17">
        <f t="shared" si="1"/>
        <v>1</v>
      </c>
      <c r="I48" s="184"/>
      <c r="J48" s="175"/>
      <c r="K48" s="213"/>
      <c r="L48" s="169"/>
      <c r="M48" s="169"/>
    </row>
    <row r="49" spans="1:13" ht="45">
      <c r="A49" s="183"/>
      <c r="B49" s="180"/>
      <c r="C49" s="83" t="s">
        <v>316</v>
      </c>
      <c r="D49" s="19"/>
      <c r="E49" s="180"/>
      <c r="F49" s="16">
        <v>239</v>
      </c>
      <c r="G49" s="17" t="s">
        <v>405</v>
      </c>
      <c r="H49" s="17">
        <f t="shared" si="1"/>
        <v>0</v>
      </c>
      <c r="I49" s="184"/>
      <c r="J49" s="175"/>
      <c r="K49" s="213"/>
      <c r="L49" s="169"/>
      <c r="M49" s="169"/>
    </row>
    <row r="50" spans="1:13" ht="60">
      <c r="A50" s="183"/>
      <c r="B50" s="180"/>
      <c r="C50" s="83" t="s">
        <v>315</v>
      </c>
      <c r="D50" s="19"/>
      <c r="E50" s="180"/>
      <c r="F50" s="16">
        <v>240</v>
      </c>
      <c r="G50" s="17" t="s">
        <v>405</v>
      </c>
      <c r="H50" s="17">
        <f t="shared" si="1"/>
        <v>0</v>
      </c>
      <c r="I50" s="184"/>
      <c r="J50" s="176"/>
      <c r="K50" s="212"/>
      <c r="L50" s="169"/>
      <c r="M50" s="169"/>
    </row>
    <row r="51" spans="1:13" ht="48" hidden="1" customHeight="1">
      <c r="A51" s="183"/>
      <c r="B51" s="19" t="s">
        <v>314</v>
      </c>
      <c r="C51" s="83" t="s">
        <v>313</v>
      </c>
      <c r="D51" s="19"/>
      <c r="E51" s="19"/>
      <c r="F51" s="16">
        <v>241</v>
      </c>
      <c r="G51" s="17"/>
      <c r="H51" s="17">
        <f t="shared" si="1"/>
        <v>0</v>
      </c>
      <c r="I51" s="184"/>
      <c r="J51" s="19"/>
      <c r="K51" s="26"/>
      <c r="L51" s="169"/>
      <c r="M51" s="169"/>
    </row>
    <row r="52" spans="1:13" ht="105">
      <c r="A52" s="183"/>
      <c r="B52" s="19" t="s">
        <v>312</v>
      </c>
      <c r="C52" s="83" t="s">
        <v>311</v>
      </c>
      <c r="D52" s="19" t="s">
        <v>310</v>
      </c>
      <c r="E52" s="19"/>
      <c r="F52" s="16">
        <v>243</v>
      </c>
      <c r="G52" s="17" t="s">
        <v>431</v>
      </c>
      <c r="H52" s="17" t="str">
        <f t="shared" si="1"/>
        <v/>
      </c>
      <c r="I52" s="184"/>
      <c r="J52" s="19"/>
      <c r="K52" s="154"/>
      <c r="L52" s="170"/>
      <c r="M52" s="170"/>
    </row>
    <row r="53" spans="1:13" ht="80.099999999999994" hidden="1" customHeight="1">
      <c r="A53" s="183"/>
      <c r="B53" s="19" t="s">
        <v>309</v>
      </c>
      <c r="C53" s="19" t="s">
        <v>308</v>
      </c>
      <c r="D53" s="19" t="s">
        <v>307</v>
      </c>
      <c r="E53" s="19"/>
      <c r="F53" s="16">
        <v>244</v>
      </c>
      <c r="G53" s="17"/>
      <c r="H53" s="17">
        <f t="shared" si="1"/>
        <v>0</v>
      </c>
      <c r="I53" s="20"/>
      <c r="J53" s="19"/>
      <c r="K53" s="26"/>
      <c r="L53" s="75"/>
      <c r="M53" s="75"/>
    </row>
    <row r="54" spans="1:13" ht="219" hidden="1" customHeight="1">
      <c r="A54" s="183" t="s">
        <v>306</v>
      </c>
      <c r="B54" s="180" t="s">
        <v>305</v>
      </c>
      <c r="C54" s="19" t="s">
        <v>304</v>
      </c>
      <c r="D54" s="19" t="s">
        <v>303</v>
      </c>
      <c r="E54" s="180" t="s">
        <v>285</v>
      </c>
      <c r="F54" s="16">
        <v>245</v>
      </c>
      <c r="G54" s="17"/>
      <c r="H54" s="17">
        <f t="shared" si="1"/>
        <v>0</v>
      </c>
      <c r="I54" s="202">
        <v>0</v>
      </c>
      <c r="J54" s="19"/>
      <c r="K54" s="26"/>
      <c r="L54" s="168"/>
      <c r="M54" s="168"/>
    </row>
    <row r="55" spans="1:13" ht="48" hidden="1" customHeight="1">
      <c r="A55" s="183"/>
      <c r="B55" s="180"/>
      <c r="C55" s="19" t="s">
        <v>302</v>
      </c>
      <c r="D55" s="19"/>
      <c r="E55" s="180"/>
      <c r="F55" s="16">
        <v>246</v>
      </c>
      <c r="G55" s="17"/>
      <c r="H55" s="17">
        <f t="shared" si="1"/>
        <v>0</v>
      </c>
      <c r="I55" s="203"/>
      <c r="J55" s="19"/>
      <c r="K55" s="26"/>
      <c r="L55" s="169"/>
      <c r="M55" s="169"/>
    </row>
    <row r="56" spans="1:13" ht="110.1" hidden="1" customHeight="1">
      <c r="A56" s="183"/>
      <c r="B56" s="180"/>
      <c r="C56" s="19" t="s">
        <v>301</v>
      </c>
      <c r="D56" s="19" t="s">
        <v>300</v>
      </c>
      <c r="E56" s="180"/>
      <c r="F56" s="16">
        <v>247</v>
      </c>
      <c r="G56" s="17"/>
      <c r="H56" s="17">
        <f t="shared" si="1"/>
        <v>0</v>
      </c>
      <c r="I56" s="203"/>
      <c r="J56" s="19"/>
      <c r="K56" s="26"/>
      <c r="L56" s="169"/>
      <c r="M56" s="169"/>
    </row>
    <row r="57" spans="1:13" ht="108" hidden="1" customHeight="1">
      <c r="A57" s="183"/>
      <c r="B57" s="180"/>
      <c r="C57" s="19" t="s">
        <v>299</v>
      </c>
      <c r="D57" s="19" t="s">
        <v>298</v>
      </c>
      <c r="E57" s="180"/>
      <c r="F57" s="16">
        <v>248</v>
      </c>
      <c r="G57" s="17"/>
      <c r="H57" s="17">
        <f t="shared" si="1"/>
        <v>0</v>
      </c>
      <c r="I57" s="203"/>
      <c r="J57" s="19"/>
      <c r="K57" s="26"/>
      <c r="L57" s="169"/>
      <c r="M57" s="169"/>
    </row>
    <row r="58" spans="1:13" ht="63.95" hidden="1" customHeight="1">
      <c r="A58" s="183"/>
      <c r="B58" s="180"/>
      <c r="C58" s="19" t="s">
        <v>297</v>
      </c>
      <c r="D58" s="19"/>
      <c r="E58" s="180"/>
      <c r="F58" s="16">
        <v>249</v>
      </c>
      <c r="G58" s="17"/>
      <c r="H58" s="17">
        <f t="shared" si="1"/>
        <v>0</v>
      </c>
      <c r="I58" s="203"/>
      <c r="J58" s="19"/>
      <c r="K58" s="26"/>
      <c r="L58" s="169"/>
      <c r="M58" s="169"/>
    </row>
    <row r="59" spans="1:13" ht="32.1" hidden="1" customHeight="1">
      <c r="A59" s="183"/>
      <c r="B59" s="180"/>
      <c r="C59" s="19" t="s">
        <v>296</v>
      </c>
      <c r="D59" s="19"/>
      <c r="E59" s="180"/>
      <c r="F59" s="16">
        <v>250</v>
      </c>
      <c r="G59" s="17"/>
      <c r="H59" s="17">
        <f t="shared" si="1"/>
        <v>0</v>
      </c>
      <c r="I59" s="203"/>
      <c r="J59" s="19"/>
      <c r="K59" s="26"/>
      <c r="L59" s="169"/>
      <c r="M59" s="169"/>
    </row>
    <row r="60" spans="1:13" ht="80.099999999999994" hidden="1" customHeight="1">
      <c r="A60" s="183"/>
      <c r="B60" s="180"/>
      <c r="C60" s="19" t="s">
        <v>295</v>
      </c>
      <c r="D60" s="19"/>
      <c r="E60" s="180"/>
      <c r="F60" s="16">
        <v>251</v>
      </c>
      <c r="G60" s="17"/>
      <c r="H60" s="17">
        <f t="shared" si="1"/>
        <v>0</v>
      </c>
      <c r="I60" s="203"/>
      <c r="J60" s="19"/>
      <c r="K60" s="26"/>
      <c r="L60" s="169"/>
      <c r="M60" s="169"/>
    </row>
    <row r="61" spans="1:13" ht="111.95" hidden="1" customHeight="1">
      <c r="A61" s="183"/>
      <c r="B61" s="180"/>
      <c r="C61" s="19" t="s">
        <v>294</v>
      </c>
      <c r="D61" s="19"/>
      <c r="E61" s="180"/>
      <c r="F61" s="16">
        <v>252</v>
      </c>
      <c r="G61" s="17"/>
      <c r="H61" s="17">
        <f t="shared" si="1"/>
        <v>0</v>
      </c>
      <c r="I61" s="203"/>
      <c r="J61" s="19"/>
      <c r="K61" s="26"/>
      <c r="L61" s="169"/>
      <c r="M61" s="169"/>
    </row>
    <row r="62" spans="1:13" ht="60">
      <c r="A62" s="183"/>
      <c r="B62" s="180" t="s">
        <v>293</v>
      </c>
      <c r="C62" s="19" t="s">
        <v>292</v>
      </c>
      <c r="D62" s="19" t="s">
        <v>291</v>
      </c>
      <c r="E62" s="180" t="s">
        <v>285</v>
      </c>
      <c r="F62" s="16">
        <v>253</v>
      </c>
      <c r="G62" s="17" t="s">
        <v>431</v>
      </c>
      <c r="H62" s="17" t="str">
        <f t="shared" si="1"/>
        <v/>
      </c>
      <c r="I62" s="203"/>
      <c r="J62" s="299"/>
      <c r="K62" s="214"/>
      <c r="L62" s="169"/>
      <c r="M62" s="169"/>
    </row>
    <row r="63" spans="1:13" ht="90">
      <c r="A63" s="183"/>
      <c r="B63" s="180"/>
      <c r="C63" s="19" t="s">
        <v>290</v>
      </c>
      <c r="D63" s="19"/>
      <c r="E63" s="180"/>
      <c r="F63" s="16">
        <v>254</v>
      </c>
      <c r="G63" s="17" t="s">
        <v>431</v>
      </c>
      <c r="H63" s="17" t="str">
        <f t="shared" si="1"/>
        <v/>
      </c>
      <c r="I63" s="203"/>
      <c r="J63" s="300"/>
      <c r="K63" s="216"/>
      <c r="L63" s="169"/>
      <c r="M63" s="169"/>
    </row>
    <row r="64" spans="1:13" ht="32.1" hidden="1" customHeight="1">
      <c r="A64" s="183"/>
      <c r="B64" s="180"/>
      <c r="C64" s="19" t="s">
        <v>289</v>
      </c>
      <c r="D64" s="19" t="s">
        <v>288</v>
      </c>
      <c r="E64" s="180"/>
      <c r="F64" s="16">
        <v>255</v>
      </c>
      <c r="G64" s="17" t="s">
        <v>431</v>
      </c>
      <c r="H64" s="17" t="str">
        <f t="shared" si="1"/>
        <v/>
      </c>
      <c r="I64" s="203"/>
      <c r="J64" s="19"/>
      <c r="K64" s="26"/>
      <c r="L64" s="169"/>
      <c r="M64" s="169"/>
    </row>
    <row r="65" spans="1:13" ht="32.1" hidden="1" customHeight="1">
      <c r="A65" s="183"/>
      <c r="B65" s="19" t="s">
        <v>287</v>
      </c>
      <c r="C65" s="19" t="s">
        <v>286</v>
      </c>
      <c r="D65" s="19"/>
      <c r="E65" s="19" t="s">
        <v>285</v>
      </c>
      <c r="F65" s="16">
        <v>256</v>
      </c>
      <c r="G65" s="17" t="s">
        <v>431</v>
      </c>
      <c r="H65" s="17" t="str">
        <f t="shared" si="1"/>
        <v/>
      </c>
      <c r="I65" s="204"/>
      <c r="J65" s="19"/>
      <c r="K65" s="26"/>
      <c r="L65" s="170"/>
      <c r="M65" s="170"/>
    </row>
    <row r="66" spans="1:13" ht="48" hidden="1" customHeight="1">
      <c r="A66" s="183" t="s">
        <v>284</v>
      </c>
      <c r="B66" s="180" t="s">
        <v>283</v>
      </c>
      <c r="C66" s="19" t="s">
        <v>282</v>
      </c>
      <c r="D66" s="19" t="s">
        <v>281</v>
      </c>
      <c r="E66" s="180" t="s">
        <v>280</v>
      </c>
      <c r="F66" s="16">
        <v>262</v>
      </c>
      <c r="G66" s="17" t="s">
        <v>431</v>
      </c>
      <c r="H66" s="17" t="str">
        <f t="shared" si="1"/>
        <v/>
      </c>
      <c r="I66" s="20"/>
      <c r="J66" s="19"/>
      <c r="K66" s="26"/>
      <c r="L66" s="75"/>
      <c r="M66" s="75"/>
    </row>
    <row r="67" spans="1:13" ht="15.95" hidden="1" customHeight="1">
      <c r="A67" s="183"/>
      <c r="B67" s="180"/>
      <c r="C67" s="19" t="s">
        <v>279</v>
      </c>
      <c r="D67" s="19"/>
      <c r="E67" s="180"/>
      <c r="F67" s="16">
        <v>263</v>
      </c>
      <c r="G67" s="17" t="s">
        <v>431</v>
      </c>
      <c r="H67" s="17" t="str">
        <f t="shared" si="1"/>
        <v/>
      </c>
      <c r="I67" s="20"/>
      <c r="J67" s="19"/>
      <c r="K67" s="26"/>
      <c r="L67" s="75"/>
      <c r="M67" s="75"/>
    </row>
    <row r="68" spans="1:13" ht="32.1" hidden="1" customHeight="1">
      <c r="A68" s="183"/>
      <c r="B68" s="180"/>
      <c r="C68" s="19" t="s">
        <v>278</v>
      </c>
      <c r="D68" s="19"/>
      <c r="E68" s="180"/>
      <c r="F68" s="16">
        <v>264</v>
      </c>
      <c r="G68" s="17" t="s">
        <v>431</v>
      </c>
      <c r="H68" s="17" t="str">
        <f t="shared" si="1"/>
        <v/>
      </c>
      <c r="I68" s="20"/>
      <c r="J68" s="19"/>
      <c r="K68" s="26"/>
      <c r="L68" s="75"/>
      <c r="M68" s="75"/>
    </row>
    <row r="69" spans="1:13" ht="48" hidden="1" customHeight="1">
      <c r="A69" s="183"/>
      <c r="B69" s="180"/>
      <c r="C69" s="19" t="s">
        <v>277</v>
      </c>
      <c r="D69" s="19" t="s">
        <v>271</v>
      </c>
      <c r="E69" s="180"/>
      <c r="F69" s="16">
        <v>265</v>
      </c>
      <c r="G69" s="17" t="s">
        <v>431</v>
      </c>
      <c r="H69" s="17" t="str">
        <f t="shared" si="1"/>
        <v/>
      </c>
      <c r="I69" s="20"/>
      <c r="J69" s="19"/>
      <c r="K69" s="26"/>
      <c r="L69" s="75"/>
      <c r="M69" s="75"/>
    </row>
    <row r="70" spans="1:13" ht="96" hidden="1" customHeight="1">
      <c r="A70" s="183"/>
      <c r="B70" s="180"/>
      <c r="C70" s="19" t="s">
        <v>276</v>
      </c>
      <c r="D70" s="19" t="s">
        <v>275</v>
      </c>
      <c r="E70" s="180"/>
      <c r="F70" s="16">
        <v>266</v>
      </c>
      <c r="G70" s="17" t="s">
        <v>431</v>
      </c>
      <c r="H70" s="17" t="str">
        <f t="shared" si="1"/>
        <v/>
      </c>
      <c r="I70" s="20"/>
      <c r="J70" s="19"/>
      <c r="K70" s="26"/>
      <c r="L70" s="75"/>
      <c r="M70" s="75"/>
    </row>
    <row r="71" spans="1:13" ht="48" hidden="1" customHeight="1">
      <c r="A71" s="183"/>
      <c r="B71" s="180"/>
      <c r="C71" s="19" t="s">
        <v>274</v>
      </c>
      <c r="D71" s="19" t="s">
        <v>273</v>
      </c>
      <c r="E71" s="180"/>
      <c r="F71" s="16">
        <v>267</v>
      </c>
      <c r="G71" s="17" t="s">
        <v>431</v>
      </c>
      <c r="H71" s="17" t="str">
        <f t="shared" si="1"/>
        <v/>
      </c>
      <c r="I71" s="20"/>
      <c r="J71" s="19"/>
      <c r="K71" s="26"/>
      <c r="L71" s="75"/>
      <c r="M71" s="75"/>
    </row>
    <row r="72" spans="1:13" ht="48" hidden="1" customHeight="1">
      <c r="A72" s="183"/>
      <c r="B72" s="180"/>
      <c r="C72" s="19" t="s">
        <v>272</v>
      </c>
      <c r="D72" s="19" t="s">
        <v>271</v>
      </c>
      <c r="E72" s="180"/>
      <c r="F72" s="16">
        <v>268</v>
      </c>
      <c r="G72" s="17" t="s">
        <v>431</v>
      </c>
      <c r="H72" s="17" t="str">
        <f t="shared" si="1"/>
        <v/>
      </c>
      <c r="I72" s="20"/>
      <c r="J72" s="19"/>
      <c r="K72" s="26"/>
      <c r="L72" s="75"/>
      <c r="M72" s="75"/>
    </row>
    <row r="73" spans="1:13" ht="128.1" hidden="1" customHeight="1">
      <c r="A73" s="183"/>
      <c r="B73" s="180"/>
      <c r="C73" s="19" t="s">
        <v>270</v>
      </c>
      <c r="D73" s="19" t="s">
        <v>269</v>
      </c>
      <c r="E73" s="180"/>
      <c r="F73" s="16">
        <v>269</v>
      </c>
      <c r="G73" s="17" t="s">
        <v>431</v>
      </c>
      <c r="H73" s="17" t="str">
        <f t="shared" si="1"/>
        <v/>
      </c>
      <c r="I73" s="20"/>
      <c r="J73" s="19"/>
      <c r="K73" s="26"/>
      <c r="L73" s="75"/>
      <c r="M73" s="75"/>
    </row>
    <row r="74" spans="1:13" ht="128.1" hidden="1" customHeight="1">
      <c r="A74" s="183"/>
      <c r="B74" s="180" t="s">
        <v>268</v>
      </c>
      <c r="C74" s="103" t="s">
        <v>267</v>
      </c>
      <c r="D74" s="19" t="s">
        <v>266</v>
      </c>
      <c r="E74" s="180" t="s">
        <v>265</v>
      </c>
      <c r="F74" s="16">
        <v>453</v>
      </c>
      <c r="G74" s="17" t="s">
        <v>431</v>
      </c>
      <c r="H74" s="17" t="str">
        <f t="shared" si="1"/>
        <v/>
      </c>
      <c r="I74" s="20"/>
      <c r="J74" s="26"/>
      <c r="K74" s="26"/>
      <c r="L74" s="75"/>
      <c r="M74" s="75"/>
    </row>
    <row r="75" spans="1:13" ht="15.95" hidden="1" customHeight="1">
      <c r="A75" s="183"/>
      <c r="B75" s="180"/>
      <c r="C75" s="19" t="s">
        <v>264</v>
      </c>
      <c r="D75" s="26"/>
      <c r="E75" s="180"/>
      <c r="F75" s="16">
        <v>270</v>
      </c>
      <c r="G75" s="17" t="s">
        <v>431</v>
      </c>
      <c r="H75" s="17" t="str">
        <f t="shared" si="1"/>
        <v/>
      </c>
      <c r="I75" s="20"/>
      <c r="J75" s="198"/>
      <c r="K75" s="26"/>
      <c r="L75" s="75"/>
      <c r="M75" s="75"/>
    </row>
    <row r="76" spans="1:13" ht="15.95" hidden="1" customHeight="1">
      <c r="A76" s="183"/>
      <c r="B76" s="180"/>
      <c r="C76" s="19" t="s">
        <v>263</v>
      </c>
      <c r="D76" s="19"/>
      <c r="E76" s="180"/>
      <c r="F76" s="16">
        <v>272</v>
      </c>
      <c r="G76" s="17" t="s">
        <v>431</v>
      </c>
      <c r="H76" s="17" t="str">
        <f t="shared" si="1"/>
        <v/>
      </c>
      <c r="I76" s="20"/>
      <c r="J76" s="198"/>
      <c r="K76" s="26"/>
      <c r="L76" s="75"/>
      <c r="M76" s="75"/>
    </row>
    <row r="77" spans="1:13" ht="15.95" hidden="1" customHeight="1">
      <c r="A77" s="183"/>
      <c r="B77" s="180"/>
      <c r="C77" s="19" t="s">
        <v>262</v>
      </c>
      <c r="D77" s="19"/>
      <c r="E77" s="180"/>
      <c r="F77" s="16">
        <v>273</v>
      </c>
      <c r="G77" s="17" t="s">
        <v>431</v>
      </c>
      <c r="H77" s="17" t="str">
        <f t="shared" si="1"/>
        <v/>
      </c>
      <c r="I77" s="20"/>
      <c r="J77" s="198"/>
      <c r="K77" s="26"/>
      <c r="L77" s="75"/>
      <c r="M77" s="75"/>
    </row>
    <row r="78" spans="1:13" ht="15.95" hidden="1" customHeight="1">
      <c r="A78" s="183"/>
      <c r="B78" s="180"/>
      <c r="C78" s="19" t="s">
        <v>261</v>
      </c>
      <c r="D78" s="19"/>
      <c r="E78" s="180"/>
      <c r="F78" s="16">
        <v>274</v>
      </c>
      <c r="G78" s="17" t="s">
        <v>431</v>
      </c>
      <c r="H78" s="17" t="str">
        <f t="shared" si="1"/>
        <v/>
      </c>
      <c r="I78" s="20"/>
      <c r="J78" s="198"/>
      <c r="K78" s="26"/>
      <c r="L78" s="75"/>
      <c r="M78" s="75"/>
    </row>
    <row r="79" spans="1:13" ht="15.95" hidden="1" customHeight="1">
      <c r="A79" s="183"/>
      <c r="B79" s="180"/>
      <c r="C79" s="19" t="s">
        <v>260</v>
      </c>
      <c r="D79" s="19"/>
      <c r="E79" s="180"/>
      <c r="F79" s="16">
        <v>275</v>
      </c>
      <c r="G79" s="17" t="s">
        <v>431</v>
      </c>
      <c r="H79" s="17" t="str">
        <f t="shared" si="1"/>
        <v/>
      </c>
      <c r="I79" s="20"/>
      <c r="J79" s="198"/>
      <c r="K79" s="26"/>
      <c r="L79" s="75"/>
      <c r="M79" s="75"/>
    </row>
    <row r="80" spans="1:13" ht="15.95" hidden="1" customHeight="1">
      <c r="A80" s="183"/>
      <c r="B80" s="180"/>
      <c r="C80" s="19" t="s">
        <v>259</v>
      </c>
      <c r="D80" s="19"/>
      <c r="E80" s="180"/>
      <c r="F80" s="16">
        <v>276</v>
      </c>
      <c r="G80" s="17" t="s">
        <v>431</v>
      </c>
      <c r="H80" s="17" t="str">
        <f t="shared" si="1"/>
        <v/>
      </c>
      <c r="I80" s="20"/>
      <c r="J80" s="198"/>
      <c r="K80" s="26"/>
      <c r="L80" s="75"/>
      <c r="M80" s="75"/>
    </row>
    <row r="81" spans="1:13" ht="63.95" hidden="1" customHeight="1">
      <c r="A81" s="183"/>
      <c r="B81" s="180"/>
      <c r="C81" s="19" t="s">
        <v>258</v>
      </c>
      <c r="D81" s="19" t="s">
        <v>257</v>
      </c>
      <c r="E81" s="180"/>
      <c r="F81" s="16">
        <v>746</v>
      </c>
      <c r="G81" s="17" t="s">
        <v>431</v>
      </c>
      <c r="H81" s="17" t="str">
        <f t="shared" si="1"/>
        <v/>
      </c>
      <c r="I81" s="28"/>
      <c r="J81" s="198"/>
      <c r="K81" s="26"/>
      <c r="L81" s="75"/>
      <c r="M81" s="75"/>
    </row>
    <row r="82" spans="1:13" ht="80.099999999999994" hidden="1" customHeight="1">
      <c r="A82" s="183"/>
      <c r="B82" s="180"/>
      <c r="C82" s="19" t="s">
        <v>256</v>
      </c>
      <c r="D82" s="19" t="s">
        <v>255</v>
      </c>
      <c r="E82" s="180"/>
      <c r="F82" s="16">
        <v>747</v>
      </c>
      <c r="G82" s="17" t="s">
        <v>431</v>
      </c>
      <c r="H82" s="17" t="str">
        <f t="shared" si="1"/>
        <v/>
      </c>
      <c r="I82" s="20"/>
      <c r="J82" s="198"/>
      <c r="K82" s="26"/>
      <c r="L82" s="75"/>
      <c r="M82" s="75"/>
    </row>
    <row r="83" spans="1:13" ht="153.94999999999999" customHeight="1">
      <c r="A83" s="183"/>
      <c r="B83" s="19" t="s">
        <v>254</v>
      </c>
      <c r="C83" s="19" t="s">
        <v>253</v>
      </c>
      <c r="D83" s="19" t="s">
        <v>252</v>
      </c>
      <c r="E83" s="19" t="s">
        <v>251</v>
      </c>
      <c r="F83" s="16">
        <v>277</v>
      </c>
      <c r="G83" s="17" t="s">
        <v>431</v>
      </c>
      <c r="H83" s="17" t="str">
        <f t="shared" si="1"/>
        <v/>
      </c>
      <c r="I83" s="28">
        <v>0</v>
      </c>
      <c r="J83" s="19"/>
      <c r="K83" s="26"/>
      <c r="L83" s="75"/>
      <c r="M83" s="75"/>
    </row>
    <row r="84" spans="1:13" ht="63.95" hidden="1" customHeight="1">
      <c r="A84" s="183"/>
      <c r="B84" s="19" t="s">
        <v>250</v>
      </c>
      <c r="C84" s="19" t="s">
        <v>249</v>
      </c>
      <c r="D84" s="19" t="s">
        <v>248</v>
      </c>
      <c r="E84" s="19" t="s">
        <v>247</v>
      </c>
      <c r="F84" s="16">
        <v>279</v>
      </c>
      <c r="G84" s="17" t="s">
        <v>431</v>
      </c>
      <c r="H84" s="17" t="str">
        <f t="shared" si="1"/>
        <v/>
      </c>
      <c r="I84" s="20"/>
      <c r="J84" s="19"/>
      <c r="K84" s="26"/>
      <c r="L84" s="75"/>
      <c r="M84" s="75"/>
    </row>
    <row r="85" spans="1:13" ht="80.099999999999994" hidden="1" customHeight="1">
      <c r="A85" s="183"/>
      <c r="B85" s="180" t="s">
        <v>246</v>
      </c>
      <c r="C85" s="19" t="s">
        <v>245</v>
      </c>
      <c r="D85" s="19"/>
      <c r="E85" s="180" t="s">
        <v>244</v>
      </c>
      <c r="F85" s="16">
        <v>457</v>
      </c>
      <c r="G85" s="17" t="s">
        <v>431</v>
      </c>
      <c r="H85" s="17" t="str">
        <f t="shared" si="1"/>
        <v/>
      </c>
      <c r="I85" s="20"/>
      <c r="J85" s="26"/>
      <c r="K85" s="26"/>
      <c r="L85" s="75"/>
      <c r="M85" s="75"/>
    </row>
    <row r="86" spans="1:13" ht="15.95" hidden="1" customHeight="1">
      <c r="A86" s="183"/>
      <c r="B86" s="180"/>
      <c r="C86" s="19" t="s">
        <v>243</v>
      </c>
      <c r="D86" s="19" t="s">
        <v>242</v>
      </c>
      <c r="E86" s="180"/>
      <c r="F86" s="16">
        <v>280</v>
      </c>
      <c r="G86" s="17" t="s">
        <v>431</v>
      </c>
      <c r="H86" s="17" t="str">
        <f t="shared" si="1"/>
        <v/>
      </c>
      <c r="I86" s="20"/>
      <c r="J86" s="19"/>
      <c r="K86" s="26"/>
      <c r="L86" s="75"/>
      <c r="M86" s="75"/>
    </row>
    <row r="87" spans="1:13" ht="15.95" hidden="1" customHeight="1">
      <c r="A87" s="183"/>
      <c r="B87" s="180"/>
      <c r="C87" s="19" t="s">
        <v>241</v>
      </c>
      <c r="D87" s="19"/>
      <c r="E87" s="180"/>
      <c r="F87" s="16">
        <v>281</v>
      </c>
      <c r="G87" s="17" t="s">
        <v>431</v>
      </c>
      <c r="H87" s="17" t="str">
        <f t="shared" si="1"/>
        <v/>
      </c>
      <c r="I87" s="20"/>
      <c r="J87" s="19"/>
      <c r="K87" s="26"/>
      <c r="L87" s="75"/>
      <c r="M87" s="75"/>
    </row>
    <row r="88" spans="1:13" ht="32.1" hidden="1" customHeight="1">
      <c r="A88" s="183"/>
      <c r="B88" s="180"/>
      <c r="C88" s="19" t="s">
        <v>240</v>
      </c>
      <c r="D88" s="19"/>
      <c r="E88" s="180"/>
      <c r="F88" s="16">
        <v>282</v>
      </c>
      <c r="G88" s="17" t="s">
        <v>431</v>
      </c>
      <c r="H88" s="17" t="str">
        <f t="shared" si="1"/>
        <v/>
      </c>
      <c r="I88" s="20"/>
      <c r="J88" s="19"/>
      <c r="K88" s="26"/>
      <c r="L88" s="75"/>
      <c r="M88" s="75"/>
    </row>
    <row r="89" spans="1:13" ht="111.95" hidden="1" customHeight="1">
      <c r="A89" s="183"/>
      <c r="B89" s="19" t="s">
        <v>239</v>
      </c>
      <c r="C89" s="19" t="s">
        <v>238</v>
      </c>
      <c r="D89" s="19" t="s">
        <v>237</v>
      </c>
      <c r="E89" s="19" t="s">
        <v>236</v>
      </c>
      <c r="F89" s="16">
        <v>283</v>
      </c>
      <c r="G89" s="17" t="s">
        <v>431</v>
      </c>
      <c r="H89" s="17" t="str">
        <f t="shared" si="1"/>
        <v/>
      </c>
      <c r="I89" s="20"/>
      <c r="J89" s="19"/>
      <c r="K89" s="26"/>
      <c r="L89" s="75"/>
      <c r="M89" s="75"/>
    </row>
    <row r="90" spans="1:13" ht="45">
      <c r="A90" s="183" t="s">
        <v>235</v>
      </c>
      <c r="B90" s="180" t="s">
        <v>234</v>
      </c>
      <c r="C90" s="19" t="s">
        <v>233</v>
      </c>
      <c r="D90" s="19" t="s">
        <v>232</v>
      </c>
      <c r="E90" s="180" t="s">
        <v>231</v>
      </c>
      <c r="F90" s="16">
        <v>454</v>
      </c>
      <c r="G90" s="17" t="s">
        <v>431</v>
      </c>
      <c r="H90" s="185" t="str">
        <f t="shared" si="1"/>
        <v/>
      </c>
      <c r="I90" s="195">
        <v>0</v>
      </c>
      <c r="J90" s="214"/>
      <c r="K90" s="214"/>
      <c r="L90" s="168"/>
      <c r="M90" s="168"/>
    </row>
    <row r="91" spans="1:13" ht="18.95" hidden="1" customHeight="1">
      <c r="A91" s="183"/>
      <c r="B91" s="180"/>
      <c r="C91" s="19" t="s">
        <v>230</v>
      </c>
      <c r="D91" s="19" t="s">
        <v>229</v>
      </c>
      <c r="E91" s="180"/>
      <c r="F91" s="16">
        <v>284</v>
      </c>
      <c r="G91" s="17" t="s">
        <v>431</v>
      </c>
      <c r="H91" s="193"/>
      <c r="I91" s="196"/>
      <c r="J91" s="215"/>
      <c r="K91" s="215"/>
      <c r="L91" s="169"/>
      <c r="M91" s="169"/>
    </row>
    <row r="92" spans="1:13" ht="60">
      <c r="A92" s="183"/>
      <c r="B92" s="180"/>
      <c r="C92" s="19" t="s">
        <v>228</v>
      </c>
      <c r="D92" s="19" t="s">
        <v>227</v>
      </c>
      <c r="E92" s="180"/>
      <c r="F92" s="16">
        <v>285</v>
      </c>
      <c r="G92" s="17" t="s">
        <v>431</v>
      </c>
      <c r="H92" s="186"/>
      <c r="I92" s="196"/>
      <c r="J92" s="216"/>
      <c r="K92" s="216"/>
      <c r="L92" s="169"/>
      <c r="M92" s="169"/>
    </row>
    <row r="93" spans="1:13" ht="60">
      <c r="A93" s="183"/>
      <c r="B93" s="180"/>
      <c r="C93" s="19" t="s">
        <v>226</v>
      </c>
      <c r="D93" s="19" t="s">
        <v>225</v>
      </c>
      <c r="E93" s="180"/>
      <c r="F93" s="16">
        <v>286</v>
      </c>
      <c r="G93" s="17" t="s">
        <v>431</v>
      </c>
      <c r="H93" s="17" t="str">
        <f t="shared" ref="H93:H111" si="2">IF(G93="SI",1,IF(G93="PARCIAL",0.5,IF(G93="NO APLICA","",0)))</f>
        <v/>
      </c>
      <c r="I93" s="196"/>
      <c r="J93" s="19"/>
      <c r="K93" s="26"/>
      <c r="L93" s="169"/>
      <c r="M93" s="169"/>
    </row>
    <row r="94" spans="1:13" ht="30">
      <c r="A94" s="183"/>
      <c r="B94" s="180"/>
      <c r="C94" s="19" t="s">
        <v>224</v>
      </c>
      <c r="D94" s="19"/>
      <c r="E94" s="180"/>
      <c r="F94" s="16">
        <v>287</v>
      </c>
      <c r="G94" s="17" t="s">
        <v>431</v>
      </c>
      <c r="H94" s="17" t="str">
        <f t="shared" si="2"/>
        <v/>
      </c>
      <c r="I94" s="196"/>
      <c r="J94" s="19"/>
      <c r="K94" s="26"/>
      <c r="L94" s="169"/>
      <c r="M94" s="169"/>
    </row>
    <row r="95" spans="1:13" ht="60.95" customHeight="1">
      <c r="A95" s="183"/>
      <c r="B95" s="19" t="s">
        <v>223</v>
      </c>
      <c r="C95" s="19" t="s">
        <v>222</v>
      </c>
      <c r="D95" s="19" t="s">
        <v>221</v>
      </c>
      <c r="E95" s="19" t="s">
        <v>220</v>
      </c>
      <c r="F95" s="16">
        <v>288</v>
      </c>
      <c r="G95" s="17" t="s">
        <v>431</v>
      </c>
      <c r="H95" s="17" t="str">
        <f t="shared" si="2"/>
        <v/>
      </c>
      <c r="I95" s="196"/>
      <c r="J95" s="19"/>
      <c r="K95" s="26"/>
      <c r="L95" s="169"/>
      <c r="M95" s="169"/>
    </row>
    <row r="96" spans="1:13" ht="75">
      <c r="A96" s="183"/>
      <c r="B96" s="180" t="s">
        <v>219</v>
      </c>
      <c r="C96" s="19" t="s">
        <v>218</v>
      </c>
      <c r="D96" s="19" t="s">
        <v>217</v>
      </c>
      <c r="E96" s="180"/>
      <c r="F96" s="16">
        <v>289</v>
      </c>
      <c r="G96" s="17" t="s">
        <v>431</v>
      </c>
      <c r="H96" s="17" t="str">
        <f t="shared" si="2"/>
        <v/>
      </c>
      <c r="I96" s="196"/>
      <c r="J96" s="19"/>
      <c r="K96" s="26"/>
      <c r="L96" s="169"/>
      <c r="M96" s="169"/>
    </row>
    <row r="97" spans="1:13" ht="60">
      <c r="A97" s="183"/>
      <c r="B97" s="180"/>
      <c r="C97" s="19" t="s">
        <v>216</v>
      </c>
      <c r="D97" s="19"/>
      <c r="E97" s="180"/>
      <c r="F97" s="16">
        <v>290</v>
      </c>
      <c r="G97" s="17" t="s">
        <v>431</v>
      </c>
      <c r="H97" s="17" t="str">
        <f t="shared" si="2"/>
        <v/>
      </c>
      <c r="I97" s="196"/>
      <c r="J97" s="19"/>
      <c r="K97" s="26"/>
      <c r="L97" s="169"/>
      <c r="M97" s="169"/>
    </row>
    <row r="98" spans="1:13" ht="32.1" hidden="1" customHeight="1">
      <c r="A98" s="183"/>
      <c r="B98" s="180" t="s">
        <v>215</v>
      </c>
      <c r="C98" s="19" t="s">
        <v>214</v>
      </c>
      <c r="D98" s="19"/>
      <c r="E98" s="180" t="s">
        <v>213</v>
      </c>
      <c r="F98" s="16">
        <v>291</v>
      </c>
      <c r="G98" s="17" t="s">
        <v>431</v>
      </c>
      <c r="H98" s="17" t="str">
        <f t="shared" si="2"/>
        <v/>
      </c>
      <c r="I98" s="196"/>
      <c r="J98" s="19"/>
      <c r="K98" s="26"/>
      <c r="L98" s="169"/>
      <c r="M98" s="169"/>
    </row>
    <row r="99" spans="1:13" ht="48" hidden="1" customHeight="1">
      <c r="A99" s="183"/>
      <c r="B99" s="180"/>
      <c r="C99" s="19" t="s">
        <v>212</v>
      </c>
      <c r="D99" s="19"/>
      <c r="E99" s="180"/>
      <c r="F99" s="16">
        <v>292</v>
      </c>
      <c r="G99" s="17" t="s">
        <v>431</v>
      </c>
      <c r="H99" s="17" t="str">
        <f t="shared" si="2"/>
        <v/>
      </c>
      <c r="I99" s="196"/>
      <c r="J99" s="19"/>
      <c r="K99" s="26"/>
      <c r="L99" s="169"/>
      <c r="M99" s="169"/>
    </row>
    <row r="100" spans="1:13" ht="48" hidden="1" customHeight="1">
      <c r="A100" s="183"/>
      <c r="B100" s="180"/>
      <c r="C100" s="19" t="s">
        <v>211</v>
      </c>
      <c r="D100" s="19"/>
      <c r="E100" s="180"/>
      <c r="F100" s="16">
        <v>293</v>
      </c>
      <c r="G100" s="17" t="s">
        <v>431</v>
      </c>
      <c r="H100" s="17" t="str">
        <f t="shared" si="2"/>
        <v/>
      </c>
      <c r="I100" s="196"/>
      <c r="J100" s="19"/>
      <c r="K100" s="26"/>
      <c r="L100" s="169"/>
      <c r="M100" s="169"/>
    </row>
    <row r="101" spans="1:13" ht="45.95" customHeight="1">
      <c r="A101" s="183"/>
      <c r="B101" s="19" t="s">
        <v>210</v>
      </c>
      <c r="C101" s="19" t="s">
        <v>209</v>
      </c>
      <c r="D101" s="19" t="s">
        <v>208</v>
      </c>
      <c r="E101" s="19" t="s">
        <v>207</v>
      </c>
      <c r="F101" s="16">
        <v>455</v>
      </c>
      <c r="G101" s="17" t="s">
        <v>431</v>
      </c>
      <c r="H101" s="17" t="str">
        <f t="shared" si="2"/>
        <v/>
      </c>
      <c r="I101" s="197"/>
      <c r="J101" s="19"/>
      <c r="K101" s="26"/>
      <c r="L101" s="170"/>
      <c r="M101" s="170"/>
    </row>
    <row r="102" spans="1:13" ht="96" hidden="1" customHeight="1">
      <c r="A102" s="183"/>
      <c r="B102" s="180" t="s">
        <v>206</v>
      </c>
      <c r="C102" s="19" t="s">
        <v>205</v>
      </c>
      <c r="D102" s="19" t="s">
        <v>204</v>
      </c>
      <c r="E102" s="180"/>
      <c r="F102" s="16">
        <v>456</v>
      </c>
      <c r="G102" s="17" t="s">
        <v>431</v>
      </c>
      <c r="H102" s="17" t="str">
        <f t="shared" si="2"/>
        <v/>
      </c>
      <c r="I102" s="20"/>
      <c r="J102" s="26"/>
      <c r="K102" s="26"/>
      <c r="L102" s="75"/>
      <c r="M102" s="75"/>
    </row>
    <row r="103" spans="1:13" ht="15.95" hidden="1" customHeight="1">
      <c r="A103" s="183"/>
      <c r="B103" s="180"/>
      <c r="C103" s="19" t="s">
        <v>203</v>
      </c>
      <c r="D103" s="19"/>
      <c r="E103" s="180"/>
      <c r="F103" s="16">
        <v>295</v>
      </c>
      <c r="G103" s="17" t="s">
        <v>431</v>
      </c>
      <c r="H103" s="17" t="str">
        <f t="shared" si="2"/>
        <v/>
      </c>
      <c r="I103" s="20"/>
      <c r="J103" s="19"/>
      <c r="K103" s="26"/>
      <c r="L103" s="75"/>
      <c r="M103" s="75"/>
    </row>
    <row r="104" spans="1:13" ht="15.95" hidden="1" customHeight="1">
      <c r="A104" s="183"/>
      <c r="B104" s="180"/>
      <c r="C104" s="19" t="s">
        <v>202</v>
      </c>
      <c r="D104" s="19"/>
      <c r="E104" s="180"/>
      <c r="F104" s="16">
        <v>296</v>
      </c>
      <c r="G104" s="17" t="s">
        <v>431</v>
      </c>
      <c r="H104" s="17" t="str">
        <f t="shared" si="2"/>
        <v/>
      </c>
      <c r="I104" s="20"/>
      <c r="J104" s="19"/>
      <c r="K104" s="26"/>
      <c r="L104" s="75"/>
      <c r="M104" s="75"/>
    </row>
    <row r="105" spans="1:13" ht="15.95" hidden="1" customHeight="1">
      <c r="A105" s="183"/>
      <c r="B105" s="180"/>
      <c r="C105" s="19" t="s">
        <v>201</v>
      </c>
      <c r="D105" s="19"/>
      <c r="E105" s="180"/>
      <c r="F105" s="16">
        <v>297</v>
      </c>
      <c r="G105" s="17" t="s">
        <v>431</v>
      </c>
      <c r="H105" s="17" t="str">
        <f t="shared" si="2"/>
        <v/>
      </c>
      <c r="I105" s="20"/>
      <c r="J105" s="19"/>
      <c r="K105" s="26"/>
      <c r="L105" s="75"/>
      <c r="M105" s="75"/>
    </row>
    <row r="106" spans="1:13" ht="15.95" hidden="1" customHeight="1">
      <c r="A106" s="183"/>
      <c r="B106" s="180"/>
      <c r="C106" s="19" t="s">
        <v>200</v>
      </c>
      <c r="D106" s="19"/>
      <c r="E106" s="180"/>
      <c r="F106" s="16">
        <v>298</v>
      </c>
      <c r="G106" s="17" t="s">
        <v>431</v>
      </c>
      <c r="H106" s="17" t="str">
        <f t="shared" si="2"/>
        <v/>
      </c>
      <c r="I106" s="20"/>
      <c r="J106" s="19"/>
      <c r="K106" s="26"/>
      <c r="L106" s="75"/>
      <c r="M106" s="75"/>
    </row>
    <row r="107" spans="1:13" ht="96" customHeight="1">
      <c r="A107" s="183" t="s">
        <v>199</v>
      </c>
      <c r="B107" s="19" t="s">
        <v>198</v>
      </c>
      <c r="C107" s="19" t="s">
        <v>197</v>
      </c>
      <c r="D107" s="19" t="s">
        <v>196</v>
      </c>
      <c r="E107" s="19" t="s">
        <v>195</v>
      </c>
      <c r="F107" s="16">
        <v>300</v>
      </c>
      <c r="G107" s="17" t="s">
        <v>431</v>
      </c>
      <c r="H107" s="17" t="str">
        <f t="shared" si="2"/>
        <v/>
      </c>
      <c r="I107" s="184">
        <v>0</v>
      </c>
      <c r="J107" s="19"/>
      <c r="K107" s="26"/>
      <c r="L107" s="168"/>
      <c r="M107" s="168"/>
    </row>
    <row r="108" spans="1:13" ht="75">
      <c r="A108" s="183"/>
      <c r="B108" s="19" t="s">
        <v>194</v>
      </c>
      <c r="C108" s="19" t="s">
        <v>193</v>
      </c>
      <c r="D108" s="19"/>
      <c r="E108" s="19" t="s">
        <v>192</v>
      </c>
      <c r="F108" s="16">
        <v>301</v>
      </c>
      <c r="G108" s="17" t="s">
        <v>431</v>
      </c>
      <c r="H108" s="17" t="str">
        <f t="shared" si="2"/>
        <v/>
      </c>
      <c r="I108" s="184"/>
      <c r="J108" s="19"/>
      <c r="K108" s="26"/>
      <c r="L108" s="169"/>
      <c r="M108" s="169"/>
    </row>
    <row r="109" spans="1:13" ht="150" hidden="1" customHeight="1">
      <c r="A109" s="183"/>
      <c r="B109" s="19" t="s">
        <v>191</v>
      </c>
      <c r="C109" s="19" t="s">
        <v>190</v>
      </c>
      <c r="D109" s="19" t="s">
        <v>189</v>
      </c>
      <c r="E109" s="19" t="s">
        <v>188</v>
      </c>
      <c r="F109" s="16">
        <v>302</v>
      </c>
      <c r="G109" s="17" t="s">
        <v>431</v>
      </c>
      <c r="H109" s="17" t="str">
        <f t="shared" si="2"/>
        <v/>
      </c>
      <c r="I109" s="184"/>
      <c r="J109" s="19"/>
      <c r="K109" s="26"/>
      <c r="L109" s="169"/>
      <c r="M109" s="169"/>
    </row>
    <row r="110" spans="1:13" ht="135">
      <c r="A110" s="183"/>
      <c r="B110" s="19" t="s">
        <v>187</v>
      </c>
      <c r="C110" s="19" t="s">
        <v>186</v>
      </c>
      <c r="D110" s="19" t="s">
        <v>185</v>
      </c>
      <c r="E110" s="19" t="s">
        <v>184</v>
      </c>
      <c r="F110" s="16">
        <v>303</v>
      </c>
      <c r="G110" s="17" t="s">
        <v>431</v>
      </c>
      <c r="H110" s="17" t="str">
        <f t="shared" si="2"/>
        <v/>
      </c>
      <c r="I110" s="184"/>
      <c r="J110" s="27"/>
      <c r="K110" s="26"/>
      <c r="L110" s="170"/>
      <c r="M110" s="170"/>
    </row>
    <row r="111" spans="1:13" ht="192" customHeight="1">
      <c r="A111" s="183" t="s">
        <v>183</v>
      </c>
      <c r="B111" s="180" t="s">
        <v>182</v>
      </c>
      <c r="C111" s="19" t="s">
        <v>181</v>
      </c>
      <c r="D111" s="19" t="s">
        <v>176</v>
      </c>
      <c r="E111" s="180" t="s">
        <v>180</v>
      </c>
      <c r="F111" s="16">
        <v>452</v>
      </c>
      <c r="G111" s="17" t="s">
        <v>431</v>
      </c>
      <c r="H111" s="185" t="str">
        <f t="shared" si="2"/>
        <v/>
      </c>
      <c r="I111" s="184">
        <v>0</v>
      </c>
      <c r="J111" s="214"/>
      <c r="K111" s="214"/>
      <c r="L111" s="168"/>
      <c r="M111" s="168"/>
    </row>
    <row r="112" spans="1:13" ht="168.95" customHeight="1">
      <c r="A112" s="183"/>
      <c r="B112" s="180"/>
      <c r="C112" s="19" t="s">
        <v>179</v>
      </c>
      <c r="D112" s="19" t="s">
        <v>178</v>
      </c>
      <c r="E112" s="180"/>
      <c r="F112" s="16">
        <v>305</v>
      </c>
      <c r="G112" s="17" t="s">
        <v>431</v>
      </c>
      <c r="H112" s="186"/>
      <c r="I112" s="184"/>
      <c r="J112" s="215"/>
      <c r="K112" s="215"/>
      <c r="L112" s="169"/>
      <c r="M112" s="169"/>
    </row>
    <row r="113" spans="1:13" ht="171" customHeight="1">
      <c r="A113" s="183"/>
      <c r="B113" s="180"/>
      <c r="C113" s="19" t="s">
        <v>177</v>
      </c>
      <c r="D113" s="19" t="s">
        <v>176</v>
      </c>
      <c r="E113" s="180"/>
      <c r="F113" s="16">
        <v>306</v>
      </c>
      <c r="G113" s="17" t="s">
        <v>431</v>
      </c>
      <c r="H113" s="17" t="str">
        <f>IF(G113="SI",1,IF(G113="PARCIAL",0.5,IF(G113="NO APLICA","",0)))</f>
        <v/>
      </c>
      <c r="I113" s="184"/>
      <c r="J113" s="215"/>
      <c r="K113" s="215"/>
      <c r="L113" s="169"/>
      <c r="M113" s="169"/>
    </row>
    <row r="114" spans="1:13">
      <c r="A114" s="183"/>
      <c r="B114" s="180"/>
      <c r="C114" s="19" t="s">
        <v>175</v>
      </c>
      <c r="D114" s="19"/>
      <c r="E114" s="180"/>
      <c r="F114" s="16">
        <v>307</v>
      </c>
      <c r="G114" s="17" t="s">
        <v>431</v>
      </c>
      <c r="H114" s="17" t="str">
        <f>IF(G114="SI",1,IF(G114="PARCIAL",0.5,IF(G114="NO APLICA","",0)))</f>
        <v/>
      </c>
      <c r="I114" s="184"/>
      <c r="J114" s="215"/>
      <c r="K114" s="215"/>
      <c r="L114" s="169"/>
      <c r="M114" s="169"/>
    </row>
    <row r="115" spans="1:13" ht="60">
      <c r="A115" s="183"/>
      <c r="B115" s="180"/>
      <c r="C115" s="19" t="s">
        <v>174</v>
      </c>
      <c r="D115" s="19"/>
      <c r="E115" s="180"/>
      <c r="F115" s="16">
        <v>308</v>
      </c>
      <c r="G115" s="17" t="s">
        <v>431</v>
      </c>
      <c r="H115" s="17" t="str">
        <f>IF(G115="SI",1,IF(G115="PARCIAL",0.5,IF(G115="NO APLICA","",0)))</f>
        <v/>
      </c>
      <c r="I115" s="184"/>
      <c r="J115" s="216"/>
      <c r="K115" s="216"/>
      <c r="L115" s="170"/>
      <c r="M115" s="170"/>
    </row>
    <row r="116" spans="1:13" ht="138.94999999999999" hidden="1" customHeight="1">
      <c r="A116" s="183" t="s">
        <v>173</v>
      </c>
      <c r="B116" s="19" t="s">
        <v>172</v>
      </c>
      <c r="C116" s="19" t="s">
        <v>171</v>
      </c>
      <c r="D116" s="19"/>
      <c r="E116" s="19"/>
      <c r="F116" s="16">
        <v>748</v>
      </c>
      <c r="G116" s="17" t="s">
        <v>431</v>
      </c>
      <c r="H116" s="17" t="str">
        <f>IF(G116="SI",1,IF(G116="PARCIAL",0.5,IF(G116="NO APLICA","",0)))</f>
        <v/>
      </c>
      <c r="I116" s="184">
        <v>0</v>
      </c>
      <c r="J116" s="26"/>
      <c r="K116" s="26"/>
      <c r="L116" s="75"/>
      <c r="M116" s="75"/>
    </row>
    <row r="117" spans="1:13" ht="80.099999999999994" customHeight="1">
      <c r="A117" s="183"/>
      <c r="B117" s="180" t="s">
        <v>170</v>
      </c>
      <c r="C117" s="19" t="s">
        <v>169</v>
      </c>
      <c r="D117" s="19" t="s">
        <v>168</v>
      </c>
      <c r="E117" s="180" t="s">
        <v>167</v>
      </c>
      <c r="F117" s="16">
        <v>439</v>
      </c>
      <c r="G117" s="17" t="s">
        <v>431</v>
      </c>
      <c r="H117" s="185" t="str">
        <f>IF(G117="SI",1,IF(G117="PARCIAL",0.5,IF(G117="NO APLICA","",0)))</f>
        <v/>
      </c>
      <c r="I117" s="184"/>
      <c r="J117" s="214"/>
      <c r="K117" s="214"/>
      <c r="L117" s="168"/>
      <c r="M117" s="168"/>
    </row>
    <row r="118" spans="1:13" ht="30">
      <c r="A118" s="183"/>
      <c r="B118" s="180"/>
      <c r="C118" s="19" t="s">
        <v>158</v>
      </c>
      <c r="D118" s="19"/>
      <c r="E118" s="180"/>
      <c r="F118" s="16">
        <v>310</v>
      </c>
      <c r="G118" s="17" t="s">
        <v>431</v>
      </c>
      <c r="H118" s="186"/>
      <c r="I118" s="184"/>
      <c r="J118" s="215"/>
      <c r="K118" s="215"/>
      <c r="L118" s="169"/>
      <c r="M118" s="169"/>
    </row>
    <row r="119" spans="1:13" ht="30">
      <c r="A119" s="183"/>
      <c r="B119" s="180"/>
      <c r="C119" s="19" t="s">
        <v>157</v>
      </c>
      <c r="D119" s="19"/>
      <c r="E119" s="180"/>
      <c r="F119" s="16">
        <v>440</v>
      </c>
      <c r="G119" s="17" t="s">
        <v>431</v>
      </c>
      <c r="H119" s="17" t="str">
        <f t="shared" ref="H119:H127" si="3">IF(G119="SI",1,IF(G119="PARCIAL",0.5,IF(G119="NO APLICA","",0)))</f>
        <v/>
      </c>
      <c r="I119" s="184"/>
      <c r="J119" s="215"/>
      <c r="K119" s="215"/>
      <c r="L119" s="169"/>
      <c r="M119" s="169"/>
    </row>
    <row r="120" spans="1:13" ht="17.100000000000001" customHeight="1">
      <c r="A120" s="183"/>
      <c r="B120" s="180"/>
      <c r="C120" s="19" t="s">
        <v>156</v>
      </c>
      <c r="D120" s="19"/>
      <c r="E120" s="180"/>
      <c r="F120" s="16">
        <v>311</v>
      </c>
      <c r="G120" s="17" t="s">
        <v>431</v>
      </c>
      <c r="H120" s="17" t="str">
        <f t="shared" si="3"/>
        <v/>
      </c>
      <c r="I120" s="184"/>
      <c r="J120" s="215"/>
      <c r="K120" s="215"/>
      <c r="L120" s="169"/>
      <c r="M120" s="169"/>
    </row>
    <row r="121" spans="1:13" ht="30">
      <c r="A121" s="183"/>
      <c r="B121" s="180"/>
      <c r="C121" s="19" t="s">
        <v>166</v>
      </c>
      <c r="D121" s="19"/>
      <c r="E121" s="180"/>
      <c r="F121" s="16">
        <v>312</v>
      </c>
      <c r="G121" s="17" t="s">
        <v>431</v>
      </c>
      <c r="H121" s="17" t="str">
        <f t="shared" si="3"/>
        <v/>
      </c>
      <c r="I121" s="184"/>
      <c r="J121" s="215"/>
      <c r="K121" s="215"/>
      <c r="L121" s="169"/>
      <c r="M121" s="169"/>
    </row>
    <row r="122" spans="1:13">
      <c r="A122" s="183"/>
      <c r="B122" s="180"/>
      <c r="C122" s="19" t="s">
        <v>154</v>
      </c>
      <c r="D122" s="19"/>
      <c r="E122" s="180"/>
      <c r="F122" s="16">
        <v>313</v>
      </c>
      <c r="G122" s="17" t="s">
        <v>431</v>
      </c>
      <c r="H122" s="17" t="str">
        <f t="shared" si="3"/>
        <v/>
      </c>
      <c r="I122" s="184"/>
      <c r="J122" s="215"/>
      <c r="K122" s="215"/>
      <c r="L122" s="169"/>
      <c r="M122" s="169"/>
    </row>
    <row r="123" spans="1:13" ht="30">
      <c r="A123" s="183"/>
      <c r="B123" s="180"/>
      <c r="C123" s="19" t="s">
        <v>153</v>
      </c>
      <c r="D123" s="19"/>
      <c r="E123" s="180"/>
      <c r="F123" s="16">
        <v>314</v>
      </c>
      <c r="G123" s="17" t="s">
        <v>431</v>
      </c>
      <c r="H123" s="17" t="str">
        <f t="shared" si="3"/>
        <v/>
      </c>
      <c r="I123" s="184"/>
      <c r="J123" s="215"/>
      <c r="K123" s="215"/>
      <c r="L123" s="169"/>
      <c r="M123" s="169"/>
    </row>
    <row r="124" spans="1:13" ht="30">
      <c r="A124" s="183"/>
      <c r="B124" s="180"/>
      <c r="C124" s="19" t="s">
        <v>165</v>
      </c>
      <c r="D124" s="19"/>
      <c r="E124" s="180"/>
      <c r="F124" s="16">
        <v>315</v>
      </c>
      <c r="G124" s="17" t="s">
        <v>431</v>
      </c>
      <c r="H124" s="17" t="str">
        <f t="shared" si="3"/>
        <v/>
      </c>
      <c r="I124" s="184"/>
      <c r="J124" s="215"/>
      <c r="K124" s="215"/>
      <c r="L124" s="169"/>
      <c r="M124" s="169"/>
    </row>
    <row r="125" spans="1:13">
      <c r="A125" s="183"/>
      <c r="B125" s="180"/>
      <c r="C125" s="19" t="s">
        <v>164</v>
      </c>
      <c r="D125" s="19"/>
      <c r="E125" s="180"/>
      <c r="F125" s="16">
        <v>316</v>
      </c>
      <c r="G125" s="17" t="s">
        <v>431</v>
      </c>
      <c r="H125" s="17" t="str">
        <f t="shared" si="3"/>
        <v/>
      </c>
      <c r="I125" s="184"/>
      <c r="J125" s="215"/>
      <c r="K125" s="215"/>
      <c r="L125" s="169"/>
      <c r="M125" s="169"/>
    </row>
    <row r="126" spans="1:13" ht="83.1" customHeight="1">
      <c r="A126" s="183"/>
      <c r="B126" s="180"/>
      <c r="C126" s="19" t="s">
        <v>163</v>
      </c>
      <c r="D126" s="19"/>
      <c r="E126" s="180"/>
      <c r="F126" s="16">
        <v>441</v>
      </c>
      <c r="G126" s="17" t="s">
        <v>431</v>
      </c>
      <c r="H126" s="17" t="str">
        <f t="shared" si="3"/>
        <v/>
      </c>
      <c r="I126" s="184"/>
      <c r="J126" s="216"/>
      <c r="K126" s="216"/>
      <c r="L126" s="170"/>
      <c r="M126" s="170"/>
    </row>
    <row r="127" spans="1:13" ht="153.94999999999999" customHeight="1">
      <c r="A127" s="183"/>
      <c r="B127" s="180" t="s">
        <v>162</v>
      </c>
      <c r="C127" s="19" t="s">
        <v>161</v>
      </c>
      <c r="D127" s="19" t="s">
        <v>160</v>
      </c>
      <c r="E127" s="180" t="s">
        <v>159</v>
      </c>
      <c r="F127" s="16">
        <v>459</v>
      </c>
      <c r="G127" s="17" t="s">
        <v>431</v>
      </c>
      <c r="H127" s="185" t="str">
        <f t="shared" si="3"/>
        <v/>
      </c>
      <c r="I127" s="184"/>
      <c r="J127" s="214"/>
      <c r="K127" s="214"/>
      <c r="L127" s="168"/>
      <c r="M127" s="168"/>
    </row>
    <row r="128" spans="1:13" ht="30">
      <c r="A128" s="183"/>
      <c r="B128" s="180"/>
      <c r="C128" s="19" t="s">
        <v>158</v>
      </c>
      <c r="D128" s="19"/>
      <c r="E128" s="180"/>
      <c r="F128" s="16">
        <v>460</v>
      </c>
      <c r="G128" s="17" t="s">
        <v>431</v>
      </c>
      <c r="H128" s="186"/>
      <c r="I128" s="184"/>
      <c r="J128" s="215"/>
      <c r="K128" s="215"/>
      <c r="L128" s="169"/>
      <c r="M128" s="169"/>
    </row>
    <row r="129" spans="1:13" ht="30">
      <c r="A129" s="183"/>
      <c r="B129" s="180"/>
      <c r="C129" s="19" t="s">
        <v>157</v>
      </c>
      <c r="D129" s="19"/>
      <c r="E129" s="180"/>
      <c r="F129" s="16">
        <v>461</v>
      </c>
      <c r="G129" s="17" t="s">
        <v>431</v>
      </c>
      <c r="H129" s="17" t="str">
        <f t="shared" ref="H129:H143" si="4">IF(G129="SI",1,IF(G129="PARCIAL",0.5,IF(G129="NO APLICA","",0)))</f>
        <v/>
      </c>
      <c r="I129" s="184"/>
      <c r="J129" s="215"/>
      <c r="K129" s="215"/>
      <c r="L129" s="169"/>
      <c r="M129" s="169"/>
    </row>
    <row r="130" spans="1:13" ht="30">
      <c r="A130" s="183"/>
      <c r="B130" s="180"/>
      <c r="C130" s="19" t="s">
        <v>156</v>
      </c>
      <c r="D130" s="19"/>
      <c r="E130" s="180"/>
      <c r="F130" s="16">
        <v>462</v>
      </c>
      <c r="G130" s="17" t="s">
        <v>431</v>
      </c>
      <c r="H130" s="17" t="str">
        <f t="shared" si="4"/>
        <v/>
      </c>
      <c r="I130" s="184"/>
      <c r="J130" s="215"/>
      <c r="K130" s="215"/>
      <c r="L130" s="169"/>
      <c r="M130" s="169"/>
    </row>
    <row r="131" spans="1:13">
      <c r="A131" s="183"/>
      <c r="B131" s="180"/>
      <c r="C131" s="19" t="s">
        <v>155</v>
      </c>
      <c r="D131" s="19"/>
      <c r="E131" s="180"/>
      <c r="F131" s="16">
        <v>463</v>
      </c>
      <c r="G131" s="17" t="s">
        <v>431</v>
      </c>
      <c r="H131" s="17" t="str">
        <f t="shared" si="4"/>
        <v/>
      </c>
      <c r="I131" s="184"/>
      <c r="J131" s="215"/>
      <c r="K131" s="215"/>
      <c r="L131" s="169"/>
      <c r="M131" s="169"/>
    </row>
    <row r="132" spans="1:13">
      <c r="A132" s="183"/>
      <c r="B132" s="180"/>
      <c r="C132" s="19" t="s">
        <v>154</v>
      </c>
      <c r="D132" s="19"/>
      <c r="E132" s="180"/>
      <c r="F132" s="16">
        <v>464</v>
      </c>
      <c r="G132" s="17" t="s">
        <v>431</v>
      </c>
      <c r="H132" s="17" t="str">
        <f t="shared" si="4"/>
        <v/>
      </c>
      <c r="I132" s="184"/>
      <c r="J132" s="215"/>
      <c r="K132" s="215"/>
      <c r="L132" s="169"/>
      <c r="M132" s="169"/>
    </row>
    <row r="133" spans="1:13" ht="30">
      <c r="A133" s="183"/>
      <c r="B133" s="180"/>
      <c r="C133" s="19" t="s">
        <v>153</v>
      </c>
      <c r="D133" s="19"/>
      <c r="E133" s="180"/>
      <c r="F133" s="16">
        <v>465</v>
      </c>
      <c r="G133" s="17" t="s">
        <v>431</v>
      </c>
      <c r="H133" s="17" t="str">
        <f t="shared" si="4"/>
        <v/>
      </c>
      <c r="I133" s="184"/>
      <c r="J133" s="215"/>
      <c r="K133" s="215"/>
      <c r="L133" s="169"/>
      <c r="M133" s="169"/>
    </row>
    <row r="134" spans="1:13">
      <c r="A134" s="183"/>
      <c r="B134" s="180"/>
      <c r="C134" s="19" t="s">
        <v>152</v>
      </c>
      <c r="D134" s="19"/>
      <c r="E134" s="180"/>
      <c r="F134" s="16">
        <v>466</v>
      </c>
      <c r="G134" s="17" t="s">
        <v>431</v>
      </c>
      <c r="H134" s="17" t="str">
        <f t="shared" si="4"/>
        <v/>
      </c>
      <c r="I134" s="184"/>
      <c r="J134" s="215"/>
      <c r="K134" s="215"/>
      <c r="L134" s="169"/>
      <c r="M134" s="169"/>
    </row>
    <row r="135" spans="1:13" ht="30">
      <c r="A135" s="183"/>
      <c r="B135" s="180"/>
      <c r="C135" s="19" t="s">
        <v>151</v>
      </c>
      <c r="D135" s="19"/>
      <c r="E135" s="180"/>
      <c r="F135" s="16">
        <v>467</v>
      </c>
      <c r="G135" s="17" t="s">
        <v>431</v>
      </c>
      <c r="H135" s="17" t="str">
        <f t="shared" si="4"/>
        <v/>
      </c>
      <c r="I135" s="184"/>
      <c r="J135" s="215"/>
      <c r="K135" s="215"/>
      <c r="L135" s="169"/>
      <c r="M135" s="169"/>
    </row>
    <row r="136" spans="1:13">
      <c r="A136" s="183"/>
      <c r="B136" s="180"/>
      <c r="C136" s="19" t="s">
        <v>150</v>
      </c>
      <c r="D136" s="19"/>
      <c r="E136" s="180"/>
      <c r="F136" s="16">
        <v>468</v>
      </c>
      <c r="G136" s="17" t="s">
        <v>431</v>
      </c>
      <c r="H136" s="17" t="str">
        <f t="shared" si="4"/>
        <v/>
      </c>
      <c r="I136" s="184"/>
      <c r="J136" s="215"/>
      <c r="K136" s="215"/>
      <c r="L136" s="169"/>
      <c r="M136" s="169"/>
    </row>
    <row r="137" spans="1:13">
      <c r="A137" s="183"/>
      <c r="B137" s="180"/>
      <c r="C137" s="19" t="s">
        <v>149</v>
      </c>
      <c r="D137" s="19"/>
      <c r="E137" s="180"/>
      <c r="F137" s="16">
        <v>470</v>
      </c>
      <c r="G137" s="17" t="s">
        <v>431</v>
      </c>
      <c r="H137" s="17" t="str">
        <f t="shared" si="4"/>
        <v/>
      </c>
      <c r="I137" s="184"/>
      <c r="J137" s="215"/>
      <c r="K137" s="215"/>
      <c r="L137" s="169"/>
      <c r="M137" s="169"/>
    </row>
    <row r="138" spans="1:13">
      <c r="A138" s="183"/>
      <c r="B138" s="180"/>
      <c r="C138" s="19" t="s">
        <v>148</v>
      </c>
      <c r="D138" s="19"/>
      <c r="E138" s="180"/>
      <c r="F138" s="16">
        <v>471</v>
      </c>
      <c r="G138" s="17" t="s">
        <v>431</v>
      </c>
      <c r="H138" s="17" t="str">
        <f t="shared" si="4"/>
        <v/>
      </c>
      <c r="I138" s="184"/>
      <c r="J138" s="215"/>
      <c r="K138" s="215"/>
      <c r="L138" s="169"/>
      <c r="M138" s="169"/>
    </row>
    <row r="139" spans="1:13">
      <c r="A139" s="183"/>
      <c r="B139" s="180"/>
      <c r="C139" s="19" t="s">
        <v>147</v>
      </c>
      <c r="D139" s="19"/>
      <c r="E139" s="180"/>
      <c r="F139" s="16">
        <v>472</v>
      </c>
      <c r="G139" s="17" t="s">
        <v>431</v>
      </c>
      <c r="H139" s="17" t="str">
        <f t="shared" si="4"/>
        <v/>
      </c>
      <c r="I139" s="184"/>
      <c r="J139" s="215"/>
      <c r="K139" s="215"/>
      <c r="L139" s="169"/>
      <c r="M139" s="169"/>
    </row>
    <row r="140" spans="1:13">
      <c r="A140" s="183"/>
      <c r="B140" s="180"/>
      <c r="C140" s="19" t="s">
        <v>146</v>
      </c>
      <c r="D140" s="19"/>
      <c r="E140" s="180"/>
      <c r="F140" s="16">
        <v>473</v>
      </c>
      <c r="G140" s="17" t="s">
        <v>431</v>
      </c>
      <c r="H140" s="17" t="str">
        <f t="shared" si="4"/>
        <v/>
      </c>
      <c r="I140" s="184"/>
      <c r="J140" s="215"/>
      <c r="K140" s="215"/>
      <c r="L140" s="169"/>
      <c r="M140" s="169"/>
    </row>
    <row r="141" spans="1:13">
      <c r="A141" s="183"/>
      <c r="B141" s="180"/>
      <c r="C141" s="19" t="s">
        <v>145</v>
      </c>
      <c r="D141" s="19"/>
      <c r="E141" s="180"/>
      <c r="F141" s="16">
        <v>474</v>
      </c>
      <c r="G141" s="17" t="s">
        <v>431</v>
      </c>
      <c r="H141" s="17" t="str">
        <f t="shared" si="4"/>
        <v/>
      </c>
      <c r="I141" s="184"/>
      <c r="J141" s="215"/>
      <c r="K141" s="215"/>
      <c r="L141" s="169"/>
      <c r="M141" s="169"/>
    </row>
    <row r="142" spans="1:13" ht="77.099999999999994" customHeight="1">
      <c r="A142" s="183"/>
      <c r="B142" s="180"/>
      <c r="C142" s="19" t="s">
        <v>144</v>
      </c>
      <c r="D142" s="19"/>
      <c r="E142" s="180"/>
      <c r="F142" s="16">
        <v>475</v>
      </c>
      <c r="G142" s="17" t="s">
        <v>431</v>
      </c>
      <c r="H142" s="17" t="str">
        <f t="shared" si="4"/>
        <v/>
      </c>
      <c r="I142" s="184"/>
      <c r="J142" s="216"/>
      <c r="K142" s="216"/>
      <c r="L142" s="170"/>
      <c r="M142" s="170"/>
    </row>
    <row r="143" spans="1:13" ht="81" customHeight="1">
      <c r="A143" s="183"/>
      <c r="B143" s="180" t="s">
        <v>143</v>
      </c>
      <c r="C143" s="19" t="s">
        <v>142</v>
      </c>
      <c r="D143" s="19" t="s">
        <v>135</v>
      </c>
      <c r="E143" s="180" t="s">
        <v>141</v>
      </c>
      <c r="F143" s="16">
        <v>446</v>
      </c>
      <c r="G143" s="17" t="s">
        <v>431</v>
      </c>
      <c r="H143" s="185" t="str">
        <f t="shared" si="4"/>
        <v/>
      </c>
      <c r="I143" s="184"/>
      <c r="J143" s="214"/>
      <c r="K143" s="214"/>
      <c r="L143" s="168"/>
      <c r="M143" s="168"/>
    </row>
    <row r="144" spans="1:13" ht="78" customHeight="1">
      <c r="A144" s="183"/>
      <c r="B144" s="180"/>
      <c r="C144" s="19" t="s">
        <v>140</v>
      </c>
      <c r="D144" s="19" t="s">
        <v>135</v>
      </c>
      <c r="E144" s="180"/>
      <c r="F144" s="16">
        <v>330</v>
      </c>
      <c r="G144" s="17" t="s">
        <v>431</v>
      </c>
      <c r="H144" s="186"/>
      <c r="I144" s="184"/>
      <c r="J144" s="215"/>
      <c r="K144" s="215"/>
      <c r="L144" s="169"/>
      <c r="M144" s="169"/>
    </row>
    <row r="145" spans="1:13">
      <c r="A145" s="183"/>
      <c r="B145" s="180"/>
      <c r="C145" s="19" t="s">
        <v>139</v>
      </c>
      <c r="D145" s="19"/>
      <c r="E145" s="180"/>
      <c r="F145" s="16">
        <v>331</v>
      </c>
      <c r="G145" s="17" t="s">
        <v>431</v>
      </c>
      <c r="H145" s="17" t="str">
        <f t="shared" ref="H145:H204" si="5">IF(G145="SI",1,IF(G145="PARCIAL",0.5,IF(G145="NO APLICA","",0)))</f>
        <v/>
      </c>
      <c r="I145" s="184"/>
      <c r="J145" s="215"/>
      <c r="K145" s="215"/>
      <c r="L145" s="169"/>
      <c r="M145" s="169"/>
    </row>
    <row r="146" spans="1:13" ht="30">
      <c r="A146" s="183"/>
      <c r="B146" s="180"/>
      <c r="C146" s="19" t="s">
        <v>138</v>
      </c>
      <c r="D146" s="19"/>
      <c r="E146" s="180"/>
      <c r="F146" s="16">
        <v>332</v>
      </c>
      <c r="G146" s="17" t="s">
        <v>431</v>
      </c>
      <c r="H146" s="17" t="str">
        <f t="shared" si="5"/>
        <v/>
      </c>
      <c r="I146" s="184"/>
      <c r="J146" s="215"/>
      <c r="K146" s="215"/>
      <c r="L146" s="169"/>
      <c r="M146" s="169"/>
    </row>
    <row r="147" spans="1:13" ht="30">
      <c r="A147" s="183"/>
      <c r="B147" s="180"/>
      <c r="C147" s="19" t="s">
        <v>137</v>
      </c>
      <c r="D147" s="19"/>
      <c r="E147" s="180"/>
      <c r="F147" s="16">
        <v>333</v>
      </c>
      <c r="G147" s="17" t="s">
        <v>431</v>
      </c>
      <c r="H147" s="17" t="str">
        <f t="shared" si="5"/>
        <v/>
      </c>
      <c r="I147" s="184"/>
      <c r="J147" s="215"/>
      <c r="K147" s="215"/>
      <c r="L147" s="169"/>
      <c r="M147" s="169"/>
    </row>
    <row r="148" spans="1:13" ht="78" customHeight="1">
      <c r="A148" s="183"/>
      <c r="B148" s="180"/>
      <c r="C148" s="19" t="s">
        <v>136</v>
      </c>
      <c r="D148" s="19" t="s">
        <v>135</v>
      </c>
      <c r="E148" s="180"/>
      <c r="F148" s="16">
        <v>334</v>
      </c>
      <c r="G148" s="17" t="s">
        <v>431</v>
      </c>
      <c r="H148" s="17" t="str">
        <f t="shared" si="5"/>
        <v/>
      </c>
      <c r="I148" s="184"/>
      <c r="J148" s="215"/>
      <c r="K148" s="215"/>
      <c r="L148" s="169"/>
      <c r="M148" s="169"/>
    </row>
    <row r="149" spans="1:13">
      <c r="A149" s="183"/>
      <c r="B149" s="180"/>
      <c r="C149" s="19" t="s">
        <v>134</v>
      </c>
      <c r="D149" s="19"/>
      <c r="E149" s="180"/>
      <c r="F149" s="16">
        <v>335</v>
      </c>
      <c r="G149" s="17" t="s">
        <v>431</v>
      </c>
      <c r="H149" s="17" t="str">
        <f t="shared" si="5"/>
        <v/>
      </c>
      <c r="I149" s="184"/>
      <c r="J149" s="215"/>
      <c r="K149" s="215"/>
      <c r="L149" s="169"/>
      <c r="M149" s="169"/>
    </row>
    <row r="150" spans="1:13">
      <c r="A150" s="183"/>
      <c r="B150" s="180"/>
      <c r="C150" s="19" t="s">
        <v>133</v>
      </c>
      <c r="D150" s="19"/>
      <c r="E150" s="180"/>
      <c r="F150" s="16">
        <v>336</v>
      </c>
      <c r="G150" s="17" t="s">
        <v>431</v>
      </c>
      <c r="H150" s="17" t="str">
        <f t="shared" si="5"/>
        <v/>
      </c>
      <c r="I150" s="184"/>
      <c r="J150" s="215"/>
      <c r="K150" s="215"/>
      <c r="L150" s="169"/>
      <c r="M150" s="169"/>
    </row>
    <row r="151" spans="1:13" ht="30">
      <c r="A151" s="183"/>
      <c r="B151" s="180"/>
      <c r="C151" s="19" t="s">
        <v>132</v>
      </c>
      <c r="D151" s="19"/>
      <c r="E151" s="180"/>
      <c r="F151" s="16">
        <v>337</v>
      </c>
      <c r="G151" s="17" t="s">
        <v>431</v>
      </c>
      <c r="H151" s="17" t="str">
        <f t="shared" si="5"/>
        <v/>
      </c>
      <c r="I151" s="184"/>
      <c r="J151" s="215"/>
      <c r="K151" s="215"/>
      <c r="L151" s="169"/>
      <c r="M151" s="169"/>
    </row>
    <row r="152" spans="1:13" ht="30">
      <c r="A152" s="183"/>
      <c r="B152" s="180"/>
      <c r="C152" s="19" t="s">
        <v>131</v>
      </c>
      <c r="D152" s="19"/>
      <c r="E152" s="180"/>
      <c r="F152" s="16">
        <v>338</v>
      </c>
      <c r="G152" s="17" t="s">
        <v>431</v>
      </c>
      <c r="H152" s="17" t="str">
        <f t="shared" si="5"/>
        <v/>
      </c>
      <c r="I152" s="184"/>
      <c r="J152" s="215"/>
      <c r="K152" s="215"/>
      <c r="L152" s="169"/>
      <c r="M152" s="169"/>
    </row>
    <row r="153" spans="1:13" ht="138" customHeight="1">
      <c r="A153" s="183"/>
      <c r="B153" s="180"/>
      <c r="C153" s="19" t="s">
        <v>130</v>
      </c>
      <c r="D153" s="19"/>
      <c r="E153" s="180"/>
      <c r="F153" s="16">
        <v>339</v>
      </c>
      <c r="G153" s="17" t="s">
        <v>431</v>
      </c>
      <c r="H153" s="17" t="str">
        <f t="shared" si="5"/>
        <v/>
      </c>
      <c r="I153" s="184"/>
      <c r="J153" s="215"/>
      <c r="K153" s="215"/>
      <c r="L153" s="169"/>
      <c r="M153" s="169"/>
    </row>
    <row r="154" spans="1:13" ht="77.099999999999994" customHeight="1">
      <c r="A154" s="183"/>
      <c r="B154" s="180"/>
      <c r="C154" s="19" t="s">
        <v>129</v>
      </c>
      <c r="D154" s="19"/>
      <c r="E154" s="180"/>
      <c r="F154" s="16">
        <v>340</v>
      </c>
      <c r="G154" s="17" t="s">
        <v>431</v>
      </c>
      <c r="H154" s="17" t="str">
        <f t="shared" si="5"/>
        <v/>
      </c>
      <c r="I154" s="184"/>
      <c r="J154" s="216"/>
      <c r="K154" s="216"/>
      <c r="L154" s="170"/>
      <c r="M154" s="170"/>
    </row>
    <row r="155" spans="1:13" ht="180" hidden="1">
      <c r="A155" s="183"/>
      <c r="B155" s="180" t="s">
        <v>128</v>
      </c>
      <c r="C155" s="19" t="s">
        <v>127</v>
      </c>
      <c r="D155" s="19" t="s">
        <v>126</v>
      </c>
      <c r="E155" s="180" t="s">
        <v>125</v>
      </c>
      <c r="F155" s="16">
        <v>341</v>
      </c>
      <c r="G155" s="17"/>
      <c r="H155" s="17">
        <f t="shared" si="5"/>
        <v>0</v>
      </c>
      <c r="I155" s="20"/>
      <c r="J155" s="19"/>
      <c r="K155" s="26"/>
      <c r="L155" s="75"/>
      <c r="M155" s="75"/>
    </row>
    <row r="156" spans="1:13" ht="90" hidden="1">
      <c r="A156" s="183"/>
      <c r="B156" s="180"/>
      <c r="C156" s="19" t="s">
        <v>124</v>
      </c>
      <c r="D156" s="19"/>
      <c r="E156" s="180"/>
      <c r="F156" s="16">
        <v>448</v>
      </c>
      <c r="G156" s="17"/>
      <c r="H156" s="17">
        <f t="shared" si="5"/>
        <v>0</v>
      </c>
      <c r="I156" s="20"/>
      <c r="J156" s="19"/>
      <c r="K156" s="26"/>
      <c r="L156" s="75"/>
      <c r="M156" s="75"/>
    </row>
    <row r="157" spans="1:13" ht="90" hidden="1">
      <c r="A157" s="183"/>
      <c r="B157" s="180" t="s">
        <v>123</v>
      </c>
      <c r="C157" s="19" t="s">
        <v>122</v>
      </c>
      <c r="D157" s="19" t="s">
        <v>121</v>
      </c>
      <c r="E157" s="180" t="s">
        <v>120</v>
      </c>
      <c r="F157" s="16">
        <v>342</v>
      </c>
      <c r="G157" s="17"/>
      <c r="H157" s="17">
        <f t="shared" si="5"/>
        <v>0</v>
      </c>
      <c r="I157" s="20"/>
      <c r="J157" s="19"/>
      <c r="K157" s="26"/>
      <c r="L157" s="75"/>
      <c r="M157" s="75"/>
    </row>
    <row r="158" spans="1:13" ht="90" hidden="1">
      <c r="A158" s="183"/>
      <c r="B158" s="180"/>
      <c r="C158" s="19" t="s">
        <v>119</v>
      </c>
      <c r="D158" s="19"/>
      <c r="E158" s="180"/>
      <c r="F158" s="16">
        <v>450</v>
      </c>
      <c r="G158" s="17"/>
      <c r="H158" s="17">
        <f t="shared" si="5"/>
        <v>0</v>
      </c>
      <c r="I158" s="20"/>
      <c r="J158" s="19"/>
      <c r="K158" s="26"/>
      <c r="L158" s="75"/>
      <c r="M158" s="75"/>
    </row>
    <row r="159" spans="1:13" ht="90" hidden="1">
      <c r="A159" s="183"/>
      <c r="B159" s="180" t="s">
        <v>118</v>
      </c>
      <c r="C159" s="19" t="s">
        <v>117</v>
      </c>
      <c r="D159" s="19" t="s">
        <v>116</v>
      </c>
      <c r="E159" s="180" t="s">
        <v>115</v>
      </c>
      <c r="F159" s="16">
        <v>343</v>
      </c>
      <c r="G159" s="17"/>
      <c r="H159" s="17">
        <f t="shared" si="5"/>
        <v>0</v>
      </c>
      <c r="I159" s="20"/>
      <c r="J159" s="19"/>
      <c r="K159" s="26"/>
      <c r="L159" s="75"/>
      <c r="M159" s="75"/>
    </row>
    <row r="160" spans="1:13" hidden="1">
      <c r="A160" s="183"/>
      <c r="B160" s="180"/>
      <c r="C160" s="19" t="s">
        <v>114</v>
      </c>
      <c r="D160" s="19"/>
      <c r="E160" s="180"/>
      <c r="F160" s="16">
        <v>344</v>
      </c>
      <c r="G160" s="17"/>
      <c r="H160" s="17">
        <f t="shared" si="5"/>
        <v>0</v>
      </c>
      <c r="I160" s="20"/>
      <c r="J160" s="19"/>
      <c r="K160" s="26"/>
      <c r="L160" s="75"/>
      <c r="M160" s="75"/>
    </row>
    <row r="161" spans="1:13" ht="30" hidden="1">
      <c r="A161" s="183"/>
      <c r="B161" s="180" t="s">
        <v>113</v>
      </c>
      <c r="C161" s="19" t="s">
        <v>112</v>
      </c>
      <c r="D161" s="19"/>
      <c r="E161" s="180" t="s">
        <v>111</v>
      </c>
      <c r="F161" s="16">
        <v>345</v>
      </c>
      <c r="G161" s="17"/>
      <c r="H161" s="17">
        <f t="shared" si="5"/>
        <v>0</v>
      </c>
      <c r="I161" s="20"/>
      <c r="J161" s="19"/>
      <c r="K161" s="26"/>
      <c r="L161" s="75"/>
      <c r="M161" s="75"/>
    </row>
    <row r="162" spans="1:13" ht="90" hidden="1">
      <c r="A162" s="183"/>
      <c r="B162" s="180"/>
      <c r="C162" s="19" t="s">
        <v>110</v>
      </c>
      <c r="D162" s="19" t="s">
        <v>109</v>
      </c>
      <c r="E162" s="180"/>
      <c r="F162" s="16">
        <v>346</v>
      </c>
      <c r="G162" s="17"/>
      <c r="H162" s="17">
        <f t="shared" si="5"/>
        <v>0</v>
      </c>
      <c r="I162" s="20"/>
      <c r="J162" s="19"/>
      <c r="K162" s="26"/>
      <c r="L162" s="75"/>
      <c r="M162" s="75"/>
    </row>
    <row r="163" spans="1:13" ht="105" hidden="1">
      <c r="A163" s="183"/>
      <c r="B163" s="19" t="s">
        <v>108</v>
      </c>
      <c r="C163" s="19" t="s">
        <v>107</v>
      </c>
      <c r="D163" s="19" t="s">
        <v>106</v>
      </c>
      <c r="E163" s="19" t="s">
        <v>105</v>
      </c>
      <c r="F163" s="16">
        <v>347</v>
      </c>
      <c r="G163" s="17"/>
      <c r="H163" s="17">
        <f t="shared" si="5"/>
        <v>0</v>
      </c>
      <c r="I163" s="20"/>
      <c r="J163" s="19"/>
      <c r="K163" s="26"/>
      <c r="L163" s="75"/>
      <c r="M163" s="75"/>
    </row>
    <row r="164" spans="1:13" ht="75" hidden="1">
      <c r="A164" s="183"/>
      <c r="B164" s="180" t="s">
        <v>104</v>
      </c>
      <c r="C164" s="19" t="s">
        <v>103</v>
      </c>
      <c r="D164" s="19" t="s">
        <v>102</v>
      </c>
      <c r="E164" s="180" t="s">
        <v>101</v>
      </c>
      <c r="F164" s="16">
        <v>348</v>
      </c>
      <c r="G164" s="17"/>
      <c r="H164" s="17">
        <f t="shared" si="5"/>
        <v>0</v>
      </c>
      <c r="I164" s="20"/>
      <c r="J164" s="19"/>
      <c r="K164" s="26"/>
      <c r="L164" s="75"/>
      <c r="M164" s="75"/>
    </row>
    <row r="165" spans="1:13" ht="75" hidden="1">
      <c r="A165" s="183"/>
      <c r="B165" s="180"/>
      <c r="C165" s="19" t="s">
        <v>100</v>
      </c>
      <c r="D165" s="19" t="s">
        <v>99</v>
      </c>
      <c r="E165" s="180"/>
      <c r="F165" s="16">
        <v>451</v>
      </c>
      <c r="G165" s="31"/>
      <c r="H165" s="17">
        <f t="shared" si="5"/>
        <v>0</v>
      </c>
      <c r="I165" s="20"/>
      <c r="J165" s="26"/>
      <c r="K165" s="26"/>
      <c r="L165" s="75"/>
      <c r="M165" s="75"/>
    </row>
    <row r="166" spans="1:13" hidden="1">
      <c r="A166" s="183"/>
      <c r="B166" s="180"/>
      <c r="C166" s="19" t="s">
        <v>98</v>
      </c>
      <c r="D166" s="19"/>
      <c r="E166" s="180"/>
      <c r="F166" s="16">
        <v>349</v>
      </c>
      <c r="G166" s="17"/>
      <c r="H166" s="17">
        <f t="shared" si="5"/>
        <v>0</v>
      </c>
      <c r="I166" s="20"/>
      <c r="J166" s="19"/>
      <c r="K166" s="26"/>
      <c r="L166" s="75"/>
      <c r="M166" s="75"/>
    </row>
    <row r="167" spans="1:13" ht="30" hidden="1">
      <c r="A167" s="183"/>
      <c r="B167" s="180"/>
      <c r="C167" s="19" t="s">
        <v>97</v>
      </c>
      <c r="D167" s="19"/>
      <c r="E167" s="180"/>
      <c r="F167" s="16">
        <v>350</v>
      </c>
      <c r="G167" s="17"/>
      <c r="H167" s="17">
        <f t="shared" si="5"/>
        <v>0</v>
      </c>
      <c r="I167" s="20"/>
      <c r="J167" s="19"/>
      <c r="K167" s="26"/>
      <c r="L167" s="75"/>
      <c r="M167" s="75"/>
    </row>
    <row r="168" spans="1:13" hidden="1">
      <c r="A168" s="183"/>
      <c r="B168" s="180"/>
      <c r="C168" s="19" t="s">
        <v>96</v>
      </c>
      <c r="D168" s="19"/>
      <c r="E168" s="180"/>
      <c r="F168" s="16">
        <v>351</v>
      </c>
      <c r="G168" s="17"/>
      <c r="H168" s="17">
        <f t="shared" si="5"/>
        <v>0</v>
      </c>
      <c r="I168" s="20"/>
      <c r="J168" s="19"/>
      <c r="K168" s="26"/>
      <c r="L168" s="75"/>
      <c r="M168" s="75"/>
    </row>
    <row r="169" spans="1:13" ht="30" hidden="1">
      <c r="A169" s="183"/>
      <c r="B169" s="180"/>
      <c r="C169" s="19" t="s">
        <v>95</v>
      </c>
      <c r="D169" s="19"/>
      <c r="E169" s="180"/>
      <c r="F169" s="16">
        <v>352</v>
      </c>
      <c r="G169" s="17"/>
      <c r="H169" s="17">
        <f t="shared" si="5"/>
        <v>0</v>
      </c>
      <c r="I169" s="20"/>
      <c r="J169" s="19"/>
      <c r="K169" s="26"/>
      <c r="L169" s="75"/>
      <c r="M169" s="75"/>
    </row>
    <row r="170" spans="1:13" ht="105" hidden="1">
      <c r="A170" s="181" t="s">
        <v>94</v>
      </c>
      <c r="B170" s="19" t="s">
        <v>93</v>
      </c>
      <c r="C170" s="19" t="s">
        <v>92</v>
      </c>
      <c r="D170" s="19" t="s">
        <v>91</v>
      </c>
      <c r="E170" s="19" t="s">
        <v>91</v>
      </c>
      <c r="F170" s="16">
        <v>400</v>
      </c>
      <c r="G170" s="17"/>
      <c r="H170" s="17">
        <f t="shared" si="5"/>
        <v>0</v>
      </c>
      <c r="I170" s="20"/>
      <c r="J170" s="19"/>
      <c r="K170" s="26"/>
      <c r="L170" s="75"/>
      <c r="M170" s="75"/>
    </row>
    <row r="171" spans="1:13" hidden="1">
      <c r="A171" s="181"/>
      <c r="B171" s="180" t="s">
        <v>90</v>
      </c>
      <c r="C171" s="19" t="s">
        <v>89</v>
      </c>
      <c r="D171" s="19"/>
      <c r="E171" s="179" t="s">
        <v>78</v>
      </c>
      <c r="F171" s="16">
        <v>401</v>
      </c>
      <c r="G171" s="33"/>
      <c r="H171" s="17">
        <f t="shared" si="5"/>
        <v>0</v>
      </c>
      <c r="I171" s="20"/>
      <c r="J171" s="26"/>
      <c r="K171" s="26"/>
      <c r="L171" s="75"/>
      <c r="M171" s="75"/>
    </row>
    <row r="172" spans="1:13" ht="60" hidden="1">
      <c r="A172" s="181"/>
      <c r="B172" s="180"/>
      <c r="C172" s="19" t="s">
        <v>88</v>
      </c>
      <c r="D172" s="19" t="s">
        <v>87</v>
      </c>
      <c r="E172" s="179"/>
      <c r="F172" s="16"/>
      <c r="G172" s="33"/>
      <c r="H172" s="17">
        <f t="shared" si="5"/>
        <v>0</v>
      </c>
      <c r="I172" s="20"/>
      <c r="J172" s="26"/>
      <c r="K172" s="26"/>
      <c r="L172" s="75"/>
      <c r="M172" s="75"/>
    </row>
    <row r="173" spans="1:13" ht="75" hidden="1">
      <c r="A173" s="181"/>
      <c r="B173" s="180"/>
      <c r="C173" s="19" t="s">
        <v>86</v>
      </c>
      <c r="D173" s="19" t="s">
        <v>85</v>
      </c>
      <c r="E173" s="179"/>
      <c r="F173" s="16"/>
      <c r="G173" s="33"/>
      <c r="H173" s="17">
        <f t="shared" si="5"/>
        <v>0</v>
      </c>
      <c r="I173" s="20"/>
      <c r="J173" s="26"/>
      <c r="K173" s="26"/>
      <c r="L173" s="75"/>
      <c r="M173" s="75"/>
    </row>
    <row r="174" spans="1:13" ht="90" hidden="1">
      <c r="A174" s="181"/>
      <c r="B174" s="180"/>
      <c r="C174" s="19" t="s">
        <v>84</v>
      </c>
      <c r="D174" s="19" t="s">
        <v>83</v>
      </c>
      <c r="E174" s="179"/>
      <c r="F174" s="16"/>
      <c r="G174" s="33"/>
      <c r="H174" s="17">
        <f t="shared" si="5"/>
        <v>0</v>
      </c>
      <c r="I174" s="20"/>
      <c r="J174" s="26"/>
      <c r="K174" s="26"/>
      <c r="L174" s="75"/>
      <c r="M174" s="75"/>
    </row>
    <row r="175" spans="1:13" ht="135" hidden="1">
      <c r="A175" s="181"/>
      <c r="B175" s="180"/>
      <c r="C175" s="19" t="s">
        <v>82</v>
      </c>
      <c r="D175" s="19" t="s">
        <v>81</v>
      </c>
      <c r="E175" s="34" t="s">
        <v>80</v>
      </c>
      <c r="F175" s="16">
        <v>415</v>
      </c>
      <c r="G175" s="17"/>
      <c r="H175" s="17">
        <f t="shared" si="5"/>
        <v>0</v>
      </c>
      <c r="I175" s="20"/>
      <c r="J175" s="19"/>
      <c r="K175" s="26"/>
      <c r="L175" s="75"/>
      <c r="M175" s="75"/>
    </row>
    <row r="176" spans="1:13" hidden="1">
      <c r="A176" s="181"/>
      <c r="B176" s="180"/>
      <c r="C176" s="19" t="s">
        <v>79</v>
      </c>
      <c r="D176" s="19"/>
      <c r="E176" s="182" t="s">
        <v>78</v>
      </c>
      <c r="F176" s="16">
        <v>416</v>
      </c>
      <c r="G176" s="33"/>
      <c r="H176" s="17">
        <f t="shared" si="5"/>
        <v>0</v>
      </c>
      <c r="I176" s="20"/>
      <c r="J176" s="26"/>
      <c r="K176" s="26"/>
      <c r="L176" s="75"/>
      <c r="M176" s="75"/>
    </row>
    <row r="177" spans="1:13" ht="240" hidden="1">
      <c r="A177" s="181"/>
      <c r="B177" s="180"/>
      <c r="C177" s="19" t="s">
        <v>77</v>
      </c>
      <c r="D177" s="19" t="s">
        <v>76</v>
      </c>
      <c r="E177" s="182"/>
      <c r="F177" s="16">
        <v>417</v>
      </c>
      <c r="G177" s="17"/>
      <c r="H177" s="17">
        <f t="shared" si="5"/>
        <v>0</v>
      </c>
      <c r="I177" s="20"/>
      <c r="J177" s="19"/>
      <c r="K177" s="26"/>
      <c r="L177" s="75"/>
      <c r="M177" s="75"/>
    </row>
    <row r="178" spans="1:13" ht="45" hidden="1">
      <c r="A178" s="181"/>
      <c r="B178" s="180"/>
      <c r="C178" s="19" t="s">
        <v>75</v>
      </c>
      <c r="D178" s="19" t="s">
        <v>74</v>
      </c>
      <c r="E178" s="182"/>
      <c r="F178" s="16">
        <v>418</v>
      </c>
      <c r="G178" s="17"/>
      <c r="H178" s="17">
        <f t="shared" si="5"/>
        <v>0</v>
      </c>
      <c r="I178" s="20"/>
      <c r="J178" s="19"/>
      <c r="K178" s="26"/>
      <c r="L178" s="75"/>
      <c r="M178" s="75"/>
    </row>
    <row r="179" spans="1:13" ht="120" hidden="1">
      <c r="A179" s="181"/>
      <c r="B179" s="180"/>
      <c r="C179" s="19" t="s">
        <v>73</v>
      </c>
      <c r="D179" s="19" t="s">
        <v>72</v>
      </c>
      <c r="E179" s="182"/>
      <c r="F179" s="16">
        <v>419</v>
      </c>
      <c r="G179" s="17"/>
      <c r="H179" s="17">
        <f t="shared" si="5"/>
        <v>0</v>
      </c>
      <c r="I179" s="20"/>
      <c r="J179" s="19"/>
      <c r="K179" s="26"/>
      <c r="L179" s="75"/>
      <c r="M179" s="75"/>
    </row>
    <row r="180" spans="1:13" hidden="1">
      <c r="A180" s="181"/>
      <c r="B180" s="180"/>
      <c r="C180" s="19" t="s">
        <v>71</v>
      </c>
      <c r="D180" s="19"/>
      <c r="E180" s="182"/>
      <c r="F180" s="16">
        <v>420</v>
      </c>
      <c r="G180" s="17"/>
      <c r="H180" s="17">
        <f t="shared" si="5"/>
        <v>0</v>
      </c>
      <c r="I180" s="20"/>
      <c r="J180" s="19"/>
      <c r="K180" s="26"/>
      <c r="L180" s="75"/>
      <c r="M180" s="75"/>
    </row>
    <row r="181" spans="1:13" hidden="1">
      <c r="A181" s="181"/>
      <c r="B181" s="180"/>
      <c r="C181" s="19" t="s">
        <v>70</v>
      </c>
      <c r="D181" s="19"/>
      <c r="E181" s="182"/>
      <c r="F181" s="16">
        <v>421</v>
      </c>
      <c r="G181" s="17"/>
      <c r="H181" s="17">
        <f t="shared" si="5"/>
        <v>0</v>
      </c>
      <c r="I181" s="20"/>
      <c r="J181" s="19"/>
      <c r="K181" s="26"/>
      <c r="L181" s="75"/>
      <c r="M181" s="75"/>
    </row>
    <row r="182" spans="1:13" hidden="1">
      <c r="A182" s="181"/>
      <c r="B182" s="180"/>
      <c r="C182" s="19" t="s">
        <v>69</v>
      </c>
      <c r="D182" s="19"/>
      <c r="E182" s="182"/>
      <c r="F182" s="16">
        <v>422</v>
      </c>
      <c r="G182" s="17"/>
      <c r="H182" s="17">
        <f t="shared" si="5"/>
        <v>0</v>
      </c>
      <c r="I182" s="20"/>
      <c r="J182" s="19"/>
      <c r="K182" s="26"/>
      <c r="L182" s="75"/>
      <c r="M182" s="75"/>
    </row>
    <row r="183" spans="1:13" ht="45" hidden="1">
      <c r="A183" s="181"/>
      <c r="B183" s="180"/>
      <c r="C183" s="19" t="s">
        <v>68</v>
      </c>
      <c r="D183" s="19" t="s">
        <v>67</v>
      </c>
      <c r="E183" s="182"/>
      <c r="F183" s="16">
        <v>423</v>
      </c>
      <c r="G183" s="17"/>
      <c r="H183" s="17">
        <f t="shared" si="5"/>
        <v>0</v>
      </c>
      <c r="I183" s="20"/>
      <c r="J183" s="19"/>
      <c r="K183" s="26"/>
      <c r="L183" s="75"/>
      <c r="M183" s="75"/>
    </row>
    <row r="184" spans="1:13" ht="45" hidden="1">
      <c r="A184" s="181"/>
      <c r="B184" s="180"/>
      <c r="C184" s="19" t="s">
        <v>66</v>
      </c>
      <c r="D184" s="19" t="s">
        <v>65</v>
      </c>
      <c r="E184" s="182"/>
      <c r="F184" s="16">
        <v>424</v>
      </c>
      <c r="G184" s="17"/>
      <c r="H184" s="17">
        <f t="shared" si="5"/>
        <v>0</v>
      </c>
      <c r="I184" s="20"/>
      <c r="J184" s="19"/>
      <c r="K184" s="26"/>
      <c r="L184" s="75"/>
      <c r="M184" s="75"/>
    </row>
    <row r="185" spans="1:13" ht="60" hidden="1">
      <c r="A185" s="181"/>
      <c r="B185" s="180"/>
      <c r="C185" s="19" t="s">
        <v>64</v>
      </c>
      <c r="D185" s="19" t="s">
        <v>63</v>
      </c>
      <c r="E185" s="182"/>
      <c r="F185" s="16">
        <v>425</v>
      </c>
      <c r="G185" s="17"/>
      <c r="H185" s="17">
        <f t="shared" si="5"/>
        <v>0</v>
      </c>
      <c r="I185" s="20"/>
      <c r="J185" s="19"/>
      <c r="K185" s="26"/>
      <c r="L185" s="75"/>
      <c r="M185" s="75"/>
    </row>
    <row r="186" spans="1:13" ht="75" hidden="1">
      <c r="A186" s="181"/>
      <c r="B186" s="180"/>
      <c r="C186" s="19" t="s">
        <v>62</v>
      </c>
      <c r="D186" s="19" t="s">
        <v>61</v>
      </c>
      <c r="E186" s="182"/>
      <c r="F186" s="16">
        <v>426</v>
      </c>
      <c r="G186" s="17"/>
      <c r="H186" s="17">
        <f t="shared" si="5"/>
        <v>0</v>
      </c>
      <c r="I186" s="20"/>
      <c r="J186" s="19"/>
      <c r="K186" s="26"/>
      <c r="L186" s="75"/>
      <c r="M186" s="75"/>
    </row>
    <row r="187" spans="1:13" ht="120" hidden="1">
      <c r="A187" s="181"/>
      <c r="B187" s="180"/>
      <c r="C187" s="19" t="s">
        <v>60</v>
      </c>
      <c r="D187" s="19" t="s">
        <v>59</v>
      </c>
      <c r="E187" s="182"/>
      <c r="F187" s="16">
        <v>427</v>
      </c>
      <c r="G187" s="17"/>
      <c r="H187" s="17">
        <f t="shared" si="5"/>
        <v>0</v>
      </c>
      <c r="I187" s="20"/>
      <c r="J187" s="19"/>
      <c r="K187" s="26"/>
      <c r="L187" s="75"/>
      <c r="M187" s="75"/>
    </row>
    <row r="188" spans="1:13" ht="180" hidden="1">
      <c r="A188" s="181"/>
      <c r="B188" s="180"/>
      <c r="C188" s="19" t="s">
        <v>58</v>
      </c>
      <c r="D188" s="19" t="s">
        <v>57</v>
      </c>
      <c r="E188" s="182"/>
      <c r="F188" s="16">
        <v>428</v>
      </c>
      <c r="G188" s="17"/>
      <c r="H188" s="17">
        <f t="shared" si="5"/>
        <v>0</v>
      </c>
      <c r="I188" s="20"/>
      <c r="J188" s="19"/>
      <c r="K188" s="26"/>
      <c r="L188" s="75"/>
      <c r="M188" s="75"/>
    </row>
    <row r="189" spans="1:13" ht="180" hidden="1">
      <c r="A189" s="181"/>
      <c r="B189" s="180"/>
      <c r="C189" s="19" t="s">
        <v>56</v>
      </c>
      <c r="D189" s="19" t="s">
        <v>55</v>
      </c>
      <c r="E189" s="182"/>
      <c r="F189" s="16">
        <v>430</v>
      </c>
      <c r="G189" s="17"/>
      <c r="H189" s="17">
        <f t="shared" si="5"/>
        <v>0</v>
      </c>
      <c r="I189" s="20"/>
      <c r="J189" s="19"/>
      <c r="K189" s="26"/>
      <c r="L189" s="75"/>
      <c r="M189" s="75"/>
    </row>
    <row r="190" spans="1:13" ht="105" hidden="1">
      <c r="A190" s="181"/>
      <c r="B190" s="180"/>
      <c r="C190" s="19" t="s">
        <v>54</v>
      </c>
      <c r="D190" s="19" t="s">
        <v>53</v>
      </c>
      <c r="E190" s="182"/>
      <c r="F190" s="16">
        <v>431</v>
      </c>
      <c r="G190" s="17"/>
      <c r="H190" s="17">
        <f t="shared" si="5"/>
        <v>0</v>
      </c>
      <c r="I190" s="20"/>
      <c r="J190" s="19"/>
      <c r="K190" s="26"/>
      <c r="L190" s="75"/>
      <c r="M190" s="75"/>
    </row>
    <row r="191" spans="1:13" ht="150" hidden="1">
      <c r="A191" s="181"/>
      <c r="B191" s="180"/>
      <c r="C191" s="19" t="s">
        <v>52</v>
      </c>
      <c r="D191" s="19" t="s">
        <v>51</v>
      </c>
      <c r="E191" s="182"/>
      <c r="F191" s="16">
        <v>432</v>
      </c>
      <c r="G191" s="17"/>
      <c r="H191" s="17">
        <f t="shared" si="5"/>
        <v>0</v>
      </c>
      <c r="I191" s="20"/>
      <c r="J191" s="19"/>
      <c r="K191" s="26"/>
      <c r="L191" s="75"/>
      <c r="M191" s="75"/>
    </row>
    <row r="192" spans="1:13" ht="60" hidden="1">
      <c r="A192" s="181"/>
      <c r="B192" s="180"/>
      <c r="C192" s="19" t="s">
        <v>50</v>
      </c>
      <c r="D192" s="19" t="s">
        <v>49</v>
      </c>
      <c r="E192" s="182"/>
      <c r="F192" s="16">
        <v>433</v>
      </c>
      <c r="G192" s="17"/>
      <c r="H192" s="17">
        <f t="shared" si="5"/>
        <v>0</v>
      </c>
      <c r="I192" s="20"/>
      <c r="J192" s="19"/>
      <c r="K192" s="26"/>
      <c r="L192" s="75"/>
      <c r="M192" s="75"/>
    </row>
    <row r="193" spans="1:13" ht="60" hidden="1">
      <c r="A193" s="181"/>
      <c r="B193" s="180"/>
      <c r="C193" s="19" t="s">
        <v>48</v>
      </c>
      <c r="D193" s="19" t="s">
        <v>47</v>
      </c>
      <c r="E193" s="182"/>
      <c r="F193" s="16">
        <v>434</v>
      </c>
      <c r="G193" s="17"/>
      <c r="H193" s="17">
        <f t="shared" si="5"/>
        <v>0</v>
      </c>
      <c r="I193" s="20"/>
      <c r="J193" s="19"/>
      <c r="K193" s="26"/>
      <c r="L193" s="75"/>
      <c r="M193" s="75"/>
    </row>
    <row r="194" spans="1:13" ht="90" hidden="1">
      <c r="A194" s="181"/>
      <c r="B194" s="180"/>
      <c r="C194" s="19" t="s">
        <v>46</v>
      </c>
      <c r="D194" s="19" t="s">
        <v>45</v>
      </c>
      <c r="E194" s="182"/>
      <c r="F194" s="16">
        <v>435</v>
      </c>
      <c r="G194" s="17"/>
      <c r="H194" s="17">
        <f t="shared" si="5"/>
        <v>0</v>
      </c>
      <c r="I194" s="20"/>
      <c r="J194" s="19"/>
      <c r="K194" s="26"/>
      <c r="L194" s="75"/>
      <c r="M194" s="75"/>
    </row>
    <row r="195" spans="1:13" ht="90" hidden="1">
      <c r="A195" s="181"/>
      <c r="B195" s="180"/>
      <c r="C195" s="19" t="s">
        <v>44</v>
      </c>
      <c r="D195" s="19" t="s">
        <v>43</v>
      </c>
      <c r="E195" s="182"/>
      <c r="F195" s="16">
        <v>436</v>
      </c>
      <c r="G195" s="17"/>
      <c r="H195" s="17">
        <f t="shared" si="5"/>
        <v>0</v>
      </c>
      <c r="I195" s="20"/>
      <c r="J195" s="19"/>
      <c r="K195" s="26"/>
      <c r="L195" s="75"/>
      <c r="M195" s="75"/>
    </row>
    <row r="196" spans="1:13" ht="75" hidden="1">
      <c r="A196" s="181"/>
      <c r="B196" s="180"/>
      <c r="C196" s="19" t="s">
        <v>42</v>
      </c>
      <c r="D196" s="19" t="s">
        <v>41</v>
      </c>
      <c r="E196" s="182"/>
      <c r="F196" s="16">
        <v>437</v>
      </c>
      <c r="G196" s="17"/>
      <c r="H196" s="17">
        <f t="shared" si="5"/>
        <v>0</v>
      </c>
      <c r="I196" s="20"/>
      <c r="J196" s="19"/>
      <c r="K196" s="26"/>
      <c r="L196" s="75"/>
      <c r="M196" s="75"/>
    </row>
    <row r="197" spans="1:13" ht="105" hidden="1">
      <c r="A197" s="181"/>
      <c r="B197" s="180"/>
      <c r="C197" s="19" t="s">
        <v>40</v>
      </c>
      <c r="D197" s="19" t="s">
        <v>39</v>
      </c>
      <c r="E197" s="182"/>
      <c r="F197" s="16">
        <v>438</v>
      </c>
      <c r="G197" s="17"/>
      <c r="H197" s="17">
        <f t="shared" si="5"/>
        <v>0</v>
      </c>
      <c r="I197" s="20"/>
      <c r="J197" s="19"/>
      <c r="K197" s="26"/>
      <c r="L197" s="75"/>
      <c r="M197" s="75"/>
    </row>
    <row r="198" spans="1:13" s="77" customFormat="1" ht="126" hidden="1">
      <c r="A198" s="177" t="s">
        <v>38</v>
      </c>
      <c r="B198" s="36" t="s">
        <v>37</v>
      </c>
      <c r="C198" s="36" t="s">
        <v>36</v>
      </c>
      <c r="D198" s="37" t="s">
        <v>35</v>
      </c>
      <c r="E198" s="38" t="s">
        <v>34</v>
      </c>
      <c r="F198" s="39"/>
      <c r="G198" s="40"/>
      <c r="H198" s="17">
        <f t="shared" si="5"/>
        <v>0</v>
      </c>
      <c r="I198" s="20"/>
      <c r="J198" s="41"/>
      <c r="K198" s="128"/>
      <c r="L198" s="76"/>
      <c r="M198" s="76"/>
    </row>
    <row r="199" spans="1:13" s="77" customFormat="1" ht="173.25" hidden="1">
      <c r="A199" s="177"/>
      <c r="B199" s="36" t="s">
        <v>33</v>
      </c>
      <c r="C199" s="41" t="s">
        <v>32</v>
      </c>
      <c r="D199" s="41" t="s">
        <v>31</v>
      </c>
      <c r="E199" s="38" t="s">
        <v>30</v>
      </c>
      <c r="F199" s="39">
        <v>749</v>
      </c>
      <c r="G199" s="40"/>
      <c r="H199" s="17">
        <f t="shared" si="5"/>
        <v>0</v>
      </c>
      <c r="I199" s="20"/>
      <c r="J199" s="41"/>
      <c r="K199" s="128"/>
      <c r="L199" s="76"/>
      <c r="M199" s="76"/>
    </row>
    <row r="200" spans="1:13" ht="409.5" hidden="1">
      <c r="A200" s="178" t="s">
        <v>29</v>
      </c>
      <c r="B200" s="179" t="s">
        <v>28</v>
      </c>
      <c r="C200" s="19" t="s">
        <v>27</v>
      </c>
      <c r="D200" s="19" t="s">
        <v>26</v>
      </c>
      <c r="E200" s="19" t="s">
        <v>25</v>
      </c>
      <c r="F200" s="16">
        <v>749</v>
      </c>
      <c r="G200" s="17"/>
      <c r="H200" s="17">
        <f t="shared" si="5"/>
        <v>0</v>
      </c>
      <c r="I200" s="20"/>
      <c r="J200" s="19"/>
      <c r="K200" s="26"/>
      <c r="L200" s="75"/>
      <c r="M200" s="75"/>
    </row>
    <row r="201" spans="1:13" ht="180" hidden="1">
      <c r="A201" s="178"/>
      <c r="B201" s="179"/>
      <c r="C201" s="19" t="s">
        <v>24</v>
      </c>
      <c r="D201" s="19" t="s">
        <v>23</v>
      </c>
      <c r="E201" s="19" t="s">
        <v>22</v>
      </c>
      <c r="F201" s="26"/>
      <c r="G201" s="33"/>
      <c r="H201" s="17">
        <f t="shared" si="5"/>
        <v>0</v>
      </c>
      <c r="I201" s="20"/>
      <c r="J201" s="26"/>
      <c r="K201" s="26"/>
      <c r="L201" s="75"/>
      <c r="M201" s="75"/>
    </row>
    <row r="202" spans="1:13" ht="195" hidden="1">
      <c r="A202" s="178"/>
      <c r="B202" s="179"/>
      <c r="C202" s="19" t="s">
        <v>21</v>
      </c>
      <c r="D202" s="19" t="s">
        <v>20</v>
      </c>
      <c r="E202" s="19" t="s">
        <v>19</v>
      </c>
      <c r="F202" s="26"/>
      <c r="G202" s="33"/>
      <c r="H202" s="17">
        <f t="shared" si="5"/>
        <v>0</v>
      </c>
      <c r="I202" s="20"/>
      <c r="J202" s="26"/>
      <c r="K202" s="26"/>
      <c r="L202" s="75"/>
      <c r="M202" s="75"/>
    </row>
    <row r="203" spans="1:13" ht="225" hidden="1">
      <c r="A203" s="178"/>
      <c r="B203" s="179"/>
      <c r="C203" s="19" t="s">
        <v>18</v>
      </c>
      <c r="D203" s="19" t="s">
        <v>17</v>
      </c>
      <c r="E203" s="19" t="s">
        <v>16</v>
      </c>
      <c r="F203" s="26"/>
      <c r="G203" s="33"/>
      <c r="H203" s="17">
        <f t="shared" si="5"/>
        <v>0</v>
      </c>
      <c r="I203" s="20"/>
      <c r="J203" s="26"/>
      <c r="K203" s="26"/>
      <c r="L203" s="75"/>
      <c r="M203" s="75"/>
    </row>
    <row r="204" spans="1:13" ht="135" hidden="1">
      <c r="A204" s="178"/>
      <c r="B204" s="179"/>
      <c r="C204" s="19" t="s">
        <v>15</v>
      </c>
      <c r="D204" s="19" t="s">
        <v>14</v>
      </c>
      <c r="E204" s="19" t="s">
        <v>13</v>
      </c>
      <c r="F204" s="26"/>
      <c r="G204" s="33"/>
      <c r="H204" s="17">
        <f t="shared" si="5"/>
        <v>0</v>
      </c>
      <c r="I204" s="20"/>
      <c r="J204" s="26"/>
      <c r="K204" s="26"/>
      <c r="L204" s="75"/>
      <c r="M204" s="75"/>
    </row>
    <row r="206" spans="1:13" hidden="1">
      <c r="A206" s="42" t="str">
        <f>B2</f>
        <v>JEFATURA DE GABINETE Y DE BUEN GOBIERNO</v>
      </c>
    </row>
    <row r="207" spans="1:13" ht="31.5" hidden="1">
      <c r="A207" s="49" t="s">
        <v>12</v>
      </c>
      <c r="B207" s="50" t="s">
        <v>11</v>
      </c>
      <c r="C207" s="51" t="s">
        <v>10</v>
      </c>
    </row>
    <row r="208" spans="1:13" ht="30" hidden="1">
      <c r="A208" s="52" t="s">
        <v>9</v>
      </c>
      <c r="B208" s="53">
        <f>I8</f>
        <v>0</v>
      </c>
      <c r="C208" s="54" t="str">
        <f>CONCATENATE(J8," 2- ",J9," 3- ",J10," 4- ",J11," 5- ",J13," 6- ",J14," 7- ",J15," 8- ",J16)</f>
        <v xml:space="preserve"> 2-  3-  4-  5-  6-  7-  8- </v>
      </c>
    </row>
    <row r="209" spans="1:8" hidden="1">
      <c r="A209" s="52" t="s">
        <v>8</v>
      </c>
      <c r="B209" s="53">
        <f>I22</f>
        <v>0</v>
      </c>
      <c r="C209" s="54" t="str">
        <f>CONCATENATE(J22," 2- ",J23," 3- ",J24," 4- ",J25," 5- ",J26," 6- ",J27," 7- ",J28," 8- ",J29," 9- ",J30," 10- ",J31)</f>
        <v xml:space="preserve"> 2-  3-  4-  5-  6-  7-  8-  9-  10- </v>
      </c>
      <c r="E209" s="55" t="s">
        <v>429</v>
      </c>
      <c r="F209" s="55"/>
      <c r="G209" s="56">
        <f>COUNTIF($G$8:$G$154,"SI")</f>
        <v>7</v>
      </c>
      <c r="H209" s="57">
        <f>(G209*100%)/$G$213</f>
        <v>5.5555555555555552E-2</v>
      </c>
    </row>
    <row r="210" spans="1:8" ht="45.95" hidden="1" customHeight="1">
      <c r="A210" s="52" t="s">
        <v>7</v>
      </c>
      <c r="B210" s="53">
        <f>I32</f>
        <v>0.53333333333333333</v>
      </c>
      <c r="C210" s="54" t="str">
        <f>CONCATENATE(J32," 2- ",J33," 3- ",J34," 4- ",J35," 5- ",J36," 6- ",J37," 7- ",J39," 8- ",J40," 9- ",J41," 10- ",J42," 11- ",J43," 12- ",J44," 13- ",J45," 14- ",J46," 15- ",J47," 16- ",J48," 17- ",J49," 18- ",J50," 19- ",J51," 20- ",J52)</f>
        <v xml:space="preserve">Es importante realizar la actualización de la misión, ya que no coincide con la del decreto 437 del 25 de septiembre de 2020 2- Es importante realizar la actualización de las funciones, ya que no coinciden con la del decreto 437 del 25 de septiembre de 2020 3-  4-  5-  6-  7-  8- No se observa el enlace con el directorio en el Sistema de Información de Empleo Público – SIGEP, es importante que este actualizado 9-  10-  11-  12-  13-  14-  15-  16-  17-  18-  19-  20- </v>
      </c>
      <c r="E210" s="55" t="s">
        <v>405</v>
      </c>
      <c r="F210" s="55"/>
      <c r="G210" s="56">
        <f>COUNTIF($G$8:$G$154,"NO")</f>
        <v>12</v>
      </c>
      <c r="H210" s="57">
        <f t="shared" ref="H210:H212" si="6">(G210*100%)/$G$213</f>
        <v>9.5238095238095233E-2</v>
      </c>
    </row>
    <row r="211" spans="1:8" hidden="1">
      <c r="A211" s="52" t="s">
        <v>6</v>
      </c>
      <c r="B211" s="53">
        <f>I54</f>
        <v>0</v>
      </c>
      <c r="C211" s="54" t="str">
        <f>CONCATENATE(J54," 2- ",J62," 3- ",J63," 4- ",J65)</f>
        <v xml:space="preserve"> 2-  3-  4- </v>
      </c>
      <c r="E211" s="55" t="s">
        <v>430</v>
      </c>
      <c r="F211" s="55"/>
      <c r="G211" s="56">
        <f>COUNTIF($G$8:$G$154,"PARCIAL")</f>
        <v>2</v>
      </c>
      <c r="H211" s="57">
        <f t="shared" si="6"/>
        <v>1.5873015873015872E-2</v>
      </c>
    </row>
    <row r="212" spans="1:8" hidden="1">
      <c r="A212" s="52" t="s">
        <v>5</v>
      </c>
      <c r="B212" s="53"/>
      <c r="C212" s="54" t="str">
        <f>CONCATENATE(" 1- ",J83)</f>
        <v xml:space="preserve"> 1- </v>
      </c>
      <c r="E212" s="55" t="s">
        <v>431</v>
      </c>
      <c r="F212" s="55"/>
      <c r="G212" s="56">
        <f>COUNTIF($G$8:$G$154,"NO APLICA")</f>
        <v>105</v>
      </c>
      <c r="H212" s="57">
        <f t="shared" si="6"/>
        <v>0.83333333333333337</v>
      </c>
    </row>
    <row r="213" spans="1:8" hidden="1">
      <c r="A213" s="52" t="s">
        <v>4</v>
      </c>
      <c r="B213" s="53">
        <f>I90</f>
        <v>0</v>
      </c>
      <c r="C213" s="54" t="str">
        <f>CONCATENATE(J90," 2- ",J92," 3- ",J93," 4- ",J94," 5- ",J95," 6- ",J96," 7- ",J97," 8- ",J101)</f>
        <v xml:space="preserve"> 2-  3-  4-  5-  6-  7-  8- </v>
      </c>
      <c r="E213" s="58">
        <v>87</v>
      </c>
      <c r="F213" s="26"/>
      <c r="G213" s="59">
        <f>SUM(G209:G212)</f>
        <v>126</v>
      </c>
      <c r="H213" s="163"/>
    </row>
    <row r="214" spans="1:8" hidden="1">
      <c r="A214" s="52" t="s">
        <v>3</v>
      </c>
      <c r="B214" s="53"/>
      <c r="C214" s="54" t="str">
        <f>CONCATENATE(J107," 2- ",J108," 3- ",J110)</f>
        <v xml:space="preserve"> 2-  3- </v>
      </c>
      <c r="E214" s="61"/>
      <c r="F214" s="61"/>
      <c r="G214" s="59">
        <f>E213-G213</f>
        <v>-39</v>
      </c>
      <c r="H214" s="163"/>
    </row>
    <row r="215" spans="1:8" hidden="1">
      <c r="A215" s="52" t="s">
        <v>2</v>
      </c>
      <c r="B215" s="53"/>
      <c r="C215" s="54" t="str">
        <f>CONCATENATE(J111," 2- ",J112," 3- ",J113," 4- ",J114," 5- ",J115)</f>
        <v xml:space="preserve"> 2-  3-  4-  5- </v>
      </c>
      <c r="E215" s="62">
        <v>1</v>
      </c>
      <c r="G215" s="63"/>
    </row>
    <row r="216" spans="1:8" ht="60" hidden="1">
      <c r="A216" s="52" t="s">
        <v>1</v>
      </c>
      <c r="B216" s="53">
        <f>I116</f>
        <v>0</v>
      </c>
      <c r="C216" s="54" t="str">
        <f>CONCATENATE(J117," 2- ",J120," 3- ",J121," - ",J122," 4- ",J123," - ",J124," 5- ",J125," 6- ",J126," 10- ",J127," 7- ",J130," 3- ",J131," 8- ",J132," 9- ",J133," 10- ",J134," 11- ",J135," 12- ",J136," 13- ",J137," 14- ",J139," 15- ",J140," 16- ",J141," 17- ",J142," 18- ",J143," 19- ",J146," 20- ",J147," 21- ",J148," 22- ",J149," 23- ",J150," 24- ",J151," 25- ",J152," 26- ",J153," 27- ",J154)</f>
        <v xml:space="preserve"> 2-  3-  -  4-  -  5-  6-  10-  7-  3-  8-  9-  10-  11-  12-  13-  14-  15-  16-  17-  18-  19-  20-  21-  22-  23-  24-  25-  26-  27- </v>
      </c>
      <c r="E216" s="62">
        <f>B217</f>
        <v>8.8888888888888892E-2</v>
      </c>
      <c r="F216" s="64"/>
      <c r="G216" s="65">
        <f>E215-E216</f>
        <v>0.91111111111111109</v>
      </c>
    </row>
    <row r="217" spans="1:8" ht="15.75" hidden="1">
      <c r="A217" s="66" t="s">
        <v>0</v>
      </c>
      <c r="B217" s="67">
        <f>AVERAGE(B208:B216)</f>
        <v>8.8888888888888892E-2</v>
      </c>
      <c r="C217" s="67"/>
    </row>
  </sheetData>
  <sheetProtection algorithmName="SHA-512" hashValue="F7mQ5x1Hsa1aL9YDDRLDldcIfJzgi2cgeMYt30PW/zHHFcHEP9FdF0X8tem8IZgxVa2dhxdvNc9AIKqoBMi7Jg==" saltValue="P7LFNCym2FEGPgXTUoJIZQ==" spinCount="100000" sheet="1" objects="1" scenarios="1"/>
  <autoFilter ref="A6:M169"/>
  <mergeCells count="120">
    <mergeCell ref="A198:A199"/>
    <mergeCell ref="A200:A204"/>
    <mergeCell ref="B200:B204"/>
    <mergeCell ref="K8:K16"/>
    <mergeCell ref="J8:J16"/>
    <mergeCell ref="K32:K50"/>
    <mergeCell ref="J40:J50"/>
    <mergeCell ref="B161:B162"/>
    <mergeCell ref="E161:E162"/>
    <mergeCell ref="B164:B169"/>
    <mergeCell ref="E164:E169"/>
    <mergeCell ref="A170:A197"/>
    <mergeCell ref="B171:B197"/>
    <mergeCell ref="E171:E174"/>
    <mergeCell ref="E176:E197"/>
    <mergeCell ref="B155:B156"/>
    <mergeCell ref="E155:E156"/>
    <mergeCell ref="B157:B158"/>
    <mergeCell ref="E157:E158"/>
    <mergeCell ref="B159:B160"/>
    <mergeCell ref="E159:E160"/>
    <mergeCell ref="J117:J126"/>
    <mergeCell ref="K117:K126"/>
    <mergeCell ref="A116:A169"/>
    <mergeCell ref="L117:L126"/>
    <mergeCell ref="M117:M126"/>
    <mergeCell ref="B127:B142"/>
    <mergeCell ref="E127:E142"/>
    <mergeCell ref="H127:H128"/>
    <mergeCell ref="J127:J142"/>
    <mergeCell ref="K127:K142"/>
    <mergeCell ref="J111:J115"/>
    <mergeCell ref="K111:K115"/>
    <mergeCell ref="L111:L115"/>
    <mergeCell ref="M111:M115"/>
    <mergeCell ref="I116:I154"/>
    <mergeCell ref="B117:B126"/>
    <mergeCell ref="E117:E126"/>
    <mergeCell ref="H117:H118"/>
    <mergeCell ref="L127:L142"/>
    <mergeCell ref="M127:M142"/>
    <mergeCell ref="B143:B154"/>
    <mergeCell ref="E143:E154"/>
    <mergeCell ref="H143:H144"/>
    <mergeCell ref="J143:J154"/>
    <mergeCell ref="K143:K154"/>
    <mergeCell ref="L143:L154"/>
    <mergeCell ref="M143:M154"/>
    <mergeCell ref="A107:A110"/>
    <mergeCell ref="I107:I110"/>
    <mergeCell ref="L107:L110"/>
    <mergeCell ref="M107:M110"/>
    <mergeCell ref="A111:A115"/>
    <mergeCell ref="B111:B115"/>
    <mergeCell ref="E111:E115"/>
    <mergeCell ref="H111:H112"/>
    <mergeCell ref="I111:I115"/>
    <mergeCell ref="J90:J92"/>
    <mergeCell ref="K90:K92"/>
    <mergeCell ref="L90:L101"/>
    <mergeCell ref="M90:M101"/>
    <mergeCell ref="B96:B97"/>
    <mergeCell ref="E96:E97"/>
    <mergeCell ref="B98:B100"/>
    <mergeCell ref="E98:E100"/>
    <mergeCell ref="A90:A106"/>
    <mergeCell ref="B90:B94"/>
    <mergeCell ref="E90:E94"/>
    <mergeCell ref="H90:H92"/>
    <mergeCell ref="I90:I101"/>
    <mergeCell ref="B102:B106"/>
    <mergeCell ref="E102:E106"/>
    <mergeCell ref="A66:A89"/>
    <mergeCell ref="B66:B73"/>
    <mergeCell ref="E66:E73"/>
    <mergeCell ref="B74:B82"/>
    <mergeCell ref="E74:E82"/>
    <mergeCell ref="J75:J82"/>
    <mergeCell ref="B85:B88"/>
    <mergeCell ref="E85:E88"/>
    <mergeCell ref="A54:A65"/>
    <mergeCell ref="B54:B61"/>
    <mergeCell ref="E54:E61"/>
    <mergeCell ref="I54:I65"/>
    <mergeCell ref="A32:A53"/>
    <mergeCell ref="I32:I52"/>
    <mergeCell ref="L32:L52"/>
    <mergeCell ref="M32:M52"/>
    <mergeCell ref="B35:B37"/>
    <mergeCell ref="E35:E37"/>
    <mergeCell ref="B39:B50"/>
    <mergeCell ref="E39:E50"/>
    <mergeCell ref="G40:G41"/>
    <mergeCell ref="H40:H41"/>
    <mergeCell ref="L22:L31"/>
    <mergeCell ref="M22:M31"/>
    <mergeCell ref="L8:L16"/>
    <mergeCell ref="M8:M16"/>
    <mergeCell ref="B13:B16"/>
    <mergeCell ref="E13:E16"/>
    <mergeCell ref="B17:B20"/>
    <mergeCell ref="E17:E20"/>
    <mergeCell ref="L54:L65"/>
    <mergeCell ref="M54:M65"/>
    <mergeCell ref="B62:B64"/>
    <mergeCell ref="E62:E64"/>
    <mergeCell ref="J62:J63"/>
    <mergeCell ref="K62:K63"/>
    <mergeCell ref="A1:J1"/>
    <mergeCell ref="A5:C5"/>
    <mergeCell ref="G5:I5"/>
    <mergeCell ref="J5:J6"/>
    <mergeCell ref="A7:A21"/>
    <mergeCell ref="B8:B12"/>
    <mergeCell ref="E8:E12"/>
    <mergeCell ref="I8:I16"/>
    <mergeCell ref="A22:A31"/>
    <mergeCell ref="B22:B23"/>
    <mergeCell ref="E22:E23"/>
    <mergeCell ref="I22:I31"/>
  </mergeCells>
  <hyperlinks>
    <hyperlink ref="K32" r:id="rId1"/>
  </hyperlinks>
  <pageMargins left="0.7" right="0.7" top="0.75" bottom="0.75" header="0.51180555555555496" footer="0.51180555555555496"/>
  <pageSetup firstPageNumber="0" orientation="portrait" horizontalDpi="300" verticalDpi="300"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Lista!$A$1:$A$4</xm:f>
          </x14:formula1>
          <xm:sqref>G8:G154</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zoomScale="89" zoomScaleNormal="85" workbookViewId="0">
      <pane xSplit="2" ySplit="7" topLeftCell="C8" activePane="bottomRight" state="frozen"/>
      <selection pane="topRight" activeCell="C1" sqref="C1"/>
      <selection pane="bottomLeft" activeCell="A8" sqref="A8"/>
      <selection pane="bottomRight" activeCell="K8" sqref="K8:K16"/>
    </sheetView>
  </sheetViews>
  <sheetFormatPr baseColWidth="10" defaultColWidth="9.140625" defaultRowHeight="15"/>
  <cols>
    <col min="1" max="1" width="31.7109375" style="42" customWidth="1"/>
    <col min="2" max="2" width="19.7109375" style="43" customWidth="1"/>
    <col min="3" max="3" width="38.7109375" style="43" customWidth="1"/>
    <col min="4" max="4" width="41" style="43" customWidth="1"/>
    <col min="5" max="5" width="13.7109375" style="43" customWidth="1"/>
    <col min="6" max="6" width="11.42578125" style="43" hidden="1" customWidth="1"/>
    <col min="7" max="7" width="12.85546875" style="44" customWidth="1"/>
    <col min="8" max="8" width="13" style="44" customWidth="1"/>
    <col min="9" max="9" width="12.7109375" style="46" customWidth="1"/>
    <col min="10" max="10" width="46.28515625" style="43" customWidth="1"/>
    <col min="11" max="11" width="40.28515625" style="43" customWidth="1"/>
    <col min="12" max="12" width="31" style="9" customWidth="1"/>
    <col min="13" max="13" width="54.140625" style="9" customWidth="1"/>
    <col min="14" max="16384" width="9.140625" style="9"/>
  </cols>
  <sheetData>
    <row r="1" spans="1:13">
      <c r="A1" s="205" t="s">
        <v>428</v>
      </c>
      <c r="B1" s="205"/>
      <c r="C1" s="205"/>
      <c r="D1" s="205"/>
      <c r="E1" s="205"/>
      <c r="F1" s="205"/>
      <c r="G1" s="205"/>
      <c r="H1" s="205"/>
      <c r="I1" s="205"/>
      <c r="J1" s="205"/>
    </row>
    <row r="2" spans="1:13">
      <c r="A2" s="78" t="s">
        <v>427</v>
      </c>
      <c r="B2" s="79" t="s">
        <v>911</v>
      </c>
    </row>
    <row r="3" spans="1:13" ht="15.75" hidden="1" customHeight="1">
      <c r="A3" s="78" t="s">
        <v>426</v>
      </c>
      <c r="B3" s="80"/>
      <c r="C3" s="80"/>
      <c r="D3" s="80"/>
    </row>
    <row r="4" spans="1:13">
      <c r="A4" s="42" t="s">
        <v>425</v>
      </c>
      <c r="B4" s="81">
        <v>44348</v>
      </c>
    </row>
    <row r="5" spans="1:13" ht="15.95" customHeight="1">
      <c r="A5" s="206" t="s">
        <v>424</v>
      </c>
      <c r="B5" s="206"/>
      <c r="C5" s="206"/>
      <c r="D5" s="11" t="s">
        <v>423</v>
      </c>
      <c r="E5" s="11" t="s">
        <v>422</v>
      </c>
      <c r="F5" s="11" t="s">
        <v>421</v>
      </c>
      <c r="G5" s="207" t="s">
        <v>420</v>
      </c>
      <c r="H5" s="207"/>
      <c r="I5" s="207"/>
      <c r="J5" s="208" t="s">
        <v>419</v>
      </c>
      <c r="K5" s="125" t="s">
        <v>418</v>
      </c>
      <c r="L5" s="73" t="s">
        <v>417</v>
      </c>
      <c r="M5" s="73" t="s">
        <v>416</v>
      </c>
    </row>
    <row r="6" spans="1:13" ht="15.95" customHeight="1">
      <c r="A6" s="11" t="s">
        <v>12</v>
      </c>
      <c r="B6" s="11" t="s">
        <v>415</v>
      </c>
      <c r="C6" s="11" t="s">
        <v>414</v>
      </c>
      <c r="D6" s="11"/>
      <c r="E6" s="11"/>
      <c r="F6" s="11"/>
      <c r="G6" s="13" t="s">
        <v>413</v>
      </c>
      <c r="H6" s="13" t="s">
        <v>412</v>
      </c>
      <c r="I6" s="12" t="s">
        <v>411</v>
      </c>
      <c r="J6" s="209"/>
      <c r="K6" s="86"/>
      <c r="L6" s="74"/>
      <c r="M6" s="74"/>
    </row>
    <row r="7" spans="1:13" ht="30" hidden="1">
      <c r="A7" s="183" t="s">
        <v>410</v>
      </c>
      <c r="B7" s="19" t="s">
        <v>409</v>
      </c>
      <c r="C7" s="19" t="s">
        <v>408</v>
      </c>
      <c r="D7" s="19" t="s">
        <v>407</v>
      </c>
      <c r="E7" s="19" t="s">
        <v>406</v>
      </c>
      <c r="F7" s="16">
        <v>353</v>
      </c>
      <c r="G7" s="17" t="s">
        <v>405</v>
      </c>
      <c r="H7" s="162">
        <f t="shared" ref="H7:H37" si="0">IF(G7="SI",1,IF(G7="PARCIAL",0.5,IF(G7="NO APLICA","",0)))</f>
        <v>0</v>
      </c>
      <c r="I7" s="20"/>
      <c r="J7" s="19"/>
      <c r="K7" s="26"/>
      <c r="L7" s="75"/>
      <c r="M7" s="75"/>
    </row>
    <row r="8" spans="1:13" ht="30">
      <c r="A8" s="183"/>
      <c r="B8" s="180" t="s">
        <v>404</v>
      </c>
      <c r="C8" s="19" t="s">
        <v>403</v>
      </c>
      <c r="D8" s="19" t="s">
        <v>402</v>
      </c>
      <c r="E8" s="180" t="s">
        <v>337</v>
      </c>
      <c r="F8" s="16">
        <v>200</v>
      </c>
      <c r="G8" s="17" t="s">
        <v>405</v>
      </c>
      <c r="H8" s="17">
        <f t="shared" si="0"/>
        <v>0</v>
      </c>
      <c r="I8" s="184">
        <f>AVERAGE(H8,H9,H10,H13,H15,H16)</f>
        <v>0</v>
      </c>
      <c r="J8" s="210" t="s">
        <v>1240</v>
      </c>
      <c r="K8" s="174" t="s">
        <v>815</v>
      </c>
      <c r="L8" s="168"/>
      <c r="M8" s="168"/>
    </row>
    <row r="9" spans="1:13" ht="60">
      <c r="A9" s="183"/>
      <c r="B9" s="180"/>
      <c r="C9" s="19" t="s">
        <v>401</v>
      </c>
      <c r="D9" s="19" t="s">
        <v>400</v>
      </c>
      <c r="E9" s="180"/>
      <c r="F9" s="16">
        <v>201</v>
      </c>
      <c r="G9" s="17" t="s">
        <v>405</v>
      </c>
      <c r="H9" s="17">
        <f t="shared" si="0"/>
        <v>0</v>
      </c>
      <c r="I9" s="184"/>
      <c r="J9" s="251"/>
      <c r="K9" s="213"/>
      <c r="L9" s="169"/>
      <c r="M9" s="169"/>
    </row>
    <row r="10" spans="1:13">
      <c r="A10" s="183"/>
      <c r="B10" s="180"/>
      <c r="C10" s="19" t="s">
        <v>399</v>
      </c>
      <c r="D10" s="19"/>
      <c r="E10" s="180"/>
      <c r="F10" s="16">
        <v>202</v>
      </c>
      <c r="G10" s="17" t="s">
        <v>405</v>
      </c>
      <c r="H10" s="17">
        <f t="shared" si="0"/>
        <v>0</v>
      </c>
      <c r="I10" s="184"/>
      <c r="J10" s="251"/>
      <c r="K10" s="213"/>
      <c r="L10" s="169"/>
      <c r="M10" s="169"/>
    </row>
    <row r="11" spans="1:13" ht="15.95" hidden="1" customHeight="1">
      <c r="A11" s="183"/>
      <c r="B11" s="180"/>
      <c r="C11" s="19" t="s">
        <v>398</v>
      </c>
      <c r="D11" s="19" t="s">
        <v>397</v>
      </c>
      <c r="E11" s="180"/>
      <c r="F11" s="16">
        <v>203</v>
      </c>
      <c r="G11" s="17"/>
      <c r="H11" s="17">
        <f t="shared" si="0"/>
        <v>0</v>
      </c>
      <c r="I11" s="184"/>
      <c r="J11" s="251"/>
      <c r="K11" s="213"/>
      <c r="L11" s="169"/>
      <c r="M11" s="169"/>
    </row>
    <row r="12" spans="1:13" ht="90" hidden="1" customHeight="1">
      <c r="A12" s="183"/>
      <c r="B12" s="180"/>
      <c r="C12" s="19" t="s">
        <v>396</v>
      </c>
      <c r="D12" s="19" t="s">
        <v>395</v>
      </c>
      <c r="E12" s="180"/>
      <c r="F12" s="16">
        <v>204</v>
      </c>
      <c r="G12" s="17"/>
      <c r="H12" s="17">
        <f t="shared" si="0"/>
        <v>0</v>
      </c>
      <c r="I12" s="184"/>
      <c r="J12" s="251"/>
      <c r="K12" s="213"/>
      <c r="L12" s="169"/>
      <c r="M12" s="169"/>
    </row>
    <row r="13" spans="1:13">
      <c r="A13" s="183"/>
      <c r="B13" s="180" t="s">
        <v>394</v>
      </c>
      <c r="C13" s="19" t="s">
        <v>393</v>
      </c>
      <c r="D13" s="19" t="s">
        <v>392</v>
      </c>
      <c r="E13" s="180" t="s">
        <v>391</v>
      </c>
      <c r="F13" s="16">
        <v>205</v>
      </c>
      <c r="G13" s="17" t="s">
        <v>405</v>
      </c>
      <c r="H13" s="17">
        <f t="shared" si="0"/>
        <v>0</v>
      </c>
      <c r="I13" s="184"/>
      <c r="J13" s="251"/>
      <c r="K13" s="213"/>
      <c r="L13" s="169"/>
      <c r="M13" s="169"/>
    </row>
    <row r="14" spans="1:13" ht="63.95" hidden="1" customHeight="1">
      <c r="A14" s="183"/>
      <c r="B14" s="180"/>
      <c r="C14" s="19" t="s">
        <v>390</v>
      </c>
      <c r="D14" s="19" t="s">
        <v>389</v>
      </c>
      <c r="E14" s="180"/>
      <c r="F14" s="16">
        <v>206</v>
      </c>
      <c r="G14" s="17"/>
      <c r="H14" s="17">
        <f t="shared" si="0"/>
        <v>0</v>
      </c>
      <c r="I14" s="184"/>
      <c r="J14" s="251"/>
      <c r="K14" s="213"/>
      <c r="L14" s="169"/>
      <c r="M14" s="169"/>
    </row>
    <row r="15" spans="1:13">
      <c r="A15" s="183"/>
      <c r="B15" s="180"/>
      <c r="C15" s="19" t="s">
        <v>388</v>
      </c>
      <c r="D15" s="19"/>
      <c r="E15" s="180"/>
      <c r="F15" s="16">
        <v>207</v>
      </c>
      <c r="G15" s="17" t="s">
        <v>405</v>
      </c>
      <c r="H15" s="17">
        <f t="shared" si="0"/>
        <v>0</v>
      </c>
      <c r="I15" s="184"/>
      <c r="J15" s="251"/>
      <c r="K15" s="213"/>
      <c r="L15" s="169"/>
      <c r="M15" s="169"/>
    </row>
    <row r="16" spans="1:13" ht="45">
      <c r="A16" s="183"/>
      <c r="B16" s="180"/>
      <c r="C16" s="19" t="s">
        <v>387</v>
      </c>
      <c r="D16" s="19" t="s">
        <v>386</v>
      </c>
      <c r="E16" s="180"/>
      <c r="F16" s="16">
        <v>208</v>
      </c>
      <c r="G16" s="17" t="s">
        <v>431</v>
      </c>
      <c r="H16" s="17" t="str">
        <f t="shared" si="0"/>
        <v/>
      </c>
      <c r="I16" s="184"/>
      <c r="J16" s="211"/>
      <c r="K16" s="212"/>
      <c r="L16" s="170"/>
      <c r="M16" s="170"/>
    </row>
    <row r="17" spans="1:13" ht="32.1" hidden="1" customHeight="1">
      <c r="A17" s="183"/>
      <c r="B17" s="180" t="s">
        <v>385</v>
      </c>
      <c r="C17" s="19" t="s">
        <v>384</v>
      </c>
      <c r="D17" s="19"/>
      <c r="E17" s="180" t="s">
        <v>383</v>
      </c>
      <c r="F17" s="16">
        <v>209</v>
      </c>
      <c r="G17" s="17"/>
      <c r="H17" s="17">
        <f t="shared" si="0"/>
        <v>0</v>
      </c>
      <c r="I17" s="20"/>
      <c r="J17" s="19"/>
      <c r="K17" s="26"/>
      <c r="L17" s="75"/>
      <c r="M17" s="75"/>
    </row>
    <row r="18" spans="1:13" ht="15.95" hidden="1" customHeight="1">
      <c r="A18" s="183"/>
      <c r="B18" s="180"/>
      <c r="C18" s="19" t="s">
        <v>382</v>
      </c>
      <c r="D18" s="19"/>
      <c r="E18" s="180"/>
      <c r="F18" s="16">
        <v>210</v>
      </c>
      <c r="G18" s="17"/>
      <c r="H18" s="17">
        <f t="shared" si="0"/>
        <v>0</v>
      </c>
      <c r="I18" s="20"/>
      <c r="J18" s="19"/>
      <c r="K18" s="26"/>
      <c r="L18" s="75"/>
      <c r="M18" s="75"/>
    </row>
    <row r="19" spans="1:13" ht="32.1" hidden="1" customHeight="1">
      <c r="A19" s="183"/>
      <c r="B19" s="180"/>
      <c r="C19" s="19" t="s">
        <v>381</v>
      </c>
      <c r="D19" s="19"/>
      <c r="E19" s="180"/>
      <c r="F19" s="16">
        <v>211</v>
      </c>
      <c r="G19" s="17"/>
      <c r="H19" s="17">
        <f t="shared" si="0"/>
        <v>0</v>
      </c>
      <c r="I19" s="20"/>
      <c r="J19" s="19"/>
      <c r="K19" s="26"/>
      <c r="L19" s="75"/>
      <c r="M19" s="75"/>
    </row>
    <row r="20" spans="1:13" ht="32.1" hidden="1" customHeight="1">
      <c r="A20" s="183"/>
      <c r="B20" s="180"/>
      <c r="C20" s="19" t="s">
        <v>380</v>
      </c>
      <c r="D20" s="19"/>
      <c r="E20" s="180"/>
      <c r="F20" s="16">
        <v>212</v>
      </c>
      <c r="G20" s="17"/>
      <c r="H20" s="17">
        <f t="shared" si="0"/>
        <v>0</v>
      </c>
      <c r="I20" s="20"/>
      <c r="J20" s="19"/>
      <c r="K20" s="26"/>
      <c r="L20" s="75"/>
      <c r="M20" s="75"/>
    </row>
    <row r="21" spans="1:13" ht="96" hidden="1" customHeight="1">
      <c r="A21" s="183"/>
      <c r="B21" s="19" t="s">
        <v>379</v>
      </c>
      <c r="C21" s="19" t="s">
        <v>378</v>
      </c>
      <c r="D21" s="19" t="s">
        <v>377</v>
      </c>
      <c r="E21" s="19" t="s">
        <v>376</v>
      </c>
      <c r="F21" s="16">
        <v>213</v>
      </c>
      <c r="G21" s="17"/>
      <c r="H21" s="17">
        <f t="shared" si="0"/>
        <v>0</v>
      </c>
      <c r="I21" s="20"/>
      <c r="J21" s="19"/>
      <c r="K21" s="26"/>
      <c r="L21" s="75"/>
      <c r="M21" s="75"/>
    </row>
    <row r="22" spans="1:13" ht="135">
      <c r="A22" s="183" t="s">
        <v>375</v>
      </c>
      <c r="B22" s="180" t="s">
        <v>374</v>
      </c>
      <c r="C22" s="19" t="s">
        <v>373</v>
      </c>
      <c r="D22" s="19" t="s">
        <v>372</v>
      </c>
      <c r="E22" s="180" t="s">
        <v>371</v>
      </c>
      <c r="F22" s="16">
        <v>214</v>
      </c>
      <c r="G22" s="17" t="s">
        <v>431</v>
      </c>
      <c r="H22" s="17" t="str">
        <f t="shared" si="0"/>
        <v/>
      </c>
      <c r="I22" s="184">
        <v>0</v>
      </c>
      <c r="J22" s="19"/>
      <c r="K22" s="154"/>
      <c r="L22" s="168"/>
      <c r="M22" s="168"/>
    </row>
    <row r="23" spans="1:13" ht="90">
      <c r="A23" s="183"/>
      <c r="B23" s="180"/>
      <c r="C23" s="19" t="s">
        <v>370</v>
      </c>
      <c r="D23" s="19" t="s">
        <v>369</v>
      </c>
      <c r="E23" s="180"/>
      <c r="F23" s="16">
        <v>215</v>
      </c>
      <c r="G23" s="17" t="s">
        <v>431</v>
      </c>
      <c r="H23" s="17" t="str">
        <f t="shared" si="0"/>
        <v/>
      </c>
      <c r="I23" s="184"/>
      <c r="J23" s="19"/>
      <c r="K23" s="26"/>
      <c r="L23" s="169"/>
      <c r="M23" s="169"/>
    </row>
    <row r="24" spans="1:13" ht="75">
      <c r="A24" s="183"/>
      <c r="B24" s="19" t="s">
        <v>368</v>
      </c>
      <c r="C24" s="19" t="s">
        <v>367</v>
      </c>
      <c r="D24" s="19" t="s">
        <v>366</v>
      </c>
      <c r="E24" s="19"/>
      <c r="F24" s="16">
        <v>216</v>
      </c>
      <c r="G24" s="17" t="s">
        <v>431</v>
      </c>
      <c r="H24" s="17" t="str">
        <f t="shared" si="0"/>
        <v/>
      </c>
      <c r="I24" s="184"/>
      <c r="J24" s="19"/>
      <c r="K24" s="26"/>
      <c r="L24" s="169"/>
      <c r="M24" s="169"/>
    </row>
    <row r="25" spans="1:13" ht="75">
      <c r="A25" s="183"/>
      <c r="B25" s="19" t="s">
        <v>365</v>
      </c>
      <c r="C25" s="19" t="s">
        <v>364</v>
      </c>
      <c r="D25" s="19"/>
      <c r="E25" s="19"/>
      <c r="F25" s="16">
        <v>217</v>
      </c>
      <c r="G25" s="17" t="s">
        <v>431</v>
      </c>
      <c r="H25" s="17" t="str">
        <f t="shared" si="0"/>
        <v/>
      </c>
      <c r="I25" s="184"/>
      <c r="J25" s="19"/>
      <c r="K25" s="26"/>
      <c r="L25" s="169"/>
      <c r="M25" s="169"/>
    </row>
    <row r="26" spans="1:13" ht="75">
      <c r="A26" s="183"/>
      <c r="B26" s="19" t="s">
        <v>363</v>
      </c>
      <c r="C26" s="19" t="s">
        <v>362</v>
      </c>
      <c r="D26" s="19" t="s">
        <v>361</v>
      </c>
      <c r="E26" s="19"/>
      <c r="F26" s="16">
        <v>218</v>
      </c>
      <c r="G26" s="17" t="s">
        <v>431</v>
      </c>
      <c r="H26" s="17" t="str">
        <f t="shared" si="0"/>
        <v/>
      </c>
      <c r="I26" s="184"/>
      <c r="J26" s="19"/>
      <c r="K26" s="26"/>
      <c r="L26" s="169"/>
      <c r="M26" s="169"/>
    </row>
    <row r="27" spans="1:13" ht="45">
      <c r="A27" s="183"/>
      <c r="B27" s="19" t="s">
        <v>360</v>
      </c>
      <c r="C27" s="19" t="s">
        <v>359</v>
      </c>
      <c r="D27" s="19"/>
      <c r="E27" s="19"/>
      <c r="F27" s="16">
        <v>219</v>
      </c>
      <c r="G27" s="17" t="s">
        <v>431</v>
      </c>
      <c r="H27" s="17" t="str">
        <f t="shared" si="0"/>
        <v/>
      </c>
      <c r="I27" s="184"/>
      <c r="J27" s="19"/>
      <c r="K27" s="26"/>
      <c r="L27" s="169"/>
      <c r="M27" s="169"/>
    </row>
    <row r="28" spans="1:13" ht="60">
      <c r="A28" s="183"/>
      <c r="B28" s="19" t="s">
        <v>358</v>
      </c>
      <c r="C28" s="19" t="s">
        <v>357</v>
      </c>
      <c r="D28" s="19"/>
      <c r="E28" s="19"/>
      <c r="F28" s="16">
        <v>220</v>
      </c>
      <c r="G28" s="17" t="s">
        <v>431</v>
      </c>
      <c r="H28" s="17" t="str">
        <f t="shared" si="0"/>
        <v/>
      </c>
      <c r="I28" s="184"/>
      <c r="J28" s="19"/>
      <c r="K28" s="26"/>
      <c r="L28" s="169"/>
      <c r="M28" s="169"/>
    </row>
    <row r="29" spans="1:13" ht="45">
      <c r="A29" s="183"/>
      <c r="B29" s="19" t="s">
        <v>356</v>
      </c>
      <c r="C29" s="19" t="s">
        <v>355</v>
      </c>
      <c r="D29" s="19"/>
      <c r="E29" s="19"/>
      <c r="F29" s="16">
        <v>221</v>
      </c>
      <c r="G29" s="17" t="s">
        <v>431</v>
      </c>
      <c r="H29" s="17" t="str">
        <f t="shared" si="0"/>
        <v/>
      </c>
      <c r="I29" s="184"/>
      <c r="J29" s="19"/>
      <c r="K29" s="26"/>
      <c r="L29" s="169"/>
      <c r="M29" s="169"/>
    </row>
    <row r="30" spans="1:13" ht="75">
      <c r="A30" s="183"/>
      <c r="B30" s="19" t="s">
        <v>354</v>
      </c>
      <c r="C30" s="19" t="s">
        <v>353</v>
      </c>
      <c r="D30" s="19"/>
      <c r="E30" s="19" t="s">
        <v>352</v>
      </c>
      <c r="F30" s="16">
        <v>222</v>
      </c>
      <c r="G30" s="17" t="s">
        <v>431</v>
      </c>
      <c r="H30" s="17" t="str">
        <f t="shared" si="0"/>
        <v/>
      </c>
      <c r="I30" s="184"/>
      <c r="J30" s="19"/>
      <c r="K30" s="26"/>
      <c r="L30" s="169"/>
      <c r="M30" s="169"/>
    </row>
    <row r="31" spans="1:13" ht="60">
      <c r="A31" s="183"/>
      <c r="B31" s="19" t="s">
        <v>351</v>
      </c>
      <c r="C31" s="19" t="s">
        <v>350</v>
      </c>
      <c r="D31" s="19" t="s">
        <v>349</v>
      </c>
      <c r="E31" s="19" t="s">
        <v>345</v>
      </c>
      <c r="F31" s="16">
        <v>223</v>
      </c>
      <c r="G31" s="17" t="s">
        <v>431</v>
      </c>
      <c r="H31" s="17" t="str">
        <f t="shared" si="0"/>
        <v/>
      </c>
      <c r="I31" s="184"/>
      <c r="J31" s="19"/>
      <c r="K31" s="26"/>
      <c r="L31" s="170"/>
      <c r="M31" s="170"/>
    </row>
    <row r="32" spans="1:13" ht="63.95" customHeight="1">
      <c r="A32" s="183" t="s">
        <v>348</v>
      </c>
      <c r="B32" s="19" t="s">
        <v>347</v>
      </c>
      <c r="C32" s="83" t="s">
        <v>346</v>
      </c>
      <c r="D32" s="19"/>
      <c r="E32" s="19" t="s">
        <v>345</v>
      </c>
      <c r="F32" s="16">
        <v>224</v>
      </c>
      <c r="G32" s="17" t="s">
        <v>430</v>
      </c>
      <c r="H32" s="17">
        <f t="shared" si="0"/>
        <v>0.5</v>
      </c>
      <c r="I32" s="184">
        <f>AVERAGE(H32,H33,H34,H35,H38,H39,H40,H42,H43,H44,H45,H46,H47,H48,H49,H50,H52)</f>
        <v>0.46666666666666667</v>
      </c>
      <c r="J32" s="19" t="s">
        <v>617</v>
      </c>
      <c r="K32" s="174" t="s">
        <v>815</v>
      </c>
      <c r="L32" s="168"/>
      <c r="M32" s="168"/>
    </row>
    <row r="33" spans="1:13" ht="75">
      <c r="A33" s="183"/>
      <c r="B33" s="19" t="s">
        <v>344</v>
      </c>
      <c r="C33" s="83" t="s">
        <v>343</v>
      </c>
      <c r="D33" s="19"/>
      <c r="E33" s="19" t="s">
        <v>337</v>
      </c>
      <c r="F33" s="16">
        <v>225</v>
      </c>
      <c r="G33" s="17" t="s">
        <v>430</v>
      </c>
      <c r="H33" s="17">
        <f t="shared" si="0"/>
        <v>0.5</v>
      </c>
      <c r="I33" s="184"/>
      <c r="J33" s="19" t="s">
        <v>619</v>
      </c>
      <c r="K33" s="213"/>
      <c r="L33" s="169"/>
      <c r="M33" s="169"/>
    </row>
    <row r="34" spans="1:13" ht="45">
      <c r="A34" s="183"/>
      <c r="B34" s="19" t="s">
        <v>342</v>
      </c>
      <c r="C34" s="83" t="s">
        <v>341</v>
      </c>
      <c r="D34" s="19"/>
      <c r="E34" s="19" t="s">
        <v>340</v>
      </c>
      <c r="F34" s="16">
        <v>226</v>
      </c>
      <c r="G34" s="17" t="s">
        <v>405</v>
      </c>
      <c r="H34" s="17">
        <f t="shared" si="0"/>
        <v>0</v>
      </c>
      <c r="I34" s="184"/>
      <c r="J34" s="19"/>
      <c r="K34" s="213"/>
      <c r="L34" s="169"/>
      <c r="M34" s="169"/>
    </row>
    <row r="35" spans="1:13">
      <c r="A35" s="183"/>
      <c r="B35" s="199" t="s">
        <v>339</v>
      </c>
      <c r="C35" s="83" t="s">
        <v>338</v>
      </c>
      <c r="D35" s="19"/>
      <c r="E35" s="180" t="s">
        <v>337</v>
      </c>
      <c r="F35" s="16">
        <v>227</v>
      </c>
      <c r="G35" s="17" t="s">
        <v>405</v>
      </c>
      <c r="H35" s="17">
        <f t="shared" si="0"/>
        <v>0</v>
      </c>
      <c r="I35" s="184"/>
      <c r="J35" s="19"/>
      <c r="K35" s="213"/>
      <c r="L35" s="169"/>
      <c r="M35" s="169"/>
    </row>
    <row r="36" spans="1:13" ht="32.1" hidden="1" customHeight="1">
      <c r="A36" s="183"/>
      <c r="B36" s="200"/>
      <c r="C36" s="83" t="s">
        <v>336</v>
      </c>
      <c r="D36" s="19"/>
      <c r="E36" s="180"/>
      <c r="F36" s="16">
        <v>228</v>
      </c>
      <c r="G36" s="17"/>
      <c r="H36" s="17">
        <f t="shared" si="0"/>
        <v>0</v>
      </c>
      <c r="I36" s="184"/>
      <c r="J36" s="19"/>
      <c r="K36" s="213"/>
      <c r="L36" s="169"/>
      <c r="M36" s="169"/>
    </row>
    <row r="37" spans="1:13" ht="48" hidden="1" customHeight="1">
      <c r="A37" s="183"/>
      <c r="B37" s="201"/>
      <c r="C37" s="83" t="s">
        <v>335</v>
      </c>
      <c r="D37" s="19"/>
      <c r="E37" s="180"/>
      <c r="F37" s="16">
        <v>229</v>
      </c>
      <c r="G37" s="17"/>
      <c r="H37" s="17">
        <f t="shared" si="0"/>
        <v>0</v>
      </c>
      <c r="I37" s="184"/>
      <c r="J37" s="19"/>
      <c r="K37" s="213"/>
      <c r="L37" s="169"/>
      <c r="M37" s="169"/>
    </row>
    <row r="38" spans="1:13" ht="60">
      <c r="A38" s="183"/>
      <c r="B38" s="19" t="s">
        <v>334</v>
      </c>
      <c r="C38" s="83" t="s">
        <v>333</v>
      </c>
      <c r="D38" s="19"/>
      <c r="E38" s="19"/>
      <c r="F38" s="16"/>
      <c r="G38" s="17" t="s">
        <v>429</v>
      </c>
      <c r="H38" s="23"/>
      <c r="I38" s="184"/>
      <c r="J38" s="19"/>
      <c r="K38" s="213"/>
      <c r="L38" s="169"/>
      <c r="M38" s="169"/>
    </row>
    <row r="39" spans="1:13" ht="271.5">
      <c r="A39" s="183"/>
      <c r="B39" s="180" t="s">
        <v>332</v>
      </c>
      <c r="C39" s="83" t="s">
        <v>331</v>
      </c>
      <c r="D39" s="19" t="s">
        <v>330</v>
      </c>
      <c r="E39" s="180" t="s">
        <v>329</v>
      </c>
      <c r="F39" s="16">
        <v>230</v>
      </c>
      <c r="G39" s="17" t="s">
        <v>429</v>
      </c>
      <c r="H39" s="17">
        <f>IF(G39="SI",1,IF(G39="PARCIAL",0.5,IF(G39="NO APLICA","",0)))</f>
        <v>1</v>
      </c>
      <c r="I39" s="184"/>
      <c r="J39" s="26"/>
      <c r="K39" s="213"/>
      <c r="L39" s="169"/>
      <c r="M39" s="169"/>
    </row>
    <row r="40" spans="1:13" ht="32.1" customHeight="1">
      <c r="A40" s="183"/>
      <c r="B40" s="180"/>
      <c r="C40" s="83" t="s">
        <v>328</v>
      </c>
      <c r="D40" s="19"/>
      <c r="E40" s="180"/>
      <c r="F40" s="16">
        <v>429</v>
      </c>
      <c r="G40" s="185" t="s">
        <v>429</v>
      </c>
      <c r="H40" s="185">
        <f>IF(G40="SI",1,IF(G40="PARCIAL",0.5,IF(G40="NO APLICA","",0)))</f>
        <v>1</v>
      </c>
      <c r="I40" s="184"/>
      <c r="J40" s="192" t="s">
        <v>1241</v>
      </c>
      <c r="K40" s="213"/>
      <c r="L40" s="169"/>
      <c r="M40" s="169"/>
    </row>
    <row r="41" spans="1:13" ht="165">
      <c r="A41" s="183"/>
      <c r="B41" s="180"/>
      <c r="C41" s="83" t="s">
        <v>327</v>
      </c>
      <c r="D41" s="19" t="s">
        <v>326</v>
      </c>
      <c r="E41" s="180"/>
      <c r="F41" s="16">
        <v>231</v>
      </c>
      <c r="G41" s="186"/>
      <c r="H41" s="186"/>
      <c r="I41" s="184"/>
      <c r="J41" s="175"/>
      <c r="K41" s="213"/>
      <c r="L41" s="169"/>
      <c r="M41" s="169"/>
    </row>
    <row r="42" spans="1:13" ht="165">
      <c r="A42" s="183"/>
      <c r="B42" s="180"/>
      <c r="C42" s="83" t="s">
        <v>325</v>
      </c>
      <c r="D42" s="19" t="s">
        <v>324</v>
      </c>
      <c r="E42" s="180"/>
      <c r="F42" s="16">
        <v>232</v>
      </c>
      <c r="G42" s="17" t="s">
        <v>405</v>
      </c>
      <c r="H42" s="17">
        <f t="shared" ref="H42:H90" si="1">IF(G42="SI",1,IF(G42="PARCIAL",0.5,IF(G42="NO APLICA","",0)))</f>
        <v>0</v>
      </c>
      <c r="I42" s="184"/>
      <c r="J42" s="175"/>
      <c r="K42" s="213"/>
      <c r="L42" s="169"/>
      <c r="M42" s="169"/>
    </row>
    <row r="43" spans="1:13" ht="165">
      <c r="A43" s="183"/>
      <c r="B43" s="180"/>
      <c r="C43" s="83" t="s">
        <v>323</v>
      </c>
      <c r="D43" s="19" t="s">
        <v>322</v>
      </c>
      <c r="E43" s="180"/>
      <c r="F43" s="16">
        <v>233</v>
      </c>
      <c r="G43" s="17" t="s">
        <v>405</v>
      </c>
      <c r="H43" s="17">
        <f t="shared" si="1"/>
        <v>0</v>
      </c>
      <c r="I43" s="184"/>
      <c r="J43" s="175"/>
      <c r="K43" s="213"/>
      <c r="L43" s="169"/>
      <c r="M43" s="169"/>
    </row>
    <row r="44" spans="1:13">
      <c r="A44" s="183"/>
      <c r="B44" s="180"/>
      <c r="C44" s="83" t="s">
        <v>321</v>
      </c>
      <c r="D44" s="19"/>
      <c r="E44" s="180"/>
      <c r="F44" s="16">
        <v>234</v>
      </c>
      <c r="G44" s="17" t="s">
        <v>405</v>
      </c>
      <c r="H44" s="17">
        <f t="shared" si="1"/>
        <v>0</v>
      </c>
      <c r="I44" s="184"/>
      <c r="J44" s="175"/>
      <c r="K44" s="213"/>
      <c r="L44" s="169"/>
      <c r="M44" s="169"/>
    </row>
    <row r="45" spans="1:13" ht="60">
      <c r="A45" s="183"/>
      <c r="B45" s="180"/>
      <c r="C45" s="83" t="s">
        <v>320</v>
      </c>
      <c r="D45" s="19"/>
      <c r="E45" s="180"/>
      <c r="F45" s="16">
        <v>235</v>
      </c>
      <c r="G45" s="17" t="s">
        <v>429</v>
      </c>
      <c r="H45" s="17">
        <f t="shared" si="1"/>
        <v>1</v>
      </c>
      <c r="I45" s="184"/>
      <c r="J45" s="175"/>
      <c r="K45" s="213"/>
      <c r="L45" s="169"/>
      <c r="M45" s="169"/>
    </row>
    <row r="46" spans="1:13" ht="30">
      <c r="A46" s="183"/>
      <c r="B46" s="180"/>
      <c r="C46" s="83" t="s">
        <v>319</v>
      </c>
      <c r="D46" s="19"/>
      <c r="E46" s="180"/>
      <c r="F46" s="16">
        <v>236</v>
      </c>
      <c r="G46" s="17" t="s">
        <v>429</v>
      </c>
      <c r="H46" s="17">
        <f t="shared" si="1"/>
        <v>1</v>
      </c>
      <c r="I46" s="184"/>
      <c r="J46" s="175"/>
      <c r="K46" s="213"/>
      <c r="L46" s="169"/>
      <c r="M46" s="169"/>
    </row>
    <row r="47" spans="1:13" ht="32.1" customHeight="1">
      <c r="A47" s="183"/>
      <c r="B47" s="180"/>
      <c r="C47" s="83" t="s">
        <v>318</v>
      </c>
      <c r="D47" s="19"/>
      <c r="E47" s="180"/>
      <c r="F47" s="16">
        <v>237</v>
      </c>
      <c r="G47" s="17" t="s">
        <v>429</v>
      </c>
      <c r="H47" s="17">
        <f t="shared" si="1"/>
        <v>1</v>
      </c>
      <c r="I47" s="184"/>
      <c r="J47" s="175"/>
      <c r="K47" s="213"/>
      <c r="L47" s="169"/>
      <c r="M47" s="169"/>
    </row>
    <row r="48" spans="1:13">
      <c r="A48" s="183"/>
      <c r="B48" s="180"/>
      <c r="C48" s="83" t="s">
        <v>317</v>
      </c>
      <c r="D48" s="19"/>
      <c r="E48" s="180"/>
      <c r="F48" s="16">
        <v>238</v>
      </c>
      <c r="G48" s="17" t="s">
        <v>429</v>
      </c>
      <c r="H48" s="17">
        <f t="shared" si="1"/>
        <v>1</v>
      </c>
      <c r="I48" s="184"/>
      <c r="J48" s="175"/>
      <c r="K48" s="213"/>
      <c r="L48" s="169"/>
      <c r="M48" s="169"/>
    </row>
    <row r="49" spans="1:13" ht="45">
      <c r="A49" s="183"/>
      <c r="B49" s="180"/>
      <c r="C49" s="83" t="s">
        <v>316</v>
      </c>
      <c r="D49" s="19"/>
      <c r="E49" s="180"/>
      <c r="F49" s="16">
        <v>239</v>
      </c>
      <c r="G49" s="17" t="s">
        <v>405</v>
      </c>
      <c r="H49" s="17">
        <f t="shared" si="1"/>
        <v>0</v>
      </c>
      <c r="I49" s="184"/>
      <c r="J49" s="175"/>
      <c r="K49" s="213"/>
      <c r="L49" s="169"/>
      <c r="M49" s="169"/>
    </row>
    <row r="50" spans="1:13" ht="60">
      <c r="A50" s="183"/>
      <c r="B50" s="180"/>
      <c r="C50" s="83" t="s">
        <v>315</v>
      </c>
      <c r="D50" s="19"/>
      <c r="E50" s="180"/>
      <c r="F50" s="16">
        <v>240</v>
      </c>
      <c r="G50" s="17" t="s">
        <v>405</v>
      </c>
      <c r="H50" s="17">
        <f t="shared" si="1"/>
        <v>0</v>
      </c>
      <c r="I50" s="184"/>
      <c r="J50" s="176"/>
      <c r="K50" s="212"/>
      <c r="L50" s="169"/>
      <c r="M50" s="169"/>
    </row>
    <row r="51" spans="1:13" ht="48" hidden="1" customHeight="1">
      <c r="A51" s="183"/>
      <c r="B51" s="19" t="s">
        <v>314</v>
      </c>
      <c r="C51" s="83" t="s">
        <v>313</v>
      </c>
      <c r="D51" s="19"/>
      <c r="E51" s="19"/>
      <c r="F51" s="16">
        <v>241</v>
      </c>
      <c r="G51" s="17"/>
      <c r="H51" s="17">
        <f t="shared" si="1"/>
        <v>0</v>
      </c>
      <c r="I51" s="184"/>
      <c r="J51" s="19"/>
      <c r="K51" s="26"/>
      <c r="L51" s="169"/>
      <c r="M51" s="169"/>
    </row>
    <row r="52" spans="1:13" ht="105">
      <c r="A52" s="183"/>
      <c r="B52" s="19" t="s">
        <v>312</v>
      </c>
      <c r="C52" s="83" t="s">
        <v>311</v>
      </c>
      <c r="D52" s="19" t="s">
        <v>310</v>
      </c>
      <c r="E52" s="19"/>
      <c r="F52" s="16">
        <v>243</v>
      </c>
      <c r="G52" s="17" t="s">
        <v>431</v>
      </c>
      <c r="H52" s="17" t="str">
        <f t="shared" si="1"/>
        <v/>
      </c>
      <c r="I52" s="184"/>
      <c r="J52" s="19"/>
      <c r="K52" s="154"/>
      <c r="L52" s="170"/>
      <c r="M52" s="170"/>
    </row>
    <row r="53" spans="1:13" ht="80.099999999999994" hidden="1" customHeight="1">
      <c r="A53" s="183"/>
      <c r="B53" s="19" t="s">
        <v>309</v>
      </c>
      <c r="C53" s="19" t="s">
        <v>308</v>
      </c>
      <c r="D53" s="19" t="s">
        <v>307</v>
      </c>
      <c r="E53" s="19"/>
      <c r="F53" s="16">
        <v>244</v>
      </c>
      <c r="G53" s="17"/>
      <c r="H53" s="17">
        <f t="shared" si="1"/>
        <v>0</v>
      </c>
      <c r="I53" s="20"/>
      <c r="J53" s="19"/>
      <c r="K53" s="26"/>
      <c r="L53" s="75"/>
      <c r="M53" s="75"/>
    </row>
    <row r="54" spans="1:13" ht="219" hidden="1" customHeight="1">
      <c r="A54" s="183" t="s">
        <v>306</v>
      </c>
      <c r="B54" s="180" t="s">
        <v>305</v>
      </c>
      <c r="C54" s="19" t="s">
        <v>304</v>
      </c>
      <c r="D54" s="19" t="s">
        <v>303</v>
      </c>
      <c r="E54" s="180" t="s">
        <v>285</v>
      </c>
      <c r="F54" s="16">
        <v>245</v>
      </c>
      <c r="G54" s="17"/>
      <c r="H54" s="17">
        <f t="shared" si="1"/>
        <v>0</v>
      </c>
      <c r="I54" s="202">
        <v>0</v>
      </c>
      <c r="J54" s="19"/>
      <c r="K54" s="26"/>
      <c r="L54" s="168"/>
      <c r="M54" s="168"/>
    </row>
    <row r="55" spans="1:13" ht="48" hidden="1" customHeight="1">
      <c r="A55" s="183"/>
      <c r="B55" s="180"/>
      <c r="C55" s="19" t="s">
        <v>302</v>
      </c>
      <c r="D55" s="19"/>
      <c r="E55" s="180"/>
      <c r="F55" s="16">
        <v>246</v>
      </c>
      <c r="G55" s="17"/>
      <c r="H55" s="17">
        <f t="shared" si="1"/>
        <v>0</v>
      </c>
      <c r="I55" s="203"/>
      <c r="J55" s="19"/>
      <c r="K55" s="26"/>
      <c r="L55" s="169"/>
      <c r="M55" s="169"/>
    </row>
    <row r="56" spans="1:13" ht="110.1" hidden="1" customHeight="1">
      <c r="A56" s="183"/>
      <c r="B56" s="180"/>
      <c r="C56" s="19" t="s">
        <v>301</v>
      </c>
      <c r="D56" s="19" t="s">
        <v>300</v>
      </c>
      <c r="E56" s="180"/>
      <c r="F56" s="16">
        <v>247</v>
      </c>
      <c r="G56" s="17"/>
      <c r="H56" s="17">
        <f t="shared" si="1"/>
        <v>0</v>
      </c>
      <c r="I56" s="203"/>
      <c r="J56" s="19"/>
      <c r="K56" s="26"/>
      <c r="L56" s="169"/>
      <c r="M56" s="169"/>
    </row>
    <row r="57" spans="1:13" ht="108" hidden="1" customHeight="1">
      <c r="A57" s="183"/>
      <c r="B57" s="180"/>
      <c r="C57" s="19" t="s">
        <v>299</v>
      </c>
      <c r="D57" s="19" t="s">
        <v>298</v>
      </c>
      <c r="E57" s="180"/>
      <c r="F57" s="16">
        <v>248</v>
      </c>
      <c r="G57" s="17"/>
      <c r="H57" s="17">
        <f t="shared" si="1"/>
        <v>0</v>
      </c>
      <c r="I57" s="203"/>
      <c r="J57" s="19"/>
      <c r="K57" s="26"/>
      <c r="L57" s="169"/>
      <c r="M57" s="169"/>
    </row>
    <row r="58" spans="1:13" ht="63.95" hidden="1" customHeight="1">
      <c r="A58" s="183"/>
      <c r="B58" s="180"/>
      <c r="C58" s="19" t="s">
        <v>297</v>
      </c>
      <c r="D58" s="19"/>
      <c r="E58" s="180"/>
      <c r="F58" s="16">
        <v>249</v>
      </c>
      <c r="G58" s="17"/>
      <c r="H58" s="17">
        <f t="shared" si="1"/>
        <v>0</v>
      </c>
      <c r="I58" s="203"/>
      <c r="J58" s="19"/>
      <c r="K58" s="26"/>
      <c r="L58" s="169"/>
      <c r="M58" s="169"/>
    </row>
    <row r="59" spans="1:13" ht="32.1" hidden="1" customHeight="1">
      <c r="A59" s="183"/>
      <c r="B59" s="180"/>
      <c r="C59" s="19" t="s">
        <v>296</v>
      </c>
      <c r="D59" s="19"/>
      <c r="E59" s="180"/>
      <c r="F59" s="16">
        <v>250</v>
      </c>
      <c r="G59" s="17"/>
      <c r="H59" s="17">
        <f t="shared" si="1"/>
        <v>0</v>
      </c>
      <c r="I59" s="203"/>
      <c r="J59" s="19"/>
      <c r="K59" s="26"/>
      <c r="L59" s="169"/>
      <c r="M59" s="169"/>
    </row>
    <row r="60" spans="1:13" ht="80.099999999999994" hidden="1" customHeight="1">
      <c r="A60" s="183"/>
      <c r="B60" s="180"/>
      <c r="C60" s="19" t="s">
        <v>295</v>
      </c>
      <c r="D60" s="19"/>
      <c r="E60" s="180"/>
      <c r="F60" s="16">
        <v>251</v>
      </c>
      <c r="G60" s="17"/>
      <c r="H60" s="17">
        <f t="shared" si="1"/>
        <v>0</v>
      </c>
      <c r="I60" s="203"/>
      <c r="J60" s="19"/>
      <c r="K60" s="26"/>
      <c r="L60" s="169"/>
      <c r="M60" s="169"/>
    </row>
    <row r="61" spans="1:13" ht="111.95" hidden="1" customHeight="1">
      <c r="A61" s="183"/>
      <c r="B61" s="180"/>
      <c r="C61" s="19" t="s">
        <v>294</v>
      </c>
      <c r="D61" s="19"/>
      <c r="E61" s="180"/>
      <c r="F61" s="16">
        <v>252</v>
      </c>
      <c r="G61" s="17"/>
      <c r="H61" s="17">
        <f t="shared" si="1"/>
        <v>0</v>
      </c>
      <c r="I61" s="203"/>
      <c r="J61" s="19"/>
      <c r="K61" s="26"/>
      <c r="L61" s="169"/>
      <c r="M61" s="169"/>
    </row>
    <row r="62" spans="1:13" ht="60">
      <c r="A62" s="183"/>
      <c r="B62" s="180" t="s">
        <v>293</v>
      </c>
      <c r="C62" s="19" t="s">
        <v>292</v>
      </c>
      <c r="D62" s="19" t="s">
        <v>291</v>
      </c>
      <c r="E62" s="180" t="s">
        <v>285</v>
      </c>
      <c r="F62" s="16">
        <v>253</v>
      </c>
      <c r="G62" s="17" t="s">
        <v>431</v>
      </c>
      <c r="H62" s="17" t="str">
        <f t="shared" si="1"/>
        <v/>
      </c>
      <c r="I62" s="203"/>
      <c r="J62" s="299"/>
      <c r="K62" s="214"/>
      <c r="L62" s="169"/>
      <c r="M62" s="169"/>
    </row>
    <row r="63" spans="1:13" ht="90">
      <c r="A63" s="183"/>
      <c r="B63" s="180"/>
      <c r="C63" s="19" t="s">
        <v>290</v>
      </c>
      <c r="D63" s="19"/>
      <c r="E63" s="180"/>
      <c r="F63" s="16">
        <v>254</v>
      </c>
      <c r="G63" s="17" t="s">
        <v>431</v>
      </c>
      <c r="H63" s="17" t="str">
        <f t="shared" si="1"/>
        <v/>
      </c>
      <c r="I63" s="203"/>
      <c r="J63" s="300"/>
      <c r="K63" s="216"/>
      <c r="L63" s="169"/>
      <c r="M63" s="169"/>
    </row>
    <row r="64" spans="1:13" ht="32.1" hidden="1" customHeight="1">
      <c r="A64" s="183"/>
      <c r="B64" s="180"/>
      <c r="C64" s="19" t="s">
        <v>289</v>
      </c>
      <c r="D64" s="19" t="s">
        <v>288</v>
      </c>
      <c r="E64" s="180"/>
      <c r="F64" s="16">
        <v>255</v>
      </c>
      <c r="G64" s="17" t="s">
        <v>431</v>
      </c>
      <c r="H64" s="17" t="str">
        <f t="shared" si="1"/>
        <v/>
      </c>
      <c r="I64" s="203"/>
      <c r="J64" s="19"/>
      <c r="K64" s="26"/>
      <c r="L64" s="169"/>
      <c r="M64" s="169"/>
    </row>
    <row r="65" spans="1:13" ht="32.1" hidden="1" customHeight="1">
      <c r="A65" s="183"/>
      <c r="B65" s="19" t="s">
        <v>287</v>
      </c>
      <c r="C65" s="19" t="s">
        <v>286</v>
      </c>
      <c r="D65" s="19"/>
      <c r="E65" s="19" t="s">
        <v>285</v>
      </c>
      <c r="F65" s="16">
        <v>256</v>
      </c>
      <c r="G65" s="17" t="s">
        <v>431</v>
      </c>
      <c r="H65" s="17" t="str">
        <f t="shared" si="1"/>
        <v/>
      </c>
      <c r="I65" s="204"/>
      <c r="J65" s="19"/>
      <c r="K65" s="26"/>
      <c r="L65" s="170"/>
      <c r="M65" s="170"/>
    </row>
    <row r="66" spans="1:13" ht="48" hidden="1" customHeight="1">
      <c r="A66" s="183" t="s">
        <v>284</v>
      </c>
      <c r="B66" s="180" t="s">
        <v>283</v>
      </c>
      <c r="C66" s="19" t="s">
        <v>282</v>
      </c>
      <c r="D66" s="19" t="s">
        <v>281</v>
      </c>
      <c r="E66" s="180" t="s">
        <v>280</v>
      </c>
      <c r="F66" s="16">
        <v>262</v>
      </c>
      <c r="G66" s="17" t="s">
        <v>431</v>
      </c>
      <c r="H66" s="17" t="str">
        <f t="shared" si="1"/>
        <v/>
      </c>
      <c r="I66" s="20"/>
      <c r="J66" s="19"/>
      <c r="K66" s="26"/>
      <c r="L66" s="75"/>
      <c r="M66" s="75"/>
    </row>
    <row r="67" spans="1:13" ht="15.95" hidden="1" customHeight="1">
      <c r="A67" s="183"/>
      <c r="B67" s="180"/>
      <c r="C67" s="19" t="s">
        <v>279</v>
      </c>
      <c r="D67" s="19"/>
      <c r="E67" s="180"/>
      <c r="F67" s="16">
        <v>263</v>
      </c>
      <c r="G67" s="17" t="s">
        <v>431</v>
      </c>
      <c r="H67" s="17" t="str">
        <f t="shared" si="1"/>
        <v/>
      </c>
      <c r="I67" s="20"/>
      <c r="J67" s="19"/>
      <c r="K67" s="26"/>
      <c r="L67" s="75"/>
      <c r="M67" s="75"/>
    </row>
    <row r="68" spans="1:13" ht="32.1" hidden="1" customHeight="1">
      <c r="A68" s="183"/>
      <c r="B68" s="180"/>
      <c r="C68" s="19" t="s">
        <v>278</v>
      </c>
      <c r="D68" s="19"/>
      <c r="E68" s="180"/>
      <c r="F68" s="16">
        <v>264</v>
      </c>
      <c r="G68" s="17" t="s">
        <v>431</v>
      </c>
      <c r="H68" s="17" t="str">
        <f t="shared" si="1"/>
        <v/>
      </c>
      <c r="I68" s="20"/>
      <c r="J68" s="19"/>
      <c r="K68" s="26"/>
      <c r="L68" s="75"/>
      <c r="M68" s="75"/>
    </row>
    <row r="69" spans="1:13" ht="48" hidden="1" customHeight="1">
      <c r="A69" s="183"/>
      <c r="B69" s="180"/>
      <c r="C69" s="19" t="s">
        <v>277</v>
      </c>
      <c r="D69" s="19" t="s">
        <v>271</v>
      </c>
      <c r="E69" s="180"/>
      <c r="F69" s="16">
        <v>265</v>
      </c>
      <c r="G69" s="17" t="s">
        <v>431</v>
      </c>
      <c r="H69" s="17" t="str">
        <f t="shared" si="1"/>
        <v/>
      </c>
      <c r="I69" s="20"/>
      <c r="J69" s="19"/>
      <c r="K69" s="26"/>
      <c r="L69" s="75"/>
      <c r="M69" s="75"/>
    </row>
    <row r="70" spans="1:13" ht="96" hidden="1" customHeight="1">
      <c r="A70" s="183"/>
      <c r="B70" s="180"/>
      <c r="C70" s="19" t="s">
        <v>276</v>
      </c>
      <c r="D70" s="19" t="s">
        <v>275</v>
      </c>
      <c r="E70" s="180"/>
      <c r="F70" s="16">
        <v>266</v>
      </c>
      <c r="G70" s="17" t="s">
        <v>431</v>
      </c>
      <c r="H70" s="17" t="str">
        <f t="shared" si="1"/>
        <v/>
      </c>
      <c r="I70" s="20"/>
      <c r="J70" s="19"/>
      <c r="K70" s="26"/>
      <c r="L70" s="75"/>
      <c r="M70" s="75"/>
    </row>
    <row r="71" spans="1:13" ht="48" hidden="1" customHeight="1">
      <c r="A71" s="183"/>
      <c r="B71" s="180"/>
      <c r="C71" s="19" t="s">
        <v>274</v>
      </c>
      <c r="D71" s="19" t="s">
        <v>273</v>
      </c>
      <c r="E71" s="180"/>
      <c r="F71" s="16">
        <v>267</v>
      </c>
      <c r="G71" s="17" t="s">
        <v>431</v>
      </c>
      <c r="H71" s="17" t="str">
        <f t="shared" si="1"/>
        <v/>
      </c>
      <c r="I71" s="20"/>
      <c r="J71" s="19"/>
      <c r="K71" s="26"/>
      <c r="L71" s="75"/>
      <c r="M71" s="75"/>
    </row>
    <row r="72" spans="1:13" ht="48" hidden="1" customHeight="1">
      <c r="A72" s="183"/>
      <c r="B72" s="180"/>
      <c r="C72" s="19" t="s">
        <v>272</v>
      </c>
      <c r="D72" s="19" t="s">
        <v>271</v>
      </c>
      <c r="E72" s="180"/>
      <c r="F72" s="16">
        <v>268</v>
      </c>
      <c r="G72" s="17" t="s">
        <v>431</v>
      </c>
      <c r="H72" s="17" t="str">
        <f t="shared" si="1"/>
        <v/>
      </c>
      <c r="I72" s="20"/>
      <c r="J72" s="19"/>
      <c r="K72" s="26"/>
      <c r="L72" s="75"/>
      <c r="M72" s="75"/>
    </row>
    <row r="73" spans="1:13" ht="128.1" hidden="1" customHeight="1">
      <c r="A73" s="183"/>
      <c r="B73" s="180"/>
      <c r="C73" s="19" t="s">
        <v>270</v>
      </c>
      <c r="D73" s="19" t="s">
        <v>269</v>
      </c>
      <c r="E73" s="180"/>
      <c r="F73" s="16">
        <v>269</v>
      </c>
      <c r="G73" s="17" t="s">
        <v>431</v>
      </c>
      <c r="H73" s="17" t="str">
        <f t="shared" si="1"/>
        <v/>
      </c>
      <c r="I73" s="20"/>
      <c r="J73" s="19"/>
      <c r="K73" s="26"/>
      <c r="L73" s="75"/>
      <c r="M73" s="75"/>
    </row>
    <row r="74" spans="1:13" ht="128.1" hidden="1" customHeight="1">
      <c r="A74" s="183"/>
      <c r="B74" s="180" t="s">
        <v>268</v>
      </c>
      <c r="C74" s="103" t="s">
        <v>267</v>
      </c>
      <c r="D74" s="19" t="s">
        <v>266</v>
      </c>
      <c r="E74" s="180" t="s">
        <v>265</v>
      </c>
      <c r="F74" s="16">
        <v>453</v>
      </c>
      <c r="G74" s="17" t="s">
        <v>431</v>
      </c>
      <c r="H74" s="17" t="str">
        <f t="shared" si="1"/>
        <v/>
      </c>
      <c r="I74" s="20"/>
      <c r="J74" s="26"/>
      <c r="K74" s="26"/>
      <c r="L74" s="75"/>
      <c r="M74" s="75"/>
    </row>
    <row r="75" spans="1:13" ht="15.95" hidden="1" customHeight="1">
      <c r="A75" s="183"/>
      <c r="B75" s="180"/>
      <c r="C75" s="19" t="s">
        <v>264</v>
      </c>
      <c r="D75" s="26"/>
      <c r="E75" s="180"/>
      <c r="F75" s="16">
        <v>270</v>
      </c>
      <c r="G75" s="17" t="s">
        <v>431</v>
      </c>
      <c r="H75" s="17" t="str">
        <f t="shared" si="1"/>
        <v/>
      </c>
      <c r="I75" s="20"/>
      <c r="J75" s="198"/>
      <c r="K75" s="26"/>
      <c r="L75" s="75"/>
      <c r="M75" s="75"/>
    </row>
    <row r="76" spans="1:13" ht="15.95" hidden="1" customHeight="1">
      <c r="A76" s="183"/>
      <c r="B76" s="180"/>
      <c r="C76" s="19" t="s">
        <v>263</v>
      </c>
      <c r="D76" s="19"/>
      <c r="E76" s="180"/>
      <c r="F76" s="16">
        <v>272</v>
      </c>
      <c r="G76" s="17" t="s">
        <v>431</v>
      </c>
      <c r="H76" s="17" t="str">
        <f t="shared" si="1"/>
        <v/>
      </c>
      <c r="I76" s="20"/>
      <c r="J76" s="198"/>
      <c r="K76" s="26"/>
      <c r="L76" s="75"/>
      <c r="M76" s="75"/>
    </row>
    <row r="77" spans="1:13" ht="15.95" hidden="1" customHeight="1">
      <c r="A77" s="183"/>
      <c r="B77" s="180"/>
      <c r="C77" s="19" t="s">
        <v>262</v>
      </c>
      <c r="D77" s="19"/>
      <c r="E77" s="180"/>
      <c r="F77" s="16">
        <v>273</v>
      </c>
      <c r="G77" s="17" t="s">
        <v>431</v>
      </c>
      <c r="H77" s="17" t="str">
        <f t="shared" si="1"/>
        <v/>
      </c>
      <c r="I77" s="20"/>
      <c r="J77" s="198"/>
      <c r="K77" s="26"/>
      <c r="L77" s="75"/>
      <c r="M77" s="75"/>
    </row>
    <row r="78" spans="1:13" ht="15.95" hidden="1" customHeight="1">
      <c r="A78" s="183"/>
      <c r="B78" s="180"/>
      <c r="C78" s="19" t="s">
        <v>261</v>
      </c>
      <c r="D78" s="19"/>
      <c r="E78" s="180"/>
      <c r="F78" s="16">
        <v>274</v>
      </c>
      <c r="G78" s="17" t="s">
        <v>431</v>
      </c>
      <c r="H78" s="17" t="str">
        <f t="shared" si="1"/>
        <v/>
      </c>
      <c r="I78" s="20"/>
      <c r="J78" s="198"/>
      <c r="K78" s="26"/>
      <c r="L78" s="75"/>
      <c r="M78" s="75"/>
    </row>
    <row r="79" spans="1:13" ht="15.95" hidden="1" customHeight="1">
      <c r="A79" s="183"/>
      <c r="B79" s="180"/>
      <c r="C79" s="19" t="s">
        <v>260</v>
      </c>
      <c r="D79" s="19"/>
      <c r="E79" s="180"/>
      <c r="F79" s="16">
        <v>275</v>
      </c>
      <c r="G79" s="17" t="s">
        <v>431</v>
      </c>
      <c r="H79" s="17" t="str">
        <f t="shared" si="1"/>
        <v/>
      </c>
      <c r="I79" s="20"/>
      <c r="J79" s="198"/>
      <c r="K79" s="26"/>
      <c r="L79" s="75"/>
      <c r="M79" s="75"/>
    </row>
    <row r="80" spans="1:13" ht="15.95" hidden="1" customHeight="1">
      <c r="A80" s="183"/>
      <c r="B80" s="180"/>
      <c r="C80" s="19" t="s">
        <v>259</v>
      </c>
      <c r="D80" s="19"/>
      <c r="E80" s="180"/>
      <c r="F80" s="16">
        <v>276</v>
      </c>
      <c r="G80" s="17" t="s">
        <v>431</v>
      </c>
      <c r="H80" s="17" t="str">
        <f t="shared" si="1"/>
        <v/>
      </c>
      <c r="I80" s="20"/>
      <c r="J80" s="198"/>
      <c r="K80" s="26"/>
      <c r="L80" s="75"/>
      <c r="M80" s="75"/>
    </row>
    <row r="81" spans="1:13" ht="63.95" hidden="1" customHeight="1">
      <c r="A81" s="183"/>
      <c r="B81" s="180"/>
      <c r="C81" s="19" t="s">
        <v>258</v>
      </c>
      <c r="D81" s="19" t="s">
        <v>257</v>
      </c>
      <c r="E81" s="180"/>
      <c r="F81" s="16">
        <v>746</v>
      </c>
      <c r="G81" s="17" t="s">
        <v>431</v>
      </c>
      <c r="H81" s="17" t="str">
        <f t="shared" si="1"/>
        <v/>
      </c>
      <c r="I81" s="28"/>
      <c r="J81" s="198"/>
      <c r="K81" s="26"/>
      <c r="L81" s="75"/>
      <c r="M81" s="75"/>
    </row>
    <row r="82" spans="1:13" ht="80.099999999999994" hidden="1" customHeight="1">
      <c r="A82" s="183"/>
      <c r="B82" s="180"/>
      <c r="C82" s="19" t="s">
        <v>256</v>
      </c>
      <c r="D82" s="19" t="s">
        <v>255</v>
      </c>
      <c r="E82" s="180"/>
      <c r="F82" s="16">
        <v>747</v>
      </c>
      <c r="G82" s="17" t="s">
        <v>431</v>
      </c>
      <c r="H82" s="17" t="str">
        <f t="shared" si="1"/>
        <v/>
      </c>
      <c r="I82" s="20"/>
      <c r="J82" s="198"/>
      <c r="K82" s="26"/>
      <c r="L82" s="75"/>
      <c r="M82" s="75"/>
    </row>
    <row r="83" spans="1:13" ht="153.94999999999999" customHeight="1">
      <c r="A83" s="183"/>
      <c r="B83" s="19" t="s">
        <v>254</v>
      </c>
      <c r="C83" s="19" t="s">
        <v>253</v>
      </c>
      <c r="D83" s="19" t="s">
        <v>252</v>
      </c>
      <c r="E83" s="19" t="s">
        <v>251</v>
      </c>
      <c r="F83" s="16">
        <v>277</v>
      </c>
      <c r="G83" s="17" t="s">
        <v>431</v>
      </c>
      <c r="H83" s="17" t="str">
        <f t="shared" si="1"/>
        <v/>
      </c>
      <c r="I83" s="28">
        <v>0</v>
      </c>
      <c r="J83" s="19"/>
      <c r="K83" s="26"/>
      <c r="L83" s="75"/>
      <c r="M83" s="75"/>
    </row>
    <row r="84" spans="1:13" ht="63.95" hidden="1" customHeight="1">
      <c r="A84" s="183"/>
      <c r="B84" s="19" t="s">
        <v>250</v>
      </c>
      <c r="C84" s="19" t="s">
        <v>249</v>
      </c>
      <c r="D84" s="19" t="s">
        <v>248</v>
      </c>
      <c r="E84" s="19" t="s">
        <v>247</v>
      </c>
      <c r="F84" s="16">
        <v>279</v>
      </c>
      <c r="G84" s="17" t="s">
        <v>431</v>
      </c>
      <c r="H84" s="17" t="str">
        <f t="shared" si="1"/>
        <v/>
      </c>
      <c r="I84" s="20"/>
      <c r="J84" s="19"/>
      <c r="K84" s="26"/>
      <c r="L84" s="75"/>
      <c r="M84" s="75"/>
    </row>
    <row r="85" spans="1:13" ht="80.099999999999994" hidden="1" customHeight="1">
      <c r="A85" s="183"/>
      <c r="B85" s="180" t="s">
        <v>246</v>
      </c>
      <c r="C85" s="19" t="s">
        <v>245</v>
      </c>
      <c r="D85" s="19"/>
      <c r="E85" s="180" t="s">
        <v>244</v>
      </c>
      <c r="F85" s="16">
        <v>457</v>
      </c>
      <c r="G85" s="17" t="s">
        <v>431</v>
      </c>
      <c r="H85" s="17" t="str">
        <f t="shared" si="1"/>
        <v/>
      </c>
      <c r="I85" s="20"/>
      <c r="J85" s="26"/>
      <c r="K85" s="26"/>
      <c r="L85" s="75"/>
      <c r="M85" s="75"/>
    </row>
    <row r="86" spans="1:13" ht="15.95" hidden="1" customHeight="1">
      <c r="A86" s="183"/>
      <c r="B86" s="180"/>
      <c r="C86" s="19" t="s">
        <v>243</v>
      </c>
      <c r="D86" s="19" t="s">
        <v>242</v>
      </c>
      <c r="E86" s="180"/>
      <c r="F86" s="16">
        <v>280</v>
      </c>
      <c r="G86" s="17" t="s">
        <v>431</v>
      </c>
      <c r="H86" s="17" t="str">
        <f t="shared" si="1"/>
        <v/>
      </c>
      <c r="I86" s="20"/>
      <c r="J86" s="19"/>
      <c r="K86" s="26"/>
      <c r="L86" s="75"/>
      <c r="M86" s="75"/>
    </row>
    <row r="87" spans="1:13" ht="15.95" hidden="1" customHeight="1">
      <c r="A87" s="183"/>
      <c r="B87" s="180"/>
      <c r="C87" s="19" t="s">
        <v>241</v>
      </c>
      <c r="D87" s="19"/>
      <c r="E87" s="180"/>
      <c r="F87" s="16">
        <v>281</v>
      </c>
      <c r="G87" s="17" t="s">
        <v>431</v>
      </c>
      <c r="H87" s="17" t="str">
        <f t="shared" si="1"/>
        <v/>
      </c>
      <c r="I87" s="20"/>
      <c r="J87" s="19"/>
      <c r="K87" s="26"/>
      <c r="L87" s="75"/>
      <c r="M87" s="75"/>
    </row>
    <row r="88" spans="1:13" ht="32.1" hidden="1" customHeight="1">
      <c r="A88" s="183"/>
      <c r="B88" s="180"/>
      <c r="C88" s="19" t="s">
        <v>240</v>
      </c>
      <c r="D88" s="19"/>
      <c r="E88" s="180"/>
      <c r="F88" s="16">
        <v>282</v>
      </c>
      <c r="G88" s="17" t="s">
        <v>431</v>
      </c>
      <c r="H88" s="17" t="str">
        <f t="shared" si="1"/>
        <v/>
      </c>
      <c r="I88" s="20"/>
      <c r="J88" s="19"/>
      <c r="K88" s="26"/>
      <c r="L88" s="75"/>
      <c r="M88" s="75"/>
    </row>
    <row r="89" spans="1:13" ht="111.95" hidden="1" customHeight="1">
      <c r="A89" s="183"/>
      <c r="B89" s="19" t="s">
        <v>239</v>
      </c>
      <c r="C89" s="19" t="s">
        <v>238</v>
      </c>
      <c r="D89" s="19" t="s">
        <v>237</v>
      </c>
      <c r="E89" s="19" t="s">
        <v>236</v>
      </c>
      <c r="F89" s="16">
        <v>283</v>
      </c>
      <c r="G89" s="17" t="s">
        <v>431</v>
      </c>
      <c r="H89" s="17" t="str">
        <f t="shared" si="1"/>
        <v/>
      </c>
      <c r="I89" s="20"/>
      <c r="J89" s="19"/>
      <c r="K89" s="26"/>
      <c r="L89" s="75"/>
      <c r="M89" s="75"/>
    </row>
    <row r="90" spans="1:13" ht="45">
      <c r="A90" s="183" t="s">
        <v>235</v>
      </c>
      <c r="B90" s="180" t="s">
        <v>234</v>
      </c>
      <c r="C90" s="19" t="s">
        <v>233</v>
      </c>
      <c r="D90" s="19" t="s">
        <v>232</v>
      </c>
      <c r="E90" s="180" t="s">
        <v>231</v>
      </c>
      <c r="F90" s="16">
        <v>454</v>
      </c>
      <c r="G90" s="17" t="s">
        <v>430</v>
      </c>
      <c r="H90" s="185">
        <f t="shared" si="1"/>
        <v>0.5</v>
      </c>
      <c r="I90" s="195">
        <f>AVERAGE(H90:H101)</f>
        <v>0.5</v>
      </c>
      <c r="J90" s="192" t="s">
        <v>912</v>
      </c>
      <c r="K90" s="174" t="s">
        <v>815</v>
      </c>
      <c r="L90" s="168"/>
      <c r="M90" s="168"/>
    </row>
    <row r="91" spans="1:13" ht="18.95" hidden="1" customHeight="1">
      <c r="A91" s="183"/>
      <c r="B91" s="180"/>
      <c r="C91" s="19" t="s">
        <v>230</v>
      </c>
      <c r="D91" s="19" t="s">
        <v>229</v>
      </c>
      <c r="E91" s="180"/>
      <c r="F91" s="16">
        <v>284</v>
      </c>
      <c r="G91" s="17" t="s">
        <v>431</v>
      </c>
      <c r="H91" s="193"/>
      <c r="I91" s="196"/>
      <c r="J91" s="175"/>
      <c r="K91" s="175"/>
      <c r="L91" s="169"/>
      <c r="M91" s="169"/>
    </row>
    <row r="92" spans="1:13" ht="60">
      <c r="A92" s="183"/>
      <c r="B92" s="180"/>
      <c r="C92" s="19" t="s">
        <v>228</v>
      </c>
      <c r="D92" s="19" t="s">
        <v>227</v>
      </c>
      <c r="E92" s="180"/>
      <c r="F92" s="16">
        <v>285</v>
      </c>
      <c r="G92" s="17" t="s">
        <v>431</v>
      </c>
      <c r="H92" s="186"/>
      <c r="I92" s="196"/>
      <c r="J92" s="176"/>
      <c r="K92" s="176"/>
      <c r="L92" s="169"/>
      <c r="M92" s="169"/>
    </row>
    <row r="93" spans="1:13" ht="60">
      <c r="A93" s="183"/>
      <c r="B93" s="180"/>
      <c r="C93" s="19" t="s">
        <v>226</v>
      </c>
      <c r="D93" s="19" t="s">
        <v>225</v>
      </c>
      <c r="E93" s="180"/>
      <c r="F93" s="16">
        <v>286</v>
      </c>
      <c r="G93" s="17" t="s">
        <v>431</v>
      </c>
      <c r="H93" s="17" t="str">
        <f t="shared" ref="H93:H111" si="2">IF(G93="SI",1,IF(G93="PARCIAL",0.5,IF(G93="NO APLICA","",0)))</f>
        <v/>
      </c>
      <c r="I93" s="196"/>
      <c r="J93" s="19"/>
      <c r="K93" s="26"/>
      <c r="L93" s="169"/>
      <c r="M93" s="169"/>
    </row>
    <row r="94" spans="1:13" ht="30">
      <c r="A94" s="183"/>
      <c r="B94" s="180"/>
      <c r="C94" s="19" t="s">
        <v>224</v>
      </c>
      <c r="D94" s="19"/>
      <c r="E94" s="180"/>
      <c r="F94" s="16">
        <v>287</v>
      </c>
      <c r="G94" s="17" t="s">
        <v>431</v>
      </c>
      <c r="H94" s="17" t="str">
        <f t="shared" si="2"/>
        <v/>
      </c>
      <c r="I94" s="196"/>
      <c r="J94" s="19"/>
      <c r="K94" s="26"/>
      <c r="L94" s="169"/>
      <c r="M94" s="169"/>
    </row>
    <row r="95" spans="1:13" ht="60.95" customHeight="1">
      <c r="A95" s="183"/>
      <c r="B95" s="19" t="s">
        <v>223</v>
      </c>
      <c r="C95" s="19" t="s">
        <v>222</v>
      </c>
      <c r="D95" s="19" t="s">
        <v>221</v>
      </c>
      <c r="E95" s="19" t="s">
        <v>220</v>
      </c>
      <c r="F95" s="16">
        <v>288</v>
      </c>
      <c r="G95" s="17" t="s">
        <v>431</v>
      </c>
      <c r="H95" s="17" t="str">
        <f t="shared" si="2"/>
        <v/>
      </c>
      <c r="I95" s="196"/>
      <c r="J95" s="19"/>
      <c r="K95" s="26"/>
      <c r="L95" s="169"/>
      <c r="M95" s="169"/>
    </row>
    <row r="96" spans="1:13" ht="75">
      <c r="A96" s="183"/>
      <c r="B96" s="180" t="s">
        <v>219</v>
      </c>
      <c r="C96" s="19" t="s">
        <v>218</v>
      </c>
      <c r="D96" s="19" t="s">
        <v>217</v>
      </c>
      <c r="E96" s="180"/>
      <c r="F96" s="16">
        <v>289</v>
      </c>
      <c r="G96" s="17" t="s">
        <v>431</v>
      </c>
      <c r="H96" s="17" t="str">
        <f t="shared" si="2"/>
        <v/>
      </c>
      <c r="I96" s="196"/>
      <c r="J96" s="19"/>
      <c r="K96" s="26"/>
      <c r="L96" s="169"/>
      <c r="M96" s="169"/>
    </row>
    <row r="97" spans="1:13" ht="60">
      <c r="A97" s="183"/>
      <c r="B97" s="180"/>
      <c r="C97" s="19" t="s">
        <v>216</v>
      </c>
      <c r="D97" s="19"/>
      <c r="E97" s="180"/>
      <c r="F97" s="16">
        <v>290</v>
      </c>
      <c r="G97" s="17" t="s">
        <v>431</v>
      </c>
      <c r="H97" s="17" t="str">
        <f t="shared" si="2"/>
        <v/>
      </c>
      <c r="I97" s="196"/>
      <c r="J97" s="19"/>
      <c r="K97" s="26"/>
      <c r="L97" s="169"/>
      <c r="M97" s="169"/>
    </row>
    <row r="98" spans="1:13" ht="32.1" hidden="1" customHeight="1">
      <c r="A98" s="183"/>
      <c r="B98" s="180" t="s">
        <v>215</v>
      </c>
      <c r="C98" s="19" t="s">
        <v>214</v>
      </c>
      <c r="D98" s="19"/>
      <c r="E98" s="180" t="s">
        <v>213</v>
      </c>
      <c r="F98" s="16">
        <v>291</v>
      </c>
      <c r="G98" s="17" t="s">
        <v>431</v>
      </c>
      <c r="H98" s="17" t="str">
        <f t="shared" si="2"/>
        <v/>
      </c>
      <c r="I98" s="196"/>
      <c r="J98" s="19"/>
      <c r="K98" s="26"/>
      <c r="L98" s="169"/>
      <c r="M98" s="169"/>
    </row>
    <row r="99" spans="1:13" ht="48" hidden="1" customHeight="1">
      <c r="A99" s="183"/>
      <c r="B99" s="180"/>
      <c r="C99" s="19" t="s">
        <v>212</v>
      </c>
      <c r="D99" s="19"/>
      <c r="E99" s="180"/>
      <c r="F99" s="16">
        <v>292</v>
      </c>
      <c r="G99" s="17" t="s">
        <v>431</v>
      </c>
      <c r="H99" s="17" t="str">
        <f t="shared" si="2"/>
        <v/>
      </c>
      <c r="I99" s="196"/>
      <c r="J99" s="19"/>
      <c r="K99" s="26"/>
      <c r="L99" s="169"/>
      <c r="M99" s="169"/>
    </row>
    <row r="100" spans="1:13" ht="48" hidden="1" customHeight="1">
      <c r="A100" s="183"/>
      <c r="B100" s="180"/>
      <c r="C100" s="19" t="s">
        <v>211</v>
      </c>
      <c r="D100" s="19"/>
      <c r="E100" s="180"/>
      <c r="F100" s="16">
        <v>293</v>
      </c>
      <c r="G100" s="17" t="s">
        <v>431</v>
      </c>
      <c r="H100" s="17" t="str">
        <f t="shared" si="2"/>
        <v/>
      </c>
      <c r="I100" s="196"/>
      <c r="J100" s="19"/>
      <c r="K100" s="26"/>
      <c r="L100" s="169"/>
      <c r="M100" s="169"/>
    </row>
    <row r="101" spans="1:13" ht="45.95" customHeight="1">
      <c r="A101" s="183"/>
      <c r="B101" s="19" t="s">
        <v>210</v>
      </c>
      <c r="C101" s="19" t="s">
        <v>209</v>
      </c>
      <c r="D101" s="19" t="s">
        <v>208</v>
      </c>
      <c r="E101" s="19" t="s">
        <v>207</v>
      </c>
      <c r="F101" s="16">
        <v>455</v>
      </c>
      <c r="G101" s="17" t="s">
        <v>431</v>
      </c>
      <c r="H101" s="17" t="str">
        <f t="shared" si="2"/>
        <v/>
      </c>
      <c r="I101" s="197"/>
      <c r="J101" s="19"/>
      <c r="K101" s="26"/>
      <c r="L101" s="170"/>
      <c r="M101" s="170"/>
    </row>
    <row r="102" spans="1:13" ht="96" hidden="1" customHeight="1">
      <c r="A102" s="183"/>
      <c r="B102" s="180" t="s">
        <v>206</v>
      </c>
      <c r="C102" s="19" t="s">
        <v>205</v>
      </c>
      <c r="D102" s="19" t="s">
        <v>204</v>
      </c>
      <c r="E102" s="180"/>
      <c r="F102" s="16">
        <v>456</v>
      </c>
      <c r="G102" s="17" t="s">
        <v>431</v>
      </c>
      <c r="H102" s="17" t="str">
        <f t="shared" si="2"/>
        <v/>
      </c>
      <c r="I102" s="20"/>
      <c r="J102" s="26"/>
      <c r="K102" s="26"/>
      <c r="L102" s="75"/>
      <c r="M102" s="75"/>
    </row>
    <row r="103" spans="1:13" ht="15.95" hidden="1" customHeight="1">
      <c r="A103" s="183"/>
      <c r="B103" s="180"/>
      <c r="C103" s="19" t="s">
        <v>203</v>
      </c>
      <c r="D103" s="19"/>
      <c r="E103" s="180"/>
      <c r="F103" s="16">
        <v>295</v>
      </c>
      <c r="G103" s="17" t="s">
        <v>431</v>
      </c>
      <c r="H103" s="17" t="str">
        <f t="shared" si="2"/>
        <v/>
      </c>
      <c r="I103" s="20"/>
      <c r="J103" s="19"/>
      <c r="K103" s="26"/>
      <c r="L103" s="75"/>
      <c r="M103" s="75"/>
    </row>
    <row r="104" spans="1:13" ht="15.95" hidden="1" customHeight="1">
      <c r="A104" s="183"/>
      <c r="B104" s="180"/>
      <c r="C104" s="19" t="s">
        <v>202</v>
      </c>
      <c r="D104" s="19"/>
      <c r="E104" s="180"/>
      <c r="F104" s="16">
        <v>296</v>
      </c>
      <c r="G104" s="17" t="s">
        <v>431</v>
      </c>
      <c r="H104" s="17" t="str">
        <f t="shared" si="2"/>
        <v/>
      </c>
      <c r="I104" s="20"/>
      <c r="J104" s="19"/>
      <c r="K104" s="26"/>
      <c r="L104" s="75"/>
      <c r="M104" s="75"/>
    </row>
    <row r="105" spans="1:13" ht="15.95" hidden="1" customHeight="1">
      <c r="A105" s="183"/>
      <c r="B105" s="180"/>
      <c r="C105" s="19" t="s">
        <v>201</v>
      </c>
      <c r="D105" s="19"/>
      <c r="E105" s="180"/>
      <c r="F105" s="16">
        <v>297</v>
      </c>
      <c r="G105" s="17" t="s">
        <v>431</v>
      </c>
      <c r="H105" s="17" t="str">
        <f t="shared" si="2"/>
        <v/>
      </c>
      <c r="I105" s="20"/>
      <c r="J105" s="19"/>
      <c r="K105" s="26"/>
      <c r="L105" s="75"/>
      <c r="M105" s="75"/>
    </row>
    <row r="106" spans="1:13" ht="15.95" hidden="1" customHeight="1">
      <c r="A106" s="183"/>
      <c r="B106" s="180"/>
      <c r="C106" s="19" t="s">
        <v>200</v>
      </c>
      <c r="D106" s="19"/>
      <c r="E106" s="180"/>
      <c r="F106" s="16">
        <v>298</v>
      </c>
      <c r="G106" s="17" t="s">
        <v>431</v>
      </c>
      <c r="H106" s="17" t="str">
        <f t="shared" si="2"/>
        <v/>
      </c>
      <c r="I106" s="20"/>
      <c r="J106" s="19"/>
      <c r="K106" s="26"/>
      <c r="L106" s="75"/>
      <c r="M106" s="75"/>
    </row>
    <row r="107" spans="1:13" ht="96" customHeight="1">
      <c r="A107" s="183" t="s">
        <v>199</v>
      </c>
      <c r="B107" s="19" t="s">
        <v>198</v>
      </c>
      <c r="C107" s="19" t="s">
        <v>197</v>
      </c>
      <c r="D107" s="19" t="s">
        <v>196</v>
      </c>
      <c r="E107" s="19" t="s">
        <v>195</v>
      </c>
      <c r="F107" s="16">
        <v>300</v>
      </c>
      <c r="G107" s="17" t="s">
        <v>431</v>
      </c>
      <c r="H107" s="17" t="str">
        <f t="shared" si="2"/>
        <v/>
      </c>
      <c r="I107" s="184">
        <v>0</v>
      </c>
      <c r="J107" s="19"/>
      <c r="K107" s="26"/>
      <c r="L107" s="168"/>
      <c r="M107" s="168"/>
    </row>
    <row r="108" spans="1:13" ht="75">
      <c r="A108" s="183"/>
      <c r="B108" s="19" t="s">
        <v>194</v>
      </c>
      <c r="C108" s="19" t="s">
        <v>193</v>
      </c>
      <c r="D108" s="19"/>
      <c r="E108" s="19" t="s">
        <v>192</v>
      </c>
      <c r="F108" s="16">
        <v>301</v>
      </c>
      <c r="G108" s="17" t="s">
        <v>431</v>
      </c>
      <c r="H108" s="17" t="str">
        <f t="shared" si="2"/>
        <v/>
      </c>
      <c r="I108" s="184"/>
      <c r="J108" s="19"/>
      <c r="K108" s="26"/>
      <c r="L108" s="169"/>
      <c r="M108" s="169"/>
    </row>
    <row r="109" spans="1:13" ht="150" hidden="1" customHeight="1">
      <c r="A109" s="183"/>
      <c r="B109" s="19" t="s">
        <v>191</v>
      </c>
      <c r="C109" s="19" t="s">
        <v>190</v>
      </c>
      <c r="D109" s="19" t="s">
        <v>189</v>
      </c>
      <c r="E109" s="19" t="s">
        <v>188</v>
      </c>
      <c r="F109" s="16">
        <v>302</v>
      </c>
      <c r="G109" s="17" t="s">
        <v>431</v>
      </c>
      <c r="H109" s="17" t="str">
        <f t="shared" si="2"/>
        <v/>
      </c>
      <c r="I109" s="184"/>
      <c r="J109" s="19"/>
      <c r="K109" s="26"/>
      <c r="L109" s="169"/>
      <c r="M109" s="169"/>
    </row>
    <row r="110" spans="1:13" ht="135">
      <c r="A110" s="183"/>
      <c r="B110" s="19" t="s">
        <v>187</v>
      </c>
      <c r="C110" s="19" t="s">
        <v>186</v>
      </c>
      <c r="D110" s="19" t="s">
        <v>185</v>
      </c>
      <c r="E110" s="19" t="s">
        <v>184</v>
      </c>
      <c r="F110" s="16">
        <v>303</v>
      </c>
      <c r="G110" s="17" t="s">
        <v>431</v>
      </c>
      <c r="H110" s="17" t="str">
        <f t="shared" si="2"/>
        <v/>
      </c>
      <c r="I110" s="184"/>
      <c r="J110" s="27"/>
      <c r="K110" s="26"/>
      <c r="L110" s="170"/>
      <c r="M110" s="170"/>
    </row>
    <row r="111" spans="1:13" ht="192" customHeight="1">
      <c r="A111" s="183" t="s">
        <v>183</v>
      </c>
      <c r="B111" s="180" t="s">
        <v>182</v>
      </c>
      <c r="C111" s="19" t="s">
        <v>181</v>
      </c>
      <c r="D111" s="19" t="s">
        <v>176</v>
      </c>
      <c r="E111" s="180" t="s">
        <v>180</v>
      </c>
      <c r="F111" s="16">
        <v>452</v>
      </c>
      <c r="G111" s="17" t="s">
        <v>431</v>
      </c>
      <c r="H111" s="185" t="str">
        <f t="shared" si="2"/>
        <v/>
      </c>
      <c r="I111" s="184">
        <v>0</v>
      </c>
      <c r="J111" s="214"/>
      <c r="K111" s="214"/>
      <c r="L111" s="168"/>
      <c r="M111" s="168"/>
    </row>
    <row r="112" spans="1:13" ht="168.95" customHeight="1">
      <c r="A112" s="183"/>
      <c r="B112" s="180"/>
      <c r="C112" s="19" t="s">
        <v>179</v>
      </c>
      <c r="D112" s="19" t="s">
        <v>178</v>
      </c>
      <c r="E112" s="180"/>
      <c r="F112" s="16">
        <v>305</v>
      </c>
      <c r="G112" s="17" t="s">
        <v>431</v>
      </c>
      <c r="H112" s="186"/>
      <c r="I112" s="184"/>
      <c r="J112" s="215"/>
      <c r="K112" s="215"/>
      <c r="L112" s="169"/>
      <c r="M112" s="169"/>
    </row>
    <row r="113" spans="1:13" ht="171" customHeight="1">
      <c r="A113" s="183"/>
      <c r="B113" s="180"/>
      <c r="C113" s="19" t="s">
        <v>177</v>
      </c>
      <c r="D113" s="19" t="s">
        <v>176</v>
      </c>
      <c r="E113" s="180"/>
      <c r="F113" s="16">
        <v>306</v>
      </c>
      <c r="G113" s="17" t="s">
        <v>431</v>
      </c>
      <c r="H113" s="17" t="str">
        <f>IF(G113="SI",1,IF(G113="PARCIAL",0.5,IF(G113="NO APLICA","",0)))</f>
        <v/>
      </c>
      <c r="I113" s="184"/>
      <c r="J113" s="215"/>
      <c r="K113" s="215"/>
      <c r="L113" s="169"/>
      <c r="M113" s="169"/>
    </row>
    <row r="114" spans="1:13">
      <c r="A114" s="183"/>
      <c r="B114" s="180"/>
      <c r="C114" s="19" t="s">
        <v>175</v>
      </c>
      <c r="D114" s="19"/>
      <c r="E114" s="180"/>
      <c r="F114" s="16">
        <v>307</v>
      </c>
      <c r="G114" s="17" t="s">
        <v>431</v>
      </c>
      <c r="H114" s="17" t="str">
        <f>IF(G114="SI",1,IF(G114="PARCIAL",0.5,IF(G114="NO APLICA","",0)))</f>
        <v/>
      </c>
      <c r="I114" s="184"/>
      <c r="J114" s="215"/>
      <c r="K114" s="215"/>
      <c r="L114" s="169"/>
      <c r="M114" s="169"/>
    </row>
    <row r="115" spans="1:13" ht="60">
      <c r="A115" s="183"/>
      <c r="B115" s="180"/>
      <c r="C115" s="19" t="s">
        <v>174</v>
      </c>
      <c r="D115" s="19"/>
      <c r="E115" s="180"/>
      <c r="F115" s="16">
        <v>308</v>
      </c>
      <c r="G115" s="17" t="s">
        <v>431</v>
      </c>
      <c r="H115" s="17" t="str">
        <f>IF(G115="SI",1,IF(G115="PARCIAL",0.5,IF(G115="NO APLICA","",0)))</f>
        <v/>
      </c>
      <c r="I115" s="184"/>
      <c r="J115" s="216"/>
      <c r="K115" s="216"/>
      <c r="L115" s="170"/>
      <c r="M115" s="170"/>
    </row>
    <row r="116" spans="1:13" ht="138.94999999999999" hidden="1" customHeight="1">
      <c r="A116" s="183" t="s">
        <v>173</v>
      </c>
      <c r="B116" s="19" t="s">
        <v>172</v>
      </c>
      <c r="C116" s="19" t="s">
        <v>171</v>
      </c>
      <c r="D116" s="19"/>
      <c r="E116" s="19"/>
      <c r="F116" s="16">
        <v>748</v>
      </c>
      <c r="G116" s="17" t="s">
        <v>431</v>
      </c>
      <c r="H116" s="17" t="str">
        <f>IF(G116="SI",1,IF(G116="PARCIAL",0.5,IF(G116="NO APLICA","",0)))</f>
        <v/>
      </c>
      <c r="I116" s="184">
        <v>0</v>
      </c>
      <c r="J116" s="26"/>
      <c r="K116" s="26"/>
      <c r="L116" s="75"/>
      <c r="M116" s="75"/>
    </row>
    <row r="117" spans="1:13" ht="80.099999999999994" customHeight="1">
      <c r="A117" s="183"/>
      <c r="B117" s="180" t="s">
        <v>170</v>
      </c>
      <c r="C117" s="19" t="s">
        <v>169</v>
      </c>
      <c r="D117" s="19" t="s">
        <v>168</v>
      </c>
      <c r="E117" s="180" t="s">
        <v>167</v>
      </c>
      <c r="F117" s="16">
        <v>439</v>
      </c>
      <c r="G117" s="17" t="s">
        <v>431</v>
      </c>
      <c r="H117" s="185" t="str">
        <f>IF(G117="SI",1,IF(G117="PARCIAL",0.5,IF(G117="NO APLICA","",0)))</f>
        <v/>
      </c>
      <c r="I117" s="184"/>
      <c r="J117" s="214"/>
      <c r="K117" s="214"/>
      <c r="L117" s="168"/>
      <c r="M117" s="168"/>
    </row>
    <row r="118" spans="1:13" ht="30">
      <c r="A118" s="183"/>
      <c r="B118" s="180"/>
      <c r="C118" s="19" t="s">
        <v>158</v>
      </c>
      <c r="D118" s="19"/>
      <c r="E118" s="180"/>
      <c r="F118" s="16">
        <v>310</v>
      </c>
      <c r="G118" s="17" t="s">
        <v>431</v>
      </c>
      <c r="H118" s="186"/>
      <c r="I118" s="184"/>
      <c r="J118" s="215"/>
      <c r="K118" s="215"/>
      <c r="L118" s="169"/>
      <c r="M118" s="169"/>
    </row>
    <row r="119" spans="1:13" ht="30">
      <c r="A119" s="183"/>
      <c r="B119" s="180"/>
      <c r="C119" s="19" t="s">
        <v>157</v>
      </c>
      <c r="D119" s="19"/>
      <c r="E119" s="180"/>
      <c r="F119" s="16">
        <v>440</v>
      </c>
      <c r="G119" s="17" t="s">
        <v>431</v>
      </c>
      <c r="H119" s="17" t="str">
        <f t="shared" ref="H119:H127" si="3">IF(G119="SI",1,IF(G119="PARCIAL",0.5,IF(G119="NO APLICA","",0)))</f>
        <v/>
      </c>
      <c r="I119" s="184"/>
      <c r="J119" s="215"/>
      <c r="K119" s="215"/>
      <c r="L119" s="169"/>
      <c r="M119" s="169"/>
    </row>
    <row r="120" spans="1:13" ht="17.100000000000001" customHeight="1">
      <c r="A120" s="183"/>
      <c r="B120" s="180"/>
      <c r="C120" s="19" t="s">
        <v>156</v>
      </c>
      <c r="D120" s="19"/>
      <c r="E120" s="180"/>
      <c r="F120" s="16">
        <v>311</v>
      </c>
      <c r="G120" s="17" t="s">
        <v>431</v>
      </c>
      <c r="H120" s="17" t="str">
        <f t="shared" si="3"/>
        <v/>
      </c>
      <c r="I120" s="184"/>
      <c r="J120" s="215"/>
      <c r="K120" s="215"/>
      <c r="L120" s="169"/>
      <c r="M120" s="169"/>
    </row>
    <row r="121" spans="1:13" ht="30">
      <c r="A121" s="183"/>
      <c r="B121" s="180"/>
      <c r="C121" s="19" t="s">
        <v>166</v>
      </c>
      <c r="D121" s="19"/>
      <c r="E121" s="180"/>
      <c r="F121" s="16">
        <v>312</v>
      </c>
      <c r="G121" s="17" t="s">
        <v>431</v>
      </c>
      <c r="H121" s="17" t="str">
        <f t="shared" si="3"/>
        <v/>
      </c>
      <c r="I121" s="184"/>
      <c r="J121" s="215"/>
      <c r="K121" s="215"/>
      <c r="L121" s="169"/>
      <c r="M121" s="169"/>
    </row>
    <row r="122" spans="1:13">
      <c r="A122" s="183"/>
      <c r="B122" s="180"/>
      <c r="C122" s="19" t="s">
        <v>154</v>
      </c>
      <c r="D122" s="19"/>
      <c r="E122" s="180"/>
      <c r="F122" s="16">
        <v>313</v>
      </c>
      <c r="G122" s="17" t="s">
        <v>431</v>
      </c>
      <c r="H122" s="17" t="str">
        <f t="shared" si="3"/>
        <v/>
      </c>
      <c r="I122" s="184"/>
      <c r="J122" s="215"/>
      <c r="K122" s="215"/>
      <c r="L122" s="169"/>
      <c r="M122" s="169"/>
    </row>
    <row r="123" spans="1:13" ht="30">
      <c r="A123" s="183"/>
      <c r="B123" s="180"/>
      <c r="C123" s="19" t="s">
        <v>153</v>
      </c>
      <c r="D123" s="19"/>
      <c r="E123" s="180"/>
      <c r="F123" s="16">
        <v>314</v>
      </c>
      <c r="G123" s="17" t="s">
        <v>431</v>
      </c>
      <c r="H123" s="17" t="str">
        <f t="shared" si="3"/>
        <v/>
      </c>
      <c r="I123" s="184"/>
      <c r="J123" s="215"/>
      <c r="K123" s="215"/>
      <c r="L123" s="169"/>
      <c r="M123" s="169"/>
    </row>
    <row r="124" spans="1:13" ht="30">
      <c r="A124" s="183"/>
      <c r="B124" s="180"/>
      <c r="C124" s="19" t="s">
        <v>165</v>
      </c>
      <c r="D124" s="19"/>
      <c r="E124" s="180"/>
      <c r="F124" s="16">
        <v>315</v>
      </c>
      <c r="G124" s="17" t="s">
        <v>431</v>
      </c>
      <c r="H124" s="17" t="str">
        <f t="shared" si="3"/>
        <v/>
      </c>
      <c r="I124" s="184"/>
      <c r="J124" s="215"/>
      <c r="K124" s="215"/>
      <c r="L124" s="169"/>
      <c r="M124" s="169"/>
    </row>
    <row r="125" spans="1:13">
      <c r="A125" s="183"/>
      <c r="B125" s="180"/>
      <c r="C125" s="19" t="s">
        <v>164</v>
      </c>
      <c r="D125" s="19"/>
      <c r="E125" s="180"/>
      <c r="F125" s="16">
        <v>316</v>
      </c>
      <c r="G125" s="17" t="s">
        <v>431</v>
      </c>
      <c r="H125" s="17" t="str">
        <f t="shared" si="3"/>
        <v/>
      </c>
      <c r="I125" s="184"/>
      <c r="J125" s="215"/>
      <c r="K125" s="215"/>
      <c r="L125" s="169"/>
      <c r="M125" s="169"/>
    </row>
    <row r="126" spans="1:13" ht="83.1" customHeight="1">
      <c r="A126" s="183"/>
      <c r="B126" s="180"/>
      <c r="C126" s="19" t="s">
        <v>163</v>
      </c>
      <c r="D126" s="19"/>
      <c r="E126" s="180"/>
      <c r="F126" s="16">
        <v>441</v>
      </c>
      <c r="G126" s="17" t="s">
        <v>431</v>
      </c>
      <c r="H126" s="17" t="str">
        <f t="shared" si="3"/>
        <v/>
      </c>
      <c r="I126" s="184"/>
      <c r="J126" s="216"/>
      <c r="K126" s="216"/>
      <c r="L126" s="170"/>
      <c r="M126" s="170"/>
    </row>
    <row r="127" spans="1:13" ht="153.94999999999999" customHeight="1">
      <c r="A127" s="183"/>
      <c r="B127" s="180" t="s">
        <v>162</v>
      </c>
      <c r="C127" s="19" t="s">
        <v>161</v>
      </c>
      <c r="D127" s="19" t="s">
        <v>160</v>
      </c>
      <c r="E127" s="180" t="s">
        <v>159</v>
      </c>
      <c r="F127" s="16">
        <v>459</v>
      </c>
      <c r="G127" s="17" t="s">
        <v>431</v>
      </c>
      <c r="H127" s="185" t="str">
        <f t="shared" si="3"/>
        <v/>
      </c>
      <c r="I127" s="184"/>
      <c r="J127" s="214"/>
      <c r="K127" s="214"/>
      <c r="L127" s="168"/>
      <c r="M127" s="168"/>
    </row>
    <row r="128" spans="1:13" ht="30">
      <c r="A128" s="183"/>
      <c r="B128" s="180"/>
      <c r="C128" s="19" t="s">
        <v>158</v>
      </c>
      <c r="D128" s="19"/>
      <c r="E128" s="180"/>
      <c r="F128" s="16">
        <v>460</v>
      </c>
      <c r="G128" s="17" t="s">
        <v>431</v>
      </c>
      <c r="H128" s="186"/>
      <c r="I128" s="184"/>
      <c r="J128" s="215"/>
      <c r="K128" s="215"/>
      <c r="L128" s="169"/>
      <c r="M128" s="169"/>
    </row>
    <row r="129" spans="1:13" ht="30">
      <c r="A129" s="183"/>
      <c r="B129" s="180"/>
      <c r="C129" s="19" t="s">
        <v>157</v>
      </c>
      <c r="D129" s="19"/>
      <c r="E129" s="180"/>
      <c r="F129" s="16">
        <v>461</v>
      </c>
      <c r="G129" s="17" t="s">
        <v>431</v>
      </c>
      <c r="H129" s="17" t="str">
        <f t="shared" ref="H129:H143" si="4">IF(G129="SI",1,IF(G129="PARCIAL",0.5,IF(G129="NO APLICA","",0)))</f>
        <v/>
      </c>
      <c r="I129" s="184"/>
      <c r="J129" s="215"/>
      <c r="K129" s="215"/>
      <c r="L129" s="169"/>
      <c r="M129" s="169"/>
    </row>
    <row r="130" spans="1:13" ht="30">
      <c r="A130" s="183"/>
      <c r="B130" s="180"/>
      <c r="C130" s="19" t="s">
        <v>156</v>
      </c>
      <c r="D130" s="19"/>
      <c r="E130" s="180"/>
      <c r="F130" s="16">
        <v>462</v>
      </c>
      <c r="G130" s="17" t="s">
        <v>431</v>
      </c>
      <c r="H130" s="17" t="str">
        <f t="shared" si="4"/>
        <v/>
      </c>
      <c r="I130" s="184"/>
      <c r="J130" s="215"/>
      <c r="K130" s="215"/>
      <c r="L130" s="169"/>
      <c r="M130" s="169"/>
    </row>
    <row r="131" spans="1:13">
      <c r="A131" s="183"/>
      <c r="B131" s="180"/>
      <c r="C131" s="19" t="s">
        <v>155</v>
      </c>
      <c r="D131" s="19"/>
      <c r="E131" s="180"/>
      <c r="F131" s="16">
        <v>463</v>
      </c>
      <c r="G131" s="17" t="s">
        <v>431</v>
      </c>
      <c r="H131" s="17" t="str">
        <f t="shared" si="4"/>
        <v/>
      </c>
      <c r="I131" s="184"/>
      <c r="J131" s="215"/>
      <c r="K131" s="215"/>
      <c r="L131" s="169"/>
      <c r="M131" s="169"/>
    </row>
    <row r="132" spans="1:13">
      <c r="A132" s="183"/>
      <c r="B132" s="180"/>
      <c r="C132" s="19" t="s">
        <v>154</v>
      </c>
      <c r="D132" s="19"/>
      <c r="E132" s="180"/>
      <c r="F132" s="16">
        <v>464</v>
      </c>
      <c r="G132" s="17" t="s">
        <v>431</v>
      </c>
      <c r="H132" s="17" t="str">
        <f t="shared" si="4"/>
        <v/>
      </c>
      <c r="I132" s="184"/>
      <c r="J132" s="215"/>
      <c r="K132" s="215"/>
      <c r="L132" s="169"/>
      <c r="M132" s="169"/>
    </row>
    <row r="133" spans="1:13" ht="30">
      <c r="A133" s="183"/>
      <c r="B133" s="180"/>
      <c r="C133" s="19" t="s">
        <v>153</v>
      </c>
      <c r="D133" s="19"/>
      <c r="E133" s="180"/>
      <c r="F133" s="16">
        <v>465</v>
      </c>
      <c r="G133" s="17" t="s">
        <v>431</v>
      </c>
      <c r="H133" s="17" t="str">
        <f t="shared" si="4"/>
        <v/>
      </c>
      <c r="I133" s="184"/>
      <c r="J133" s="215"/>
      <c r="K133" s="215"/>
      <c r="L133" s="169"/>
      <c r="M133" s="169"/>
    </row>
    <row r="134" spans="1:13">
      <c r="A134" s="183"/>
      <c r="B134" s="180"/>
      <c r="C134" s="19" t="s">
        <v>152</v>
      </c>
      <c r="D134" s="19"/>
      <c r="E134" s="180"/>
      <c r="F134" s="16">
        <v>466</v>
      </c>
      <c r="G134" s="17" t="s">
        <v>431</v>
      </c>
      <c r="H134" s="17" t="str">
        <f t="shared" si="4"/>
        <v/>
      </c>
      <c r="I134" s="184"/>
      <c r="J134" s="215"/>
      <c r="K134" s="215"/>
      <c r="L134" s="169"/>
      <c r="M134" s="169"/>
    </row>
    <row r="135" spans="1:13" ht="30">
      <c r="A135" s="183"/>
      <c r="B135" s="180"/>
      <c r="C135" s="19" t="s">
        <v>151</v>
      </c>
      <c r="D135" s="19"/>
      <c r="E135" s="180"/>
      <c r="F135" s="16">
        <v>467</v>
      </c>
      <c r="G135" s="17" t="s">
        <v>431</v>
      </c>
      <c r="H135" s="17" t="str">
        <f t="shared" si="4"/>
        <v/>
      </c>
      <c r="I135" s="184"/>
      <c r="J135" s="215"/>
      <c r="K135" s="215"/>
      <c r="L135" s="169"/>
      <c r="M135" s="169"/>
    </row>
    <row r="136" spans="1:13">
      <c r="A136" s="183"/>
      <c r="B136" s="180"/>
      <c r="C136" s="19" t="s">
        <v>150</v>
      </c>
      <c r="D136" s="19"/>
      <c r="E136" s="180"/>
      <c r="F136" s="16">
        <v>468</v>
      </c>
      <c r="G136" s="17" t="s">
        <v>431</v>
      </c>
      <c r="H136" s="17" t="str">
        <f t="shared" si="4"/>
        <v/>
      </c>
      <c r="I136" s="184"/>
      <c r="J136" s="215"/>
      <c r="K136" s="215"/>
      <c r="L136" s="169"/>
      <c r="M136" s="169"/>
    </row>
    <row r="137" spans="1:13">
      <c r="A137" s="183"/>
      <c r="B137" s="180"/>
      <c r="C137" s="19" t="s">
        <v>149</v>
      </c>
      <c r="D137" s="19"/>
      <c r="E137" s="180"/>
      <c r="F137" s="16">
        <v>470</v>
      </c>
      <c r="G137" s="17" t="s">
        <v>431</v>
      </c>
      <c r="H137" s="17" t="str">
        <f t="shared" si="4"/>
        <v/>
      </c>
      <c r="I137" s="184"/>
      <c r="J137" s="215"/>
      <c r="K137" s="215"/>
      <c r="L137" s="169"/>
      <c r="M137" s="169"/>
    </row>
    <row r="138" spans="1:13">
      <c r="A138" s="183"/>
      <c r="B138" s="180"/>
      <c r="C138" s="19" t="s">
        <v>148</v>
      </c>
      <c r="D138" s="19"/>
      <c r="E138" s="180"/>
      <c r="F138" s="16">
        <v>471</v>
      </c>
      <c r="G138" s="17" t="s">
        <v>431</v>
      </c>
      <c r="H138" s="17" t="str">
        <f t="shared" si="4"/>
        <v/>
      </c>
      <c r="I138" s="184"/>
      <c r="J138" s="215"/>
      <c r="K138" s="215"/>
      <c r="L138" s="169"/>
      <c r="M138" s="169"/>
    </row>
    <row r="139" spans="1:13">
      <c r="A139" s="183"/>
      <c r="B139" s="180"/>
      <c r="C139" s="19" t="s">
        <v>147</v>
      </c>
      <c r="D139" s="19"/>
      <c r="E139" s="180"/>
      <c r="F139" s="16">
        <v>472</v>
      </c>
      <c r="G139" s="17" t="s">
        <v>431</v>
      </c>
      <c r="H139" s="17" t="str">
        <f t="shared" si="4"/>
        <v/>
      </c>
      <c r="I139" s="184"/>
      <c r="J139" s="215"/>
      <c r="K139" s="215"/>
      <c r="L139" s="169"/>
      <c r="M139" s="169"/>
    </row>
    <row r="140" spans="1:13">
      <c r="A140" s="183"/>
      <c r="B140" s="180"/>
      <c r="C140" s="19" t="s">
        <v>146</v>
      </c>
      <c r="D140" s="19"/>
      <c r="E140" s="180"/>
      <c r="F140" s="16">
        <v>473</v>
      </c>
      <c r="G140" s="17" t="s">
        <v>431</v>
      </c>
      <c r="H140" s="17" t="str">
        <f t="shared" si="4"/>
        <v/>
      </c>
      <c r="I140" s="184"/>
      <c r="J140" s="215"/>
      <c r="K140" s="215"/>
      <c r="L140" s="169"/>
      <c r="M140" s="169"/>
    </row>
    <row r="141" spans="1:13">
      <c r="A141" s="183"/>
      <c r="B141" s="180"/>
      <c r="C141" s="19" t="s">
        <v>145</v>
      </c>
      <c r="D141" s="19"/>
      <c r="E141" s="180"/>
      <c r="F141" s="16">
        <v>474</v>
      </c>
      <c r="G141" s="17" t="s">
        <v>431</v>
      </c>
      <c r="H141" s="17" t="str">
        <f t="shared" si="4"/>
        <v/>
      </c>
      <c r="I141" s="184"/>
      <c r="J141" s="215"/>
      <c r="K141" s="215"/>
      <c r="L141" s="169"/>
      <c r="M141" s="169"/>
    </row>
    <row r="142" spans="1:13" ht="77.099999999999994" customHeight="1">
      <c r="A142" s="183"/>
      <c r="B142" s="180"/>
      <c r="C142" s="19" t="s">
        <v>144</v>
      </c>
      <c r="D142" s="19"/>
      <c r="E142" s="180"/>
      <c r="F142" s="16">
        <v>475</v>
      </c>
      <c r="G142" s="17" t="s">
        <v>431</v>
      </c>
      <c r="H142" s="17" t="str">
        <f t="shared" si="4"/>
        <v/>
      </c>
      <c r="I142" s="184"/>
      <c r="J142" s="216"/>
      <c r="K142" s="216"/>
      <c r="L142" s="170"/>
      <c r="M142" s="170"/>
    </row>
    <row r="143" spans="1:13" ht="81" customHeight="1">
      <c r="A143" s="183"/>
      <c r="B143" s="180" t="s">
        <v>143</v>
      </c>
      <c r="C143" s="19" t="s">
        <v>142</v>
      </c>
      <c r="D143" s="19" t="s">
        <v>135</v>
      </c>
      <c r="E143" s="180" t="s">
        <v>141</v>
      </c>
      <c r="F143" s="16">
        <v>446</v>
      </c>
      <c r="G143" s="17" t="s">
        <v>431</v>
      </c>
      <c r="H143" s="185" t="str">
        <f t="shared" si="4"/>
        <v/>
      </c>
      <c r="I143" s="184"/>
      <c r="J143" s="214"/>
      <c r="K143" s="214"/>
      <c r="L143" s="168"/>
      <c r="M143" s="168"/>
    </row>
    <row r="144" spans="1:13" ht="78" customHeight="1">
      <c r="A144" s="183"/>
      <c r="B144" s="180"/>
      <c r="C144" s="19" t="s">
        <v>140</v>
      </c>
      <c r="D144" s="19" t="s">
        <v>135</v>
      </c>
      <c r="E144" s="180"/>
      <c r="F144" s="16">
        <v>330</v>
      </c>
      <c r="G144" s="17" t="s">
        <v>431</v>
      </c>
      <c r="H144" s="186"/>
      <c r="I144" s="184"/>
      <c r="J144" s="215"/>
      <c r="K144" s="215"/>
      <c r="L144" s="169"/>
      <c r="M144" s="169"/>
    </row>
    <row r="145" spans="1:13">
      <c r="A145" s="183"/>
      <c r="B145" s="180"/>
      <c r="C145" s="19" t="s">
        <v>139</v>
      </c>
      <c r="D145" s="19"/>
      <c r="E145" s="180"/>
      <c r="F145" s="16">
        <v>331</v>
      </c>
      <c r="G145" s="17" t="s">
        <v>431</v>
      </c>
      <c r="H145" s="17" t="str">
        <f t="shared" ref="H145:H204" si="5">IF(G145="SI",1,IF(G145="PARCIAL",0.5,IF(G145="NO APLICA","",0)))</f>
        <v/>
      </c>
      <c r="I145" s="184"/>
      <c r="J145" s="215"/>
      <c r="K145" s="215"/>
      <c r="L145" s="169"/>
      <c r="M145" s="169"/>
    </row>
    <row r="146" spans="1:13" ht="30">
      <c r="A146" s="183"/>
      <c r="B146" s="180"/>
      <c r="C146" s="19" t="s">
        <v>138</v>
      </c>
      <c r="D146" s="19"/>
      <c r="E146" s="180"/>
      <c r="F146" s="16">
        <v>332</v>
      </c>
      <c r="G146" s="17" t="s">
        <v>431</v>
      </c>
      <c r="H146" s="17" t="str">
        <f t="shared" si="5"/>
        <v/>
      </c>
      <c r="I146" s="184"/>
      <c r="J146" s="215"/>
      <c r="K146" s="215"/>
      <c r="L146" s="169"/>
      <c r="M146" s="169"/>
    </row>
    <row r="147" spans="1:13" ht="30">
      <c r="A147" s="183"/>
      <c r="B147" s="180"/>
      <c r="C147" s="19" t="s">
        <v>137</v>
      </c>
      <c r="D147" s="19"/>
      <c r="E147" s="180"/>
      <c r="F147" s="16">
        <v>333</v>
      </c>
      <c r="G147" s="17" t="s">
        <v>431</v>
      </c>
      <c r="H147" s="17" t="str">
        <f t="shared" si="5"/>
        <v/>
      </c>
      <c r="I147" s="184"/>
      <c r="J147" s="215"/>
      <c r="K147" s="215"/>
      <c r="L147" s="169"/>
      <c r="M147" s="169"/>
    </row>
    <row r="148" spans="1:13" ht="78" customHeight="1">
      <c r="A148" s="183"/>
      <c r="B148" s="180"/>
      <c r="C148" s="19" t="s">
        <v>136</v>
      </c>
      <c r="D148" s="19" t="s">
        <v>135</v>
      </c>
      <c r="E148" s="180"/>
      <c r="F148" s="16">
        <v>334</v>
      </c>
      <c r="G148" s="17" t="s">
        <v>431</v>
      </c>
      <c r="H148" s="17" t="str">
        <f t="shared" si="5"/>
        <v/>
      </c>
      <c r="I148" s="184"/>
      <c r="J148" s="215"/>
      <c r="K148" s="215"/>
      <c r="L148" s="169"/>
      <c r="M148" s="169"/>
    </row>
    <row r="149" spans="1:13">
      <c r="A149" s="183"/>
      <c r="B149" s="180"/>
      <c r="C149" s="19" t="s">
        <v>134</v>
      </c>
      <c r="D149" s="19"/>
      <c r="E149" s="180"/>
      <c r="F149" s="16">
        <v>335</v>
      </c>
      <c r="G149" s="17" t="s">
        <v>431</v>
      </c>
      <c r="H149" s="17" t="str">
        <f t="shared" si="5"/>
        <v/>
      </c>
      <c r="I149" s="184"/>
      <c r="J149" s="215"/>
      <c r="K149" s="215"/>
      <c r="L149" s="169"/>
      <c r="M149" s="169"/>
    </row>
    <row r="150" spans="1:13">
      <c r="A150" s="183"/>
      <c r="B150" s="180"/>
      <c r="C150" s="19" t="s">
        <v>133</v>
      </c>
      <c r="D150" s="19"/>
      <c r="E150" s="180"/>
      <c r="F150" s="16">
        <v>336</v>
      </c>
      <c r="G150" s="17" t="s">
        <v>431</v>
      </c>
      <c r="H150" s="17" t="str">
        <f t="shared" si="5"/>
        <v/>
      </c>
      <c r="I150" s="184"/>
      <c r="J150" s="215"/>
      <c r="K150" s="215"/>
      <c r="L150" s="169"/>
      <c r="M150" s="169"/>
    </row>
    <row r="151" spans="1:13" ht="30">
      <c r="A151" s="183"/>
      <c r="B151" s="180"/>
      <c r="C151" s="19" t="s">
        <v>132</v>
      </c>
      <c r="D151" s="19"/>
      <c r="E151" s="180"/>
      <c r="F151" s="16">
        <v>337</v>
      </c>
      <c r="G151" s="17" t="s">
        <v>431</v>
      </c>
      <c r="H151" s="17" t="str">
        <f t="shared" si="5"/>
        <v/>
      </c>
      <c r="I151" s="184"/>
      <c r="J151" s="215"/>
      <c r="K151" s="215"/>
      <c r="L151" s="169"/>
      <c r="M151" s="169"/>
    </row>
    <row r="152" spans="1:13" ht="30">
      <c r="A152" s="183"/>
      <c r="B152" s="180"/>
      <c r="C152" s="19" t="s">
        <v>131</v>
      </c>
      <c r="D152" s="19"/>
      <c r="E152" s="180"/>
      <c r="F152" s="16">
        <v>338</v>
      </c>
      <c r="G152" s="17" t="s">
        <v>431</v>
      </c>
      <c r="H152" s="17" t="str">
        <f t="shared" si="5"/>
        <v/>
      </c>
      <c r="I152" s="184"/>
      <c r="J152" s="215"/>
      <c r="K152" s="215"/>
      <c r="L152" s="169"/>
      <c r="M152" s="169"/>
    </row>
    <row r="153" spans="1:13" ht="138" customHeight="1">
      <c r="A153" s="183"/>
      <c r="B153" s="180"/>
      <c r="C153" s="19" t="s">
        <v>130</v>
      </c>
      <c r="D153" s="19"/>
      <c r="E153" s="180"/>
      <c r="F153" s="16">
        <v>339</v>
      </c>
      <c r="G153" s="17" t="s">
        <v>431</v>
      </c>
      <c r="H153" s="17" t="str">
        <f t="shared" si="5"/>
        <v/>
      </c>
      <c r="I153" s="184"/>
      <c r="J153" s="215"/>
      <c r="K153" s="215"/>
      <c r="L153" s="169"/>
      <c r="M153" s="169"/>
    </row>
    <row r="154" spans="1:13" ht="77.099999999999994" customHeight="1">
      <c r="A154" s="183"/>
      <c r="B154" s="180"/>
      <c r="C154" s="19" t="s">
        <v>129</v>
      </c>
      <c r="D154" s="19"/>
      <c r="E154" s="180"/>
      <c r="F154" s="16">
        <v>340</v>
      </c>
      <c r="G154" s="17" t="s">
        <v>431</v>
      </c>
      <c r="H154" s="17" t="str">
        <f t="shared" si="5"/>
        <v/>
      </c>
      <c r="I154" s="184"/>
      <c r="J154" s="216"/>
      <c r="K154" s="216"/>
      <c r="L154" s="170"/>
      <c r="M154" s="170"/>
    </row>
    <row r="155" spans="1:13" ht="180" hidden="1">
      <c r="A155" s="183"/>
      <c r="B155" s="180" t="s">
        <v>128</v>
      </c>
      <c r="C155" s="19" t="s">
        <v>127</v>
      </c>
      <c r="D155" s="19" t="s">
        <v>126</v>
      </c>
      <c r="E155" s="180" t="s">
        <v>125</v>
      </c>
      <c r="F155" s="16">
        <v>341</v>
      </c>
      <c r="G155" s="17"/>
      <c r="H155" s="17">
        <f t="shared" si="5"/>
        <v>0</v>
      </c>
      <c r="I155" s="20"/>
      <c r="J155" s="19"/>
      <c r="K155" s="26"/>
      <c r="L155" s="75"/>
      <c r="M155" s="75"/>
    </row>
    <row r="156" spans="1:13" ht="90" hidden="1">
      <c r="A156" s="183"/>
      <c r="B156" s="180"/>
      <c r="C156" s="19" t="s">
        <v>124</v>
      </c>
      <c r="D156" s="19"/>
      <c r="E156" s="180"/>
      <c r="F156" s="16">
        <v>448</v>
      </c>
      <c r="G156" s="17"/>
      <c r="H156" s="17">
        <f t="shared" si="5"/>
        <v>0</v>
      </c>
      <c r="I156" s="20"/>
      <c r="J156" s="19"/>
      <c r="K156" s="26"/>
      <c r="L156" s="75"/>
      <c r="M156" s="75"/>
    </row>
    <row r="157" spans="1:13" ht="90" hidden="1">
      <c r="A157" s="183"/>
      <c r="B157" s="180" t="s">
        <v>123</v>
      </c>
      <c r="C157" s="19" t="s">
        <v>122</v>
      </c>
      <c r="D157" s="19" t="s">
        <v>121</v>
      </c>
      <c r="E157" s="180" t="s">
        <v>120</v>
      </c>
      <c r="F157" s="16">
        <v>342</v>
      </c>
      <c r="G157" s="17"/>
      <c r="H157" s="17">
        <f t="shared" si="5"/>
        <v>0</v>
      </c>
      <c r="I157" s="20"/>
      <c r="J157" s="19"/>
      <c r="K157" s="26"/>
      <c r="L157" s="75"/>
      <c r="M157" s="75"/>
    </row>
    <row r="158" spans="1:13" ht="90" hidden="1">
      <c r="A158" s="183"/>
      <c r="B158" s="180"/>
      <c r="C158" s="19" t="s">
        <v>119</v>
      </c>
      <c r="D158" s="19"/>
      <c r="E158" s="180"/>
      <c r="F158" s="16">
        <v>450</v>
      </c>
      <c r="G158" s="17"/>
      <c r="H158" s="17">
        <f t="shared" si="5"/>
        <v>0</v>
      </c>
      <c r="I158" s="20"/>
      <c r="J158" s="19"/>
      <c r="K158" s="26"/>
      <c r="L158" s="75"/>
      <c r="M158" s="75"/>
    </row>
    <row r="159" spans="1:13" ht="90" hidden="1">
      <c r="A159" s="183"/>
      <c r="B159" s="180" t="s">
        <v>118</v>
      </c>
      <c r="C159" s="19" t="s">
        <v>117</v>
      </c>
      <c r="D159" s="19" t="s">
        <v>116</v>
      </c>
      <c r="E159" s="180" t="s">
        <v>115</v>
      </c>
      <c r="F159" s="16">
        <v>343</v>
      </c>
      <c r="G159" s="17"/>
      <c r="H159" s="17">
        <f t="shared" si="5"/>
        <v>0</v>
      </c>
      <c r="I159" s="20"/>
      <c r="J159" s="19"/>
      <c r="K159" s="26"/>
      <c r="L159" s="75"/>
      <c r="M159" s="75"/>
    </row>
    <row r="160" spans="1:13" hidden="1">
      <c r="A160" s="183"/>
      <c r="B160" s="180"/>
      <c r="C160" s="19" t="s">
        <v>114</v>
      </c>
      <c r="D160" s="19"/>
      <c r="E160" s="180"/>
      <c r="F160" s="16">
        <v>344</v>
      </c>
      <c r="G160" s="17"/>
      <c r="H160" s="17">
        <f t="shared" si="5"/>
        <v>0</v>
      </c>
      <c r="I160" s="20"/>
      <c r="J160" s="19"/>
      <c r="K160" s="26"/>
      <c r="L160" s="75"/>
      <c r="M160" s="75"/>
    </row>
    <row r="161" spans="1:13" ht="30" hidden="1">
      <c r="A161" s="183"/>
      <c r="B161" s="180" t="s">
        <v>113</v>
      </c>
      <c r="C161" s="19" t="s">
        <v>112</v>
      </c>
      <c r="D161" s="19"/>
      <c r="E161" s="180" t="s">
        <v>111</v>
      </c>
      <c r="F161" s="16">
        <v>345</v>
      </c>
      <c r="G161" s="17"/>
      <c r="H161" s="17">
        <f t="shared" si="5"/>
        <v>0</v>
      </c>
      <c r="I161" s="20"/>
      <c r="J161" s="19"/>
      <c r="K161" s="26"/>
      <c r="L161" s="75"/>
      <c r="M161" s="75"/>
    </row>
    <row r="162" spans="1:13" ht="90" hidden="1">
      <c r="A162" s="183"/>
      <c r="B162" s="180"/>
      <c r="C162" s="19" t="s">
        <v>110</v>
      </c>
      <c r="D162" s="19" t="s">
        <v>109</v>
      </c>
      <c r="E162" s="180"/>
      <c r="F162" s="16">
        <v>346</v>
      </c>
      <c r="G162" s="17"/>
      <c r="H162" s="17">
        <f t="shared" si="5"/>
        <v>0</v>
      </c>
      <c r="I162" s="20"/>
      <c r="J162" s="19"/>
      <c r="K162" s="26"/>
      <c r="L162" s="75"/>
      <c r="M162" s="75"/>
    </row>
    <row r="163" spans="1:13" ht="105" hidden="1">
      <c r="A163" s="183"/>
      <c r="B163" s="19" t="s">
        <v>108</v>
      </c>
      <c r="C163" s="19" t="s">
        <v>107</v>
      </c>
      <c r="D163" s="19" t="s">
        <v>106</v>
      </c>
      <c r="E163" s="19" t="s">
        <v>105</v>
      </c>
      <c r="F163" s="16">
        <v>347</v>
      </c>
      <c r="G163" s="17"/>
      <c r="H163" s="17">
        <f t="shared" si="5"/>
        <v>0</v>
      </c>
      <c r="I163" s="20"/>
      <c r="J163" s="19"/>
      <c r="K163" s="26"/>
      <c r="L163" s="75"/>
      <c r="M163" s="75"/>
    </row>
    <row r="164" spans="1:13" ht="75" hidden="1">
      <c r="A164" s="183"/>
      <c r="B164" s="180" t="s">
        <v>104</v>
      </c>
      <c r="C164" s="19" t="s">
        <v>103</v>
      </c>
      <c r="D164" s="19" t="s">
        <v>102</v>
      </c>
      <c r="E164" s="180" t="s">
        <v>101</v>
      </c>
      <c r="F164" s="16">
        <v>348</v>
      </c>
      <c r="G164" s="17"/>
      <c r="H164" s="17">
        <f t="shared" si="5"/>
        <v>0</v>
      </c>
      <c r="I164" s="20"/>
      <c r="J164" s="19"/>
      <c r="K164" s="26"/>
      <c r="L164" s="75"/>
      <c r="M164" s="75"/>
    </row>
    <row r="165" spans="1:13" ht="75" hidden="1">
      <c r="A165" s="183"/>
      <c r="B165" s="180"/>
      <c r="C165" s="19" t="s">
        <v>100</v>
      </c>
      <c r="D165" s="19" t="s">
        <v>99</v>
      </c>
      <c r="E165" s="180"/>
      <c r="F165" s="16">
        <v>451</v>
      </c>
      <c r="G165" s="31"/>
      <c r="H165" s="17">
        <f t="shared" si="5"/>
        <v>0</v>
      </c>
      <c r="I165" s="20"/>
      <c r="J165" s="26"/>
      <c r="K165" s="26"/>
      <c r="L165" s="75"/>
      <c r="M165" s="75"/>
    </row>
    <row r="166" spans="1:13" hidden="1">
      <c r="A166" s="183"/>
      <c r="B166" s="180"/>
      <c r="C166" s="19" t="s">
        <v>98</v>
      </c>
      <c r="D166" s="19"/>
      <c r="E166" s="180"/>
      <c r="F166" s="16">
        <v>349</v>
      </c>
      <c r="G166" s="17"/>
      <c r="H166" s="17">
        <f t="shared" si="5"/>
        <v>0</v>
      </c>
      <c r="I166" s="20"/>
      <c r="J166" s="19"/>
      <c r="K166" s="26"/>
      <c r="L166" s="75"/>
      <c r="M166" s="75"/>
    </row>
    <row r="167" spans="1:13" ht="30" hidden="1">
      <c r="A167" s="183"/>
      <c r="B167" s="180"/>
      <c r="C167" s="19" t="s">
        <v>97</v>
      </c>
      <c r="D167" s="19"/>
      <c r="E167" s="180"/>
      <c r="F167" s="16">
        <v>350</v>
      </c>
      <c r="G167" s="17"/>
      <c r="H167" s="17">
        <f t="shared" si="5"/>
        <v>0</v>
      </c>
      <c r="I167" s="20"/>
      <c r="J167" s="19"/>
      <c r="K167" s="26"/>
      <c r="L167" s="75"/>
      <c r="M167" s="75"/>
    </row>
    <row r="168" spans="1:13" hidden="1">
      <c r="A168" s="183"/>
      <c r="B168" s="180"/>
      <c r="C168" s="19" t="s">
        <v>96</v>
      </c>
      <c r="D168" s="19"/>
      <c r="E168" s="180"/>
      <c r="F168" s="16">
        <v>351</v>
      </c>
      <c r="G168" s="17"/>
      <c r="H168" s="17">
        <f t="shared" si="5"/>
        <v>0</v>
      </c>
      <c r="I168" s="20"/>
      <c r="J168" s="19"/>
      <c r="K168" s="26"/>
      <c r="L168" s="75"/>
      <c r="M168" s="75"/>
    </row>
    <row r="169" spans="1:13" ht="30" hidden="1">
      <c r="A169" s="183"/>
      <c r="B169" s="180"/>
      <c r="C169" s="19" t="s">
        <v>95</v>
      </c>
      <c r="D169" s="19"/>
      <c r="E169" s="180"/>
      <c r="F169" s="16">
        <v>352</v>
      </c>
      <c r="G169" s="17"/>
      <c r="H169" s="17">
        <f t="shared" si="5"/>
        <v>0</v>
      </c>
      <c r="I169" s="20"/>
      <c r="J169" s="19"/>
      <c r="K169" s="26"/>
      <c r="L169" s="75"/>
      <c r="M169" s="75"/>
    </row>
    <row r="170" spans="1:13" ht="105" hidden="1">
      <c r="A170" s="181" t="s">
        <v>94</v>
      </c>
      <c r="B170" s="19" t="s">
        <v>93</v>
      </c>
      <c r="C170" s="19" t="s">
        <v>92</v>
      </c>
      <c r="D170" s="19" t="s">
        <v>91</v>
      </c>
      <c r="E170" s="19" t="s">
        <v>91</v>
      </c>
      <c r="F170" s="16">
        <v>400</v>
      </c>
      <c r="G170" s="17"/>
      <c r="H170" s="17">
        <f t="shared" si="5"/>
        <v>0</v>
      </c>
      <c r="I170" s="20"/>
      <c r="J170" s="19"/>
      <c r="K170" s="26"/>
      <c r="L170" s="75"/>
      <c r="M170" s="75"/>
    </row>
    <row r="171" spans="1:13" hidden="1">
      <c r="A171" s="181"/>
      <c r="B171" s="180" t="s">
        <v>90</v>
      </c>
      <c r="C171" s="19" t="s">
        <v>89</v>
      </c>
      <c r="D171" s="19"/>
      <c r="E171" s="179" t="s">
        <v>78</v>
      </c>
      <c r="F171" s="16">
        <v>401</v>
      </c>
      <c r="G171" s="33"/>
      <c r="H171" s="17">
        <f t="shared" si="5"/>
        <v>0</v>
      </c>
      <c r="I171" s="20"/>
      <c r="J171" s="26"/>
      <c r="K171" s="26"/>
      <c r="L171" s="75"/>
      <c r="M171" s="75"/>
    </row>
    <row r="172" spans="1:13" ht="60" hidden="1">
      <c r="A172" s="181"/>
      <c r="B172" s="180"/>
      <c r="C172" s="19" t="s">
        <v>88</v>
      </c>
      <c r="D172" s="19" t="s">
        <v>87</v>
      </c>
      <c r="E172" s="179"/>
      <c r="F172" s="16"/>
      <c r="G172" s="33"/>
      <c r="H172" s="17">
        <f t="shared" si="5"/>
        <v>0</v>
      </c>
      <c r="I172" s="20"/>
      <c r="J172" s="26"/>
      <c r="K172" s="26"/>
      <c r="L172" s="75"/>
      <c r="M172" s="75"/>
    </row>
    <row r="173" spans="1:13" ht="75" hidden="1">
      <c r="A173" s="181"/>
      <c r="B173" s="180"/>
      <c r="C173" s="19" t="s">
        <v>86</v>
      </c>
      <c r="D173" s="19" t="s">
        <v>85</v>
      </c>
      <c r="E173" s="179"/>
      <c r="F173" s="16"/>
      <c r="G173" s="33"/>
      <c r="H173" s="17">
        <f t="shared" si="5"/>
        <v>0</v>
      </c>
      <c r="I173" s="20"/>
      <c r="J173" s="26"/>
      <c r="K173" s="26"/>
      <c r="L173" s="75"/>
      <c r="M173" s="75"/>
    </row>
    <row r="174" spans="1:13" ht="90" hidden="1">
      <c r="A174" s="181"/>
      <c r="B174" s="180"/>
      <c r="C174" s="19" t="s">
        <v>84</v>
      </c>
      <c r="D174" s="19" t="s">
        <v>83</v>
      </c>
      <c r="E174" s="179"/>
      <c r="F174" s="16"/>
      <c r="G174" s="33"/>
      <c r="H174" s="17">
        <f t="shared" si="5"/>
        <v>0</v>
      </c>
      <c r="I174" s="20"/>
      <c r="J174" s="26"/>
      <c r="K174" s="26"/>
      <c r="L174" s="75"/>
      <c r="M174" s="75"/>
    </row>
    <row r="175" spans="1:13" ht="135" hidden="1">
      <c r="A175" s="181"/>
      <c r="B175" s="180"/>
      <c r="C175" s="19" t="s">
        <v>82</v>
      </c>
      <c r="D175" s="19" t="s">
        <v>81</v>
      </c>
      <c r="E175" s="34" t="s">
        <v>80</v>
      </c>
      <c r="F175" s="16">
        <v>415</v>
      </c>
      <c r="G175" s="17"/>
      <c r="H175" s="17">
        <f t="shared" si="5"/>
        <v>0</v>
      </c>
      <c r="I175" s="20"/>
      <c r="J175" s="19"/>
      <c r="K175" s="26"/>
      <c r="L175" s="75"/>
      <c r="M175" s="75"/>
    </row>
    <row r="176" spans="1:13" hidden="1">
      <c r="A176" s="181"/>
      <c r="B176" s="180"/>
      <c r="C176" s="19" t="s">
        <v>79</v>
      </c>
      <c r="D176" s="19"/>
      <c r="E176" s="182" t="s">
        <v>78</v>
      </c>
      <c r="F176" s="16">
        <v>416</v>
      </c>
      <c r="G176" s="33"/>
      <c r="H176" s="17">
        <f t="shared" si="5"/>
        <v>0</v>
      </c>
      <c r="I176" s="20"/>
      <c r="J176" s="26"/>
      <c r="K176" s="26"/>
      <c r="L176" s="75"/>
      <c r="M176" s="75"/>
    </row>
    <row r="177" spans="1:13" ht="240" hidden="1">
      <c r="A177" s="181"/>
      <c r="B177" s="180"/>
      <c r="C177" s="19" t="s">
        <v>77</v>
      </c>
      <c r="D177" s="19" t="s">
        <v>76</v>
      </c>
      <c r="E177" s="182"/>
      <c r="F177" s="16">
        <v>417</v>
      </c>
      <c r="G177" s="17"/>
      <c r="H177" s="17">
        <f t="shared" si="5"/>
        <v>0</v>
      </c>
      <c r="I177" s="20"/>
      <c r="J177" s="19"/>
      <c r="K177" s="26"/>
      <c r="L177" s="75"/>
      <c r="M177" s="75"/>
    </row>
    <row r="178" spans="1:13" ht="45" hidden="1">
      <c r="A178" s="181"/>
      <c r="B178" s="180"/>
      <c r="C178" s="19" t="s">
        <v>75</v>
      </c>
      <c r="D178" s="19" t="s">
        <v>74</v>
      </c>
      <c r="E178" s="182"/>
      <c r="F178" s="16">
        <v>418</v>
      </c>
      <c r="G178" s="17"/>
      <c r="H178" s="17">
        <f t="shared" si="5"/>
        <v>0</v>
      </c>
      <c r="I178" s="20"/>
      <c r="J178" s="19"/>
      <c r="K178" s="26"/>
      <c r="L178" s="75"/>
      <c r="M178" s="75"/>
    </row>
    <row r="179" spans="1:13" ht="120" hidden="1">
      <c r="A179" s="181"/>
      <c r="B179" s="180"/>
      <c r="C179" s="19" t="s">
        <v>73</v>
      </c>
      <c r="D179" s="19" t="s">
        <v>72</v>
      </c>
      <c r="E179" s="182"/>
      <c r="F179" s="16">
        <v>419</v>
      </c>
      <c r="G179" s="17"/>
      <c r="H179" s="17">
        <f t="shared" si="5"/>
        <v>0</v>
      </c>
      <c r="I179" s="20"/>
      <c r="J179" s="19"/>
      <c r="K179" s="26"/>
      <c r="L179" s="75"/>
      <c r="M179" s="75"/>
    </row>
    <row r="180" spans="1:13" hidden="1">
      <c r="A180" s="181"/>
      <c r="B180" s="180"/>
      <c r="C180" s="19" t="s">
        <v>71</v>
      </c>
      <c r="D180" s="19"/>
      <c r="E180" s="182"/>
      <c r="F180" s="16">
        <v>420</v>
      </c>
      <c r="G180" s="17"/>
      <c r="H180" s="17">
        <f t="shared" si="5"/>
        <v>0</v>
      </c>
      <c r="I180" s="20"/>
      <c r="J180" s="19"/>
      <c r="K180" s="26"/>
      <c r="L180" s="75"/>
      <c r="M180" s="75"/>
    </row>
    <row r="181" spans="1:13" hidden="1">
      <c r="A181" s="181"/>
      <c r="B181" s="180"/>
      <c r="C181" s="19" t="s">
        <v>70</v>
      </c>
      <c r="D181" s="19"/>
      <c r="E181" s="182"/>
      <c r="F181" s="16">
        <v>421</v>
      </c>
      <c r="G181" s="17"/>
      <c r="H181" s="17">
        <f t="shared" si="5"/>
        <v>0</v>
      </c>
      <c r="I181" s="20"/>
      <c r="J181" s="19"/>
      <c r="K181" s="26"/>
      <c r="L181" s="75"/>
      <c r="M181" s="75"/>
    </row>
    <row r="182" spans="1:13" hidden="1">
      <c r="A182" s="181"/>
      <c r="B182" s="180"/>
      <c r="C182" s="19" t="s">
        <v>69</v>
      </c>
      <c r="D182" s="19"/>
      <c r="E182" s="182"/>
      <c r="F182" s="16">
        <v>422</v>
      </c>
      <c r="G182" s="17"/>
      <c r="H182" s="17">
        <f t="shared" si="5"/>
        <v>0</v>
      </c>
      <c r="I182" s="20"/>
      <c r="J182" s="19"/>
      <c r="K182" s="26"/>
      <c r="L182" s="75"/>
      <c r="M182" s="75"/>
    </row>
    <row r="183" spans="1:13" ht="45" hidden="1">
      <c r="A183" s="181"/>
      <c r="B183" s="180"/>
      <c r="C183" s="19" t="s">
        <v>68</v>
      </c>
      <c r="D183" s="19" t="s">
        <v>67</v>
      </c>
      <c r="E183" s="182"/>
      <c r="F183" s="16">
        <v>423</v>
      </c>
      <c r="G183" s="17"/>
      <c r="H183" s="17">
        <f t="shared" si="5"/>
        <v>0</v>
      </c>
      <c r="I183" s="20"/>
      <c r="J183" s="19"/>
      <c r="K183" s="26"/>
      <c r="L183" s="75"/>
      <c r="M183" s="75"/>
    </row>
    <row r="184" spans="1:13" ht="45" hidden="1">
      <c r="A184" s="181"/>
      <c r="B184" s="180"/>
      <c r="C184" s="19" t="s">
        <v>66</v>
      </c>
      <c r="D184" s="19" t="s">
        <v>65</v>
      </c>
      <c r="E184" s="182"/>
      <c r="F184" s="16">
        <v>424</v>
      </c>
      <c r="G184" s="17"/>
      <c r="H184" s="17">
        <f t="shared" si="5"/>
        <v>0</v>
      </c>
      <c r="I184" s="20"/>
      <c r="J184" s="19"/>
      <c r="K184" s="26"/>
      <c r="L184" s="75"/>
      <c r="M184" s="75"/>
    </row>
    <row r="185" spans="1:13" ht="60" hidden="1">
      <c r="A185" s="181"/>
      <c r="B185" s="180"/>
      <c r="C185" s="19" t="s">
        <v>64</v>
      </c>
      <c r="D185" s="19" t="s">
        <v>63</v>
      </c>
      <c r="E185" s="182"/>
      <c r="F185" s="16">
        <v>425</v>
      </c>
      <c r="G185" s="17"/>
      <c r="H185" s="17">
        <f t="shared" si="5"/>
        <v>0</v>
      </c>
      <c r="I185" s="20"/>
      <c r="J185" s="19"/>
      <c r="K185" s="26"/>
      <c r="L185" s="75"/>
      <c r="M185" s="75"/>
    </row>
    <row r="186" spans="1:13" ht="75" hidden="1">
      <c r="A186" s="181"/>
      <c r="B186" s="180"/>
      <c r="C186" s="19" t="s">
        <v>62</v>
      </c>
      <c r="D186" s="19" t="s">
        <v>61</v>
      </c>
      <c r="E186" s="182"/>
      <c r="F186" s="16">
        <v>426</v>
      </c>
      <c r="G186" s="17"/>
      <c r="H186" s="17">
        <f t="shared" si="5"/>
        <v>0</v>
      </c>
      <c r="I186" s="20"/>
      <c r="J186" s="19"/>
      <c r="K186" s="26"/>
      <c r="L186" s="75"/>
      <c r="M186" s="75"/>
    </row>
    <row r="187" spans="1:13" ht="120" hidden="1">
      <c r="A187" s="181"/>
      <c r="B187" s="180"/>
      <c r="C187" s="19" t="s">
        <v>60</v>
      </c>
      <c r="D187" s="19" t="s">
        <v>59</v>
      </c>
      <c r="E187" s="182"/>
      <c r="F187" s="16">
        <v>427</v>
      </c>
      <c r="G187" s="17"/>
      <c r="H187" s="17">
        <f t="shared" si="5"/>
        <v>0</v>
      </c>
      <c r="I187" s="20"/>
      <c r="J187" s="19"/>
      <c r="K187" s="26"/>
      <c r="L187" s="75"/>
      <c r="M187" s="75"/>
    </row>
    <row r="188" spans="1:13" ht="180" hidden="1">
      <c r="A188" s="181"/>
      <c r="B188" s="180"/>
      <c r="C188" s="19" t="s">
        <v>58</v>
      </c>
      <c r="D188" s="19" t="s">
        <v>57</v>
      </c>
      <c r="E188" s="182"/>
      <c r="F188" s="16">
        <v>428</v>
      </c>
      <c r="G188" s="17"/>
      <c r="H188" s="17">
        <f t="shared" si="5"/>
        <v>0</v>
      </c>
      <c r="I188" s="20"/>
      <c r="J188" s="19"/>
      <c r="K188" s="26"/>
      <c r="L188" s="75"/>
      <c r="M188" s="75"/>
    </row>
    <row r="189" spans="1:13" ht="180" hidden="1">
      <c r="A189" s="181"/>
      <c r="B189" s="180"/>
      <c r="C189" s="19" t="s">
        <v>56</v>
      </c>
      <c r="D189" s="19" t="s">
        <v>55</v>
      </c>
      <c r="E189" s="182"/>
      <c r="F189" s="16">
        <v>430</v>
      </c>
      <c r="G189" s="17"/>
      <c r="H189" s="17">
        <f t="shared" si="5"/>
        <v>0</v>
      </c>
      <c r="I189" s="20"/>
      <c r="J189" s="19"/>
      <c r="K189" s="26"/>
      <c r="L189" s="75"/>
      <c r="M189" s="75"/>
    </row>
    <row r="190" spans="1:13" ht="105" hidden="1">
      <c r="A190" s="181"/>
      <c r="B190" s="180"/>
      <c r="C190" s="19" t="s">
        <v>54</v>
      </c>
      <c r="D190" s="19" t="s">
        <v>53</v>
      </c>
      <c r="E190" s="182"/>
      <c r="F190" s="16">
        <v>431</v>
      </c>
      <c r="G190" s="17"/>
      <c r="H190" s="17">
        <f t="shared" si="5"/>
        <v>0</v>
      </c>
      <c r="I190" s="20"/>
      <c r="J190" s="19"/>
      <c r="K190" s="26"/>
      <c r="L190" s="75"/>
      <c r="M190" s="75"/>
    </row>
    <row r="191" spans="1:13" ht="150" hidden="1">
      <c r="A191" s="181"/>
      <c r="B191" s="180"/>
      <c r="C191" s="19" t="s">
        <v>52</v>
      </c>
      <c r="D191" s="19" t="s">
        <v>51</v>
      </c>
      <c r="E191" s="182"/>
      <c r="F191" s="16">
        <v>432</v>
      </c>
      <c r="G191" s="17"/>
      <c r="H191" s="17">
        <f t="shared" si="5"/>
        <v>0</v>
      </c>
      <c r="I191" s="20"/>
      <c r="J191" s="19"/>
      <c r="K191" s="26"/>
      <c r="L191" s="75"/>
      <c r="M191" s="75"/>
    </row>
    <row r="192" spans="1:13" ht="60" hidden="1">
      <c r="A192" s="181"/>
      <c r="B192" s="180"/>
      <c r="C192" s="19" t="s">
        <v>50</v>
      </c>
      <c r="D192" s="19" t="s">
        <v>49</v>
      </c>
      <c r="E192" s="182"/>
      <c r="F192" s="16">
        <v>433</v>
      </c>
      <c r="G192" s="17"/>
      <c r="H192" s="17">
        <f t="shared" si="5"/>
        <v>0</v>
      </c>
      <c r="I192" s="20"/>
      <c r="J192" s="19"/>
      <c r="K192" s="26"/>
      <c r="L192" s="75"/>
      <c r="M192" s="75"/>
    </row>
    <row r="193" spans="1:13" ht="60" hidden="1">
      <c r="A193" s="181"/>
      <c r="B193" s="180"/>
      <c r="C193" s="19" t="s">
        <v>48</v>
      </c>
      <c r="D193" s="19" t="s">
        <v>47</v>
      </c>
      <c r="E193" s="182"/>
      <c r="F193" s="16">
        <v>434</v>
      </c>
      <c r="G193" s="17"/>
      <c r="H193" s="17">
        <f t="shared" si="5"/>
        <v>0</v>
      </c>
      <c r="I193" s="20"/>
      <c r="J193" s="19"/>
      <c r="K193" s="26"/>
      <c r="L193" s="75"/>
      <c r="M193" s="75"/>
    </row>
    <row r="194" spans="1:13" ht="90" hidden="1">
      <c r="A194" s="181"/>
      <c r="B194" s="180"/>
      <c r="C194" s="19" t="s">
        <v>46</v>
      </c>
      <c r="D194" s="19" t="s">
        <v>45</v>
      </c>
      <c r="E194" s="182"/>
      <c r="F194" s="16">
        <v>435</v>
      </c>
      <c r="G194" s="17"/>
      <c r="H194" s="17">
        <f t="shared" si="5"/>
        <v>0</v>
      </c>
      <c r="I194" s="20"/>
      <c r="J194" s="19"/>
      <c r="K194" s="26"/>
      <c r="L194" s="75"/>
      <c r="M194" s="75"/>
    </row>
    <row r="195" spans="1:13" ht="90" hidden="1">
      <c r="A195" s="181"/>
      <c r="B195" s="180"/>
      <c r="C195" s="19" t="s">
        <v>44</v>
      </c>
      <c r="D195" s="19" t="s">
        <v>43</v>
      </c>
      <c r="E195" s="182"/>
      <c r="F195" s="16">
        <v>436</v>
      </c>
      <c r="G195" s="17"/>
      <c r="H195" s="17">
        <f t="shared" si="5"/>
        <v>0</v>
      </c>
      <c r="I195" s="20"/>
      <c r="J195" s="19"/>
      <c r="K195" s="26"/>
      <c r="L195" s="75"/>
      <c r="M195" s="75"/>
    </row>
    <row r="196" spans="1:13" ht="75" hidden="1">
      <c r="A196" s="181"/>
      <c r="B196" s="180"/>
      <c r="C196" s="19" t="s">
        <v>42</v>
      </c>
      <c r="D196" s="19" t="s">
        <v>41</v>
      </c>
      <c r="E196" s="182"/>
      <c r="F196" s="16">
        <v>437</v>
      </c>
      <c r="G196" s="17"/>
      <c r="H196" s="17">
        <f t="shared" si="5"/>
        <v>0</v>
      </c>
      <c r="I196" s="20"/>
      <c r="J196" s="19"/>
      <c r="K196" s="26"/>
      <c r="L196" s="75"/>
      <c r="M196" s="75"/>
    </row>
    <row r="197" spans="1:13" ht="105" hidden="1">
      <c r="A197" s="181"/>
      <c r="B197" s="180"/>
      <c r="C197" s="19" t="s">
        <v>40</v>
      </c>
      <c r="D197" s="19" t="s">
        <v>39</v>
      </c>
      <c r="E197" s="182"/>
      <c r="F197" s="16">
        <v>438</v>
      </c>
      <c r="G197" s="17"/>
      <c r="H197" s="17">
        <f t="shared" si="5"/>
        <v>0</v>
      </c>
      <c r="I197" s="20"/>
      <c r="J197" s="19"/>
      <c r="K197" s="26"/>
      <c r="L197" s="75"/>
      <c r="M197" s="75"/>
    </row>
    <row r="198" spans="1:13" s="77" customFormat="1" ht="126" hidden="1">
      <c r="A198" s="177" t="s">
        <v>38</v>
      </c>
      <c r="B198" s="36" t="s">
        <v>37</v>
      </c>
      <c r="C198" s="36" t="s">
        <v>36</v>
      </c>
      <c r="D198" s="37" t="s">
        <v>35</v>
      </c>
      <c r="E198" s="38" t="s">
        <v>34</v>
      </c>
      <c r="F198" s="39"/>
      <c r="G198" s="40"/>
      <c r="H198" s="17">
        <f t="shared" si="5"/>
        <v>0</v>
      </c>
      <c r="I198" s="20"/>
      <c r="J198" s="41"/>
      <c r="K198" s="128"/>
      <c r="L198" s="76"/>
      <c r="M198" s="76"/>
    </row>
    <row r="199" spans="1:13" s="77" customFormat="1" ht="173.25" hidden="1">
      <c r="A199" s="177"/>
      <c r="B199" s="36" t="s">
        <v>33</v>
      </c>
      <c r="C199" s="41" t="s">
        <v>32</v>
      </c>
      <c r="D199" s="41" t="s">
        <v>31</v>
      </c>
      <c r="E199" s="38" t="s">
        <v>30</v>
      </c>
      <c r="F199" s="39">
        <v>749</v>
      </c>
      <c r="G199" s="40"/>
      <c r="H199" s="17">
        <f t="shared" si="5"/>
        <v>0</v>
      </c>
      <c r="I199" s="20"/>
      <c r="J199" s="41"/>
      <c r="K199" s="128"/>
      <c r="L199" s="76"/>
      <c r="M199" s="76"/>
    </row>
    <row r="200" spans="1:13" ht="409.5" hidden="1">
      <c r="A200" s="178" t="s">
        <v>29</v>
      </c>
      <c r="B200" s="179" t="s">
        <v>28</v>
      </c>
      <c r="C200" s="19" t="s">
        <v>27</v>
      </c>
      <c r="D200" s="19" t="s">
        <v>26</v>
      </c>
      <c r="E200" s="19" t="s">
        <v>25</v>
      </c>
      <c r="F200" s="16">
        <v>749</v>
      </c>
      <c r="G200" s="17"/>
      <c r="H200" s="17">
        <f t="shared" si="5"/>
        <v>0</v>
      </c>
      <c r="I200" s="20"/>
      <c r="J200" s="19"/>
      <c r="K200" s="26"/>
      <c r="L200" s="75"/>
      <c r="M200" s="75"/>
    </row>
    <row r="201" spans="1:13" ht="180" hidden="1">
      <c r="A201" s="178"/>
      <c r="B201" s="179"/>
      <c r="C201" s="19" t="s">
        <v>24</v>
      </c>
      <c r="D201" s="19" t="s">
        <v>23</v>
      </c>
      <c r="E201" s="19" t="s">
        <v>22</v>
      </c>
      <c r="F201" s="26"/>
      <c r="G201" s="33"/>
      <c r="H201" s="17">
        <f t="shared" si="5"/>
        <v>0</v>
      </c>
      <c r="I201" s="20"/>
      <c r="J201" s="26"/>
      <c r="K201" s="26"/>
      <c r="L201" s="75"/>
      <c r="M201" s="75"/>
    </row>
    <row r="202" spans="1:13" ht="195" hidden="1">
      <c r="A202" s="178"/>
      <c r="B202" s="179"/>
      <c r="C202" s="19" t="s">
        <v>21</v>
      </c>
      <c r="D202" s="19" t="s">
        <v>20</v>
      </c>
      <c r="E202" s="19" t="s">
        <v>19</v>
      </c>
      <c r="F202" s="26"/>
      <c r="G202" s="33"/>
      <c r="H202" s="17">
        <f t="shared" si="5"/>
        <v>0</v>
      </c>
      <c r="I202" s="20"/>
      <c r="J202" s="26"/>
      <c r="K202" s="26"/>
      <c r="L202" s="75"/>
      <c r="M202" s="75"/>
    </row>
    <row r="203" spans="1:13" ht="225" hidden="1">
      <c r="A203" s="178"/>
      <c r="B203" s="179"/>
      <c r="C203" s="19" t="s">
        <v>18</v>
      </c>
      <c r="D203" s="19" t="s">
        <v>17</v>
      </c>
      <c r="E203" s="19" t="s">
        <v>16</v>
      </c>
      <c r="F203" s="26"/>
      <c r="G203" s="33"/>
      <c r="H203" s="17">
        <f t="shared" si="5"/>
        <v>0</v>
      </c>
      <c r="I203" s="20"/>
      <c r="J203" s="26"/>
      <c r="K203" s="26"/>
      <c r="L203" s="75"/>
      <c r="M203" s="75"/>
    </row>
    <row r="204" spans="1:13" ht="135" hidden="1">
      <c r="A204" s="178"/>
      <c r="B204" s="179"/>
      <c r="C204" s="19" t="s">
        <v>15</v>
      </c>
      <c r="D204" s="19" t="s">
        <v>14</v>
      </c>
      <c r="E204" s="19" t="s">
        <v>13</v>
      </c>
      <c r="F204" s="26"/>
      <c r="G204" s="33"/>
      <c r="H204" s="17">
        <f t="shared" si="5"/>
        <v>0</v>
      </c>
      <c r="I204" s="20"/>
      <c r="J204" s="26"/>
      <c r="K204" s="26"/>
      <c r="L204" s="75"/>
      <c r="M204" s="75"/>
    </row>
    <row r="205" spans="1:13" ht="24" customHeight="1"/>
    <row r="206" spans="1:13" hidden="1">
      <c r="A206" s="42" t="str">
        <f>B2</f>
        <v>SECRETARÍA PRIVADA</v>
      </c>
    </row>
    <row r="207" spans="1:13" ht="31.5" hidden="1">
      <c r="A207" s="49" t="s">
        <v>12</v>
      </c>
      <c r="B207" s="50" t="s">
        <v>11</v>
      </c>
      <c r="C207" s="51" t="s">
        <v>10</v>
      </c>
    </row>
    <row r="208" spans="1:13" ht="30.95" hidden="1" customHeight="1">
      <c r="A208" s="52" t="s">
        <v>9</v>
      </c>
      <c r="B208" s="53">
        <f>I8</f>
        <v>0</v>
      </c>
      <c r="C208" s="54" t="str">
        <f>CONCATENATE(J8," 2- ",J9," 3- ",J10," 4- ",J11," 5- ",J13," 6- ",J14," 7- ",J15," 8- ",J16)</f>
        <v xml:space="preserve">No se observa la publicación de los mecanismos de atención al ciudadano 2-  3-  4-  5-  6-  7-  8- </v>
      </c>
    </row>
    <row r="209" spans="1:8" ht="23.1" hidden="1" customHeight="1">
      <c r="A209" s="52" t="s">
        <v>8</v>
      </c>
      <c r="B209" s="53">
        <f>I22</f>
        <v>0</v>
      </c>
      <c r="C209" s="54" t="str">
        <f>CONCATENATE(J22," 2- ",J23," 3- ",J24," 4- ",J25," 5- ",J26," 6- ",J27," 7- ",J28," 8- ",J29," 9- ",J30," 10- ",J31)</f>
        <v xml:space="preserve"> 2-  3-  4-  5-  6-  7-  8-  9-  10- </v>
      </c>
      <c r="E209" s="55" t="s">
        <v>429</v>
      </c>
      <c r="F209" s="55"/>
      <c r="G209" s="56">
        <f>COUNTIF($G$8:$G$154,"SI")</f>
        <v>7</v>
      </c>
      <c r="H209" s="57">
        <f>(G209*100%)/$G$213</f>
        <v>5.5555555555555552E-2</v>
      </c>
    </row>
    <row r="210" spans="1:8" ht="81.95" hidden="1" customHeight="1">
      <c r="A210" s="52" t="s">
        <v>7</v>
      </c>
      <c r="B210" s="53">
        <f>I32</f>
        <v>0.46666666666666667</v>
      </c>
      <c r="C210" s="54" t="str">
        <f>CONCATENATE(J32," 2- ",J33," 3- ",J34," 4- ",J35," 5- ",J36," 6- ",J37," 7- ",J39," 8- ",J40," 9- ",J41," 10- ",J42," 11- ",J43," 12- ",J44," 13- ",J45," 14- ",J46," 15- ",J47," 16- ",J48," 17- ",J49," 18- ",J50," 19- ",J51," 20- ",J52)</f>
        <v xml:space="preserve">Es importante realizar la actualización de la misión, ya que no coincide con la del decreto 437 del 25 de septiembre de 2020 2- Es importante realizar la actualización de las funciones, ya que no coinciden con la del decreto 437 del 25 de septiembre de 2020 3-  4-  5-  6-  7-  8- No se observa el enlace con el directorio en el Sistema de Información de Empleo Público – SIGEP, para cumplir con este ítem además verificar que el SIGEP este actualizado 9-  10-  11-  12-  13-  14-  15-  16-  17-  18-  19-  20- </v>
      </c>
      <c r="E210" s="55" t="s">
        <v>405</v>
      </c>
      <c r="F210" s="55"/>
      <c r="G210" s="56">
        <f>COUNTIF($G$8:$G$154,"NO")</f>
        <v>12</v>
      </c>
      <c r="H210" s="57">
        <f t="shared" ref="H210:H212" si="6">(G210*100%)/$G$213</f>
        <v>9.5238095238095233E-2</v>
      </c>
    </row>
    <row r="211" spans="1:8" hidden="1">
      <c r="A211" s="52" t="s">
        <v>6</v>
      </c>
      <c r="B211" s="53"/>
      <c r="C211" s="54" t="str">
        <f>CONCATENATE(J54," 2- ",J62," 3- ",J63," 4- ",J65)</f>
        <v xml:space="preserve"> 2-  3-  4- </v>
      </c>
      <c r="E211" s="55" t="s">
        <v>430</v>
      </c>
      <c r="F211" s="55"/>
      <c r="G211" s="56">
        <f>COUNTIF($G$8:$G$154,"PARCIAL")</f>
        <v>3</v>
      </c>
      <c r="H211" s="57">
        <f t="shared" si="6"/>
        <v>2.3809523809523808E-2</v>
      </c>
    </row>
    <row r="212" spans="1:8" hidden="1">
      <c r="A212" s="52" t="s">
        <v>5</v>
      </c>
      <c r="B212" s="53"/>
      <c r="C212" s="54" t="str">
        <f>CONCATENATE(" 1- ",J83)</f>
        <v xml:space="preserve"> 1- </v>
      </c>
      <c r="E212" s="55" t="s">
        <v>431</v>
      </c>
      <c r="F212" s="55"/>
      <c r="G212" s="56">
        <f>COUNTIF($G$8:$G$154,"NO APLICA")</f>
        <v>104</v>
      </c>
      <c r="H212" s="57">
        <f t="shared" si="6"/>
        <v>0.82539682539682535</v>
      </c>
    </row>
    <row r="213" spans="1:8" ht="45" hidden="1">
      <c r="A213" s="52" t="s">
        <v>4</v>
      </c>
      <c r="B213" s="53">
        <f>I90</f>
        <v>0.5</v>
      </c>
      <c r="C213" s="54" t="str">
        <f>CONCATENATE(J90," 2- ",J92," 3- ",J93," 4- ",J94," 5- ",J95," 6- ",J96," 7- ",J97," 8- ",J101)</f>
        <v xml:space="preserve">En el enlace relacionado no se observan los  informes de gestión mas recientes 2-  3-  4-  5-  6-  7-  8- </v>
      </c>
      <c r="E213" s="58">
        <v>87</v>
      </c>
      <c r="F213" s="26"/>
      <c r="G213" s="59">
        <f>SUM(G209:G212)</f>
        <v>126</v>
      </c>
      <c r="H213" s="163"/>
    </row>
    <row r="214" spans="1:8" hidden="1">
      <c r="A214" s="52" t="s">
        <v>3</v>
      </c>
      <c r="B214" s="53">
        <f>I107</f>
        <v>0</v>
      </c>
      <c r="C214" s="54" t="str">
        <f>CONCATENATE(J107," 2- ",J108," 3- ",J110)</f>
        <v xml:space="preserve"> 2-  3- </v>
      </c>
      <c r="E214" s="61"/>
      <c r="F214" s="61"/>
      <c r="G214" s="59">
        <f>E213-G213</f>
        <v>-39</v>
      </c>
      <c r="H214" s="163"/>
    </row>
    <row r="215" spans="1:8" hidden="1">
      <c r="A215" s="52" t="s">
        <v>2</v>
      </c>
      <c r="B215" s="53"/>
      <c r="C215" s="54" t="str">
        <f>CONCATENATE(J111," 2- ",J112," 3- ",J113," 4- ",J114," 5- ",J115)</f>
        <v xml:space="preserve"> 2-  3-  4-  5- </v>
      </c>
      <c r="E215" s="62">
        <v>1</v>
      </c>
      <c r="G215" s="63"/>
    </row>
    <row r="216" spans="1:8" ht="60" hidden="1">
      <c r="A216" s="52" t="s">
        <v>1</v>
      </c>
      <c r="B216" s="53">
        <f>I116</f>
        <v>0</v>
      </c>
      <c r="C216" s="54" t="str">
        <f>CONCATENATE(J117," 2- ",J120," 3- ",J121," - ",J122," 4- ",J123," - ",J124," 5- ",J125," 6- ",J126," 10- ",J127," 7- ",J130," 3- ",J131," 8- ",J132," 9- ",J133," 10- ",J134," 11- ",J135," 12- ",J136," 13- ",J137," 14- ",J139," 15- ",J140," 16- ",J141," 17- ",J142," 18- ",J143," 19- ",J146," 20- ",J147," 21- ",J148," 22- ",J149," 23- ",J150," 24- ",J151," 25- ",J152," 26- ",J153," 27- ",J154)</f>
        <v xml:space="preserve"> 2-  3-  -  4-  -  5-  6-  10-  7-  3-  8-  9-  10-  11-  12-  13-  14-  15-  16-  17-  18-  19-  20-  21-  22-  23-  24-  25-  26-  27- </v>
      </c>
      <c r="E216" s="62">
        <f>B217</f>
        <v>0.16111111111111112</v>
      </c>
      <c r="F216" s="64"/>
      <c r="G216" s="65">
        <f>E215-E216</f>
        <v>0.83888888888888891</v>
      </c>
    </row>
    <row r="217" spans="1:8" ht="15.75" hidden="1">
      <c r="A217" s="66" t="s">
        <v>0</v>
      </c>
      <c r="B217" s="67">
        <f>AVERAGE(B208:B216)</f>
        <v>0.16111111111111112</v>
      </c>
      <c r="C217" s="67"/>
    </row>
  </sheetData>
  <sheetProtection algorithmName="SHA-512" hashValue="0Wv+RSjQ5yIrshVG8IxMU1OyokoFPGnkzsWxMSgLWYqKRQCeRWm4G00j2Wy0Tkcn48Q8GWJTdZNldpFtqeuBHw==" saltValue="kNSc4+Dwg5uPTJDTnrkRYQ==" spinCount="100000" sheet="1" objects="1" scenarios="1"/>
  <autoFilter ref="A6:M169"/>
  <mergeCells count="120">
    <mergeCell ref="A198:A199"/>
    <mergeCell ref="A200:A204"/>
    <mergeCell ref="B200:B204"/>
    <mergeCell ref="B161:B162"/>
    <mergeCell ref="E161:E162"/>
    <mergeCell ref="B164:B169"/>
    <mergeCell ref="E164:E169"/>
    <mergeCell ref="A170:A197"/>
    <mergeCell ref="B171:B197"/>
    <mergeCell ref="E171:E174"/>
    <mergeCell ref="E176:E197"/>
    <mergeCell ref="A116:A169"/>
    <mergeCell ref="B117:B126"/>
    <mergeCell ref="E117:E126"/>
    <mergeCell ref="B155:B156"/>
    <mergeCell ref="E155:E156"/>
    <mergeCell ref="B157:B158"/>
    <mergeCell ref="E157:E158"/>
    <mergeCell ref="B159:B160"/>
    <mergeCell ref="E159:E160"/>
    <mergeCell ref="M117:M126"/>
    <mergeCell ref="B127:B142"/>
    <mergeCell ref="E127:E142"/>
    <mergeCell ref="H127:H128"/>
    <mergeCell ref="J127:J142"/>
    <mergeCell ref="K127:K142"/>
    <mergeCell ref="L127:L142"/>
    <mergeCell ref="M127:M142"/>
    <mergeCell ref="M143:M154"/>
    <mergeCell ref="E143:E154"/>
    <mergeCell ref="H143:H144"/>
    <mergeCell ref="J143:J154"/>
    <mergeCell ref="K143:K154"/>
    <mergeCell ref="L143:L154"/>
    <mergeCell ref="I116:I154"/>
    <mergeCell ref="H117:H118"/>
    <mergeCell ref="J117:J126"/>
    <mergeCell ref="K117:K126"/>
    <mergeCell ref="L117:L126"/>
    <mergeCell ref="B143:B154"/>
    <mergeCell ref="A107:A110"/>
    <mergeCell ref="I107:I110"/>
    <mergeCell ref="L107:L110"/>
    <mergeCell ref="M107:M110"/>
    <mergeCell ref="A111:A115"/>
    <mergeCell ref="B111:B115"/>
    <mergeCell ref="E111:E115"/>
    <mergeCell ref="H111:H112"/>
    <mergeCell ref="I111:I115"/>
    <mergeCell ref="J111:J115"/>
    <mergeCell ref="K111:K115"/>
    <mergeCell ref="L111:L115"/>
    <mergeCell ref="M111:M115"/>
    <mergeCell ref="K90:K92"/>
    <mergeCell ref="L90:L101"/>
    <mergeCell ref="M90:M101"/>
    <mergeCell ref="B96:B97"/>
    <mergeCell ref="E96:E97"/>
    <mergeCell ref="B98:B100"/>
    <mergeCell ref="E98:E100"/>
    <mergeCell ref="A90:A106"/>
    <mergeCell ref="B90:B94"/>
    <mergeCell ref="E90:E94"/>
    <mergeCell ref="H90:H92"/>
    <mergeCell ref="I90:I101"/>
    <mergeCell ref="J90:J92"/>
    <mergeCell ref="B102:B106"/>
    <mergeCell ref="E102:E106"/>
    <mergeCell ref="A66:A89"/>
    <mergeCell ref="B66:B73"/>
    <mergeCell ref="E66:E73"/>
    <mergeCell ref="B74:B82"/>
    <mergeCell ref="E74:E82"/>
    <mergeCell ref="J75:J82"/>
    <mergeCell ref="B85:B88"/>
    <mergeCell ref="E85:E88"/>
    <mergeCell ref="L54:L65"/>
    <mergeCell ref="M54:M65"/>
    <mergeCell ref="B62:B64"/>
    <mergeCell ref="E62:E64"/>
    <mergeCell ref="J62:J63"/>
    <mergeCell ref="K62:K63"/>
    <mergeCell ref="H40:H41"/>
    <mergeCell ref="J40:J50"/>
    <mergeCell ref="A54:A65"/>
    <mergeCell ref="B54:B61"/>
    <mergeCell ref="E54:E61"/>
    <mergeCell ref="I54:I65"/>
    <mergeCell ref="A32:A53"/>
    <mergeCell ref="I32:I52"/>
    <mergeCell ref="K32:K50"/>
    <mergeCell ref="L32:L52"/>
    <mergeCell ref="M32:M52"/>
    <mergeCell ref="B35:B37"/>
    <mergeCell ref="E35:E37"/>
    <mergeCell ref="B39:B50"/>
    <mergeCell ref="E39:E50"/>
    <mergeCell ref="G40:G41"/>
    <mergeCell ref="A22:A31"/>
    <mergeCell ref="B22:B23"/>
    <mergeCell ref="E22:E23"/>
    <mergeCell ref="I22:I31"/>
    <mergeCell ref="L22:L31"/>
    <mergeCell ref="M22:M31"/>
    <mergeCell ref="K8:K16"/>
    <mergeCell ref="L8:L16"/>
    <mergeCell ref="M8:M16"/>
    <mergeCell ref="B13:B16"/>
    <mergeCell ref="E13:E16"/>
    <mergeCell ref="B17:B20"/>
    <mergeCell ref="E17:E20"/>
    <mergeCell ref="A1:J1"/>
    <mergeCell ref="A5:C5"/>
    <mergeCell ref="G5:I5"/>
    <mergeCell ref="J5:J6"/>
    <mergeCell ref="A7:A21"/>
    <mergeCell ref="B8:B12"/>
    <mergeCell ref="E8:E12"/>
    <mergeCell ref="I8:I16"/>
    <mergeCell ref="J8:J16"/>
  </mergeCells>
  <hyperlinks>
    <hyperlink ref="K8" r:id="rId1"/>
    <hyperlink ref="K32" r:id="rId2"/>
    <hyperlink ref="K90" r:id="rId3"/>
  </hyperlinks>
  <pageMargins left="0.7" right="0.7" top="0.75" bottom="0.75" header="0.51180555555555496" footer="0.51180555555555496"/>
  <pageSetup firstPageNumber="0" orientation="portrait" horizontalDpi="300" verticalDpi="300" r:id="rId4"/>
  <tableParts count="1">
    <tablePart r:id="rId5"/>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Lista!$A$1:$A$4</xm:f>
          </x14:formula1>
          <xm:sqref>G8:G154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zoomScale="89" zoomScaleNormal="85" workbookViewId="0">
      <pane xSplit="2" ySplit="7" topLeftCell="C8" activePane="bottomRight" state="frozen"/>
      <selection pane="topRight" activeCell="C1" sqref="C1"/>
      <selection pane="bottomLeft" activeCell="A8" sqref="A8"/>
      <selection pane="bottomRight" activeCell="C2" sqref="C2"/>
    </sheetView>
  </sheetViews>
  <sheetFormatPr baseColWidth="10" defaultColWidth="9.140625" defaultRowHeight="15"/>
  <cols>
    <col min="1" max="1" width="31.7109375" style="42" customWidth="1"/>
    <col min="2" max="2" width="19.7109375" style="43" customWidth="1"/>
    <col min="3" max="3" width="38.7109375" style="43" customWidth="1"/>
    <col min="4" max="4" width="41" style="43" customWidth="1"/>
    <col min="5" max="5" width="13.7109375" style="43" customWidth="1"/>
    <col min="6" max="6" width="11.42578125" style="43" hidden="1" customWidth="1"/>
    <col min="7" max="7" width="12.85546875" style="44" customWidth="1"/>
    <col min="8" max="8" width="13" style="44" customWidth="1"/>
    <col min="9" max="9" width="12.7109375" style="46" customWidth="1"/>
    <col min="10" max="10" width="46.28515625" style="43" customWidth="1"/>
    <col min="11" max="11" width="40.28515625" style="43" customWidth="1"/>
    <col min="12" max="12" width="31" style="9" customWidth="1"/>
    <col min="13" max="13" width="54.140625" style="9" customWidth="1"/>
    <col min="14" max="16384" width="9.140625" style="9"/>
  </cols>
  <sheetData>
    <row r="1" spans="1:13">
      <c r="A1" s="205" t="s">
        <v>428</v>
      </c>
      <c r="B1" s="205"/>
      <c r="C1" s="205"/>
      <c r="D1" s="205"/>
      <c r="E1" s="205"/>
      <c r="F1" s="205"/>
      <c r="G1" s="205"/>
      <c r="H1" s="205"/>
      <c r="I1" s="205"/>
      <c r="J1" s="205"/>
    </row>
    <row r="2" spans="1:13">
      <c r="A2" s="78" t="s">
        <v>427</v>
      </c>
      <c r="B2" s="79" t="s">
        <v>907</v>
      </c>
    </row>
    <row r="3" spans="1:13" ht="15.75" hidden="1" customHeight="1">
      <c r="A3" s="78" t="s">
        <v>426</v>
      </c>
      <c r="B3" s="80"/>
      <c r="C3" s="80"/>
      <c r="D3" s="80"/>
    </row>
    <row r="4" spans="1:13">
      <c r="A4" s="42" t="s">
        <v>425</v>
      </c>
      <c r="B4" s="81">
        <v>44348</v>
      </c>
    </row>
    <row r="5" spans="1:13" ht="15.95" customHeight="1">
      <c r="A5" s="206" t="s">
        <v>424</v>
      </c>
      <c r="B5" s="206"/>
      <c r="C5" s="206"/>
      <c r="D5" s="11" t="s">
        <v>423</v>
      </c>
      <c r="E5" s="11" t="s">
        <v>422</v>
      </c>
      <c r="F5" s="11" t="s">
        <v>421</v>
      </c>
      <c r="G5" s="207" t="s">
        <v>420</v>
      </c>
      <c r="H5" s="207"/>
      <c r="I5" s="207"/>
      <c r="J5" s="208" t="s">
        <v>419</v>
      </c>
      <c r="K5" s="125" t="s">
        <v>418</v>
      </c>
      <c r="L5" s="73" t="s">
        <v>417</v>
      </c>
      <c r="M5" s="73" t="s">
        <v>416</v>
      </c>
    </row>
    <row r="6" spans="1:13" ht="15.95" customHeight="1">
      <c r="A6" s="11" t="s">
        <v>12</v>
      </c>
      <c r="B6" s="11" t="s">
        <v>415</v>
      </c>
      <c r="C6" s="11" t="s">
        <v>414</v>
      </c>
      <c r="D6" s="11"/>
      <c r="E6" s="11"/>
      <c r="F6" s="11"/>
      <c r="G6" s="13" t="s">
        <v>413</v>
      </c>
      <c r="H6" s="13" t="s">
        <v>412</v>
      </c>
      <c r="I6" s="12" t="s">
        <v>411</v>
      </c>
      <c r="J6" s="209"/>
      <c r="K6" s="86"/>
      <c r="L6" s="74"/>
      <c r="M6" s="74"/>
    </row>
    <row r="7" spans="1:13" ht="30" hidden="1">
      <c r="A7" s="183" t="s">
        <v>410</v>
      </c>
      <c r="B7" s="19" t="s">
        <v>409</v>
      </c>
      <c r="C7" s="19" t="s">
        <v>408</v>
      </c>
      <c r="D7" s="19" t="s">
        <v>407</v>
      </c>
      <c r="E7" s="19" t="s">
        <v>406</v>
      </c>
      <c r="F7" s="16">
        <v>353</v>
      </c>
      <c r="G7" s="17" t="s">
        <v>405</v>
      </c>
      <c r="H7" s="162">
        <f t="shared" ref="H7:H37" si="0">IF(G7="SI",1,IF(G7="PARCIAL",0.5,IF(G7="NO APLICA","",0)))</f>
        <v>0</v>
      </c>
      <c r="I7" s="20"/>
      <c r="J7" s="19"/>
      <c r="K7" s="26"/>
      <c r="L7" s="75"/>
      <c r="M7" s="75"/>
    </row>
    <row r="8" spans="1:13" ht="30">
      <c r="A8" s="183"/>
      <c r="B8" s="180" t="s">
        <v>404</v>
      </c>
      <c r="C8" s="19" t="s">
        <v>403</v>
      </c>
      <c r="D8" s="19" t="s">
        <v>402</v>
      </c>
      <c r="E8" s="180" t="s">
        <v>337</v>
      </c>
      <c r="F8" s="16">
        <v>200</v>
      </c>
      <c r="G8" s="17" t="s">
        <v>429</v>
      </c>
      <c r="H8" s="17">
        <f t="shared" si="0"/>
        <v>1</v>
      </c>
      <c r="I8" s="184">
        <f>AVERAGE(H8,H9,H10,H13,H15,H16)</f>
        <v>0.9</v>
      </c>
      <c r="J8" s="210" t="s">
        <v>1242</v>
      </c>
      <c r="K8" s="174" t="s">
        <v>909</v>
      </c>
      <c r="L8" s="168"/>
      <c r="M8" s="168"/>
    </row>
    <row r="9" spans="1:13" ht="60">
      <c r="A9" s="183"/>
      <c r="B9" s="180"/>
      <c r="C9" s="19" t="s">
        <v>401</v>
      </c>
      <c r="D9" s="19" t="s">
        <v>400</v>
      </c>
      <c r="E9" s="180"/>
      <c r="F9" s="16">
        <v>201</v>
      </c>
      <c r="G9" s="17" t="s">
        <v>430</v>
      </c>
      <c r="H9" s="17">
        <f t="shared" si="0"/>
        <v>0.5</v>
      </c>
      <c r="I9" s="184"/>
      <c r="J9" s="251"/>
      <c r="K9" s="213"/>
      <c r="L9" s="169"/>
      <c r="M9" s="169"/>
    </row>
    <row r="10" spans="1:13">
      <c r="A10" s="183"/>
      <c r="B10" s="180"/>
      <c r="C10" s="19" t="s">
        <v>399</v>
      </c>
      <c r="D10" s="19"/>
      <c r="E10" s="180"/>
      <c r="F10" s="16">
        <v>202</v>
      </c>
      <c r="G10" s="17" t="s">
        <v>429</v>
      </c>
      <c r="H10" s="17">
        <f t="shared" si="0"/>
        <v>1</v>
      </c>
      <c r="I10" s="184"/>
      <c r="J10" s="251"/>
      <c r="K10" s="213"/>
      <c r="L10" s="169"/>
      <c r="M10" s="169"/>
    </row>
    <row r="11" spans="1:13" ht="15.95" hidden="1" customHeight="1">
      <c r="A11" s="183"/>
      <c r="B11" s="180"/>
      <c r="C11" s="19" t="s">
        <v>398</v>
      </c>
      <c r="D11" s="19" t="s">
        <v>397</v>
      </c>
      <c r="E11" s="180"/>
      <c r="F11" s="16">
        <v>203</v>
      </c>
      <c r="G11" s="17"/>
      <c r="H11" s="17">
        <f t="shared" si="0"/>
        <v>0</v>
      </c>
      <c r="I11" s="184"/>
      <c r="J11" s="251"/>
      <c r="K11" s="213"/>
      <c r="L11" s="169"/>
      <c r="M11" s="169"/>
    </row>
    <row r="12" spans="1:13" ht="90" hidden="1" customHeight="1">
      <c r="A12" s="183"/>
      <c r="B12" s="180"/>
      <c r="C12" s="19" t="s">
        <v>396</v>
      </c>
      <c r="D12" s="19" t="s">
        <v>395</v>
      </c>
      <c r="E12" s="180"/>
      <c r="F12" s="16">
        <v>204</v>
      </c>
      <c r="G12" s="17"/>
      <c r="H12" s="17">
        <f t="shared" si="0"/>
        <v>0</v>
      </c>
      <c r="I12" s="184"/>
      <c r="J12" s="251"/>
      <c r="K12" s="213"/>
      <c r="L12" s="169"/>
      <c r="M12" s="169"/>
    </row>
    <row r="13" spans="1:13">
      <c r="A13" s="183"/>
      <c r="B13" s="180" t="s">
        <v>394</v>
      </c>
      <c r="C13" s="19" t="s">
        <v>393</v>
      </c>
      <c r="D13" s="19" t="s">
        <v>392</v>
      </c>
      <c r="E13" s="180" t="s">
        <v>391</v>
      </c>
      <c r="F13" s="16">
        <v>205</v>
      </c>
      <c r="G13" s="17" t="s">
        <v>429</v>
      </c>
      <c r="H13" s="17">
        <f t="shared" si="0"/>
        <v>1</v>
      </c>
      <c r="I13" s="184"/>
      <c r="J13" s="251"/>
      <c r="K13" s="213"/>
      <c r="L13" s="169"/>
      <c r="M13" s="169"/>
    </row>
    <row r="14" spans="1:13" ht="63.95" hidden="1" customHeight="1">
      <c r="A14" s="183"/>
      <c r="B14" s="180"/>
      <c r="C14" s="19" t="s">
        <v>390</v>
      </c>
      <c r="D14" s="19" t="s">
        <v>389</v>
      </c>
      <c r="E14" s="180"/>
      <c r="F14" s="16">
        <v>206</v>
      </c>
      <c r="G14" s="17"/>
      <c r="H14" s="17">
        <f t="shared" si="0"/>
        <v>0</v>
      </c>
      <c r="I14" s="184"/>
      <c r="J14" s="251"/>
      <c r="K14" s="213"/>
      <c r="L14" s="169"/>
      <c r="M14" s="169"/>
    </row>
    <row r="15" spans="1:13">
      <c r="A15" s="183"/>
      <c r="B15" s="180"/>
      <c r="C15" s="19" t="s">
        <v>388</v>
      </c>
      <c r="D15" s="19"/>
      <c r="E15" s="180"/>
      <c r="F15" s="16">
        <v>207</v>
      </c>
      <c r="G15" s="17" t="s">
        <v>429</v>
      </c>
      <c r="H15" s="17">
        <f t="shared" si="0"/>
        <v>1</v>
      </c>
      <c r="I15" s="184"/>
      <c r="J15" s="251"/>
      <c r="K15" s="213"/>
      <c r="L15" s="169"/>
      <c r="M15" s="169"/>
    </row>
    <row r="16" spans="1:13" ht="45">
      <c r="A16" s="183"/>
      <c r="B16" s="180"/>
      <c r="C16" s="19" t="s">
        <v>387</v>
      </c>
      <c r="D16" s="19" t="s">
        <v>386</v>
      </c>
      <c r="E16" s="180"/>
      <c r="F16" s="16">
        <v>208</v>
      </c>
      <c r="G16" s="17" t="s">
        <v>431</v>
      </c>
      <c r="H16" s="17" t="str">
        <f t="shared" si="0"/>
        <v/>
      </c>
      <c r="I16" s="184"/>
      <c r="J16" s="211"/>
      <c r="K16" s="212"/>
      <c r="L16" s="170"/>
      <c r="M16" s="170"/>
    </row>
    <row r="17" spans="1:13" ht="32.1" hidden="1" customHeight="1">
      <c r="A17" s="183"/>
      <c r="B17" s="180" t="s">
        <v>385</v>
      </c>
      <c r="C17" s="19" t="s">
        <v>384</v>
      </c>
      <c r="D17" s="19"/>
      <c r="E17" s="180" t="s">
        <v>383</v>
      </c>
      <c r="F17" s="16">
        <v>209</v>
      </c>
      <c r="G17" s="17"/>
      <c r="H17" s="17">
        <f t="shared" si="0"/>
        <v>0</v>
      </c>
      <c r="I17" s="20"/>
      <c r="J17" s="19"/>
      <c r="K17" s="26"/>
      <c r="L17" s="75"/>
      <c r="M17" s="75"/>
    </row>
    <row r="18" spans="1:13" ht="15.95" hidden="1" customHeight="1">
      <c r="A18" s="183"/>
      <c r="B18" s="180"/>
      <c r="C18" s="19" t="s">
        <v>382</v>
      </c>
      <c r="D18" s="19"/>
      <c r="E18" s="180"/>
      <c r="F18" s="16">
        <v>210</v>
      </c>
      <c r="G18" s="17"/>
      <c r="H18" s="17">
        <f t="shared" si="0"/>
        <v>0</v>
      </c>
      <c r="I18" s="20"/>
      <c r="J18" s="19"/>
      <c r="K18" s="26"/>
      <c r="L18" s="75"/>
      <c r="M18" s="75"/>
    </row>
    <row r="19" spans="1:13" ht="32.1" hidden="1" customHeight="1">
      <c r="A19" s="183"/>
      <c r="B19" s="180"/>
      <c r="C19" s="19" t="s">
        <v>381</v>
      </c>
      <c r="D19" s="19"/>
      <c r="E19" s="180"/>
      <c r="F19" s="16">
        <v>211</v>
      </c>
      <c r="G19" s="17"/>
      <c r="H19" s="17">
        <f t="shared" si="0"/>
        <v>0</v>
      </c>
      <c r="I19" s="20"/>
      <c r="J19" s="19"/>
      <c r="K19" s="26"/>
      <c r="L19" s="75"/>
      <c r="M19" s="75"/>
    </row>
    <row r="20" spans="1:13" ht="32.1" hidden="1" customHeight="1">
      <c r="A20" s="183"/>
      <c r="B20" s="180"/>
      <c r="C20" s="19" t="s">
        <v>380</v>
      </c>
      <c r="D20" s="19"/>
      <c r="E20" s="180"/>
      <c r="F20" s="16">
        <v>212</v>
      </c>
      <c r="G20" s="17"/>
      <c r="H20" s="17">
        <f t="shared" si="0"/>
        <v>0</v>
      </c>
      <c r="I20" s="20"/>
      <c r="J20" s="19"/>
      <c r="K20" s="26"/>
      <c r="L20" s="75"/>
      <c r="M20" s="75"/>
    </row>
    <row r="21" spans="1:13" ht="96" hidden="1" customHeight="1">
      <c r="A21" s="183"/>
      <c r="B21" s="19" t="s">
        <v>379</v>
      </c>
      <c r="C21" s="19" t="s">
        <v>378</v>
      </c>
      <c r="D21" s="19" t="s">
        <v>377</v>
      </c>
      <c r="E21" s="19" t="s">
        <v>376</v>
      </c>
      <c r="F21" s="16">
        <v>213</v>
      </c>
      <c r="G21" s="17"/>
      <c r="H21" s="17">
        <f t="shared" si="0"/>
        <v>0</v>
      </c>
      <c r="I21" s="20"/>
      <c r="J21" s="19"/>
      <c r="K21" s="26"/>
      <c r="L21" s="75"/>
      <c r="M21" s="75"/>
    </row>
    <row r="22" spans="1:13" ht="135">
      <c r="A22" s="183" t="s">
        <v>375</v>
      </c>
      <c r="B22" s="180" t="s">
        <v>374</v>
      </c>
      <c r="C22" s="19" t="s">
        <v>373</v>
      </c>
      <c r="D22" s="19" t="s">
        <v>372</v>
      </c>
      <c r="E22" s="180" t="s">
        <v>371</v>
      </c>
      <c r="F22" s="16">
        <v>214</v>
      </c>
      <c r="G22" s="17" t="s">
        <v>431</v>
      </c>
      <c r="H22" s="17" t="str">
        <f t="shared" si="0"/>
        <v/>
      </c>
      <c r="I22" s="184">
        <f>AVERAGE(H22:H31)</f>
        <v>0.66666666666666663</v>
      </c>
      <c r="J22" s="19"/>
      <c r="K22" s="154"/>
      <c r="L22" s="168"/>
      <c r="M22" s="168"/>
    </row>
    <row r="23" spans="1:13" ht="90">
      <c r="A23" s="183"/>
      <c r="B23" s="180"/>
      <c r="C23" s="19" t="s">
        <v>370</v>
      </c>
      <c r="D23" s="19" t="s">
        <v>369</v>
      </c>
      <c r="E23" s="180"/>
      <c r="F23" s="16">
        <v>215</v>
      </c>
      <c r="G23" s="17" t="s">
        <v>431</v>
      </c>
      <c r="H23" s="17" t="str">
        <f t="shared" si="0"/>
        <v/>
      </c>
      <c r="I23" s="184"/>
      <c r="J23" s="19"/>
      <c r="K23" s="26"/>
      <c r="L23" s="169"/>
      <c r="M23" s="169"/>
    </row>
    <row r="24" spans="1:13" ht="75">
      <c r="A24" s="183"/>
      <c r="B24" s="19" t="s">
        <v>368</v>
      </c>
      <c r="C24" s="19" t="s">
        <v>367</v>
      </c>
      <c r="D24" s="19" t="s">
        <v>366</v>
      </c>
      <c r="E24" s="19"/>
      <c r="F24" s="16">
        <v>216</v>
      </c>
      <c r="G24" s="17" t="s">
        <v>431</v>
      </c>
      <c r="H24" s="17" t="str">
        <f t="shared" si="0"/>
        <v/>
      </c>
      <c r="I24" s="184"/>
      <c r="J24" s="19"/>
      <c r="K24" s="26"/>
      <c r="L24" s="169"/>
      <c r="M24" s="169"/>
    </row>
    <row r="25" spans="1:13" ht="75">
      <c r="A25" s="183"/>
      <c r="B25" s="19" t="s">
        <v>365</v>
      </c>
      <c r="C25" s="19" t="s">
        <v>364</v>
      </c>
      <c r="D25" s="19"/>
      <c r="E25" s="19"/>
      <c r="F25" s="16">
        <v>217</v>
      </c>
      <c r="G25" s="17" t="s">
        <v>431</v>
      </c>
      <c r="H25" s="17" t="str">
        <f t="shared" si="0"/>
        <v/>
      </c>
      <c r="I25" s="184"/>
      <c r="J25" s="19"/>
      <c r="K25" s="26"/>
      <c r="L25" s="169"/>
      <c r="M25" s="169"/>
    </row>
    <row r="26" spans="1:13" ht="75">
      <c r="A26" s="183"/>
      <c r="B26" s="19" t="s">
        <v>363</v>
      </c>
      <c r="C26" s="19" t="s">
        <v>362</v>
      </c>
      <c r="D26" s="19" t="s">
        <v>361</v>
      </c>
      <c r="E26" s="19"/>
      <c r="F26" s="16">
        <v>218</v>
      </c>
      <c r="G26" s="17" t="s">
        <v>405</v>
      </c>
      <c r="H26" s="17">
        <f t="shared" si="0"/>
        <v>0</v>
      </c>
      <c r="I26" s="184"/>
      <c r="J26" s="19"/>
      <c r="K26" s="26"/>
      <c r="L26" s="169"/>
      <c r="M26" s="169"/>
    </row>
    <row r="27" spans="1:13" ht="60">
      <c r="A27" s="183"/>
      <c r="B27" s="19" t="s">
        <v>360</v>
      </c>
      <c r="C27" s="19" t="s">
        <v>359</v>
      </c>
      <c r="D27" s="19"/>
      <c r="E27" s="19"/>
      <c r="F27" s="16">
        <v>219</v>
      </c>
      <c r="G27" s="17" t="s">
        <v>429</v>
      </c>
      <c r="H27" s="17">
        <f t="shared" si="0"/>
        <v>1</v>
      </c>
      <c r="I27" s="184"/>
      <c r="J27" s="19"/>
      <c r="K27" s="82" t="s">
        <v>909</v>
      </c>
      <c r="L27" s="169"/>
      <c r="M27" s="169"/>
    </row>
    <row r="28" spans="1:13" ht="60">
      <c r="A28" s="183"/>
      <c r="B28" s="19" t="s">
        <v>358</v>
      </c>
      <c r="C28" s="19" t="s">
        <v>357</v>
      </c>
      <c r="D28" s="19"/>
      <c r="E28" s="19"/>
      <c r="F28" s="16">
        <v>220</v>
      </c>
      <c r="G28" s="17" t="s">
        <v>431</v>
      </c>
      <c r="H28" s="17" t="str">
        <f t="shared" si="0"/>
        <v/>
      </c>
      <c r="I28" s="184"/>
      <c r="J28" s="19"/>
      <c r="K28" s="26"/>
      <c r="L28" s="169"/>
      <c r="M28" s="169"/>
    </row>
    <row r="29" spans="1:13" ht="45">
      <c r="A29" s="183"/>
      <c r="B29" s="19" t="s">
        <v>356</v>
      </c>
      <c r="C29" s="19" t="s">
        <v>355</v>
      </c>
      <c r="D29" s="19"/>
      <c r="E29" s="19"/>
      <c r="F29" s="16">
        <v>221</v>
      </c>
      <c r="G29" s="17" t="s">
        <v>431</v>
      </c>
      <c r="H29" s="17" t="str">
        <f t="shared" si="0"/>
        <v/>
      </c>
      <c r="I29" s="184"/>
      <c r="J29" s="19"/>
      <c r="K29" s="26"/>
      <c r="L29" s="169"/>
      <c r="M29" s="169"/>
    </row>
    <row r="30" spans="1:13" ht="75">
      <c r="A30" s="183"/>
      <c r="B30" s="19" t="s">
        <v>354</v>
      </c>
      <c r="C30" s="19" t="s">
        <v>353</v>
      </c>
      <c r="D30" s="19"/>
      <c r="E30" s="19" t="s">
        <v>352</v>
      </c>
      <c r="F30" s="16">
        <v>222</v>
      </c>
      <c r="G30" s="17" t="s">
        <v>431</v>
      </c>
      <c r="H30" s="17" t="str">
        <f t="shared" si="0"/>
        <v/>
      </c>
      <c r="I30" s="184"/>
      <c r="J30" s="19"/>
      <c r="K30" s="26"/>
      <c r="L30" s="169"/>
      <c r="M30" s="169"/>
    </row>
    <row r="31" spans="1:13" ht="60">
      <c r="A31" s="183"/>
      <c r="B31" s="19" t="s">
        <v>351</v>
      </c>
      <c r="C31" s="19" t="s">
        <v>350</v>
      </c>
      <c r="D31" s="19" t="s">
        <v>349</v>
      </c>
      <c r="E31" s="19" t="s">
        <v>345</v>
      </c>
      <c r="F31" s="16">
        <v>223</v>
      </c>
      <c r="G31" s="17" t="s">
        <v>429</v>
      </c>
      <c r="H31" s="17">
        <f t="shared" si="0"/>
        <v>1</v>
      </c>
      <c r="I31" s="184"/>
      <c r="J31" s="19"/>
      <c r="K31" s="102" t="s">
        <v>909</v>
      </c>
      <c r="L31" s="170"/>
      <c r="M31" s="170"/>
    </row>
    <row r="32" spans="1:13" ht="63.95" customHeight="1">
      <c r="A32" s="183" t="s">
        <v>348</v>
      </c>
      <c r="B32" s="19" t="s">
        <v>347</v>
      </c>
      <c r="C32" s="83" t="s">
        <v>346</v>
      </c>
      <c r="D32" s="19"/>
      <c r="E32" s="19" t="s">
        <v>345</v>
      </c>
      <c r="F32" s="16">
        <v>224</v>
      </c>
      <c r="G32" s="17" t="s">
        <v>429</v>
      </c>
      <c r="H32" s="17">
        <f t="shared" si="0"/>
        <v>1</v>
      </c>
      <c r="I32" s="184">
        <f>AVERAGE(H32,H33,H34,H35,H38,H39,H40,H42,H43,H44,H45,H46,H47,H48,H49,H50,H52)</f>
        <v>0.6</v>
      </c>
      <c r="J32" s="19"/>
      <c r="K32" s="174" t="s">
        <v>909</v>
      </c>
      <c r="L32" s="168"/>
      <c r="M32" s="168"/>
    </row>
    <row r="33" spans="1:13" ht="75">
      <c r="A33" s="183"/>
      <c r="B33" s="19" t="s">
        <v>344</v>
      </c>
      <c r="C33" s="83" t="s">
        <v>343</v>
      </c>
      <c r="D33" s="19"/>
      <c r="E33" s="19" t="s">
        <v>337</v>
      </c>
      <c r="F33" s="16">
        <v>225</v>
      </c>
      <c r="G33" s="17" t="s">
        <v>429</v>
      </c>
      <c r="H33" s="17">
        <f t="shared" si="0"/>
        <v>1</v>
      </c>
      <c r="I33" s="184"/>
      <c r="J33" s="19"/>
      <c r="K33" s="213"/>
      <c r="L33" s="169"/>
      <c r="M33" s="169"/>
    </row>
    <row r="34" spans="1:13" ht="45">
      <c r="A34" s="183"/>
      <c r="B34" s="19" t="s">
        <v>342</v>
      </c>
      <c r="C34" s="83" t="s">
        <v>341</v>
      </c>
      <c r="D34" s="19"/>
      <c r="E34" s="19" t="s">
        <v>340</v>
      </c>
      <c r="F34" s="16">
        <v>226</v>
      </c>
      <c r="G34" s="17" t="s">
        <v>429</v>
      </c>
      <c r="H34" s="17">
        <f t="shared" si="0"/>
        <v>1</v>
      </c>
      <c r="I34" s="184"/>
      <c r="J34" s="19"/>
      <c r="K34" s="213"/>
      <c r="L34" s="169"/>
      <c r="M34" s="169"/>
    </row>
    <row r="35" spans="1:13">
      <c r="A35" s="183"/>
      <c r="B35" s="199" t="s">
        <v>339</v>
      </c>
      <c r="C35" s="83" t="s">
        <v>338</v>
      </c>
      <c r="D35" s="19"/>
      <c r="E35" s="180" t="s">
        <v>337</v>
      </c>
      <c r="F35" s="16">
        <v>227</v>
      </c>
      <c r="G35" s="17" t="s">
        <v>405</v>
      </c>
      <c r="H35" s="17">
        <f t="shared" si="0"/>
        <v>0</v>
      </c>
      <c r="I35" s="184"/>
      <c r="J35" s="19"/>
      <c r="K35" s="213"/>
      <c r="L35" s="169"/>
      <c r="M35" s="169"/>
    </row>
    <row r="36" spans="1:13" ht="32.1" hidden="1" customHeight="1">
      <c r="A36" s="183"/>
      <c r="B36" s="200"/>
      <c r="C36" s="83" t="s">
        <v>336</v>
      </c>
      <c r="D36" s="19"/>
      <c r="E36" s="180"/>
      <c r="F36" s="16">
        <v>228</v>
      </c>
      <c r="G36" s="17"/>
      <c r="H36" s="17">
        <f t="shared" si="0"/>
        <v>0</v>
      </c>
      <c r="I36" s="184"/>
      <c r="J36" s="19"/>
      <c r="K36" s="213"/>
      <c r="L36" s="169"/>
      <c r="M36" s="169"/>
    </row>
    <row r="37" spans="1:13" ht="48" hidden="1" customHeight="1">
      <c r="A37" s="183"/>
      <c r="B37" s="201"/>
      <c r="C37" s="83" t="s">
        <v>335</v>
      </c>
      <c r="D37" s="19"/>
      <c r="E37" s="180"/>
      <c r="F37" s="16">
        <v>229</v>
      </c>
      <c r="G37" s="17"/>
      <c r="H37" s="17">
        <f t="shared" si="0"/>
        <v>0</v>
      </c>
      <c r="I37" s="184"/>
      <c r="J37" s="19"/>
      <c r="K37" s="213"/>
      <c r="L37" s="169"/>
      <c r="M37" s="169"/>
    </row>
    <row r="38" spans="1:13" ht="60">
      <c r="A38" s="183"/>
      <c r="B38" s="19" t="s">
        <v>334</v>
      </c>
      <c r="C38" s="83" t="s">
        <v>333</v>
      </c>
      <c r="D38" s="19"/>
      <c r="E38" s="19"/>
      <c r="F38" s="16"/>
      <c r="G38" s="17" t="s">
        <v>405</v>
      </c>
      <c r="H38" s="23"/>
      <c r="I38" s="184"/>
      <c r="J38" s="19"/>
      <c r="K38" s="213"/>
      <c r="L38" s="169"/>
      <c r="M38" s="169"/>
    </row>
    <row r="39" spans="1:13" ht="271.5">
      <c r="A39" s="183"/>
      <c r="B39" s="180" t="s">
        <v>332</v>
      </c>
      <c r="C39" s="83" t="s">
        <v>331</v>
      </c>
      <c r="D39" s="19" t="s">
        <v>330</v>
      </c>
      <c r="E39" s="180" t="s">
        <v>329</v>
      </c>
      <c r="F39" s="16">
        <v>230</v>
      </c>
      <c r="G39" s="17" t="s">
        <v>429</v>
      </c>
      <c r="H39" s="17">
        <f>IF(G39="SI",1,IF(G39="PARCIAL",0.5,IF(G39="NO APLICA","",0)))</f>
        <v>1</v>
      </c>
      <c r="I39" s="184"/>
      <c r="J39" s="26"/>
      <c r="K39" s="213"/>
      <c r="L39" s="169"/>
      <c r="M39" s="169"/>
    </row>
    <row r="40" spans="1:13" ht="32.1" customHeight="1">
      <c r="A40" s="183"/>
      <c r="B40" s="180"/>
      <c r="C40" s="83" t="s">
        <v>328</v>
      </c>
      <c r="D40" s="19"/>
      <c r="E40" s="180"/>
      <c r="F40" s="16">
        <v>429</v>
      </c>
      <c r="G40" s="185" t="s">
        <v>429</v>
      </c>
      <c r="H40" s="185">
        <f>IF(G40="SI",1,IF(G40="PARCIAL",0.5,IF(G40="NO APLICA","",0)))</f>
        <v>1</v>
      </c>
      <c r="I40" s="184"/>
      <c r="J40" s="192" t="s">
        <v>1241</v>
      </c>
      <c r="K40" s="213"/>
      <c r="L40" s="169"/>
      <c r="M40" s="169"/>
    </row>
    <row r="41" spans="1:13" ht="165">
      <c r="A41" s="183"/>
      <c r="B41" s="180"/>
      <c r="C41" s="83" t="s">
        <v>327</v>
      </c>
      <c r="D41" s="19" t="s">
        <v>326</v>
      </c>
      <c r="E41" s="180"/>
      <c r="F41" s="16">
        <v>231</v>
      </c>
      <c r="G41" s="186"/>
      <c r="H41" s="186"/>
      <c r="I41" s="184"/>
      <c r="J41" s="175"/>
      <c r="K41" s="213"/>
      <c r="L41" s="169"/>
      <c r="M41" s="169"/>
    </row>
    <row r="42" spans="1:13" ht="165">
      <c r="A42" s="183"/>
      <c r="B42" s="180"/>
      <c r="C42" s="83" t="s">
        <v>325</v>
      </c>
      <c r="D42" s="19" t="s">
        <v>324</v>
      </c>
      <c r="E42" s="180"/>
      <c r="F42" s="16">
        <v>232</v>
      </c>
      <c r="G42" s="17" t="s">
        <v>405</v>
      </c>
      <c r="H42" s="17">
        <f t="shared" ref="H42:H90" si="1">IF(G42="SI",1,IF(G42="PARCIAL",0.5,IF(G42="NO APLICA","",0)))</f>
        <v>0</v>
      </c>
      <c r="I42" s="184"/>
      <c r="J42" s="175"/>
      <c r="K42" s="213"/>
      <c r="L42" s="169"/>
      <c r="M42" s="169"/>
    </row>
    <row r="43" spans="1:13" ht="165">
      <c r="A43" s="183"/>
      <c r="B43" s="180"/>
      <c r="C43" s="83" t="s">
        <v>323</v>
      </c>
      <c r="D43" s="19" t="s">
        <v>322</v>
      </c>
      <c r="E43" s="180"/>
      <c r="F43" s="16">
        <v>233</v>
      </c>
      <c r="G43" s="17" t="s">
        <v>405</v>
      </c>
      <c r="H43" s="17">
        <f t="shared" si="1"/>
        <v>0</v>
      </c>
      <c r="I43" s="184"/>
      <c r="J43" s="175"/>
      <c r="K43" s="213"/>
      <c r="L43" s="169"/>
      <c r="M43" s="169"/>
    </row>
    <row r="44" spans="1:13">
      <c r="A44" s="183"/>
      <c r="B44" s="180"/>
      <c r="C44" s="83" t="s">
        <v>321</v>
      </c>
      <c r="D44" s="19"/>
      <c r="E44" s="180"/>
      <c r="F44" s="16">
        <v>234</v>
      </c>
      <c r="G44" s="17" t="s">
        <v>405</v>
      </c>
      <c r="H44" s="17">
        <f t="shared" si="1"/>
        <v>0</v>
      </c>
      <c r="I44" s="184"/>
      <c r="J44" s="175"/>
      <c r="K44" s="213"/>
      <c r="L44" s="169"/>
      <c r="M44" s="169"/>
    </row>
    <row r="45" spans="1:13" ht="60">
      <c r="A45" s="183"/>
      <c r="B45" s="180"/>
      <c r="C45" s="83" t="s">
        <v>320</v>
      </c>
      <c r="D45" s="19"/>
      <c r="E45" s="180"/>
      <c r="F45" s="16">
        <v>235</v>
      </c>
      <c r="G45" s="17" t="s">
        <v>429</v>
      </c>
      <c r="H45" s="17">
        <f t="shared" si="1"/>
        <v>1</v>
      </c>
      <c r="I45" s="184"/>
      <c r="J45" s="175"/>
      <c r="K45" s="213"/>
      <c r="L45" s="169"/>
      <c r="M45" s="169"/>
    </row>
    <row r="46" spans="1:13" ht="30">
      <c r="A46" s="183"/>
      <c r="B46" s="180"/>
      <c r="C46" s="83" t="s">
        <v>319</v>
      </c>
      <c r="D46" s="19"/>
      <c r="E46" s="180"/>
      <c r="F46" s="16">
        <v>236</v>
      </c>
      <c r="G46" s="17" t="s">
        <v>429</v>
      </c>
      <c r="H46" s="17">
        <f t="shared" si="1"/>
        <v>1</v>
      </c>
      <c r="I46" s="184"/>
      <c r="J46" s="175"/>
      <c r="K46" s="213"/>
      <c r="L46" s="169"/>
      <c r="M46" s="169"/>
    </row>
    <row r="47" spans="1:13" ht="32.1" customHeight="1">
      <c r="A47" s="183"/>
      <c r="B47" s="180"/>
      <c r="C47" s="83" t="s">
        <v>318</v>
      </c>
      <c r="D47" s="19"/>
      <c r="E47" s="180"/>
      <c r="F47" s="16">
        <v>237</v>
      </c>
      <c r="G47" s="17" t="s">
        <v>429</v>
      </c>
      <c r="H47" s="17">
        <f t="shared" si="1"/>
        <v>1</v>
      </c>
      <c r="I47" s="184"/>
      <c r="J47" s="175"/>
      <c r="K47" s="213"/>
      <c r="L47" s="169"/>
      <c r="M47" s="169"/>
    </row>
    <row r="48" spans="1:13">
      <c r="A48" s="183"/>
      <c r="B48" s="180"/>
      <c r="C48" s="83" t="s">
        <v>317</v>
      </c>
      <c r="D48" s="19"/>
      <c r="E48" s="180"/>
      <c r="F48" s="16">
        <v>238</v>
      </c>
      <c r="G48" s="17" t="s">
        <v>429</v>
      </c>
      <c r="H48" s="17">
        <f t="shared" si="1"/>
        <v>1</v>
      </c>
      <c r="I48" s="184"/>
      <c r="J48" s="175"/>
      <c r="K48" s="213"/>
      <c r="L48" s="169"/>
      <c r="M48" s="169"/>
    </row>
    <row r="49" spans="1:13" ht="45">
      <c r="A49" s="183"/>
      <c r="B49" s="180"/>
      <c r="C49" s="83" t="s">
        <v>316</v>
      </c>
      <c r="D49" s="19"/>
      <c r="E49" s="180"/>
      <c r="F49" s="16">
        <v>239</v>
      </c>
      <c r="G49" s="17" t="s">
        <v>405</v>
      </c>
      <c r="H49" s="17">
        <f t="shared" si="1"/>
        <v>0</v>
      </c>
      <c r="I49" s="184"/>
      <c r="J49" s="175"/>
      <c r="K49" s="213"/>
      <c r="L49" s="169"/>
      <c r="M49" s="169"/>
    </row>
    <row r="50" spans="1:13" ht="60">
      <c r="A50" s="183"/>
      <c r="B50" s="180"/>
      <c r="C50" s="83" t="s">
        <v>315</v>
      </c>
      <c r="D50" s="19"/>
      <c r="E50" s="180"/>
      <c r="F50" s="16">
        <v>240</v>
      </c>
      <c r="G50" s="17" t="s">
        <v>405</v>
      </c>
      <c r="H50" s="17">
        <f t="shared" si="1"/>
        <v>0</v>
      </c>
      <c r="I50" s="184"/>
      <c r="J50" s="176"/>
      <c r="K50" s="212"/>
      <c r="L50" s="169"/>
      <c r="M50" s="169"/>
    </row>
    <row r="51" spans="1:13" ht="48" hidden="1" customHeight="1">
      <c r="A51" s="183"/>
      <c r="B51" s="19" t="s">
        <v>314</v>
      </c>
      <c r="C51" s="83" t="s">
        <v>313</v>
      </c>
      <c r="D51" s="19"/>
      <c r="E51" s="19"/>
      <c r="F51" s="16">
        <v>241</v>
      </c>
      <c r="G51" s="17"/>
      <c r="H51" s="17">
        <f t="shared" si="1"/>
        <v>0</v>
      </c>
      <c r="I51" s="184"/>
      <c r="J51" s="19"/>
      <c r="K51" s="26"/>
      <c r="L51" s="169"/>
      <c r="M51" s="169"/>
    </row>
    <row r="52" spans="1:13" ht="105">
      <c r="A52" s="183"/>
      <c r="B52" s="19" t="s">
        <v>312</v>
      </c>
      <c r="C52" s="83" t="s">
        <v>311</v>
      </c>
      <c r="D52" s="19" t="s">
        <v>310</v>
      </c>
      <c r="E52" s="19"/>
      <c r="F52" s="16">
        <v>243</v>
      </c>
      <c r="G52" s="17" t="s">
        <v>431</v>
      </c>
      <c r="H52" s="17" t="str">
        <f t="shared" si="1"/>
        <v/>
      </c>
      <c r="I52" s="184"/>
      <c r="J52" s="19"/>
      <c r="K52" s="154"/>
      <c r="L52" s="170"/>
      <c r="M52" s="170"/>
    </row>
    <row r="53" spans="1:13" ht="80.099999999999994" hidden="1" customHeight="1">
      <c r="A53" s="183"/>
      <c r="B53" s="19" t="s">
        <v>309</v>
      </c>
      <c r="C53" s="19" t="s">
        <v>308</v>
      </c>
      <c r="D53" s="19" t="s">
        <v>307</v>
      </c>
      <c r="E53" s="19"/>
      <c r="F53" s="16">
        <v>244</v>
      </c>
      <c r="G53" s="17"/>
      <c r="H53" s="17">
        <f t="shared" si="1"/>
        <v>0</v>
      </c>
      <c r="I53" s="20"/>
      <c r="J53" s="19"/>
      <c r="K53" s="26"/>
      <c r="L53" s="75"/>
      <c r="M53" s="75"/>
    </row>
    <row r="54" spans="1:13" ht="219" hidden="1" customHeight="1">
      <c r="A54" s="183" t="s">
        <v>306</v>
      </c>
      <c r="B54" s="180" t="s">
        <v>305</v>
      </c>
      <c r="C54" s="19" t="s">
        <v>304</v>
      </c>
      <c r="D54" s="19" t="s">
        <v>303</v>
      </c>
      <c r="E54" s="180" t="s">
        <v>285</v>
      </c>
      <c r="F54" s="16">
        <v>245</v>
      </c>
      <c r="G54" s="17"/>
      <c r="H54" s="17">
        <f t="shared" si="1"/>
        <v>0</v>
      </c>
      <c r="I54" s="202">
        <v>0</v>
      </c>
      <c r="J54" s="19"/>
      <c r="K54" s="26"/>
      <c r="L54" s="168"/>
      <c r="M54" s="168"/>
    </row>
    <row r="55" spans="1:13" ht="48" hidden="1" customHeight="1">
      <c r="A55" s="183"/>
      <c r="B55" s="180"/>
      <c r="C55" s="19" t="s">
        <v>302</v>
      </c>
      <c r="D55" s="19"/>
      <c r="E55" s="180"/>
      <c r="F55" s="16">
        <v>246</v>
      </c>
      <c r="G55" s="17"/>
      <c r="H55" s="17">
        <f t="shared" si="1"/>
        <v>0</v>
      </c>
      <c r="I55" s="203"/>
      <c r="J55" s="19"/>
      <c r="K55" s="26"/>
      <c r="L55" s="169"/>
      <c r="M55" s="169"/>
    </row>
    <row r="56" spans="1:13" ht="110.1" hidden="1" customHeight="1">
      <c r="A56" s="183"/>
      <c r="B56" s="180"/>
      <c r="C56" s="19" t="s">
        <v>301</v>
      </c>
      <c r="D56" s="19" t="s">
        <v>300</v>
      </c>
      <c r="E56" s="180"/>
      <c r="F56" s="16">
        <v>247</v>
      </c>
      <c r="G56" s="17"/>
      <c r="H56" s="17">
        <f t="shared" si="1"/>
        <v>0</v>
      </c>
      <c r="I56" s="203"/>
      <c r="J56" s="19"/>
      <c r="K56" s="26"/>
      <c r="L56" s="169"/>
      <c r="M56" s="169"/>
    </row>
    <row r="57" spans="1:13" ht="108" hidden="1" customHeight="1">
      <c r="A57" s="183"/>
      <c r="B57" s="180"/>
      <c r="C57" s="19" t="s">
        <v>299</v>
      </c>
      <c r="D57" s="19" t="s">
        <v>298</v>
      </c>
      <c r="E57" s="180"/>
      <c r="F57" s="16">
        <v>248</v>
      </c>
      <c r="G57" s="17"/>
      <c r="H57" s="17">
        <f t="shared" si="1"/>
        <v>0</v>
      </c>
      <c r="I57" s="203"/>
      <c r="J57" s="19"/>
      <c r="K57" s="26"/>
      <c r="L57" s="169"/>
      <c r="M57" s="169"/>
    </row>
    <row r="58" spans="1:13" ht="63.95" hidden="1" customHeight="1">
      <c r="A58" s="183"/>
      <c r="B58" s="180"/>
      <c r="C58" s="19" t="s">
        <v>297</v>
      </c>
      <c r="D58" s="19"/>
      <c r="E58" s="180"/>
      <c r="F58" s="16">
        <v>249</v>
      </c>
      <c r="G58" s="17"/>
      <c r="H58" s="17">
        <f t="shared" si="1"/>
        <v>0</v>
      </c>
      <c r="I58" s="203"/>
      <c r="J58" s="19"/>
      <c r="K58" s="26"/>
      <c r="L58" s="169"/>
      <c r="M58" s="169"/>
    </row>
    <row r="59" spans="1:13" ht="32.1" hidden="1" customHeight="1">
      <c r="A59" s="183"/>
      <c r="B59" s="180"/>
      <c r="C59" s="19" t="s">
        <v>296</v>
      </c>
      <c r="D59" s="19"/>
      <c r="E59" s="180"/>
      <c r="F59" s="16">
        <v>250</v>
      </c>
      <c r="G59" s="17"/>
      <c r="H59" s="17">
        <f t="shared" si="1"/>
        <v>0</v>
      </c>
      <c r="I59" s="203"/>
      <c r="J59" s="19"/>
      <c r="K59" s="26"/>
      <c r="L59" s="169"/>
      <c r="M59" s="169"/>
    </row>
    <row r="60" spans="1:13" ht="80.099999999999994" hidden="1" customHeight="1">
      <c r="A60" s="183"/>
      <c r="B60" s="180"/>
      <c r="C60" s="19" t="s">
        <v>295</v>
      </c>
      <c r="D60" s="19"/>
      <c r="E60" s="180"/>
      <c r="F60" s="16">
        <v>251</v>
      </c>
      <c r="G60" s="17"/>
      <c r="H60" s="17">
        <f t="shared" si="1"/>
        <v>0</v>
      </c>
      <c r="I60" s="203"/>
      <c r="J60" s="19"/>
      <c r="K60" s="26"/>
      <c r="L60" s="169"/>
      <c r="M60" s="169"/>
    </row>
    <row r="61" spans="1:13" ht="111.95" hidden="1" customHeight="1">
      <c r="A61" s="183"/>
      <c r="B61" s="180"/>
      <c r="C61" s="19" t="s">
        <v>294</v>
      </c>
      <c r="D61" s="19"/>
      <c r="E61" s="180"/>
      <c r="F61" s="16">
        <v>252</v>
      </c>
      <c r="G61" s="17"/>
      <c r="H61" s="17">
        <f t="shared" si="1"/>
        <v>0</v>
      </c>
      <c r="I61" s="203"/>
      <c r="J61" s="19"/>
      <c r="K61" s="26"/>
      <c r="L61" s="169"/>
      <c r="M61" s="169"/>
    </row>
    <row r="62" spans="1:13" ht="60">
      <c r="A62" s="183"/>
      <c r="B62" s="180" t="s">
        <v>293</v>
      </c>
      <c r="C62" s="19" t="s">
        <v>292</v>
      </c>
      <c r="D62" s="19" t="s">
        <v>291</v>
      </c>
      <c r="E62" s="180" t="s">
        <v>285</v>
      </c>
      <c r="F62" s="16">
        <v>253</v>
      </c>
      <c r="G62" s="17" t="s">
        <v>430</v>
      </c>
      <c r="H62" s="17">
        <f t="shared" si="1"/>
        <v>0.5</v>
      </c>
      <c r="I62" s="203"/>
      <c r="J62" s="210" t="s">
        <v>914</v>
      </c>
      <c r="K62" s="174" t="s">
        <v>909</v>
      </c>
      <c r="L62" s="169"/>
      <c r="M62" s="169"/>
    </row>
    <row r="63" spans="1:13" ht="90">
      <c r="A63" s="183"/>
      <c r="B63" s="180"/>
      <c r="C63" s="19" t="s">
        <v>290</v>
      </c>
      <c r="D63" s="19"/>
      <c r="E63" s="180"/>
      <c r="F63" s="16">
        <v>254</v>
      </c>
      <c r="G63" s="17" t="s">
        <v>430</v>
      </c>
      <c r="H63" s="17">
        <f t="shared" si="1"/>
        <v>0.5</v>
      </c>
      <c r="I63" s="203"/>
      <c r="J63" s="211"/>
      <c r="K63" s="176"/>
      <c r="L63" s="169"/>
      <c r="M63" s="169"/>
    </row>
    <row r="64" spans="1:13" ht="32.1" hidden="1" customHeight="1">
      <c r="A64" s="183"/>
      <c r="B64" s="180"/>
      <c r="C64" s="19" t="s">
        <v>289</v>
      </c>
      <c r="D64" s="19" t="s">
        <v>288</v>
      </c>
      <c r="E64" s="180"/>
      <c r="F64" s="16">
        <v>255</v>
      </c>
      <c r="G64" s="17" t="s">
        <v>431</v>
      </c>
      <c r="H64" s="17" t="str">
        <f t="shared" si="1"/>
        <v/>
      </c>
      <c r="I64" s="203"/>
      <c r="J64" s="19"/>
      <c r="K64" s="26"/>
      <c r="L64" s="169"/>
      <c r="M64" s="169"/>
    </row>
    <row r="65" spans="1:13" ht="32.1" hidden="1" customHeight="1">
      <c r="A65" s="183"/>
      <c r="B65" s="19" t="s">
        <v>287</v>
      </c>
      <c r="C65" s="19" t="s">
        <v>286</v>
      </c>
      <c r="D65" s="19"/>
      <c r="E65" s="19" t="s">
        <v>285</v>
      </c>
      <c r="F65" s="16">
        <v>256</v>
      </c>
      <c r="G65" s="17" t="s">
        <v>431</v>
      </c>
      <c r="H65" s="17" t="str">
        <f t="shared" si="1"/>
        <v/>
      </c>
      <c r="I65" s="204"/>
      <c r="J65" s="19"/>
      <c r="K65" s="26"/>
      <c r="L65" s="170"/>
      <c r="M65" s="170"/>
    </row>
    <row r="66" spans="1:13" ht="48" hidden="1" customHeight="1">
      <c r="A66" s="183" t="s">
        <v>284</v>
      </c>
      <c r="B66" s="180" t="s">
        <v>283</v>
      </c>
      <c r="C66" s="19" t="s">
        <v>282</v>
      </c>
      <c r="D66" s="19" t="s">
        <v>281</v>
      </c>
      <c r="E66" s="180" t="s">
        <v>280</v>
      </c>
      <c r="F66" s="16">
        <v>262</v>
      </c>
      <c r="G66" s="17" t="s">
        <v>431</v>
      </c>
      <c r="H66" s="17" t="str">
        <f t="shared" si="1"/>
        <v/>
      </c>
      <c r="I66" s="20"/>
      <c r="J66" s="19"/>
      <c r="K66" s="26"/>
      <c r="L66" s="75"/>
      <c r="M66" s="75"/>
    </row>
    <row r="67" spans="1:13" ht="15.95" hidden="1" customHeight="1">
      <c r="A67" s="183"/>
      <c r="B67" s="180"/>
      <c r="C67" s="19" t="s">
        <v>279</v>
      </c>
      <c r="D67" s="19"/>
      <c r="E67" s="180"/>
      <c r="F67" s="16">
        <v>263</v>
      </c>
      <c r="G67" s="17" t="s">
        <v>431</v>
      </c>
      <c r="H67" s="17" t="str">
        <f t="shared" si="1"/>
        <v/>
      </c>
      <c r="I67" s="20"/>
      <c r="J67" s="19"/>
      <c r="K67" s="26"/>
      <c r="L67" s="75"/>
      <c r="M67" s="75"/>
    </row>
    <row r="68" spans="1:13" ht="32.1" hidden="1" customHeight="1">
      <c r="A68" s="183"/>
      <c r="B68" s="180"/>
      <c r="C68" s="19" t="s">
        <v>278</v>
      </c>
      <c r="D68" s="19"/>
      <c r="E68" s="180"/>
      <c r="F68" s="16">
        <v>264</v>
      </c>
      <c r="G68" s="17" t="s">
        <v>431</v>
      </c>
      <c r="H68" s="17" t="str">
        <f t="shared" si="1"/>
        <v/>
      </c>
      <c r="I68" s="20"/>
      <c r="J68" s="19"/>
      <c r="K68" s="26"/>
      <c r="L68" s="75"/>
      <c r="M68" s="75"/>
    </row>
    <row r="69" spans="1:13" ht="48" hidden="1" customHeight="1">
      <c r="A69" s="183"/>
      <c r="B69" s="180"/>
      <c r="C69" s="19" t="s">
        <v>277</v>
      </c>
      <c r="D69" s="19" t="s">
        <v>271</v>
      </c>
      <c r="E69" s="180"/>
      <c r="F69" s="16">
        <v>265</v>
      </c>
      <c r="G69" s="17" t="s">
        <v>431</v>
      </c>
      <c r="H69" s="17" t="str">
        <f t="shared" si="1"/>
        <v/>
      </c>
      <c r="I69" s="20"/>
      <c r="J69" s="19"/>
      <c r="K69" s="26"/>
      <c r="L69" s="75"/>
      <c r="M69" s="75"/>
    </row>
    <row r="70" spans="1:13" ht="96" hidden="1" customHeight="1">
      <c r="A70" s="183"/>
      <c r="B70" s="180"/>
      <c r="C70" s="19" t="s">
        <v>276</v>
      </c>
      <c r="D70" s="19" t="s">
        <v>275</v>
      </c>
      <c r="E70" s="180"/>
      <c r="F70" s="16">
        <v>266</v>
      </c>
      <c r="G70" s="17" t="s">
        <v>431</v>
      </c>
      <c r="H70" s="17" t="str">
        <f t="shared" si="1"/>
        <v/>
      </c>
      <c r="I70" s="20"/>
      <c r="J70" s="19"/>
      <c r="K70" s="26"/>
      <c r="L70" s="75"/>
      <c r="M70" s="75"/>
    </row>
    <row r="71" spans="1:13" ht="48" hidden="1" customHeight="1">
      <c r="A71" s="183"/>
      <c r="B71" s="180"/>
      <c r="C71" s="19" t="s">
        <v>274</v>
      </c>
      <c r="D71" s="19" t="s">
        <v>273</v>
      </c>
      <c r="E71" s="180"/>
      <c r="F71" s="16">
        <v>267</v>
      </c>
      <c r="G71" s="17" t="s">
        <v>431</v>
      </c>
      <c r="H71" s="17" t="str">
        <f t="shared" si="1"/>
        <v/>
      </c>
      <c r="I71" s="20"/>
      <c r="J71" s="19"/>
      <c r="K71" s="26"/>
      <c r="L71" s="75"/>
      <c r="M71" s="75"/>
    </row>
    <row r="72" spans="1:13" ht="48" hidden="1" customHeight="1">
      <c r="A72" s="183"/>
      <c r="B72" s="180"/>
      <c r="C72" s="19" t="s">
        <v>272</v>
      </c>
      <c r="D72" s="19" t="s">
        <v>271</v>
      </c>
      <c r="E72" s="180"/>
      <c r="F72" s="16">
        <v>268</v>
      </c>
      <c r="G72" s="17" t="s">
        <v>431</v>
      </c>
      <c r="H72" s="17" t="str">
        <f t="shared" si="1"/>
        <v/>
      </c>
      <c r="I72" s="20"/>
      <c r="J72" s="19"/>
      <c r="K72" s="26"/>
      <c r="L72" s="75"/>
      <c r="M72" s="75"/>
    </row>
    <row r="73" spans="1:13" ht="128.1" hidden="1" customHeight="1">
      <c r="A73" s="183"/>
      <c r="B73" s="180"/>
      <c r="C73" s="19" t="s">
        <v>270</v>
      </c>
      <c r="D73" s="19" t="s">
        <v>269</v>
      </c>
      <c r="E73" s="180"/>
      <c r="F73" s="16">
        <v>269</v>
      </c>
      <c r="G73" s="17" t="s">
        <v>431</v>
      </c>
      <c r="H73" s="17" t="str">
        <f t="shared" si="1"/>
        <v/>
      </c>
      <c r="I73" s="20"/>
      <c r="J73" s="19"/>
      <c r="K73" s="26"/>
      <c r="L73" s="75"/>
      <c r="M73" s="75"/>
    </row>
    <row r="74" spans="1:13" ht="128.1" hidden="1" customHeight="1">
      <c r="A74" s="183"/>
      <c r="B74" s="180" t="s">
        <v>268</v>
      </c>
      <c r="C74" s="103" t="s">
        <v>267</v>
      </c>
      <c r="D74" s="19" t="s">
        <v>266</v>
      </c>
      <c r="E74" s="180" t="s">
        <v>265</v>
      </c>
      <c r="F74" s="16">
        <v>453</v>
      </c>
      <c r="G74" s="17" t="s">
        <v>431</v>
      </c>
      <c r="H74" s="17" t="str">
        <f t="shared" si="1"/>
        <v/>
      </c>
      <c r="I74" s="20"/>
      <c r="J74" s="26"/>
      <c r="K74" s="26"/>
      <c r="L74" s="75"/>
      <c r="M74" s="75"/>
    </row>
    <row r="75" spans="1:13" ht="15.95" hidden="1" customHeight="1">
      <c r="A75" s="183"/>
      <c r="B75" s="180"/>
      <c r="C75" s="19" t="s">
        <v>264</v>
      </c>
      <c r="D75" s="26"/>
      <c r="E75" s="180"/>
      <c r="F75" s="16">
        <v>270</v>
      </c>
      <c r="G75" s="17" t="s">
        <v>431</v>
      </c>
      <c r="H75" s="17" t="str">
        <f t="shared" si="1"/>
        <v/>
      </c>
      <c r="I75" s="20"/>
      <c r="J75" s="198"/>
      <c r="K75" s="26"/>
      <c r="L75" s="75"/>
      <c r="M75" s="75"/>
    </row>
    <row r="76" spans="1:13" ht="15.95" hidden="1" customHeight="1">
      <c r="A76" s="183"/>
      <c r="B76" s="180"/>
      <c r="C76" s="19" t="s">
        <v>263</v>
      </c>
      <c r="D76" s="19"/>
      <c r="E76" s="180"/>
      <c r="F76" s="16">
        <v>272</v>
      </c>
      <c r="G76" s="17" t="s">
        <v>431</v>
      </c>
      <c r="H76" s="17" t="str">
        <f t="shared" si="1"/>
        <v/>
      </c>
      <c r="I76" s="20"/>
      <c r="J76" s="198"/>
      <c r="K76" s="26"/>
      <c r="L76" s="75"/>
      <c r="M76" s="75"/>
    </row>
    <row r="77" spans="1:13" ht="15.95" hidden="1" customHeight="1">
      <c r="A77" s="183"/>
      <c r="B77" s="180"/>
      <c r="C77" s="19" t="s">
        <v>262</v>
      </c>
      <c r="D77" s="19"/>
      <c r="E77" s="180"/>
      <c r="F77" s="16">
        <v>273</v>
      </c>
      <c r="G77" s="17" t="s">
        <v>431</v>
      </c>
      <c r="H77" s="17" t="str">
        <f t="shared" si="1"/>
        <v/>
      </c>
      <c r="I77" s="20"/>
      <c r="J77" s="198"/>
      <c r="K77" s="26"/>
      <c r="L77" s="75"/>
      <c r="M77" s="75"/>
    </row>
    <row r="78" spans="1:13" ht="15.95" hidden="1" customHeight="1">
      <c r="A78" s="183"/>
      <c r="B78" s="180"/>
      <c r="C78" s="19" t="s">
        <v>261</v>
      </c>
      <c r="D78" s="19"/>
      <c r="E78" s="180"/>
      <c r="F78" s="16">
        <v>274</v>
      </c>
      <c r="G78" s="17" t="s">
        <v>431</v>
      </c>
      <c r="H78" s="17" t="str">
        <f t="shared" si="1"/>
        <v/>
      </c>
      <c r="I78" s="20"/>
      <c r="J78" s="198"/>
      <c r="K78" s="26"/>
      <c r="L78" s="75"/>
      <c r="M78" s="75"/>
    </row>
    <row r="79" spans="1:13" ht="15.95" hidden="1" customHeight="1">
      <c r="A79" s="183"/>
      <c r="B79" s="180"/>
      <c r="C79" s="19" t="s">
        <v>260</v>
      </c>
      <c r="D79" s="19"/>
      <c r="E79" s="180"/>
      <c r="F79" s="16">
        <v>275</v>
      </c>
      <c r="G79" s="17" t="s">
        <v>431</v>
      </c>
      <c r="H79" s="17" t="str">
        <f t="shared" si="1"/>
        <v/>
      </c>
      <c r="I79" s="20"/>
      <c r="J79" s="198"/>
      <c r="K79" s="26"/>
      <c r="L79" s="75"/>
      <c r="M79" s="75"/>
    </row>
    <row r="80" spans="1:13" ht="15.95" hidden="1" customHeight="1">
      <c r="A80" s="183"/>
      <c r="B80" s="180"/>
      <c r="C80" s="19" t="s">
        <v>259</v>
      </c>
      <c r="D80" s="19"/>
      <c r="E80" s="180"/>
      <c r="F80" s="16">
        <v>276</v>
      </c>
      <c r="G80" s="17" t="s">
        <v>431</v>
      </c>
      <c r="H80" s="17" t="str">
        <f t="shared" si="1"/>
        <v/>
      </c>
      <c r="I80" s="20"/>
      <c r="J80" s="198"/>
      <c r="K80" s="26"/>
      <c r="L80" s="75"/>
      <c r="M80" s="75"/>
    </row>
    <row r="81" spans="1:13" ht="63.95" hidden="1" customHeight="1">
      <c r="A81" s="183"/>
      <c r="B81" s="180"/>
      <c r="C81" s="19" t="s">
        <v>258</v>
      </c>
      <c r="D81" s="19" t="s">
        <v>257</v>
      </c>
      <c r="E81" s="180"/>
      <c r="F81" s="16">
        <v>746</v>
      </c>
      <c r="G81" s="17" t="s">
        <v>431</v>
      </c>
      <c r="H81" s="17" t="str">
        <f t="shared" si="1"/>
        <v/>
      </c>
      <c r="I81" s="28"/>
      <c r="J81" s="198"/>
      <c r="K81" s="26"/>
      <c r="L81" s="75"/>
      <c r="M81" s="75"/>
    </row>
    <row r="82" spans="1:13" ht="80.099999999999994" hidden="1" customHeight="1">
      <c r="A82" s="183"/>
      <c r="B82" s="180"/>
      <c r="C82" s="19" t="s">
        <v>256</v>
      </c>
      <c r="D82" s="19" t="s">
        <v>255</v>
      </c>
      <c r="E82" s="180"/>
      <c r="F82" s="16">
        <v>747</v>
      </c>
      <c r="G82" s="17" t="s">
        <v>431</v>
      </c>
      <c r="H82" s="17" t="str">
        <f t="shared" si="1"/>
        <v/>
      </c>
      <c r="I82" s="20"/>
      <c r="J82" s="198"/>
      <c r="K82" s="26"/>
      <c r="L82" s="75"/>
      <c r="M82" s="75"/>
    </row>
    <row r="83" spans="1:13" ht="153.94999999999999" customHeight="1">
      <c r="A83" s="183"/>
      <c r="B83" s="19" t="s">
        <v>254</v>
      </c>
      <c r="C83" s="19" t="s">
        <v>253</v>
      </c>
      <c r="D83" s="19" t="s">
        <v>252</v>
      </c>
      <c r="E83" s="19" t="s">
        <v>251</v>
      </c>
      <c r="F83" s="16">
        <v>277</v>
      </c>
      <c r="G83" s="17" t="s">
        <v>431</v>
      </c>
      <c r="H83" s="17" t="str">
        <f t="shared" si="1"/>
        <v/>
      </c>
      <c r="I83" s="28">
        <v>0</v>
      </c>
      <c r="J83" s="19"/>
      <c r="K83" s="26"/>
      <c r="L83" s="75"/>
      <c r="M83" s="75"/>
    </row>
    <row r="84" spans="1:13" ht="63.95" hidden="1" customHeight="1">
      <c r="A84" s="183"/>
      <c r="B84" s="19" t="s">
        <v>250</v>
      </c>
      <c r="C84" s="19" t="s">
        <v>249</v>
      </c>
      <c r="D84" s="19" t="s">
        <v>248</v>
      </c>
      <c r="E84" s="19" t="s">
        <v>247</v>
      </c>
      <c r="F84" s="16">
        <v>279</v>
      </c>
      <c r="G84" s="17" t="s">
        <v>431</v>
      </c>
      <c r="H84" s="17" t="str">
        <f t="shared" si="1"/>
        <v/>
      </c>
      <c r="I84" s="20"/>
      <c r="J84" s="19"/>
      <c r="K84" s="26"/>
      <c r="L84" s="75"/>
      <c r="M84" s="75"/>
    </row>
    <row r="85" spans="1:13" ht="80.099999999999994" hidden="1" customHeight="1">
      <c r="A85" s="183"/>
      <c r="B85" s="180" t="s">
        <v>246</v>
      </c>
      <c r="C85" s="19" t="s">
        <v>245</v>
      </c>
      <c r="D85" s="19"/>
      <c r="E85" s="180" t="s">
        <v>244</v>
      </c>
      <c r="F85" s="16">
        <v>457</v>
      </c>
      <c r="G85" s="17" t="s">
        <v>431</v>
      </c>
      <c r="H85" s="17" t="str">
        <f t="shared" si="1"/>
        <v/>
      </c>
      <c r="I85" s="20"/>
      <c r="J85" s="26"/>
      <c r="K85" s="26"/>
      <c r="L85" s="75"/>
      <c r="M85" s="75"/>
    </row>
    <row r="86" spans="1:13" ht="15.95" hidden="1" customHeight="1">
      <c r="A86" s="183"/>
      <c r="B86" s="180"/>
      <c r="C86" s="19" t="s">
        <v>243</v>
      </c>
      <c r="D86" s="19" t="s">
        <v>242</v>
      </c>
      <c r="E86" s="180"/>
      <c r="F86" s="16">
        <v>280</v>
      </c>
      <c r="G86" s="17" t="s">
        <v>431</v>
      </c>
      <c r="H86" s="17" t="str">
        <f t="shared" si="1"/>
        <v/>
      </c>
      <c r="I86" s="20"/>
      <c r="J86" s="19"/>
      <c r="K86" s="26"/>
      <c r="L86" s="75"/>
      <c r="M86" s="75"/>
    </row>
    <row r="87" spans="1:13" ht="15.95" hidden="1" customHeight="1">
      <c r="A87" s="183"/>
      <c r="B87" s="180"/>
      <c r="C87" s="19" t="s">
        <v>241</v>
      </c>
      <c r="D87" s="19"/>
      <c r="E87" s="180"/>
      <c r="F87" s="16">
        <v>281</v>
      </c>
      <c r="G87" s="17" t="s">
        <v>431</v>
      </c>
      <c r="H87" s="17" t="str">
        <f t="shared" si="1"/>
        <v/>
      </c>
      <c r="I87" s="20"/>
      <c r="J87" s="19"/>
      <c r="K87" s="26"/>
      <c r="L87" s="75"/>
      <c r="M87" s="75"/>
    </row>
    <row r="88" spans="1:13" ht="32.1" hidden="1" customHeight="1">
      <c r="A88" s="183"/>
      <c r="B88" s="180"/>
      <c r="C88" s="19" t="s">
        <v>240</v>
      </c>
      <c r="D88" s="19"/>
      <c r="E88" s="180"/>
      <c r="F88" s="16">
        <v>282</v>
      </c>
      <c r="G88" s="17" t="s">
        <v>431</v>
      </c>
      <c r="H88" s="17" t="str">
        <f t="shared" si="1"/>
        <v/>
      </c>
      <c r="I88" s="20"/>
      <c r="J88" s="19"/>
      <c r="K88" s="26"/>
      <c r="L88" s="75"/>
      <c r="M88" s="75"/>
    </row>
    <row r="89" spans="1:13" ht="111.95" hidden="1" customHeight="1">
      <c r="A89" s="183"/>
      <c r="B89" s="19" t="s">
        <v>239</v>
      </c>
      <c r="C89" s="19" t="s">
        <v>238</v>
      </c>
      <c r="D89" s="19" t="s">
        <v>237</v>
      </c>
      <c r="E89" s="19" t="s">
        <v>236</v>
      </c>
      <c r="F89" s="16">
        <v>283</v>
      </c>
      <c r="G89" s="17" t="s">
        <v>431</v>
      </c>
      <c r="H89" s="17" t="str">
        <f t="shared" si="1"/>
        <v/>
      </c>
      <c r="I89" s="20"/>
      <c r="J89" s="19"/>
      <c r="K89" s="26"/>
      <c r="L89" s="75"/>
      <c r="M89" s="75"/>
    </row>
    <row r="90" spans="1:13" ht="45">
      <c r="A90" s="183" t="s">
        <v>235</v>
      </c>
      <c r="B90" s="180" t="s">
        <v>234</v>
      </c>
      <c r="C90" s="19" t="s">
        <v>233</v>
      </c>
      <c r="D90" s="19" t="s">
        <v>232</v>
      </c>
      <c r="E90" s="180" t="s">
        <v>231</v>
      </c>
      <c r="F90" s="16">
        <v>454</v>
      </c>
      <c r="G90" s="17" t="s">
        <v>430</v>
      </c>
      <c r="H90" s="185">
        <f t="shared" si="1"/>
        <v>0.5</v>
      </c>
      <c r="I90" s="195">
        <f>AVERAGE(H90:H101)</f>
        <v>0.5</v>
      </c>
      <c r="J90" s="192" t="s">
        <v>915</v>
      </c>
      <c r="K90" s="174" t="s">
        <v>909</v>
      </c>
      <c r="L90" s="168"/>
      <c r="M90" s="168"/>
    </row>
    <row r="91" spans="1:13" ht="18.95" hidden="1" customHeight="1">
      <c r="A91" s="183"/>
      <c r="B91" s="180"/>
      <c r="C91" s="19" t="s">
        <v>230</v>
      </c>
      <c r="D91" s="19" t="s">
        <v>229</v>
      </c>
      <c r="E91" s="180"/>
      <c r="F91" s="16">
        <v>284</v>
      </c>
      <c r="G91" s="17" t="s">
        <v>431</v>
      </c>
      <c r="H91" s="193"/>
      <c r="I91" s="196"/>
      <c r="J91" s="175"/>
      <c r="K91" s="175"/>
      <c r="L91" s="169"/>
      <c r="M91" s="169"/>
    </row>
    <row r="92" spans="1:13" ht="60">
      <c r="A92" s="183"/>
      <c r="B92" s="180"/>
      <c r="C92" s="19" t="s">
        <v>228</v>
      </c>
      <c r="D92" s="19" t="s">
        <v>227</v>
      </c>
      <c r="E92" s="180"/>
      <c r="F92" s="16">
        <v>285</v>
      </c>
      <c r="G92" s="17" t="s">
        <v>431</v>
      </c>
      <c r="H92" s="186"/>
      <c r="I92" s="196"/>
      <c r="J92" s="176"/>
      <c r="K92" s="176"/>
      <c r="L92" s="169"/>
      <c r="M92" s="169"/>
    </row>
    <row r="93" spans="1:13" ht="60">
      <c r="A93" s="183"/>
      <c r="B93" s="180"/>
      <c r="C93" s="19" t="s">
        <v>226</v>
      </c>
      <c r="D93" s="19" t="s">
        <v>225</v>
      </c>
      <c r="E93" s="180"/>
      <c r="F93" s="16">
        <v>286</v>
      </c>
      <c r="G93" s="17" t="s">
        <v>431</v>
      </c>
      <c r="H93" s="17" t="str">
        <f t="shared" ref="H93:H111" si="2">IF(G93="SI",1,IF(G93="PARCIAL",0.5,IF(G93="NO APLICA","",0)))</f>
        <v/>
      </c>
      <c r="I93" s="196"/>
      <c r="J93" s="19"/>
      <c r="K93" s="26"/>
      <c r="L93" s="169"/>
      <c r="M93" s="169"/>
    </row>
    <row r="94" spans="1:13" ht="30">
      <c r="A94" s="183"/>
      <c r="B94" s="180"/>
      <c r="C94" s="19" t="s">
        <v>224</v>
      </c>
      <c r="D94" s="19"/>
      <c r="E94" s="180"/>
      <c r="F94" s="16">
        <v>287</v>
      </c>
      <c r="G94" s="17" t="s">
        <v>431</v>
      </c>
      <c r="H94" s="17" t="str">
        <f t="shared" si="2"/>
        <v/>
      </c>
      <c r="I94" s="196"/>
      <c r="J94" s="19"/>
      <c r="K94" s="26"/>
      <c r="L94" s="169"/>
      <c r="M94" s="169"/>
    </row>
    <row r="95" spans="1:13" ht="60.95" customHeight="1">
      <c r="A95" s="183"/>
      <c r="B95" s="19" t="s">
        <v>223</v>
      </c>
      <c r="C95" s="19" t="s">
        <v>222</v>
      </c>
      <c r="D95" s="19" t="s">
        <v>221</v>
      </c>
      <c r="E95" s="19" t="s">
        <v>220</v>
      </c>
      <c r="F95" s="16">
        <v>288</v>
      </c>
      <c r="G95" s="17" t="s">
        <v>431</v>
      </c>
      <c r="H95" s="17" t="str">
        <f t="shared" si="2"/>
        <v/>
      </c>
      <c r="I95" s="196"/>
      <c r="J95" s="19"/>
      <c r="K95" s="26"/>
      <c r="L95" s="169"/>
      <c r="M95" s="169"/>
    </row>
    <row r="96" spans="1:13" ht="75">
      <c r="A96" s="183"/>
      <c r="B96" s="180" t="s">
        <v>219</v>
      </c>
      <c r="C96" s="19" t="s">
        <v>218</v>
      </c>
      <c r="D96" s="19" t="s">
        <v>217</v>
      </c>
      <c r="E96" s="180"/>
      <c r="F96" s="16">
        <v>289</v>
      </c>
      <c r="G96" s="17" t="s">
        <v>431</v>
      </c>
      <c r="H96" s="17" t="str">
        <f t="shared" si="2"/>
        <v/>
      </c>
      <c r="I96" s="196"/>
      <c r="J96" s="19"/>
      <c r="K96" s="26"/>
      <c r="L96" s="169"/>
      <c r="M96" s="169"/>
    </row>
    <row r="97" spans="1:13" ht="60">
      <c r="A97" s="183"/>
      <c r="B97" s="180"/>
      <c r="C97" s="19" t="s">
        <v>216</v>
      </c>
      <c r="D97" s="19"/>
      <c r="E97" s="180"/>
      <c r="F97" s="16">
        <v>290</v>
      </c>
      <c r="G97" s="17" t="s">
        <v>431</v>
      </c>
      <c r="H97" s="17" t="str">
        <f t="shared" si="2"/>
        <v/>
      </c>
      <c r="I97" s="196"/>
      <c r="J97" s="19"/>
      <c r="K97" s="26"/>
      <c r="L97" s="169"/>
      <c r="M97" s="169"/>
    </row>
    <row r="98" spans="1:13" ht="32.1" hidden="1" customHeight="1">
      <c r="A98" s="183"/>
      <c r="B98" s="180" t="s">
        <v>215</v>
      </c>
      <c r="C98" s="19" t="s">
        <v>214</v>
      </c>
      <c r="D98" s="19"/>
      <c r="E98" s="180" t="s">
        <v>213</v>
      </c>
      <c r="F98" s="16">
        <v>291</v>
      </c>
      <c r="G98" s="17" t="s">
        <v>431</v>
      </c>
      <c r="H98" s="17" t="str">
        <f t="shared" si="2"/>
        <v/>
      </c>
      <c r="I98" s="196"/>
      <c r="J98" s="19"/>
      <c r="K98" s="26"/>
      <c r="L98" s="169"/>
      <c r="M98" s="169"/>
    </row>
    <row r="99" spans="1:13" ht="48" hidden="1" customHeight="1">
      <c r="A99" s="183"/>
      <c r="B99" s="180"/>
      <c r="C99" s="19" t="s">
        <v>212</v>
      </c>
      <c r="D99" s="19"/>
      <c r="E99" s="180"/>
      <c r="F99" s="16">
        <v>292</v>
      </c>
      <c r="G99" s="17" t="s">
        <v>431</v>
      </c>
      <c r="H99" s="17" t="str">
        <f t="shared" si="2"/>
        <v/>
      </c>
      <c r="I99" s="196"/>
      <c r="J99" s="19"/>
      <c r="K99" s="26"/>
      <c r="L99" s="169"/>
      <c r="M99" s="169"/>
    </row>
    <row r="100" spans="1:13" ht="48" hidden="1" customHeight="1">
      <c r="A100" s="183"/>
      <c r="B100" s="180"/>
      <c r="C100" s="19" t="s">
        <v>211</v>
      </c>
      <c r="D100" s="19"/>
      <c r="E100" s="180"/>
      <c r="F100" s="16">
        <v>293</v>
      </c>
      <c r="G100" s="17" t="s">
        <v>431</v>
      </c>
      <c r="H100" s="17" t="str">
        <f t="shared" si="2"/>
        <v/>
      </c>
      <c r="I100" s="196"/>
      <c r="J100" s="19"/>
      <c r="K100" s="26"/>
      <c r="L100" s="169"/>
      <c r="M100" s="169"/>
    </row>
    <row r="101" spans="1:13" ht="45.95" customHeight="1">
      <c r="A101" s="183"/>
      <c r="B101" s="19" t="s">
        <v>210</v>
      </c>
      <c r="C101" s="19" t="s">
        <v>209</v>
      </c>
      <c r="D101" s="19" t="s">
        <v>208</v>
      </c>
      <c r="E101" s="19" t="s">
        <v>207</v>
      </c>
      <c r="F101" s="16">
        <v>455</v>
      </c>
      <c r="G101" s="17" t="s">
        <v>431</v>
      </c>
      <c r="H101" s="17" t="str">
        <f t="shared" si="2"/>
        <v/>
      </c>
      <c r="I101" s="197"/>
      <c r="J101" s="19"/>
      <c r="K101" s="26"/>
      <c r="L101" s="170"/>
      <c r="M101" s="170"/>
    </row>
    <row r="102" spans="1:13" ht="96" hidden="1" customHeight="1">
      <c r="A102" s="183"/>
      <c r="B102" s="180" t="s">
        <v>206</v>
      </c>
      <c r="C102" s="19" t="s">
        <v>205</v>
      </c>
      <c r="D102" s="19" t="s">
        <v>204</v>
      </c>
      <c r="E102" s="180"/>
      <c r="F102" s="16">
        <v>456</v>
      </c>
      <c r="G102" s="17" t="s">
        <v>431</v>
      </c>
      <c r="H102" s="17" t="str">
        <f t="shared" si="2"/>
        <v/>
      </c>
      <c r="I102" s="20"/>
      <c r="J102" s="26"/>
      <c r="K102" s="26"/>
      <c r="L102" s="75"/>
      <c r="M102" s="75"/>
    </row>
    <row r="103" spans="1:13" ht="15.95" hidden="1" customHeight="1">
      <c r="A103" s="183"/>
      <c r="B103" s="180"/>
      <c r="C103" s="19" t="s">
        <v>203</v>
      </c>
      <c r="D103" s="19"/>
      <c r="E103" s="180"/>
      <c r="F103" s="16">
        <v>295</v>
      </c>
      <c r="G103" s="17" t="s">
        <v>431</v>
      </c>
      <c r="H103" s="17" t="str">
        <f t="shared" si="2"/>
        <v/>
      </c>
      <c r="I103" s="20"/>
      <c r="J103" s="19"/>
      <c r="K103" s="26"/>
      <c r="L103" s="75"/>
      <c r="M103" s="75"/>
    </row>
    <row r="104" spans="1:13" ht="15.95" hidden="1" customHeight="1">
      <c r="A104" s="183"/>
      <c r="B104" s="180"/>
      <c r="C104" s="19" t="s">
        <v>202</v>
      </c>
      <c r="D104" s="19"/>
      <c r="E104" s="180"/>
      <c r="F104" s="16">
        <v>296</v>
      </c>
      <c r="G104" s="17" t="s">
        <v>431</v>
      </c>
      <c r="H104" s="17" t="str">
        <f t="shared" si="2"/>
        <v/>
      </c>
      <c r="I104" s="20"/>
      <c r="J104" s="19"/>
      <c r="K104" s="26"/>
      <c r="L104" s="75"/>
      <c r="M104" s="75"/>
    </row>
    <row r="105" spans="1:13" ht="15.95" hidden="1" customHeight="1">
      <c r="A105" s="183"/>
      <c r="B105" s="180"/>
      <c r="C105" s="19" t="s">
        <v>201</v>
      </c>
      <c r="D105" s="19"/>
      <c r="E105" s="180"/>
      <c r="F105" s="16">
        <v>297</v>
      </c>
      <c r="G105" s="17" t="s">
        <v>431</v>
      </c>
      <c r="H105" s="17" t="str">
        <f t="shared" si="2"/>
        <v/>
      </c>
      <c r="I105" s="20"/>
      <c r="J105" s="19"/>
      <c r="K105" s="26"/>
      <c r="L105" s="75"/>
      <c r="M105" s="75"/>
    </row>
    <row r="106" spans="1:13" ht="15.95" hidden="1" customHeight="1">
      <c r="A106" s="183"/>
      <c r="B106" s="180"/>
      <c r="C106" s="19" t="s">
        <v>200</v>
      </c>
      <c r="D106" s="19"/>
      <c r="E106" s="180"/>
      <c r="F106" s="16">
        <v>298</v>
      </c>
      <c r="G106" s="17" t="s">
        <v>431</v>
      </c>
      <c r="H106" s="17" t="str">
        <f t="shared" si="2"/>
        <v/>
      </c>
      <c r="I106" s="20"/>
      <c r="J106" s="19"/>
      <c r="K106" s="26"/>
      <c r="L106" s="75"/>
      <c r="M106" s="75"/>
    </row>
    <row r="107" spans="1:13" ht="96" customHeight="1">
      <c r="A107" s="183" t="s">
        <v>199</v>
      </c>
      <c r="B107" s="19" t="s">
        <v>198</v>
      </c>
      <c r="C107" s="19" t="s">
        <v>197</v>
      </c>
      <c r="D107" s="19" t="s">
        <v>196</v>
      </c>
      <c r="E107" s="19" t="s">
        <v>195</v>
      </c>
      <c r="F107" s="16">
        <v>300</v>
      </c>
      <c r="G107" s="17" t="s">
        <v>431</v>
      </c>
      <c r="H107" s="17" t="str">
        <f t="shared" si="2"/>
        <v/>
      </c>
      <c r="I107" s="184">
        <v>0</v>
      </c>
      <c r="J107" s="19"/>
      <c r="K107" s="26"/>
      <c r="L107" s="168"/>
      <c r="M107" s="168"/>
    </row>
    <row r="108" spans="1:13" ht="75">
      <c r="A108" s="183"/>
      <c r="B108" s="19" t="s">
        <v>194</v>
      </c>
      <c r="C108" s="19" t="s">
        <v>193</v>
      </c>
      <c r="D108" s="19"/>
      <c r="E108" s="19" t="s">
        <v>192</v>
      </c>
      <c r="F108" s="16">
        <v>301</v>
      </c>
      <c r="G108" s="17" t="s">
        <v>431</v>
      </c>
      <c r="H108" s="17" t="str">
        <f t="shared" si="2"/>
        <v/>
      </c>
      <c r="I108" s="184"/>
      <c r="J108" s="19"/>
      <c r="K108" s="26"/>
      <c r="L108" s="169"/>
      <c r="M108" s="169"/>
    </row>
    <row r="109" spans="1:13" ht="150" hidden="1" customHeight="1">
      <c r="A109" s="183"/>
      <c r="B109" s="19" t="s">
        <v>191</v>
      </c>
      <c r="C109" s="19" t="s">
        <v>190</v>
      </c>
      <c r="D109" s="19" t="s">
        <v>189</v>
      </c>
      <c r="E109" s="19" t="s">
        <v>188</v>
      </c>
      <c r="F109" s="16">
        <v>302</v>
      </c>
      <c r="G109" s="17" t="s">
        <v>431</v>
      </c>
      <c r="H109" s="17" t="str">
        <f t="shared" si="2"/>
        <v/>
      </c>
      <c r="I109" s="184"/>
      <c r="J109" s="19"/>
      <c r="K109" s="26"/>
      <c r="L109" s="169"/>
      <c r="M109" s="169"/>
    </row>
    <row r="110" spans="1:13" ht="135">
      <c r="A110" s="183"/>
      <c r="B110" s="19" t="s">
        <v>187</v>
      </c>
      <c r="C110" s="19" t="s">
        <v>186</v>
      </c>
      <c r="D110" s="19" t="s">
        <v>185</v>
      </c>
      <c r="E110" s="19" t="s">
        <v>184</v>
      </c>
      <c r="F110" s="16">
        <v>303</v>
      </c>
      <c r="G110" s="17" t="s">
        <v>431</v>
      </c>
      <c r="H110" s="17" t="str">
        <f t="shared" si="2"/>
        <v/>
      </c>
      <c r="I110" s="184"/>
      <c r="J110" s="27"/>
      <c r="K110" s="26"/>
      <c r="L110" s="170"/>
      <c r="M110" s="170"/>
    </row>
    <row r="111" spans="1:13" ht="192" customHeight="1">
      <c r="A111" s="183" t="s">
        <v>183</v>
      </c>
      <c r="B111" s="180" t="s">
        <v>182</v>
      </c>
      <c r="C111" s="19" t="s">
        <v>181</v>
      </c>
      <c r="D111" s="19" t="s">
        <v>176</v>
      </c>
      <c r="E111" s="180" t="s">
        <v>180</v>
      </c>
      <c r="F111" s="16">
        <v>452</v>
      </c>
      <c r="G111" s="17" t="s">
        <v>429</v>
      </c>
      <c r="H111" s="185">
        <f t="shared" si="2"/>
        <v>1</v>
      </c>
      <c r="I111" s="184">
        <v>0</v>
      </c>
      <c r="J111" s="214"/>
      <c r="K111" s="174" t="s">
        <v>909</v>
      </c>
      <c r="L111" s="168"/>
      <c r="M111" s="168"/>
    </row>
    <row r="112" spans="1:13" ht="168.95" customHeight="1">
      <c r="A112" s="183"/>
      <c r="B112" s="180"/>
      <c r="C112" s="19" t="s">
        <v>179</v>
      </c>
      <c r="D112" s="19" t="s">
        <v>178</v>
      </c>
      <c r="E112" s="180"/>
      <c r="F112" s="16">
        <v>305</v>
      </c>
      <c r="G112" s="17" t="s">
        <v>431</v>
      </c>
      <c r="H112" s="186"/>
      <c r="I112" s="184"/>
      <c r="J112" s="215"/>
      <c r="K112" s="175"/>
      <c r="L112" s="169"/>
      <c r="M112" s="169"/>
    </row>
    <row r="113" spans="1:13" ht="171" customHeight="1">
      <c r="A113" s="183"/>
      <c r="B113" s="180"/>
      <c r="C113" s="19" t="s">
        <v>177</v>
      </c>
      <c r="D113" s="19" t="s">
        <v>176</v>
      </c>
      <c r="E113" s="180"/>
      <c r="F113" s="16">
        <v>306</v>
      </c>
      <c r="G113" s="17" t="s">
        <v>431</v>
      </c>
      <c r="H113" s="17" t="str">
        <f>IF(G113="SI",1,IF(G113="PARCIAL",0.5,IF(G113="NO APLICA","",0)))</f>
        <v/>
      </c>
      <c r="I113" s="184"/>
      <c r="J113" s="215"/>
      <c r="K113" s="175"/>
      <c r="L113" s="169"/>
      <c r="M113" s="169"/>
    </row>
    <row r="114" spans="1:13">
      <c r="A114" s="183"/>
      <c r="B114" s="180"/>
      <c r="C114" s="19" t="s">
        <v>175</v>
      </c>
      <c r="D114" s="19"/>
      <c r="E114" s="180"/>
      <c r="F114" s="16">
        <v>307</v>
      </c>
      <c r="G114" s="17" t="s">
        <v>431</v>
      </c>
      <c r="H114" s="17" t="str">
        <f>IF(G114="SI",1,IF(G114="PARCIAL",0.5,IF(G114="NO APLICA","",0)))</f>
        <v/>
      </c>
      <c r="I114" s="184"/>
      <c r="J114" s="215"/>
      <c r="K114" s="175"/>
      <c r="L114" s="169"/>
      <c r="M114" s="169"/>
    </row>
    <row r="115" spans="1:13" ht="60">
      <c r="A115" s="183"/>
      <c r="B115" s="180"/>
      <c r="C115" s="19" t="s">
        <v>174</v>
      </c>
      <c r="D115" s="19"/>
      <c r="E115" s="180"/>
      <c r="F115" s="16">
        <v>308</v>
      </c>
      <c r="G115" s="17" t="s">
        <v>431</v>
      </c>
      <c r="H115" s="17" t="str">
        <f>IF(G115="SI",1,IF(G115="PARCIAL",0.5,IF(G115="NO APLICA","",0)))</f>
        <v/>
      </c>
      <c r="I115" s="184"/>
      <c r="J115" s="216"/>
      <c r="K115" s="176"/>
      <c r="L115" s="170"/>
      <c r="M115" s="170"/>
    </row>
    <row r="116" spans="1:13" ht="138.94999999999999" hidden="1" customHeight="1">
      <c r="A116" s="183" t="s">
        <v>173</v>
      </c>
      <c r="B116" s="19" t="s">
        <v>172</v>
      </c>
      <c r="C116" s="19" t="s">
        <v>171</v>
      </c>
      <c r="D116" s="19"/>
      <c r="E116" s="19"/>
      <c r="F116" s="16">
        <v>748</v>
      </c>
      <c r="G116" s="17" t="s">
        <v>431</v>
      </c>
      <c r="H116" s="17" t="str">
        <f>IF(G116="SI",1,IF(G116="PARCIAL",0.5,IF(G116="NO APLICA","",0)))</f>
        <v/>
      </c>
      <c r="I116" s="184">
        <v>0</v>
      </c>
      <c r="J116" s="26"/>
      <c r="K116" s="26"/>
      <c r="L116" s="75"/>
      <c r="M116" s="75"/>
    </row>
    <row r="117" spans="1:13" ht="80.099999999999994" customHeight="1">
      <c r="A117" s="183"/>
      <c r="B117" s="180" t="s">
        <v>170</v>
      </c>
      <c r="C117" s="19" t="s">
        <v>169</v>
      </c>
      <c r="D117" s="19" t="s">
        <v>168</v>
      </c>
      <c r="E117" s="180" t="s">
        <v>167</v>
      </c>
      <c r="F117" s="16">
        <v>439</v>
      </c>
      <c r="G117" s="17" t="s">
        <v>431</v>
      </c>
      <c r="H117" s="185" t="str">
        <f>IF(G117="SI",1,IF(G117="PARCIAL",0.5,IF(G117="NO APLICA","",0)))</f>
        <v/>
      </c>
      <c r="I117" s="184"/>
      <c r="J117" s="214"/>
      <c r="K117" s="214"/>
      <c r="L117" s="168"/>
      <c r="M117" s="168"/>
    </row>
    <row r="118" spans="1:13" ht="30">
      <c r="A118" s="183"/>
      <c r="B118" s="180"/>
      <c r="C118" s="19" t="s">
        <v>158</v>
      </c>
      <c r="D118" s="19"/>
      <c r="E118" s="180"/>
      <c r="F118" s="16">
        <v>310</v>
      </c>
      <c r="G118" s="17" t="s">
        <v>431</v>
      </c>
      <c r="H118" s="186"/>
      <c r="I118" s="184"/>
      <c r="J118" s="215"/>
      <c r="K118" s="215"/>
      <c r="L118" s="169"/>
      <c r="M118" s="169"/>
    </row>
    <row r="119" spans="1:13" ht="30">
      <c r="A119" s="183"/>
      <c r="B119" s="180"/>
      <c r="C119" s="19" t="s">
        <v>157</v>
      </c>
      <c r="D119" s="19"/>
      <c r="E119" s="180"/>
      <c r="F119" s="16">
        <v>440</v>
      </c>
      <c r="G119" s="17" t="s">
        <v>431</v>
      </c>
      <c r="H119" s="17" t="str">
        <f t="shared" ref="H119:H127" si="3">IF(G119="SI",1,IF(G119="PARCIAL",0.5,IF(G119="NO APLICA","",0)))</f>
        <v/>
      </c>
      <c r="I119" s="184"/>
      <c r="J119" s="215"/>
      <c r="K119" s="215"/>
      <c r="L119" s="169"/>
      <c r="M119" s="169"/>
    </row>
    <row r="120" spans="1:13" ht="17.100000000000001" customHeight="1">
      <c r="A120" s="183"/>
      <c r="B120" s="180"/>
      <c r="C120" s="19" t="s">
        <v>156</v>
      </c>
      <c r="D120" s="19"/>
      <c r="E120" s="180"/>
      <c r="F120" s="16">
        <v>311</v>
      </c>
      <c r="G120" s="17" t="s">
        <v>431</v>
      </c>
      <c r="H120" s="17" t="str">
        <f t="shared" si="3"/>
        <v/>
      </c>
      <c r="I120" s="184"/>
      <c r="J120" s="215"/>
      <c r="K120" s="215"/>
      <c r="L120" s="169"/>
      <c r="M120" s="169"/>
    </row>
    <row r="121" spans="1:13" ht="30">
      <c r="A121" s="183"/>
      <c r="B121" s="180"/>
      <c r="C121" s="19" t="s">
        <v>166</v>
      </c>
      <c r="D121" s="19"/>
      <c r="E121" s="180"/>
      <c r="F121" s="16">
        <v>312</v>
      </c>
      <c r="G121" s="17" t="s">
        <v>431</v>
      </c>
      <c r="H121" s="17" t="str">
        <f t="shared" si="3"/>
        <v/>
      </c>
      <c r="I121" s="184"/>
      <c r="J121" s="215"/>
      <c r="K121" s="215"/>
      <c r="L121" s="169"/>
      <c r="M121" s="169"/>
    </row>
    <row r="122" spans="1:13">
      <c r="A122" s="183"/>
      <c r="B122" s="180"/>
      <c r="C122" s="19" t="s">
        <v>154</v>
      </c>
      <c r="D122" s="19"/>
      <c r="E122" s="180"/>
      <c r="F122" s="16">
        <v>313</v>
      </c>
      <c r="G122" s="17" t="s">
        <v>431</v>
      </c>
      <c r="H122" s="17" t="str">
        <f t="shared" si="3"/>
        <v/>
      </c>
      <c r="I122" s="184"/>
      <c r="J122" s="215"/>
      <c r="K122" s="215"/>
      <c r="L122" s="169"/>
      <c r="M122" s="169"/>
    </row>
    <row r="123" spans="1:13" ht="30">
      <c r="A123" s="183"/>
      <c r="B123" s="180"/>
      <c r="C123" s="19" t="s">
        <v>153</v>
      </c>
      <c r="D123" s="19"/>
      <c r="E123" s="180"/>
      <c r="F123" s="16">
        <v>314</v>
      </c>
      <c r="G123" s="17" t="s">
        <v>431</v>
      </c>
      <c r="H123" s="17" t="str">
        <f t="shared" si="3"/>
        <v/>
      </c>
      <c r="I123" s="184"/>
      <c r="J123" s="215"/>
      <c r="K123" s="215"/>
      <c r="L123" s="169"/>
      <c r="M123" s="169"/>
    </row>
    <row r="124" spans="1:13" ht="30">
      <c r="A124" s="183"/>
      <c r="B124" s="180"/>
      <c r="C124" s="19" t="s">
        <v>165</v>
      </c>
      <c r="D124" s="19"/>
      <c r="E124" s="180"/>
      <c r="F124" s="16">
        <v>315</v>
      </c>
      <c r="G124" s="17" t="s">
        <v>431</v>
      </c>
      <c r="H124" s="17" t="str">
        <f t="shared" si="3"/>
        <v/>
      </c>
      <c r="I124" s="184"/>
      <c r="J124" s="215"/>
      <c r="K124" s="215"/>
      <c r="L124" s="169"/>
      <c r="M124" s="169"/>
    </row>
    <row r="125" spans="1:13">
      <c r="A125" s="183"/>
      <c r="B125" s="180"/>
      <c r="C125" s="19" t="s">
        <v>164</v>
      </c>
      <c r="D125" s="19"/>
      <c r="E125" s="180"/>
      <c r="F125" s="16">
        <v>316</v>
      </c>
      <c r="G125" s="17" t="s">
        <v>431</v>
      </c>
      <c r="H125" s="17" t="str">
        <f t="shared" si="3"/>
        <v/>
      </c>
      <c r="I125" s="184"/>
      <c r="J125" s="215"/>
      <c r="K125" s="215"/>
      <c r="L125" s="169"/>
      <c r="M125" s="169"/>
    </row>
    <row r="126" spans="1:13" ht="83.1" customHeight="1">
      <c r="A126" s="183"/>
      <c r="B126" s="180"/>
      <c r="C126" s="19" t="s">
        <v>163</v>
      </c>
      <c r="D126" s="19"/>
      <c r="E126" s="180"/>
      <c r="F126" s="16">
        <v>441</v>
      </c>
      <c r="G126" s="17" t="s">
        <v>431</v>
      </c>
      <c r="H126" s="17" t="str">
        <f t="shared" si="3"/>
        <v/>
      </c>
      <c r="I126" s="184"/>
      <c r="J126" s="216"/>
      <c r="K126" s="216"/>
      <c r="L126" s="170"/>
      <c r="M126" s="170"/>
    </row>
    <row r="127" spans="1:13" ht="153.94999999999999" customHeight="1">
      <c r="A127" s="183"/>
      <c r="B127" s="180" t="s">
        <v>162</v>
      </c>
      <c r="C127" s="19" t="s">
        <v>161</v>
      </c>
      <c r="D127" s="19" t="s">
        <v>160</v>
      </c>
      <c r="E127" s="180" t="s">
        <v>159</v>
      </c>
      <c r="F127" s="16">
        <v>459</v>
      </c>
      <c r="G127" s="17" t="s">
        <v>431</v>
      </c>
      <c r="H127" s="185" t="str">
        <f t="shared" si="3"/>
        <v/>
      </c>
      <c r="I127" s="184"/>
      <c r="J127" s="214"/>
      <c r="K127" s="214"/>
      <c r="L127" s="168"/>
      <c r="M127" s="168"/>
    </row>
    <row r="128" spans="1:13" ht="30">
      <c r="A128" s="183"/>
      <c r="B128" s="180"/>
      <c r="C128" s="19" t="s">
        <v>158</v>
      </c>
      <c r="D128" s="19"/>
      <c r="E128" s="180"/>
      <c r="F128" s="16">
        <v>460</v>
      </c>
      <c r="G128" s="17" t="s">
        <v>431</v>
      </c>
      <c r="H128" s="186"/>
      <c r="I128" s="184"/>
      <c r="J128" s="215"/>
      <c r="K128" s="215"/>
      <c r="L128" s="169"/>
      <c r="M128" s="169"/>
    </row>
    <row r="129" spans="1:13" ht="30">
      <c r="A129" s="183"/>
      <c r="B129" s="180"/>
      <c r="C129" s="19" t="s">
        <v>157</v>
      </c>
      <c r="D129" s="19"/>
      <c r="E129" s="180"/>
      <c r="F129" s="16">
        <v>461</v>
      </c>
      <c r="G129" s="17" t="s">
        <v>431</v>
      </c>
      <c r="H129" s="17" t="str">
        <f t="shared" ref="H129:H143" si="4">IF(G129="SI",1,IF(G129="PARCIAL",0.5,IF(G129="NO APLICA","",0)))</f>
        <v/>
      </c>
      <c r="I129" s="184"/>
      <c r="J129" s="215"/>
      <c r="K129" s="215"/>
      <c r="L129" s="169"/>
      <c r="M129" s="169"/>
    </row>
    <row r="130" spans="1:13" ht="30">
      <c r="A130" s="183"/>
      <c r="B130" s="180"/>
      <c r="C130" s="19" t="s">
        <v>156</v>
      </c>
      <c r="D130" s="19"/>
      <c r="E130" s="180"/>
      <c r="F130" s="16">
        <v>462</v>
      </c>
      <c r="G130" s="17" t="s">
        <v>431</v>
      </c>
      <c r="H130" s="17" t="str">
        <f t="shared" si="4"/>
        <v/>
      </c>
      <c r="I130" s="184"/>
      <c r="J130" s="215"/>
      <c r="K130" s="215"/>
      <c r="L130" s="169"/>
      <c r="M130" s="169"/>
    </row>
    <row r="131" spans="1:13">
      <c r="A131" s="183"/>
      <c r="B131" s="180"/>
      <c r="C131" s="19" t="s">
        <v>155</v>
      </c>
      <c r="D131" s="19"/>
      <c r="E131" s="180"/>
      <c r="F131" s="16">
        <v>463</v>
      </c>
      <c r="G131" s="17" t="s">
        <v>431</v>
      </c>
      <c r="H131" s="17" t="str">
        <f t="shared" si="4"/>
        <v/>
      </c>
      <c r="I131" s="184"/>
      <c r="J131" s="215"/>
      <c r="K131" s="215"/>
      <c r="L131" s="169"/>
      <c r="M131" s="169"/>
    </row>
    <row r="132" spans="1:13">
      <c r="A132" s="183"/>
      <c r="B132" s="180"/>
      <c r="C132" s="19" t="s">
        <v>154</v>
      </c>
      <c r="D132" s="19"/>
      <c r="E132" s="180"/>
      <c r="F132" s="16">
        <v>464</v>
      </c>
      <c r="G132" s="17" t="s">
        <v>431</v>
      </c>
      <c r="H132" s="17" t="str">
        <f t="shared" si="4"/>
        <v/>
      </c>
      <c r="I132" s="184"/>
      <c r="J132" s="215"/>
      <c r="K132" s="215"/>
      <c r="L132" s="169"/>
      <c r="M132" s="169"/>
    </row>
    <row r="133" spans="1:13" ht="30">
      <c r="A133" s="183"/>
      <c r="B133" s="180"/>
      <c r="C133" s="19" t="s">
        <v>153</v>
      </c>
      <c r="D133" s="19"/>
      <c r="E133" s="180"/>
      <c r="F133" s="16">
        <v>465</v>
      </c>
      <c r="G133" s="17" t="s">
        <v>431</v>
      </c>
      <c r="H133" s="17" t="str">
        <f t="shared" si="4"/>
        <v/>
      </c>
      <c r="I133" s="184"/>
      <c r="J133" s="215"/>
      <c r="K133" s="215"/>
      <c r="L133" s="169"/>
      <c r="M133" s="169"/>
    </row>
    <row r="134" spans="1:13">
      <c r="A134" s="183"/>
      <c r="B134" s="180"/>
      <c r="C134" s="19" t="s">
        <v>152</v>
      </c>
      <c r="D134" s="19"/>
      <c r="E134" s="180"/>
      <c r="F134" s="16">
        <v>466</v>
      </c>
      <c r="G134" s="17" t="s">
        <v>431</v>
      </c>
      <c r="H134" s="17" t="str">
        <f t="shared" si="4"/>
        <v/>
      </c>
      <c r="I134" s="184"/>
      <c r="J134" s="215"/>
      <c r="K134" s="215"/>
      <c r="L134" s="169"/>
      <c r="M134" s="169"/>
    </row>
    <row r="135" spans="1:13" ht="30">
      <c r="A135" s="183"/>
      <c r="B135" s="180"/>
      <c r="C135" s="19" t="s">
        <v>151</v>
      </c>
      <c r="D135" s="19"/>
      <c r="E135" s="180"/>
      <c r="F135" s="16">
        <v>467</v>
      </c>
      <c r="G135" s="17" t="s">
        <v>431</v>
      </c>
      <c r="H135" s="17" t="str">
        <f t="shared" si="4"/>
        <v/>
      </c>
      <c r="I135" s="184"/>
      <c r="J135" s="215"/>
      <c r="K135" s="215"/>
      <c r="L135" s="169"/>
      <c r="M135" s="169"/>
    </row>
    <row r="136" spans="1:13">
      <c r="A136" s="183"/>
      <c r="B136" s="180"/>
      <c r="C136" s="19" t="s">
        <v>150</v>
      </c>
      <c r="D136" s="19"/>
      <c r="E136" s="180"/>
      <c r="F136" s="16">
        <v>468</v>
      </c>
      <c r="G136" s="17" t="s">
        <v>431</v>
      </c>
      <c r="H136" s="17" t="str">
        <f t="shared" si="4"/>
        <v/>
      </c>
      <c r="I136" s="184"/>
      <c r="J136" s="215"/>
      <c r="K136" s="215"/>
      <c r="L136" s="169"/>
      <c r="M136" s="169"/>
    </row>
    <row r="137" spans="1:13">
      <c r="A137" s="183"/>
      <c r="B137" s="180"/>
      <c r="C137" s="19" t="s">
        <v>149</v>
      </c>
      <c r="D137" s="19"/>
      <c r="E137" s="180"/>
      <c r="F137" s="16">
        <v>470</v>
      </c>
      <c r="G137" s="17" t="s">
        <v>431</v>
      </c>
      <c r="H137" s="17" t="str">
        <f t="shared" si="4"/>
        <v/>
      </c>
      <c r="I137" s="184"/>
      <c r="J137" s="215"/>
      <c r="K137" s="215"/>
      <c r="L137" s="169"/>
      <c r="M137" s="169"/>
    </row>
    <row r="138" spans="1:13">
      <c r="A138" s="183"/>
      <c r="B138" s="180"/>
      <c r="C138" s="19" t="s">
        <v>148</v>
      </c>
      <c r="D138" s="19"/>
      <c r="E138" s="180"/>
      <c r="F138" s="16">
        <v>471</v>
      </c>
      <c r="G138" s="17" t="s">
        <v>431</v>
      </c>
      <c r="H138" s="17" t="str">
        <f t="shared" si="4"/>
        <v/>
      </c>
      <c r="I138" s="184"/>
      <c r="J138" s="215"/>
      <c r="K138" s="215"/>
      <c r="L138" s="169"/>
      <c r="M138" s="169"/>
    </row>
    <row r="139" spans="1:13">
      <c r="A139" s="183"/>
      <c r="B139" s="180"/>
      <c r="C139" s="19" t="s">
        <v>147</v>
      </c>
      <c r="D139" s="19"/>
      <c r="E139" s="180"/>
      <c r="F139" s="16">
        <v>472</v>
      </c>
      <c r="G139" s="17" t="s">
        <v>431</v>
      </c>
      <c r="H139" s="17" t="str">
        <f t="shared" si="4"/>
        <v/>
      </c>
      <c r="I139" s="184"/>
      <c r="J139" s="215"/>
      <c r="K139" s="215"/>
      <c r="L139" s="169"/>
      <c r="M139" s="169"/>
    </row>
    <row r="140" spans="1:13">
      <c r="A140" s="183"/>
      <c r="B140" s="180"/>
      <c r="C140" s="19" t="s">
        <v>146</v>
      </c>
      <c r="D140" s="19"/>
      <c r="E140" s="180"/>
      <c r="F140" s="16">
        <v>473</v>
      </c>
      <c r="G140" s="17" t="s">
        <v>431</v>
      </c>
      <c r="H140" s="17" t="str">
        <f t="shared" si="4"/>
        <v/>
      </c>
      <c r="I140" s="184"/>
      <c r="J140" s="215"/>
      <c r="K140" s="215"/>
      <c r="L140" s="169"/>
      <c r="M140" s="169"/>
    </row>
    <row r="141" spans="1:13">
      <c r="A141" s="183"/>
      <c r="B141" s="180"/>
      <c r="C141" s="19" t="s">
        <v>145</v>
      </c>
      <c r="D141" s="19"/>
      <c r="E141" s="180"/>
      <c r="F141" s="16">
        <v>474</v>
      </c>
      <c r="G141" s="17" t="s">
        <v>431</v>
      </c>
      <c r="H141" s="17" t="str">
        <f t="shared" si="4"/>
        <v/>
      </c>
      <c r="I141" s="184"/>
      <c r="J141" s="215"/>
      <c r="K141" s="215"/>
      <c r="L141" s="169"/>
      <c r="M141" s="169"/>
    </row>
    <row r="142" spans="1:13" ht="77.099999999999994" customHeight="1">
      <c r="A142" s="183"/>
      <c r="B142" s="180"/>
      <c r="C142" s="19" t="s">
        <v>144</v>
      </c>
      <c r="D142" s="19"/>
      <c r="E142" s="180"/>
      <c r="F142" s="16">
        <v>475</v>
      </c>
      <c r="G142" s="17" t="s">
        <v>431</v>
      </c>
      <c r="H142" s="17" t="str">
        <f t="shared" si="4"/>
        <v/>
      </c>
      <c r="I142" s="184"/>
      <c r="J142" s="216"/>
      <c r="K142" s="216"/>
      <c r="L142" s="170"/>
      <c r="M142" s="170"/>
    </row>
    <row r="143" spans="1:13" ht="81" customHeight="1">
      <c r="A143" s="183"/>
      <c r="B143" s="180" t="s">
        <v>143</v>
      </c>
      <c r="C143" s="19" t="s">
        <v>142</v>
      </c>
      <c r="D143" s="19" t="s">
        <v>135</v>
      </c>
      <c r="E143" s="180" t="s">
        <v>141</v>
      </c>
      <c r="F143" s="16">
        <v>446</v>
      </c>
      <c r="G143" s="17" t="s">
        <v>431</v>
      </c>
      <c r="H143" s="185" t="str">
        <f t="shared" si="4"/>
        <v/>
      </c>
      <c r="I143" s="184"/>
      <c r="J143" s="214"/>
      <c r="K143" s="214"/>
      <c r="L143" s="168"/>
      <c r="M143" s="168"/>
    </row>
    <row r="144" spans="1:13" ht="78" customHeight="1">
      <c r="A144" s="183"/>
      <c r="B144" s="180"/>
      <c r="C144" s="19" t="s">
        <v>140</v>
      </c>
      <c r="D144" s="19" t="s">
        <v>135</v>
      </c>
      <c r="E144" s="180"/>
      <c r="F144" s="16">
        <v>330</v>
      </c>
      <c r="G144" s="17" t="s">
        <v>431</v>
      </c>
      <c r="H144" s="186"/>
      <c r="I144" s="184"/>
      <c r="J144" s="215"/>
      <c r="K144" s="215"/>
      <c r="L144" s="169"/>
      <c r="M144" s="169"/>
    </row>
    <row r="145" spans="1:13">
      <c r="A145" s="183"/>
      <c r="B145" s="180"/>
      <c r="C145" s="19" t="s">
        <v>139</v>
      </c>
      <c r="D145" s="19"/>
      <c r="E145" s="180"/>
      <c r="F145" s="16">
        <v>331</v>
      </c>
      <c r="G145" s="17" t="s">
        <v>431</v>
      </c>
      <c r="H145" s="17" t="str">
        <f t="shared" ref="H145:H204" si="5">IF(G145="SI",1,IF(G145="PARCIAL",0.5,IF(G145="NO APLICA","",0)))</f>
        <v/>
      </c>
      <c r="I145" s="184"/>
      <c r="J145" s="215"/>
      <c r="K145" s="215"/>
      <c r="L145" s="169"/>
      <c r="M145" s="169"/>
    </row>
    <row r="146" spans="1:13" ht="30">
      <c r="A146" s="183"/>
      <c r="B146" s="180"/>
      <c r="C146" s="19" t="s">
        <v>138</v>
      </c>
      <c r="D146" s="19"/>
      <c r="E146" s="180"/>
      <c r="F146" s="16">
        <v>332</v>
      </c>
      <c r="G146" s="17" t="s">
        <v>431</v>
      </c>
      <c r="H146" s="17" t="str">
        <f t="shared" si="5"/>
        <v/>
      </c>
      <c r="I146" s="184"/>
      <c r="J146" s="215"/>
      <c r="K146" s="215"/>
      <c r="L146" s="169"/>
      <c r="M146" s="169"/>
    </row>
    <row r="147" spans="1:13" ht="30">
      <c r="A147" s="183"/>
      <c r="B147" s="180"/>
      <c r="C147" s="19" t="s">
        <v>137</v>
      </c>
      <c r="D147" s="19"/>
      <c r="E147" s="180"/>
      <c r="F147" s="16">
        <v>333</v>
      </c>
      <c r="G147" s="17" t="s">
        <v>431</v>
      </c>
      <c r="H147" s="17" t="str">
        <f t="shared" si="5"/>
        <v/>
      </c>
      <c r="I147" s="184"/>
      <c r="J147" s="215"/>
      <c r="K147" s="215"/>
      <c r="L147" s="169"/>
      <c r="M147" s="169"/>
    </row>
    <row r="148" spans="1:13" ht="78" customHeight="1">
      <c r="A148" s="183"/>
      <c r="B148" s="180"/>
      <c r="C148" s="19" t="s">
        <v>136</v>
      </c>
      <c r="D148" s="19" t="s">
        <v>135</v>
      </c>
      <c r="E148" s="180"/>
      <c r="F148" s="16">
        <v>334</v>
      </c>
      <c r="G148" s="17" t="s">
        <v>431</v>
      </c>
      <c r="H148" s="17" t="str">
        <f t="shared" si="5"/>
        <v/>
      </c>
      <c r="I148" s="184"/>
      <c r="J148" s="215"/>
      <c r="K148" s="215"/>
      <c r="L148" s="169"/>
      <c r="M148" s="169"/>
    </row>
    <row r="149" spans="1:13">
      <c r="A149" s="183"/>
      <c r="B149" s="180"/>
      <c r="C149" s="19" t="s">
        <v>134</v>
      </c>
      <c r="D149" s="19"/>
      <c r="E149" s="180"/>
      <c r="F149" s="16">
        <v>335</v>
      </c>
      <c r="G149" s="17" t="s">
        <v>431</v>
      </c>
      <c r="H149" s="17" t="str">
        <f t="shared" si="5"/>
        <v/>
      </c>
      <c r="I149" s="184"/>
      <c r="J149" s="215"/>
      <c r="K149" s="215"/>
      <c r="L149" s="169"/>
      <c r="M149" s="169"/>
    </row>
    <row r="150" spans="1:13">
      <c r="A150" s="183"/>
      <c r="B150" s="180"/>
      <c r="C150" s="19" t="s">
        <v>133</v>
      </c>
      <c r="D150" s="19"/>
      <c r="E150" s="180"/>
      <c r="F150" s="16">
        <v>336</v>
      </c>
      <c r="G150" s="17" t="s">
        <v>431</v>
      </c>
      <c r="H150" s="17" t="str">
        <f t="shared" si="5"/>
        <v/>
      </c>
      <c r="I150" s="184"/>
      <c r="J150" s="215"/>
      <c r="K150" s="215"/>
      <c r="L150" s="169"/>
      <c r="M150" s="169"/>
    </row>
    <row r="151" spans="1:13" ht="30">
      <c r="A151" s="183"/>
      <c r="B151" s="180"/>
      <c r="C151" s="19" t="s">
        <v>132</v>
      </c>
      <c r="D151" s="19"/>
      <c r="E151" s="180"/>
      <c r="F151" s="16">
        <v>337</v>
      </c>
      <c r="G151" s="17" t="s">
        <v>431</v>
      </c>
      <c r="H151" s="17" t="str">
        <f t="shared" si="5"/>
        <v/>
      </c>
      <c r="I151" s="184"/>
      <c r="J151" s="215"/>
      <c r="K151" s="215"/>
      <c r="L151" s="169"/>
      <c r="M151" s="169"/>
    </row>
    <row r="152" spans="1:13" ht="30">
      <c r="A152" s="183"/>
      <c r="B152" s="180"/>
      <c r="C152" s="19" t="s">
        <v>131</v>
      </c>
      <c r="D152" s="19"/>
      <c r="E152" s="180"/>
      <c r="F152" s="16">
        <v>338</v>
      </c>
      <c r="G152" s="17" t="s">
        <v>431</v>
      </c>
      <c r="H152" s="17" t="str">
        <f t="shared" si="5"/>
        <v/>
      </c>
      <c r="I152" s="184"/>
      <c r="J152" s="215"/>
      <c r="K152" s="215"/>
      <c r="L152" s="169"/>
      <c r="M152" s="169"/>
    </row>
    <row r="153" spans="1:13" ht="138" customHeight="1">
      <c r="A153" s="183"/>
      <c r="B153" s="180"/>
      <c r="C153" s="19" t="s">
        <v>130</v>
      </c>
      <c r="D153" s="19"/>
      <c r="E153" s="180"/>
      <c r="F153" s="16">
        <v>339</v>
      </c>
      <c r="G153" s="17" t="s">
        <v>431</v>
      </c>
      <c r="H153" s="17" t="str">
        <f t="shared" si="5"/>
        <v/>
      </c>
      <c r="I153" s="184"/>
      <c r="J153" s="215"/>
      <c r="K153" s="215"/>
      <c r="L153" s="169"/>
      <c r="M153" s="169"/>
    </row>
    <row r="154" spans="1:13" ht="77.099999999999994" customHeight="1">
      <c r="A154" s="183"/>
      <c r="B154" s="180"/>
      <c r="C154" s="19" t="s">
        <v>129</v>
      </c>
      <c r="D154" s="19"/>
      <c r="E154" s="180"/>
      <c r="F154" s="16">
        <v>340</v>
      </c>
      <c r="G154" s="17" t="s">
        <v>431</v>
      </c>
      <c r="H154" s="17" t="str">
        <f t="shared" si="5"/>
        <v/>
      </c>
      <c r="I154" s="184"/>
      <c r="J154" s="216"/>
      <c r="K154" s="216"/>
      <c r="L154" s="170"/>
      <c r="M154" s="170"/>
    </row>
    <row r="155" spans="1:13" ht="180" hidden="1">
      <c r="A155" s="183"/>
      <c r="B155" s="180" t="s">
        <v>128</v>
      </c>
      <c r="C155" s="19" t="s">
        <v>127</v>
      </c>
      <c r="D155" s="19" t="s">
        <v>126</v>
      </c>
      <c r="E155" s="180" t="s">
        <v>125</v>
      </c>
      <c r="F155" s="16">
        <v>341</v>
      </c>
      <c r="G155" s="17"/>
      <c r="H155" s="17">
        <f t="shared" si="5"/>
        <v>0</v>
      </c>
      <c r="I155" s="20"/>
      <c r="J155" s="19"/>
      <c r="K155" s="26"/>
      <c r="L155" s="75"/>
      <c r="M155" s="75"/>
    </row>
    <row r="156" spans="1:13" ht="90" hidden="1">
      <c r="A156" s="183"/>
      <c r="B156" s="180"/>
      <c r="C156" s="19" t="s">
        <v>124</v>
      </c>
      <c r="D156" s="19"/>
      <c r="E156" s="180"/>
      <c r="F156" s="16">
        <v>448</v>
      </c>
      <c r="G156" s="17"/>
      <c r="H156" s="17">
        <f t="shared" si="5"/>
        <v>0</v>
      </c>
      <c r="I156" s="20"/>
      <c r="J156" s="19"/>
      <c r="K156" s="26"/>
      <c r="L156" s="75"/>
      <c r="M156" s="75"/>
    </row>
    <row r="157" spans="1:13" ht="90" hidden="1">
      <c r="A157" s="183"/>
      <c r="B157" s="180" t="s">
        <v>123</v>
      </c>
      <c r="C157" s="19" t="s">
        <v>122</v>
      </c>
      <c r="D157" s="19" t="s">
        <v>121</v>
      </c>
      <c r="E157" s="180" t="s">
        <v>120</v>
      </c>
      <c r="F157" s="16">
        <v>342</v>
      </c>
      <c r="G157" s="17"/>
      <c r="H157" s="17">
        <f t="shared" si="5"/>
        <v>0</v>
      </c>
      <c r="I157" s="20"/>
      <c r="J157" s="19"/>
      <c r="K157" s="26"/>
      <c r="L157" s="75"/>
      <c r="M157" s="75"/>
    </row>
    <row r="158" spans="1:13" ht="90" hidden="1">
      <c r="A158" s="183"/>
      <c r="B158" s="180"/>
      <c r="C158" s="19" t="s">
        <v>119</v>
      </c>
      <c r="D158" s="19"/>
      <c r="E158" s="180"/>
      <c r="F158" s="16">
        <v>450</v>
      </c>
      <c r="G158" s="17"/>
      <c r="H158" s="17">
        <f t="shared" si="5"/>
        <v>0</v>
      </c>
      <c r="I158" s="20"/>
      <c r="J158" s="19"/>
      <c r="K158" s="26"/>
      <c r="L158" s="75"/>
      <c r="M158" s="75"/>
    </row>
    <row r="159" spans="1:13" ht="90" hidden="1">
      <c r="A159" s="183"/>
      <c r="B159" s="180" t="s">
        <v>118</v>
      </c>
      <c r="C159" s="19" t="s">
        <v>117</v>
      </c>
      <c r="D159" s="19" t="s">
        <v>116</v>
      </c>
      <c r="E159" s="180" t="s">
        <v>115</v>
      </c>
      <c r="F159" s="16">
        <v>343</v>
      </c>
      <c r="G159" s="17"/>
      <c r="H159" s="17">
        <f t="shared" si="5"/>
        <v>0</v>
      </c>
      <c r="I159" s="20"/>
      <c r="J159" s="19"/>
      <c r="K159" s="26"/>
      <c r="L159" s="75"/>
      <c r="M159" s="75"/>
    </row>
    <row r="160" spans="1:13" hidden="1">
      <c r="A160" s="183"/>
      <c r="B160" s="180"/>
      <c r="C160" s="19" t="s">
        <v>114</v>
      </c>
      <c r="D160" s="19"/>
      <c r="E160" s="180"/>
      <c r="F160" s="16">
        <v>344</v>
      </c>
      <c r="G160" s="17"/>
      <c r="H160" s="17">
        <f t="shared" si="5"/>
        <v>0</v>
      </c>
      <c r="I160" s="20"/>
      <c r="J160" s="19"/>
      <c r="K160" s="26"/>
      <c r="L160" s="75"/>
      <c r="M160" s="75"/>
    </row>
    <row r="161" spans="1:13" ht="30" hidden="1">
      <c r="A161" s="183"/>
      <c r="B161" s="180" t="s">
        <v>113</v>
      </c>
      <c r="C161" s="19" t="s">
        <v>112</v>
      </c>
      <c r="D161" s="19"/>
      <c r="E161" s="180" t="s">
        <v>111</v>
      </c>
      <c r="F161" s="16">
        <v>345</v>
      </c>
      <c r="G161" s="17"/>
      <c r="H161" s="17">
        <f t="shared" si="5"/>
        <v>0</v>
      </c>
      <c r="I161" s="20"/>
      <c r="J161" s="19"/>
      <c r="K161" s="26"/>
      <c r="L161" s="75"/>
      <c r="M161" s="75"/>
    </row>
    <row r="162" spans="1:13" ht="90" hidden="1">
      <c r="A162" s="183"/>
      <c r="B162" s="180"/>
      <c r="C162" s="19" t="s">
        <v>110</v>
      </c>
      <c r="D162" s="19" t="s">
        <v>109</v>
      </c>
      <c r="E162" s="180"/>
      <c r="F162" s="16">
        <v>346</v>
      </c>
      <c r="G162" s="17"/>
      <c r="H162" s="17">
        <f t="shared" si="5"/>
        <v>0</v>
      </c>
      <c r="I162" s="20"/>
      <c r="J162" s="19"/>
      <c r="K162" s="26"/>
      <c r="L162" s="75"/>
      <c r="M162" s="75"/>
    </row>
    <row r="163" spans="1:13" ht="105" hidden="1">
      <c r="A163" s="183"/>
      <c r="B163" s="19" t="s">
        <v>108</v>
      </c>
      <c r="C163" s="19" t="s">
        <v>107</v>
      </c>
      <c r="D163" s="19" t="s">
        <v>106</v>
      </c>
      <c r="E163" s="19" t="s">
        <v>105</v>
      </c>
      <c r="F163" s="16">
        <v>347</v>
      </c>
      <c r="G163" s="17"/>
      <c r="H163" s="17">
        <f t="shared" si="5"/>
        <v>0</v>
      </c>
      <c r="I163" s="20"/>
      <c r="J163" s="19"/>
      <c r="K163" s="26"/>
      <c r="L163" s="75"/>
      <c r="M163" s="75"/>
    </row>
    <row r="164" spans="1:13" ht="75" hidden="1">
      <c r="A164" s="183"/>
      <c r="B164" s="180" t="s">
        <v>104</v>
      </c>
      <c r="C164" s="19" t="s">
        <v>103</v>
      </c>
      <c r="D164" s="19" t="s">
        <v>102</v>
      </c>
      <c r="E164" s="180" t="s">
        <v>101</v>
      </c>
      <c r="F164" s="16">
        <v>348</v>
      </c>
      <c r="G164" s="17"/>
      <c r="H164" s="17">
        <f t="shared" si="5"/>
        <v>0</v>
      </c>
      <c r="I164" s="20"/>
      <c r="J164" s="19"/>
      <c r="K164" s="26"/>
      <c r="L164" s="75"/>
      <c r="M164" s="75"/>
    </row>
    <row r="165" spans="1:13" ht="75" hidden="1">
      <c r="A165" s="183"/>
      <c r="B165" s="180"/>
      <c r="C165" s="19" t="s">
        <v>100</v>
      </c>
      <c r="D165" s="19" t="s">
        <v>99</v>
      </c>
      <c r="E165" s="180"/>
      <c r="F165" s="16">
        <v>451</v>
      </c>
      <c r="G165" s="31"/>
      <c r="H165" s="17">
        <f t="shared" si="5"/>
        <v>0</v>
      </c>
      <c r="I165" s="20"/>
      <c r="J165" s="26"/>
      <c r="K165" s="26"/>
      <c r="L165" s="75"/>
      <c r="M165" s="75"/>
    </row>
    <row r="166" spans="1:13" hidden="1">
      <c r="A166" s="183"/>
      <c r="B166" s="180"/>
      <c r="C166" s="19" t="s">
        <v>98</v>
      </c>
      <c r="D166" s="19"/>
      <c r="E166" s="180"/>
      <c r="F166" s="16">
        <v>349</v>
      </c>
      <c r="G166" s="17"/>
      <c r="H166" s="17">
        <f t="shared" si="5"/>
        <v>0</v>
      </c>
      <c r="I166" s="20"/>
      <c r="J166" s="19"/>
      <c r="K166" s="26"/>
      <c r="L166" s="75"/>
      <c r="M166" s="75"/>
    </row>
    <row r="167" spans="1:13" ht="30" hidden="1">
      <c r="A167" s="183"/>
      <c r="B167" s="180"/>
      <c r="C167" s="19" t="s">
        <v>97</v>
      </c>
      <c r="D167" s="19"/>
      <c r="E167" s="180"/>
      <c r="F167" s="16">
        <v>350</v>
      </c>
      <c r="G167" s="17"/>
      <c r="H167" s="17">
        <f t="shared" si="5"/>
        <v>0</v>
      </c>
      <c r="I167" s="20"/>
      <c r="J167" s="19"/>
      <c r="K167" s="26"/>
      <c r="L167" s="75"/>
      <c r="M167" s="75"/>
    </row>
    <row r="168" spans="1:13" hidden="1">
      <c r="A168" s="183"/>
      <c r="B168" s="180"/>
      <c r="C168" s="19" t="s">
        <v>96</v>
      </c>
      <c r="D168" s="19"/>
      <c r="E168" s="180"/>
      <c r="F168" s="16">
        <v>351</v>
      </c>
      <c r="G168" s="17"/>
      <c r="H168" s="17">
        <f t="shared" si="5"/>
        <v>0</v>
      </c>
      <c r="I168" s="20"/>
      <c r="J168" s="19"/>
      <c r="K168" s="26"/>
      <c r="L168" s="75"/>
      <c r="M168" s="75"/>
    </row>
    <row r="169" spans="1:13" ht="30" hidden="1">
      <c r="A169" s="183"/>
      <c r="B169" s="180"/>
      <c r="C169" s="19" t="s">
        <v>95</v>
      </c>
      <c r="D169" s="19"/>
      <c r="E169" s="180"/>
      <c r="F169" s="16">
        <v>352</v>
      </c>
      <c r="G169" s="17"/>
      <c r="H169" s="17">
        <f t="shared" si="5"/>
        <v>0</v>
      </c>
      <c r="I169" s="20"/>
      <c r="J169" s="19"/>
      <c r="K169" s="26"/>
      <c r="L169" s="75"/>
      <c r="M169" s="75"/>
    </row>
    <row r="170" spans="1:13" ht="105" hidden="1">
      <c r="A170" s="181" t="s">
        <v>94</v>
      </c>
      <c r="B170" s="19" t="s">
        <v>93</v>
      </c>
      <c r="C170" s="19" t="s">
        <v>92</v>
      </c>
      <c r="D170" s="19" t="s">
        <v>91</v>
      </c>
      <c r="E170" s="19" t="s">
        <v>91</v>
      </c>
      <c r="F170" s="16">
        <v>400</v>
      </c>
      <c r="G170" s="17"/>
      <c r="H170" s="17">
        <f t="shared" si="5"/>
        <v>0</v>
      </c>
      <c r="I170" s="20"/>
      <c r="J170" s="19"/>
      <c r="K170" s="26"/>
      <c r="L170" s="75"/>
      <c r="M170" s="75"/>
    </row>
    <row r="171" spans="1:13" hidden="1">
      <c r="A171" s="181"/>
      <c r="B171" s="180" t="s">
        <v>90</v>
      </c>
      <c r="C171" s="19" t="s">
        <v>89</v>
      </c>
      <c r="D171" s="19"/>
      <c r="E171" s="179" t="s">
        <v>78</v>
      </c>
      <c r="F171" s="16">
        <v>401</v>
      </c>
      <c r="G171" s="33"/>
      <c r="H171" s="17">
        <f t="shared" si="5"/>
        <v>0</v>
      </c>
      <c r="I171" s="20"/>
      <c r="J171" s="26"/>
      <c r="K171" s="26"/>
      <c r="L171" s="75"/>
      <c r="M171" s="75"/>
    </row>
    <row r="172" spans="1:13" ht="60" hidden="1">
      <c r="A172" s="181"/>
      <c r="B172" s="180"/>
      <c r="C172" s="19" t="s">
        <v>88</v>
      </c>
      <c r="D172" s="19" t="s">
        <v>87</v>
      </c>
      <c r="E172" s="179"/>
      <c r="F172" s="16"/>
      <c r="G172" s="33"/>
      <c r="H172" s="17">
        <f t="shared" si="5"/>
        <v>0</v>
      </c>
      <c r="I172" s="20"/>
      <c r="J172" s="26"/>
      <c r="K172" s="26"/>
      <c r="L172" s="75"/>
      <c r="M172" s="75"/>
    </row>
    <row r="173" spans="1:13" ht="75" hidden="1">
      <c r="A173" s="181"/>
      <c r="B173" s="180"/>
      <c r="C173" s="19" t="s">
        <v>86</v>
      </c>
      <c r="D173" s="19" t="s">
        <v>85</v>
      </c>
      <c r="E173" s="179"/>
      <c r="F173" s="16"/>
      <c r="G173" s="33"/>
      <c r="H173" s="17">
        <f t="shared" si="5"/>
        <v>0</v>
      </c>
      <c r="I173" s="20"/>
      <c r="J173" s="26"/>
      <c r="K173" s="26"/>
      <c r="L173" s="75"/>
      <c r="M173" s="75"/>
    </row>
    <row r="174" spans="1:13" ht="90" hidden="1">
      <c r="A174" s="181"/>
      <c r="B174" s="180"/>
      <c r="C174" s="19" t="s">
        <v>84</v>
      </c>
      <c r="D174" s="19" t="s">
        <v>83</v>
      </c>
      <c r="E174" s="179"/>
      <c r="F174" s="16"/>
      <c r="G174" s="33"/>
      <c r="H174" s="17">
        <f t="shared" si="5"/>
        <v>0</v>
      </c>
      <c r="I174" s="20"/>
      <c r="J174" s="26"/>
      <c r="K174" s="26"/>
      <c r="L174" s="75"/>
      <c r="M174" s="75"/>
    </row>
    <row r="175" spans="1:13" ht="135" hidden="1">
      <c r="A175" s="181"/>
      <c r="B175" s="180"/>
      <c r="C175" s="19" t="s">
        <v>82</v>
      </c>
      <c r="D175" s="19" t="s">
        <v>81</v>
      </c>
      <c r="E175" s="34" t="s">
        <v>80</v>
      </c>
      <c r="F175" s="16">
        <v>415</v>
      </c>
      <c r="G175" s="17"/>
      <c r="H175" s="17">
        <f t="shared" si="5"/>
        <v>0</v>
      </c>
      <c r="I175" s="20"/>
      <c r="J175" s="19"/>
      <c r="K175" s="26"/>
      <c r="L175" s="75"/>
      <c r="M175" s="75"/>
    </row>
    <row r="176" spans="1:13" hidden="1">
      <c r="A176" s="181"/>
      <c r="B176" s="180"/>
      <c r="C176" s="19" t="s">
        <v>79</v>
      </c>
      <c r="D176" s="19"/>
      <c r="E176" s="182" t="s">
        <v>78</v>
      </c>
      <c r="F176" s="16">
        <v>416</v>
      </c>
      <c r="G176" s="33"/>
      <c r="H176" s="17">
        <f t="shared" si="5"/>
        <v>0</v>
      </c>
      <c r="I176" s="20"/>
      <c r="J176" s="26"/>
      <c r="K176" s="26"/>
      <c r="L176" s="75"/>
      <c r="M176" s="75"/>
    </row>
    <row r="177" spans="1:13" ht="240" hidden="1">
      <c r="A177" s="181"/>
      <c r="B177" s="180"/>
      <c r="C177" s="19" t="s">
        <v>77</v>
      </c>
      <c r="D177" s="19" t="s">
        <v>76</v>
      </c>
      <c r="E177" s="182"/>
      <c r="F177" s="16">
        <v>417</v>
      </c>
      <c r="G177" s="17"/>
      <c r="H177" s="17">
        <f t="shared" si="5"/>
        <v>0</v>
      </c>
      <c r="I177" s="20"/>
      <c r="J177" s="19"/>
      <c r="K177" s="26"/>
      <c r="L177" s="75"/>
      <c r="M177" s="75"/>
    </row>
    <row r="178" spans="1:13" ht="45" hidden="1">
      <c r="A178" s="181"/>
      <c r="B178" s="180"/>
      <c r="C178" s="19" t="s">
        <v>75</v>
      </c>
      <c r="D178" s="19" t="s">
        <v>74</v>
      </c>
      <c r="E178" s="182"/>
      <c r="F178" s="16">
        <v>418</v>
      </c>
      <c r="G178" s="17"/>
      <c r="H178" s="17">
        <f t="shared" si="5"/>
        <v>0</v>
      </c>
      <c r="I178" s="20"/>
      <c r="J178" s="19"/>
      <c r="K178" s="26"/>
      <c r="L178" s="75"/>
      <c r="M178" s="75"/>
    </row>
    <row r="179" spans="1:13" ht="120" hidden="1">
      <c r="A179" s="181"/>
      <c r="B179" s="180"/>
      <c r="C179" s="19" t="s">
        <v>73</v>
      </c>
      <c r="D179" s="19" t="s">
        <v>72</v>
      </c>
      <c r="E179" s="182"/>
      <c r="F179" s="16">
        <v>419</v>
      </c>
      <c r="G179" s="17"/>
      <c r="H179" s="17">
        <f t="shared" si="5"/>
        <v>0</v>
      </c>
      <c r="I179" s="20"/>
      <c r="J179" s="19"/>
      <c r="K179" s="26"/>
      <c r="L179" s="75"/>
      <c r="M179" s="75"/>
    </row>
    <row r="180" spans="1:13" hidden="1">
      <c r="A180" s="181"/>
      <c r="B180" s="180"/>
      <c r="C180" s="19" t="s">
        <v>71</v>
      </c>
      <c r="D180" s="19"/>
      <c r="E180" s="182"/>
      <c r="F180" s="16">
        <v>420</v>
      </c>
      <c r="G180" s="17"/>
      <c r="H180" s="17">
        <f t="shared" si="5"/>
        <v>0</v>
      </c>
      <c r="I180" s="20"/>
      <c r="J180" s="19"/>
      <c r="K180" s="26"/>
      <c r="L180" s="75"/>
      <c r="M180" s="75"/>
    </row>
    <row r="181" spans="1:13" hidden="1">
      <c r="A181" s="181"/>
      <c r="B181" s="180"/>
      <c r="C181" s="19" t="s">
        <v>70</v>
      </c>
      <c r="D181" s="19"/>
      <c r="E181" s="182"/>
      <c r="F181" s="16">
        <v>421</v>
      </c>
      <c r="G181" s="17"/>
      <c r="H181" s="17">
        <f t="shared" si="5"/>
        <v>0</v>
      </c>
      <c r="I181" s="20"/>
      <c r="J181" s="19"/>
      <c r="K181" s="26"/>
      <c r="L181" s="75"/>
      <c r="M181" s="75"/>
    </row>
    <row r="182" spans="1:13" hidden="1">
      <c r="A182" s="181"/>
      <c r="B182" s="180"/>
      <c r="C182" s="19" t="s">
        <v>69</v>
      </c>
      <c r="D182" s="19"/>
      <c r="E182" s="182"/>
      <c r="F182" s="16">
        <v>422</v>
      </c>
      <c r="G182" s="17"/>
      <c r="H182" s="17">
        <f t="shared" si="5"/>
        <v>0</v>
      </c>
      <c r="I182" s="20"/>
      <c r="J182" s="19"/>
      <c r="K182" s="26"/>
      <c r="L182" s="75"/>
      <c r="M182" s="75"/>
    </row>
    <row r="183" spans="1:13" ht="45" hidden="1">
      <c r="A183" s="181"/>
      <c r="B183" s="180"/>
      <c r="C183" s="19" t="s">
        <v>68</v>
      </c>
      <c r="D183" s="19" t="s">
        <v>67</v>
      </c>
      <c r="E183" s="182"/>
      <c r="F183" s="16">
        <v>423</v>
      </c>
      <c r="G183" s="17"/>
      <c r="H183" s="17">
        <f t="shared" si="5"/>
        <v>0</v>
      </c>
      <c r="I183" s="20"/>
      <c r="J183" s="19"/>
      <c r="K183" s="26"/>
      <c r="L183" s="75"/>
      <c r="M183" s="75"/>
    </row>
    <row r="184" spans="1:13" ht="45" hidden="1">
      <c r="A184" s="181"/>
      <c r="B184" s="180"/>
      <c r="C184" s="19" t="s">
        <v>66</v>
      </c>
      <c r="D184" s="19" t="s">
        <v>65</v>
      </c>
      <c r="E184" s="182"/>
      <c r="F184" s="16">
        <v>424</v>
      </c>
      <c r="G184" s="17"/>
      <c r="H184" s="17">
        <f t="shared" si="5"/>
        <v>0</v>
      </c>
      <c r="I184" s="20"/>
      <c r="J184" s="19"/>
      <c r="K184" s="26"/>
      <c r="L184" s="75"/>
      <c r="M184" s="75"/>
    </row>
    <row r="185" spans="1:13" ht="60" hidden="1">
      <c r="A185" s="181"/>
      <c r="B185" s="180"/>
      <c r="C185" s="19" t="s">
        <v>64</v>
      </c>
      <c r="D185" s="19" t="s">
        <v>63</v>
      </c>
      <c r="E185" s="182"/>
      <c r="F185" s="16">
        <v>425</v>
      </c>
      <c r="G185" s="17"/>
      <c r="H185" s="17">
        <f t="shared" si="5"/>
        <v>0</v>
      </c>
      <c r="I185" s="20"/>
      <c r="J185" s="19"/>
      <c r="K185" s="26"/>
      <c r="L185" s="75"/>
      <c r="M185" s="75"/>
    </row>
    <row r="186" spans="1:13" ht="75" hidden="1">
      <c r="A186" s="181"/>
      <c r="B186" s="180"/>
      <c r="C186" s="19" t="s">
        <v>62</v>
      </c>
      <c r="D186" s="19" t="s">
        <v>61</v>
      </c>
      <c r="E186" s="182"/>
      <c r="F186" s="16">
        <v>426</v>
      </c>
      <c r="G186" s="17"/>
      <c r="H186" s="17">
        <f t="shared" si="5"/>
        <v>0</v>
      </c>
      <c r="I186" s="20"/>
      <c r="J186" s="19"/>
      <c r="K186" s="26"/>
      <c r="L186" s="75"/>
      <c r="M186" s="75"/>
    </row>
    <row r="187" spans="1:13" ht="120" hidden="1">
      <c r="A187" s="181"/>
      <c r="B187" s="180"/>
      <c r="C187" s="19" t="s">
        <v>60</v>
      </c>
      <c r="D187" s="19" t="s">
        <v>59</v>
      </c>
      <c r="E187" s="182"/>
      <c r="F187" s="16">
        <v>427</v>
      </c>
      <c r="G187" s="17"/>
      <c r="H187" s="17">
        <f t="shared" si="5"/>
        <v>0</v>
      </c>
      <c r="I187" s="20"/>
      <c r="J187" s="19"/>
      <c r="K187" s="26"/>
      <c r="L187" s="75"/>
      <c r="M187" s="75"/>
    </row>
    <row r="188" spans="1:13" ht="180" hidden="1">
      <c r="A188" s="181"/>
      <c r="B188" s="180"/>
      <c r="C188" s="19" t="s">
        <v>58</v>
      </c>
      <c r="D188" s="19" t="s">
        <v>57</v>
      </c>
      <c r="E188" s="182"/>
      <c r="F188" s="16">
        <v>428</v>
      </c>
      <c r="G188" s="17"/>
      <c r="H188" s="17">
        <f t="shared" si="5"/>
        <v>0</v>
      </c>
      <c r="I188" s="20"/>
      <c r="J188" s="19"/>
      <c r="K188" s="26"/>
      <c r="L188" s="75"/>
      <c r="M188" s="75"/>
    </row>
    <row r="189" spans="1:13" ht="180" hidden="1">
      <c r="A189" s="181"/>
      <c r="B189" s="180"/>
      <c r="C189" s="19" t="s">
        <v>56</v>
      </c>
      <c r="D189" s="19" t="s">
        <v>55</v>
      </c>
      <c r="E189" s="182"/>
      <c r="F189" s="16">
        <v>430</v>
      </c>
      <c r="G189" s="17"/>
      <c r="H189" s="17">
        <f t="shared" si="5"/>
        <v>0</v>
      </c>
      <c r="I189" s="20"/>
      <c r="J189" s="19"/>
      <c r="K189" s="26"/>
      <c r="L189" s="75"/>
      <c r="M189" s="75"/>
    </row>
    <row r="190" spans="1:13" ht="105" hidden="1">
      <c r="A190" s="181"/>
      <c r="B190" s="180"/>
      <c r="C190" s="19" t="s">
        <v>54</v>
      </c>
      <c r="D190" s="19" t="s">
        <v>53</v>
      </c>
      <c r="E190" s="182"/>
      <c r="F190" s="16">
        <v>431</v>
      </c>
      <c r="G190" s="17"/>
      <c r="H190" s="17">
        <f t="shared" si="5"/>
        <v>0</v>
      </c>
      <c r="I190" s="20"/>
      <c r="J190" s="19"/>
      <c r="K190" s="26"/>
      <c r="L190" s="75"/>
      <c r="M190" s="75"/>
    </row>
    <row r="191" spans="1:13" ht="150" hidden="1">
      <c r="A191" s="181"/>
      <c r="B191" s="180"/>
      <c r="C191" s="19" t="s">
        <v>52</v>
      </c>
      <c r="D191" s="19" t="s">
        <v>51</v>
      </c>
      <c r="E191" s="182"/>
      <c r="F191" s="16">
        <v>432</v>
      </c>
      <c r="G191" s="17"/>
      <c r="H191" s="17">
        <f t="shared" si="5"/>
        <v>0</v>
      </c>
      <c r="I191" s="20"/>
      <c r="J191" s="19"/>
      <c r="K191" s="26"/>
      <c r="L191" s="75"/>
      <c r="M191" s="75"/>
    </row>
    <row r="192" spans="1:13" ht="60" hidden="1">
      <c r="A192" s="181"/>
      <c r="B192" s="180"/>
      <c r="C192" s="19" t="s">
        <v>50</v>
      </c>
      <c r="D192" s="19" t="s">
        <v>49</v>
      </c>
      <c r="E192" s="182"/>
      <c r="F192" s="16">
        <v>433</v>
      </c>
      <c r="G192" s="17"/>
      <c r="H192" s="17">
        <f t="shared" si="5"/>
        <v>0</v>
      </c>
      <c r="I192" s="20"/>
      <c r="J192" s="19"/>
      <c r="K192" s="26"/>
      <c r="L192" s="75"/>
      <c r="M192" s="75"/>
    </row>
    <row r="193" spans="1:13" ht="60" hidden="1">
      <c r="A193" s="181"/>
      <c r="B193" s="180"/>
      <c r="C193" s="19" t="s">
        <v>48</v>
      </c>
      <c r="D193" s="19" t="s">
        <v>47</v>
      </c>
      <c r="E193" s="182"/>
      <c r="F193" s="16">
        <v>434</v>
      </c>
      <c r="G193" s="17"/>
      <c r="H193" s="17">
        <f t="shared" si="5"/>
        <v>0</v>
      </c>
      <c r="I193" s="20"/>
      <c r="J193" s="19"/>
      <c r="K193" s="26"/>
      <c r="L193" s="75"/>
      <c r="M193" s="75"/>
    </row>
    <row r="194" spans="1:13" ht="90" hidden="1">
      <c r="A194" s="181"/>
      <c r="B194" s="180"/>
      <c r="C194" s="19" t="s">
        <v>46</v>
      </c>
      <c r="D194" s="19" t="s">
        <v>45</v>
      </c>
      <c r="E194" s="182"/>
      <c r="F194" s="16">
        <v>435</v>
      </c>
      <c r="G194" s="17"/>
      <c r="H194" s="17">
        <f t="shared" si="5"/>
        <v>0</v>
      </c>
      <c r="I194" s="20"/>
      <c r="J194" s="19"/>
      <c r="K194" s="26"/>
      <c r="L194" s="75"/>
      <c r="M194" s="75"/>
    </row>
    <row r="195" spans="1:13" ht="90" hidden="1">
      <c r="A195" s="181"/>
      <c r="B195" s="180"/>
      <c r="C195" s="19" t="s">
        <v>44</v>
      </c>
      <c r="D195" s="19" t="s">
        <v>43</v>
      </c>
      <c r="E195" s="182"/>
      <c r="F195" s="16">
        <v>436</v>
      </c>
      <c r="G195" s="17"/>
      <c r="H195" s="17">
        <f t="shared" si="5"/>
        <v>0</v>
      </c>
      <c r="I195" s="20"/>
      <c r="J195" s="19"/>
      <c r="K195" s="26"/>
      <c r="L195" s="75"/>
      <c r="M195" s="75"/>
    </row>
    <row r="196" spans="1:13" ht="75" hidden="1">
      <c r="A196" s="181"/>
      <c r="B196" s="180"/>
      <c r="C196" s="19" t="s">
        <v>42</v>
      </c>
      <c r="D196" s="19" t="s">
        <v>41</v>
      </c>
      <c r="E196" s="182"/>
      <c r="F196" s="16">
        <v>437</v>
      </c>
      <c r="G196" s="17"/>
      <c r="H196" s="17">
        <f t="shared" si="5"/>
        <v>0</v>
      </c>
      <c r="I196" s="20"/>
      <c r="J196" s="19"/>
      <c r="K196" s="26"/>
      <c r="L196" s="75"/>
      <c r="M196" s="75"/>
    </row>
    <row r="197" spans="1:13" ht="105" hidden="1">
      <c r="A197" s="181"/>
      <c r="B197" s="180"/>
      <c r="C197" s="19" t="s">
        <v>40</v>
      </c>
      <c r="D197" s="19" t="s">
        <v>39</v>
      </c>
      <c r="E197" s="182"/>
      <c r="F197" s="16">
        <v>438</v>
      </c>
      <c r="G197" s="17"/>
      <c r="H197" s="17">
        <f t="shared" si="5"/>
        <v>0</v>
      </c>
      <c r="I197" s="20"/>
      <c r="J197" s="19"/>
      <c r="K197" s="26"/>
      <c r="L197" s="75"/>
      <c r="M197" s="75"/>
    </row>
    <row r="198" spans="1:13" s="77" customFormat="1" ht="126" hidden="1">
      <c r="A198" s="177" t="s">
        <v>38</v>
      </c>
      <c r="B198" s="36" t="s">
        <v>37</v>
      </c>
      <c r="C198" s="36" t="s">
        <v>36</v>
      </c>
      <c r="D198" s="37" t="s">
        <v>35</v>
      </c>
      <c r="E198" s="38" t="s">
        <v>34</v>
      </c>
      <c r="F198" s="39"/>
      <c r="G198" s="40"/>
      <c r="H198" s="17">
        <f t="shared" si="5"/>
        <v>0</v>
      </c>
      <c r="I198" s="20"/>
      <c r="J198" s="41"/>
      <c r="K198" s="128"/>
      <c r="L198" s="76"/>
      <c r="M198" s="76"/>
    </row>
    <row r="199" spans="1:13" s="77" customFormat="1" ht="173.25" hidden="1">
      <c r="A199" s="177"/>
      <c r="B199" s="36" t="s">
        <v>33</v>
      </c>
      <c r="C199" s="41" t="s">
        <v>32</v>
      </c>
      <c r="D199" s="41" t="s">
        <v>31</v>
      </c>
      <c r="E199" s="38" t="s">
        <v>30</v>
      </c>
      <c r="F199" s="39">
        <v>749</v>
      </c>
      <c r="G199" s="40"/>
      <c r="H199" s="17">
        <f t="shared" si="5"/>
        <v>0</v>
      </c>
      <c r="I199" s="20"/>
      <c r="J199" s="41"/>
      <c r="K199" s="128"/>
      <c r="L199" s="76"/>
      <c r="M199" s="76"/>
    </row>
    <row r="200" spans="1:13" ht="409.5" hidden="1">
      <c r="A200" s="178" t="s">
        <v>29</v>
      </c>
      <c r="B200" s="179" t="s">
        <v>28</v>
      </c>
      <c r="C200" s="19" t="s">
        <v>27</v>
      </c>
      <c r="D200" s="19" t="s">
        <v>26</v>
      </c>
      <c r="E200" s="19" t="s">
        <v>25</v>
      </c>
      <c r="F200" s="16">
        <v>749</v>
      </c>
      <c r="G200" s="17"/>
      <c r="H200" s="17">
        <f t="shared" si="5"/>
        <v>0</v>
      </c>
      <c r="I200" s="20"/>
      <c r="J200" s="19"/>
      <c r="K200" s="26"/>
      <c r="L200" s="75"/>
      <c r="M200" s="75"/>
    </row>
    <row r="201" spans="1:13" ht="180" hidden="1">
      <c r="A201" s="178"/>
      <c r="B201" s="179"/>
      <c r="C201" s="19" t="s">
        <v>24</v>
      </c>
      <c r="D201" s="19" t="s">
        <v>23</v>
      </c>
      <c r="E201" s="19" t="s">
        <v>22</v>
      </c>
      <c r="F201" s="26"/>
      <c r="G201" s="33"/>
      <c r="H201" s="17">
        <f t="shared" si="5"/>
        <v>0</v>
      </c>
      <c r="I201" s="20"/>
      <c r="J201" s="26"/>
      <c r="K201" s="26"/>
      <c r="L201" s="75"/>
      <c r="M201" s="75"/>
    </row>
    <row r="202" spans="1:13" ht="195" hidden="1">
      <c r="A202" s="178"/>
      <c r="B202" s="179"/>
      <c r="C202" s="19" t="s">
        <v>21</v>
      </c>
      <c r="D202" s="19" t="s">
        <v>20</v>
      </c>
      <c r="E202" s="19" t="s">
        <v>19</v>
      </c>
      <c r="F202" s="26"/>
      <c r="G202" s="33"/>
      <c r="H202" s="17">
        <f t="shared" si="5"/>
        <v>0</v>
      </c>
      <c r="I202" s="20"/>
      <c r="J202" s="26"/>
      <c r="K202" s="26"/>
      <c r="L202" s="75"/>
      <c r="M202" s="75"/>
    </row>
    <row r="203" spans="1:13" ht="225" hidden="1">
      <c r="A203" s="178"/>
      <c r="B203" s="179"/>
      <c r="C203" s="19" t="s">
        <v>18</v>
      </c>
      <c r="D203" s="19" t="s">
        <v>17</v>
      </c>
      <c r="E203" s="19" t="s">
        <v>16</v>
      </c>
      <c r="F203" s="26"/>
      <c r="G203" s="33"/>
      <c r="H203" s="17">
        <f t="shared" si="5"/>
        <v>0</v>
      </c>
      <c r="I203" s="20"/>
      <c r="J203" s="26"/>
      <c r="K203" s="26"/>
      <c r="L203" s="75"/>
      <c r="M203" s="75"/>
    </row>
    <row r="204" spans="1:13" ht="135" hidden="1">
      <c r="A204" s="178"/>
      <c r="B204" s="179"/>
      <c r="C204" s="19" t="s">
        <v>15</v>
      </c>
      <c r="D204" s="19" t="s">
        <v>14</v>
      </c>
      <c r="E204" s="19" t="s">
        <v>13</v>
      </c>
      <c r="F204" s="26"/>
      <c r="G204" s="33"/>
      <c r="H204" s="17">
        <f t="shared" si="5"/>
        <v>0</v>
      </c>
      <c r="I204" s="20"/>
      <c r="J204" s="26"/>
      <c r="K204" s="26"/>
      <c r="L204" s="75"/>
      <c r="M204" s="75"/>
    </row>
    <row r="206" spans="1:13" hidden="1">
      <c r="A206" s="42" t="str">
        <f>B2</f>
        <v>OFICINA DE CONTROL INTERNO DICIPLINARIO</v>
      </c>
    </row>
    <row r="207" spans="1:13" ht="31.5" hidden="1">
      <c r="A207" s="49" t="s">
        <v>12</v>
      </c>
      <c r="B207" s="50" t="s">
        <v>11</v>
      </c>
      <c r="C207" s="51" t="s">
        <v>10</v>
      </c>
    </row>
    <row r="208" spans="1:13" ht="45" hidden="1">
      <c r="A208" s="52" t="s">
        <v>9</v>
      </c>
      <c r="B208" s="53">
        <f>I8</f>
        <v>0.9</v>
      </c>
      <c r="C208" s="54" t="str">
        <f>CONCATENATE(J8," 2- ",J9," 3- ",J10," 4- ",J11," 5- ",J13," 6- ",J14," 7- ",J15," 8- ",J16)</f>
        <v xml:space="preserve">No se observa información completa de los mecanismos de atención al ciudadano 2-  3-  4-  5-  6-  7-  8- </v>
      </c>
    </row>
    <row r="209" spans="1:8" hidden="1">
      <c r="A209" s="52" t="s">
        <v>8</v>
      </c>
      <c r="B209" s="53">
        <f>I22</f>
        <v>0.66666666666666663</v>
      </c>
      <c r="C209" s="54" t="str">
        <f>CONCATENATE(J22," 2- ",J23," 3- ",J24," 4- ",J25," 5- ",J26," 6- ",J27," 7- ",J28," 8- ",J29," 9- ",J30," 10- ",J31)</f>
        <v xml:space="preserve"> 2-  3-  4-  5-  6-  7-  8-  9-  10- </v>
      </c>
      <c r="E209" s="55" t="s">
        <v>429</v>
      </c>
      <c r="F209" s="55"/>
      <c r="G209" s="56">
        <f>COUNTIF($G$8:$G$154,"SI")</f>
        <v>16</v>
      </c>
      <c r="H209" s="57">
        <f>(G209*100%)/$G$213</f>
        <v>0.12698412698412698</v>
      </c>
    </row>
    <row r="210" spans="1:8" ht="36.950000000000003" hidden="1" customHeight="1">
      <c r="A210" s="52" t="s">
        <v>7</v>
      </c>
      <c r="B210" s="53">
        <f>I32</f>
        <v>0.6</v>
      </c>
      <c r="C210" s="54" t="str">
        <f>CONCATENATE(J32," 2- ",J33," 3- ",J34," 4- ",J35," 5- ",J36," 6- ",J37," 7- ",J39," 8- ",J40," 9- ",J41," 10- ",J42," 11- ",J43," 12- ",J44," 13- ",J45," 14- ",J46," 15- ",J47," 16- ",J48," 17- ",J49," 18- ",J50," 19- ",J51," 20- ",J52)</f>
        <v xml:space="preserve"> 2-  3-  4-  5-  6-  7-  8- No se observa el enlace con el directorio en el Sistema de Información de Empleo Público – SIGEP, para cumplir con este ítem además verificar que el SIGEP este actualizado 9-  10-  11-  12-  13-  14-  15-  16-  17-  18-  19-  20- </v>
      </c>
      <c r="E210" s="55" t="s">
        <v>405</v>
      </c>
      <c r="F210" s="55"/>
      <c r="G210" s="56">
        <f>COUNTIF($G$8:$G$154,"NO")</f>
        <v>8</v>
      </c>
      <c r="H210" s="57">
        <f t="shared" ref="H210:H212" si="6">(G210*100%)/$G$213</f>
        <v>6.3492063492063489E-2</v>
      </c>
    </row>
    <row r="211" spans="1:8" ht="35.1" hidden="1" customHeight="1">
      <c r="A211" s="52" t="s">
        <v>6</v>
      </c>
      <c r="B211" s="53">
        <f>I54</f>
        <v>0</v>
      </c>
      <c r="C211" s="54" t="str">
        <f>CONCATENATE(J54," 2- ",J62," 3- ",J63," 4- ",J65)</f>
        <v xml:space="preserve"> 2- El listado de normatividad debe tener: Tipo de Norma, Fecha de expedición, Descripción corta y Enlace para su consulta. 3-  4- </v>
      </c>
      <c r="E211" s="55" t="s">
        <v>430</v>
      </c>
      <c r="F211" s="55"/>
      <c r="G211" s="56">
        <f>COUNTIF($G$8:$G$154,"PARCIAL")</f>
        <v>4</v>
      </c>
      <c r="H211" s="57">
        <f t="shared" si="6"/>
        <v>3.1746031746031744E-2</v>
      </c>
    </row>
    <row r="212" spans="1:8" hidden="1">
      <c r="A212" s="52" t="s">
        <v>5</v>
      </c>
      <c r="B212" s="53"/>
      <c r="C212" s="54" t="str">
        <f>CONCATENATE(" 1- ",J83)</f>
        <v xml:space="preserve"> 1- </v>
      </c>
      <c r="E212" s="55" t="s">
        <v>431</v>
      </c>
      <c r="F212" s="55"/>
      <c r="G212" s="56">
        <f>COUNTIF($G$8:$G$154,"NO APLICA")</f>
        <v>98</v>
      </c>
      <c r="H212" s="57">
        <f t="shared" si="6"/>
        <v>0.77777777777777779</v>
      </c>
    </row>
    <row r="213" spans="1:8" ht="27" hidden="1" customHeight="1">
      <c r="A213" s="52" t="s">
        <v>4</v>
      </c>
      <c r="B213" s="53">
        <f>I90</f>
        <v>0.5</v>
      </c>
      <c r="C213" s="54" t="str">
        <f>CONCATENATE(J90," 2- ",J92," 3- ",J93," 4- ",J94," 5- ",J95," 6- ",J96," 7- ",J97," 8- ",J101)</f>
        <v xml:space="preserve">En el enlace relacionado no se observan el ultimo informe 2-  3-  4-  5-  6-  7-  8- </v>
      </c>
      <c r="E213" s="58">
        <v>87</v>
      </c>
      <c r="F213" s="26"/>
      <c r="G213" s="59">
        <f>SUM(G209:G212)</f>
        <v>126</v>
      </c>
      <c r="H213" s="163"/>
    </row>
    <row r="214" spans="1:8" hidden="1">
      <c r="A214" s="52" t="s">
        <v>3</v>
      </c>
      <c r="B214" s="53"/>
      <c r="C214" s="54" t="str">
        <f>CONCATENATE(J107," 2- ",J108," 3- ",J110)</f>
        <v xml:space="preserve"> 2-  3- </v>
      </c>
      <c r="E214" s="61"/>
      <c r="F214" s="61"/>
      <c r="G214" s="59">
        <f>E213-G213</f>
        <v>-39</v>
      </c>
      <c r="H214" s="163"/>
    </row>
    <row r="215" spans="1:8" hidden="1">
      <c r="A215" s="52" t="s">
        <v>2</v>
      </c>
      <c r="B215" s="53"/>
      <c r="C215" s="54" t="str">
        <f>CONCATENATE(J111," 2- ",J112," 3- ",J113," 4- ",J114," 5- ",J115)</f>
        <v xml:space="preserve"> 2-  3-  4-  5- </v>
      </c>
      <c r="E215" s="62">
        <v>1</v>
      </c>
      <c r="G215" s="63"/>
    </row>
    <row r="216" spans="1:8" ht="30.95" hidden="1" customHeight="1">
      <c r="A216" s="52" t="s">
        <v>1</v>
      </c>
      <c r="B216" s="53">
        <f>I116</f>
        <v>0</v>
      </c>
      <c r="C216" s="54" t="str">
        <f>CONCATENATE(J117," 2- ",J120," 3- ",J121," - ",J122," 4- ",J123," - ",J124," 5- ",J125," 6- ",J126," 10- ",J127," 7- ",J130," 3- ",J131," 8- ",J132," 9- ",J133," 10- ",J134," 11- ",J135," 12- ",J136," 13- ",J137," 14- ",J139," 15- ",J140," 16- ",J141," 17- ",J142," 18- ",J143," 19- ",J146," 20- ",J147," 21- ",J148," 22- ",J149," 23- ",J150," 24- ",J151," 25- ",J152," 26- ",J153," 27- ",J154)</f>
        <v xml:space="preserve"> 2-  3-  -  4-  -  5-  6-  10-  7-  3-  8-  9-  10-  11-  12-  13-  14-  15-  16-  17-  18-  19-  20-  21-  22-  23-  24-  25-  26-  27- </v>
      </c>
      <c r="E216" s="62">
        <f>B217</f>
        <v>0.44444444444444442</v>
      </c>
      <c r="F216" s="64"/>
      <c r="G216" s="65">
        <f>E215-E216</f>
        <v>0.55555555555555558</v>
      </c>
    </row>
    <row r="217" spans="1:8" ht="15.75" hidden="1">
      <c r="A217" s="66" t="s">
        <v>0</v>
      </c>
      <c r="B217" s="67">
        <f>AVERAGE(B208,B209,B210,B211,B213,B216)</f>
        <v>0.44444444444444442</v>
      </c>
      <c r="C217" s="67"/>
    </row>
  </sheetData>
  <sheetProtection algorithmName="SHA-512" hashValue="Q8jeXbfMbnFMD2I9lWH9W0xDS2rQVmiW92y6+vY7TAiRCANnkls3P7Bpmrv5f2PlOfQxr264cvpDYI0UUv5xCA==" saltValue="uPTMUwSzj7zYATjRr2mpPw==" spinCount="100000" sheet="1" objects="1" scenarios="1"/>
  <autoFilter ref="A6:M169"/>
  <mergeCells count="120">
    <mergeCell ref="A198:A199"/>
    <mergeCell ref="A200:A204"/>
    <mergeCell ref="B200:B204"/>
    <mergeCell ref="B161:B162"/>
    <mergeCell ref="E161:E162"/>
    <mergeCell ref="B164:B169"/>
    <mergeCell ref="E164:E169"/>
    <mergeCell ref="A170:A197"/>
    <mergeCell ref="B171:B197"/>
    <mergeCell ref="E171:E174"/>
    <mergeCell ref="E176:E197"/>
    <mergeCell ref="A116:A169"/>
    <mergeCell ref="B117:B126"/>
    <mergeCell ref="E117:E126"/>
    <mergeCell ref="B155:B156"/>
    <mergeCell ref="E155:E156"/>
    <mergeCell ref="B157:B158"/>
    <mergeCell ref="E157:E158"/>
    <mergeCell ref="B159:B160"/>
    <mergeCell ref="E159:E160"/>
    <mergeCell ref="M117:M126"/>
    <mergeCell ref="B127:B142"/>
    <mergeCell ref="E127:E142"/>
    <mergeCell ref="H127:H128"/>
    <mergeCell ref="J127:J142"/>
    <mergeCell ref="K127:K142"/>
    <mergeCell ref="L127:L142"/>
    <mergeCell ref="M127:M142"/>
    <mergeCell ref="M143:M154"/>
    <mergeCell ref="E143:E154"/>
    <mergeCell ref="H143:H144"/>
    <mergeCell ref="J143:J154"/>
    <mergeCell ref="K143:K154"/>
    <mergeCell ref="L143:L154"/>
    <mergeCell ref="I116:I154"/>
    <mergeCell ref="H117:H118"/>
    <mergeCell ref="J117:J126"/>
    <mergeCell ref="K117:K126"/>
    <mergeCell ref="L117:L126"/>
    <mergeCell ref="B143:B154"/>
    <mergeCell ref="A107:A110"/>
    <mergeCell ref="I107:I110"/>
    <mergeCell ref="L107:L110"/>
    <mergeCell ref="M107:M110"/>
    <mergeCell ref="A111:A115"/>
    <mergeCell ref="B111:B115"/>
    <mergeCell ref="E111:E115"/>
    <mergeCell ref="H111:H112"/>
    <mergeCell ref="I111:I115"/>
    <mergeCell ref="J111:J115"/>
    <mergeCell ref="K111:K115"/>
    <mergeCell ref="L111:L115"/>
    <mergeCell ref="M111:M115"/>
    <mergeCell ref="K90:K92"/>
    <mergeCell ref="L90:L101"/>
    <mergeCell ref="M90:M101"/>
    <mergeCell ref="B96:B97"/>
    <mergeCell ref="E96:E97"/>
    <mergeCell ref="B98:B100"/>
    <mergeCell ref="E98:E100"/>
    <mergeCell ref="A90:A106"/>
    <mergeCell ref="B90:B94"/>
    <mergeCell ref="E90:E94"/>
    <mergeCell ref="H90:H92"/>
    <mergeCell ref="I90:I101"/>
    <mergeCell ref="J90:J92"/>
    <mergeCell ref="B102:B106"/>
    <mergeCell ref="E102:E106"/>
    <mergeCell ref="A66:A89"/>
    <mergeCell ref="B66:B73"/>
    <mergeCell ref="E66:E73"/>
    <mergeCell ref="B74:B82"/>
    <mergeCell ref="E74:E82"/>
    <mergeCell ref="J75:J82"/>
    <mergeCell ref="B85:B88"/>
    <mergeCell ref="E85:E88"/>
    <mergeCell ref="L54:L65"/>
    <mergeCell ref="M54:M65"/>
    <mergeCell ref="B62:B64"/>
    <mergeCell ref="E62:E64"/>
    <mergeCell ref="J62:J63"/>
    <mergeCell ref="K62:K63"/>
    <mergeCell ref="H40:H41"/>
    <mergeCell ref="J40:J50"/>
    <mergeCell ref="A54:A65"/>
    <mergeCell ref="B54:B61"/>
    <mergeCell ref="E54:E61"/>
    <mergeCell ref="I54:I65"/>
    <mergeCell ref="A32:A53"/>
    <mergeCell ref="I32:I52"/>
    <mergeCell ref="K32:K50"/>
    <mergeCell ref="L32:L52"/>
    <mergeCell ref="M32:M52"/>
    <mergeCell ref="B35:B37"/>
    <mergeCell ref="E35:E37"/>
    <mergeCell ref="B39:B50"/>
    <mergeCell ref="E39:E50"/>
    <mergeCell ref="G40:G41"/>
    <mergeCell ref="A22:A31"/>
    <mergeCell ref="B22:B23"/>
    <mergeCell ref="E22:E23"/>
    <mergeCell ref="I22:I31"/>
    <mergeCell ref="L22:L31"/>
    <mergeCell ref="M22:M31"/>
    <mergeCell ref="K8:K16"/>
    <mergeCell ref="L8:L16"/>
    <mergeCell ref="M8:M16"/>
    <mergeCell ref="B13:B16"/>
    <mergeCell ref="E13:E16"/>
    <mergeCell ref="B17:B20"/>
    <mergeCell ref="E17:E20"/>
    <mergeCell ref="A1:J1"/>
    <mergeCell ref="A5:C5"/>
    <mergeCell ref="G5:I5"/>
    <mergeCell ref="J5:J6"/>
    <mergeCell ref="A7:A21"/>
    <mergeCell ref="B8:B12"/>
    <mergeCell ref="E8:E12"/>
    <mergeCell ref="I8:I16"/>
    <mergeCell ref="J8:J16"/>
  </mergeCells>
  <hyperlinks>
    <hyperlink ref="K8" r:id="rId1"/>
    <hyperlink ref="K32" r:id="rId2"/>
    <hyperlink ref="K27" r:id="rId3"/>
    <hyperlink ref="K62" r:id="rId4"/>
    <hyperlink ref="K111" r:id="rId5"/>
    <hyperlink ref="K90" r:id="rId6" display="http://www.cundinamarca.gov.co/Home/SecretariasEntidades.gc/assecretariasdespachogob_contenidos/csecretariasdespachogob_secprensa"/>
    <hyperlink ref="K31" r:id="rId7"/>
  </hyperlinks>
  <pageMargins left="0.7" right="0.7" top="0.75" bottom="0.75" header="0.51180555555555496" footer="0.51180555555555496"/>
  <pageSetup firstPageNumber="0" orientation="portrait" horizontalDpi="300" verticalDpi="300" r:id="rId8"/>
  <tableParts count="1">
    <tablePart r:id="rId9"/>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Lista!$A$1:$A$4</xm:f>
          </x14:formula1>
          <xm:sqref>G8:G154</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zoomScaleNormal="100" workbookViewId="0">
      <pane xSplit="2" ySplit="7" topLeftCell="C8" activePane="bottomRight" state="frozen"/>
      <selection pane="topRight" activeCell="C1" sqref="C1"/>
      <selection pane="bottomLeft" activeCell="A8" sqref="A8"/>
      <selection pane="bottomRight" activeCell="K8" sqref="K8:K16"/>
    </sheetView>
  </sheetViews>
  <sheetFormatPr baseColWidth="10" defaultColWidth="9.140625" defaultRowHeight="15"/>
  <cols>
    <col min="1" max="1" width="31.7109375" style="42" customWidth="1"/>
    <col min="2" max="2" width="19.7109375" style="43" customWidth="1"/>
    <col min="3" max="3" width="38.7109375" style="43" customWidth="1"/>
    <col min="4" max="4" width="41" style="43" customWidth="1"/>
    <col min="5" max="5" width="13.7109375" style="43" customWidth="1"/>
    <col min="6" max="6" width="11.42578125" style="43" hidden="1" customWidth="1"/>
    <col min="7" max="7" width="12.85546875" style="44" customWidth="1"/>
    <col min="8" max="8" width="13" style="45" customWidth="1"/>
    <col min="9" max="9" width="12.7109375" style="46" customWidth="1"/>
    <col min="10" max="10" width="46.28515625" style="43" customWidth="1"/>
    <col min="11" max="11" width="36.7109375" style="48" customWidth="1"/>
    <col min="12" max="12" width="31" style="9" customWidth="1"/>
    <col min="13" max="13" width="54.140625" style="9" customWidth="1"/>
    <col min="14" max="16384" width="9.140625" style="9"/>
  </cols>
  <sheetData>
    <row r="1" spans="1:13">
      <c r="A1" s="205" t="s">
        <v>428</v>
      </c>
      <c r="B1" s="205"/>
      <c r="C1" s="205"/>
      <c r="D1" s="205"/>
      <c r="E1" s="205"/>
      <c r="F1" s="205"/>
      <c r="G1" s="205"/>
      <c r="H1" s="205"/>
      <c r="I1" s="205"/>
      <c r="J1" s="205"/>
    </row>
    <row r="2" spans="1:13">
      <c r="A2" s="78" t="s">
        <v>427</v>
      </c>
      <c r="B2" s="79" t="s">
        <v>606</v>
      </c>
    </row>
    <row r="3" spans="1:13" ht="15.75" hidden="1" customHeight="1">
      <c r="A3" s="78" t="s">
        <v>426</v>
      </c>
      <c r="B3" s="80"/>
      <c r="C3" s="80"/>
      <c r="D3" s="80"/>
    </row>
    <row r="4" spans="1:13">
      <c r="A4" s="42" t="s">
        <v>425</v>
      </c>
      <c r="B4" s="81">
        <v>44349</v>
      </c>
    </row>
    <row r="5" spans="1:13" ht="15.95" customHeight="1">
      <c r="A5" s="206" t="s">
        <v>424</v>
      </c>
      <c r="B5" s="206"/>
      <c r="C5" s="206"/>
      <c r="D5" s="11" t="s">
        <v>423</v>
      </c>
      <c r="E5" s="11" t="s">
        <v>422</v>
      </c>
      <c r="F5" s="11" t="s">
        <v>421</v>
      </c>
      <c r="G5" s="207" t="s">
        <v>420</v>
      </c>
      <c r="H5" s="207"/>
      <c r="I5" s="207"/>
      <c r="J5" s="208" t="s">
        <v>419</v>
      </c>
      <c r="K5" s="15" t="s">
        <v>418</v>
      </c>
      <c r="L5" s="73" t="s">
        <v>417</v>
      </c>
      <c r="M5" s="73" t="s">
        <v>416</v>
      </c>
    </row>
    <row r="6" spans="1:13" ht="15.95" customHeight="1">
      <c r="A6" s="11" t="s">
        <v>12</v>
      </c>
      <c r="B6" s="11" t="s">
        <v>415</v>
      </c>
      <c r="C6" s="11" t="s">
        <v>414</v>
      </c>
      <c r="D6" s="11"/>
      <c r="E6" s="11"/>
      <c r="F6" s="11"/>
      <c r="G6" s="13" t="s">
        <v>413</v>
      </c>
      <c r="H6" s="14" t="s">
        <v>412</v>
      </c>
      <c r="I6" s="12" t="s">
        <v>411</v>
      </c>
      <c r="J6" s="209"/>
      <c r="K6" s="15"/>
      <c r="L6" s="74"/>
      <c r="M6" s="74"/>
    </row>
    <row r="7" spans="1:13" ht="30" hidden="1">
      <c r="A7" s="183" t="s">
        <v>410</v>
      </c>
      <c r="B7" s="19" t="s">
        <v>409</v>
      </c>
      <c r="C7" s="19" t="s">
        <v>408</v>
      </c>
      <c r="D7" s="19" t="s">
        <v>407</v>
      </c>
      <c r="E7" s="19" t="s">
        <v>406</v>
      </c>
      <c r="F7" s="16">
        <v>353</v>
      </c>
      <c r="G7" s="17" t="s">
        <v>405</v>
      </c>
      <c r="H7" s="18">
        <f t="shared" ref="H7:H37" si="0">IF(G7="SI",1,IF(G7="PARCIAL",0.5,IF(G7="NO APLICA","",0)))</f>
        <v>0</v>
      </c>
      <c r="I7" s="20"/>
      <c r="J7" s="19"/>
      <c r="K7" s="35"/>
      <c r="L7" s="75"/>
      <c r="M7" s="75"/>
    </row>
    <row r="8" spans="1:13" ht="30">
      <c r="A8" s="183"/>
      <c r="B8" s="180" t="s">
        <v>404</v>
      </c>
      <c r="C8" s="19" t="s">
        <v>403</v>
      </c>
      <c r="D8" s="19" t="s">
        <v>402</v>
      </c>
      <c r="E8" s="180" t="s">
        <v>337</v>
      </c>
      <c r="F8" s="16">
        <v>200</v>
      </c>
      <c r="G8" s="17" t="s">
        <v>405</v>
      </c>
      <c r="H8" s="18">
        <f t="shared" si="0"/>
        <v>0</v>
      </c>
      <c r="I8" s="184">
        <f>AVERAGE(H8,H9,H10,H13,H15,H16)</f>
        <v>0</v>
      </c>
      <c r="J8" s="210" t="s">
        <v>1093</v>
      </c>
      <c r="K8" s="174"/>
      <c r="L8" s="168"/>
      <c r="M8" s="168"/>
    </row>
    <row r="9" spans="1:13" ht="60">
      <c r="A9" s="183"/>
      <c r="B9" s="180"/>
      <c r="C9" s="19" t="s">
        <v>401</v>
      </c>
      <c r="D9" s="19" t="s">
        <v>400</v>
      </c>
      <c r="E9" s="180"/>
      <c r="F9" s="16">
        <v>201</v>
      </c>
      <c r="G9" s="17" t="s">
        <v>405</v>
      </c>
      <c r="H9" s="18">
        <f t="shared" si="0"/>
        <v>0</v>
      </c>
      <c r="I9" s="184"/>
      <c r="J9" s="251"/>
      <c r="K9" s="213"/>
      <c r="L9" s="169"/>
      <c r="M9" s="169"/>
    </row>
    <row r="10" spans="1:13">
      <c r="A10" s="183"/>
      <c r="B10" s="180"/>
      <c r="C10" s="19" t="s">
        <v>399</v>
      </c>
      <c r="D10" s="19"/>
      <c r="E10" s="180"/>
      <c r="F10" s="16">
        <v>202</v>
      </c>
      <c r="G10" s="17" t="s">
        <v>405</v>
      </c>
      <c r="H10" s="18">
        <f t="shared" si="0"/>
        <v>0</v>
      </c>
      <c r="I10" s="184"/>
      <c r="J10" s="251"/>
      <c r="K10" s="213"/>
      <c r="L10" s="169"/>
      <c r="M10" s="169"/>
    </row>
    <row r="11" spans="1:13" ht="15.95" hidden="1" customHeight="1">
      <c r="A11" s="183"/>
      <c r="B11" s="180"/>
      <c r="C11" s="19" t="s">
        <v>398</v>
      </c>
      <c r="D11" s="19" t="s">
        <v>397</v>
      </c>
      <c r="E11" s="180"/>
      <c r="F11" s="16">
        <v>203</v>
      </c>
      <c r="G11" s="17"/>
      <c r="H11" s="18">
        <f t="shared" si="0"/>
        <v>0</v>
      </c>
      <c r="I11" s="184"/>
      <c r="J11" s="251"/>
      <c r="K11" s="213"/>
      <c r="L11" s="169"/>
      <c r="M11" s="169"/>
    </row>
    <row r="12" spans="1:13" ht="90" hidden="1" customHeight="1">
      <c r="A12" s="183"/>
      <c r="B12" s="180"/>
      <c r="C12" s="19" t="s">
        <v>396</v>
      </c>
      <c r="D12" s="19" t="s">
        <v>395</v>
      </c>
      <c r="E12" s="180"/>
      <c r="F12" s="16">
        <v>204</v>
      </c>
      <c r="G12" s="17"/>
      <c r="H12" s="18">
        <f t="shared" si="0"/>
        <v>0</v>
      </c>
      <c r="I12" s="184"/>
      <c r="J12" s="251"/>
      <c r="K12" s="213"/>
      <c r="L12" s="169"/>
      <c r="M12" s="169"/>
    </row>
    <row r="13" spans="1:13">
      <c r="A13" s="183"/>
      <c r="B13" s="180" t="s">
        <v>394</v>
      </c>
      <c r="C13" s="19" t="s">
        <v>393</v>
      </c>
      <c r="D13" s="19" t="s">
        <v>392</v>
      </c>
      <c r="E13" s="180" t="s">
        <v>391</v>
      </c>
      <c r="F13" s="16">
        <v>205</v>
      </c>
      <c r="G13" s="17" t="s">
        <v>405</v>
      </c>
      <c r="H13" s="18">
        <f t="shared" si="0"/>
        <v>0</v>
      </c>
      <c r="I13" s="184"/>
      <c r="J13" s="251"/>
      <c r="K13" s="213"/>
      <c r="L13" s="169"/>
      <c r="M13" s="169"/>
    </row>
    <row r="14" spans="1:13" ht="48" hidden="1" customHeight="1">
      <c r="A14" s="183"/>
      <c r="B14" s="180"/>
      <c r="C14" s="19" t="s">
        <v>390</v>
      </c>
      <c r="D14" s="19" t="s">
        <v>389</v>
      </c>
      <c r="E14" s="180"/>
      <c r="F14" s="16">
        <v>206</v>
      </c>
      <c r="G14" s="17"/>
      <c r="H14" s="18">
        <f t="shared" si="0"/>
        <v>0</v>
      </c>
      <c r="I14" s="184"/>
      <c r="J14" s="251"/>
      <c r="K14" s="213"/>
      <c r="L14" s="169"/>
      <c r="M14" s="169"/>
    </row>
    <row r="15" spans="1:13">
      <c r="A15" s="183"/>
      <c r="B15" s="180"/>
      <c r="C15" s="19" t="s">
        <v>388</v>
      </c>
      <c r="D15" s="19"/>
      <c r="E15" s="180"/>
      <c r="F15" s="16">
        <v>207</v>
      </c>
      <c r="G15" s="17" t="s">
        <v>405</v>
      </c>
      <c r="H15" s="18">
        <f t="shared" si="0"/>
        <v>0</v>
      </c>
      <c r="I15" s="184"/>
      <c r="J15" s="251"/>
      <c r="K15" s="213"/>
      <c r="L15" s="169"/>
      <c r="M15" s="169"/>
    </row>
    <row r="16" spans="1:13" ht="45">
      <c r="A16" s="183"/>
      <c r="B16" s="180"/>
      <c r="C16" s="19" t="s">
        <v>387</v>
      </c>
      <c r="D16" s="19" t="s">
        <v>386</v>
      </c>
      <c r="E16" s="180"/>
      <c r="F16" s="16">
        <v>208</v>
      </c>
      <c r="G16" s="17" t="s">
        <v>431</v>
      </c>
      <c r="H16" s="18" t="str">
        <f t="shared" si="0"/>
        <v/>
      </c>
      <c r="I16" s="184"/>
      <c r="J16" s="211"/>
      <c r="K16" s="212"/>
      <c r="L16" s="170"/>
      <c r="M16" s="170"/>
    </row>
    <row r="17" spans="1:13" ht="30" hidden="1">
      <c r="A17" s="183"/>
      <c r="B17" s="180" t="s">
        <v>385</v>
      </c>
      <c r="C17" s="19" t="s">
        <v>384</v>
      </c>
      <c r="D17" s="19"/>
      <c r="E17" s="180" t="s">
        <v>383</v>
      </c>
      <c r="F17" s="16">
        <v>209</v>
      </c>
      <c r="G17" s="17"/>
      <c r="H17" s="18">
        <f t="shared" si="0"/>
        <v>0</v>
      </c>
      <c r="I17" s="20"/>
      <c r="J17" s="19"/>
      <c r="K17" s="35"/>
      <c r="L17" s="75"/>
      <c r="M17" s="75"/>
    </row>
    <row r="18" spans="1:13" ht="30" hidden="1">
      <c r="A18" s="183"/>
      <c r="B18" s="180"/>
      <c r="C18" s="19" t="s">
        <v>382</v>
      </c>
      <c r="D18" s="19"/>
      <c r="E18" s="180"/>
      <c r="F18" s="16">
        <v>210</v>
      </c>
      <c r="G18" s="17"/>
      <c r="H18" s="18">
        <f t="shared" si="0"/>
        <v>0</v>
      </c>
      <c r="I18" s="20"/>
      <c r="J18" s="19"/>
      <c r="K18" s="35"/>
      <c r="L18" s="75"/>
      <c r="M18" s="75"/>
    </row>
    <row r="19" spans="1:13" ht="30" hidden="1">
      <c r="A19" s="183"/>
      <c r="B19" s="180"/>
      <c r="C19" s="19" t="s">
        <v>381</v>
      </c>
      <c r="D19" s="19"/>
      <c r="E19" s="180"/>
      <c r="F19" s="16">
        <v>211</v>
      </c>
      <c r="G19" s="17"/>
      <c r="H19" s="18">
        <f t="shared" si="0"/>
        <v>0</v>
      </c>
      <c r="I19" s="20"/>
      <c r="J19" s="19"/>
      <c r="K19" s="35"/>
      <c r="L19" s="75"/>
      <c r="M19" s="75"/>
    </row>
    <row r="20" spans="1:13" ht="30" hidden="1">
      <c r="A20" s="183"/>
      <c r="B20" s="180"/>
      <c r="C20" s="19" t="s">
        <v>380</v>
      </c>
      <c r="D20" s="19"/>
      <c r="E20" s="180"/>
      <c r="F20" s="16">
        <v>212</v>
      </c>
      <c r="G20" s="17"/>
      <c r="H20" s="18">
        <f t="shared" si="0"/>
        <v>0</v>
      </c>
      <c r="I20" s="20"/>
      <c r="J20" s="19"/>
      <c r="K20" s="35"/>
      <c r="L20" s="75"/>
      <c r="M20" s="75"/>
    </row>
    <row r="21" spans="1:13" ht="105" hidden="1">
      <c r="A21" s="183"/>
      <c r="B21" s="19" t="s">
        <v>379</v>
      </c>
      <c r="C21" s="19" t="s">
        <v>378</v>
      </c>
      <c r="D21" s="19" t="s">
        <v>377</v>
      </c>
      <c r="E21" s="19" t="s">
        <v>376</v>
      </c>
      <c r="F21" s="16">
        <v>213</v>
      </c>
      <c r="G21" s="17"/>
      <c r="H21" s="18">
        <f t="shared" si="0"/>
        <v>0</v>
      </c>
      <c r="I21" s="20"/>
      <c r="J21" s="19"/>
      <c r="K21" s="35"/>
      <c r="L21" s="75"/>
      <c r="M21" s="75"/>
    </row>
    <row r="22" spans="1:13" ht="135">
      <c r="A22" s="183" t="s">
        <v>375</v>
      </c>
      <c r="B22" s="180" t="s">
        <v>374</v>
      </c>
      <c r="C22" s="19" t="s">
        <v>373</v>
      </c>
      <c r="D22" s="19" t="s">
        <v>372</v>
      </c>
      <c r="E22" s="180" t="s">
        <v>371</v>
      </c>
      <c r="F22" s="16">
        <v>214</v>
      </c>
      <c r="G22" s="17" t="s">
        <v>405</v>
      </c>
      <c r="H22" s="18">
        <f t="shared" si="0"/>
        <v>0</v>
      </c>
      <c r="I22" s="184">
        <f>AVERAGE(H22,H23,H24,H25,H26,H27,H28,H29,H30,H31)</f>
        <v>0.55000000000000004</v>
      </c>
      <c r="J22" s="199" t="s">
        <v>1094</v>
      </c>
      <c r="K22" s="174" t="s">
        <v>607</v>
      </c>
      <c r="L22" s="168"/>
      <c r="M22" s="168"/>
    </row>
    <row r="23" spans="1:13" ht="90">
      <c r="A23" s="183"/>
      <c r="B23" s="180"/>
      <c r="C23" s="19" t="s">
        <v>370</v>
      </c>
      <c r="D23" s="19" t="s">
        <v>369</v>
      </c>
      <c r="E23" s="180"/>
      <c r="F23" s="16">
        <v>215</v>
      </c>
      <c r="G23" s="17" t="s">
        <v>405</v>
      </c>
      <c r="H23" s="18">
        <f t="shared" si="0"/>
        <v>0</v>
      </c>
      <c r="I23" s="184"/>
      <c r="J23" s="201"/>
      <c r="K23" s="212"/>
      <c r="L23" s="169"/>
      <c r="M23" s="169"/>
    </row>
    <row r="24" spans="1:13" ht="65.099999999999994" customHeight="1">
      <c r="A24" s="183"/>
      <c r="B24" s="19" t="s">
        <v>368</v>
      </c>
      <c r="C24" s="19" t="s">
        <v>367</v>
      </c>
      <c r="D24" s="19" t="s">
        <v>366</v>
      </c>
      <c r="E24" s="19"/>
      <c r="F24" s="16">
        <v>216</v>
      </c>
      <c r="G24" s="17" t="s">
        <v>430</v>
      </c>
      <c r="H24" s="18">
        <f t="shared" si="0"/>
        <v>0.5</v>
      </c>
      <c r="I24" s="184"/>
      <c r="J24" s="19" t="s">
        <v>1095</v>
      </c>
      <c r="K24" s="82" t="s">
        <v>608</v>
      </c>
      <c r="L24" s="169"/>
      <c r="M24" s="169"/>
    </row>
    <row r="25" spans="1:13" ht="66" customHeight="1">
      <c r="A25" s="183"/>
      <c r="B25" s="19" t="s">
        <v>365</v>
      </c>
      <c r="C25" s="19" t="s">
        <v>364</v>
      </c>
      <c r="D25" s="19"/>
      <c r="E25" s="19"/>
      <c r="F25" s="16">
        <v>217</v>
      </c>
      <c r="G25" s="17" t="s">
        <v>430</v>
      </c>
      <c r="H25" s="18">
        <f t="shared" si="0"/>
        <v>0.5</v>
      </c>
      <c r="I25" s="184"/>
      <c r="J25" s="19" t="s">
        <v>1096</v>
      </c>
      <c r="K25" s="82" t="s">
        <v>609</v>
      </c>
      <c r="L25" s="169"/>
      <c r="M25" s="169"/>
    </row>
    <row r="26" spans="1:13" ht="65.099999999999994" customHeight="1">
      <c r="A26" s="183"/>
      <c r="B26" s="19" t="s">
        <v>363</v>
      </c>
      <c r="C26" s="19" t="s">
        <v>362</v>
      </c>
      <c r="D26" s="19" t="s">
        <v>361</v>
      </c>
      <c r="E26" s="19"/>
      <c r="F26" s="16">
        <v>218</v>
      </c>
      <c r="G26" s="17" t="s">
        <v>429</v>
      </c>
      <c r="H26" s="18">
        <f t="shared" si="0"/>
        <v>1</v>
      </c>
      <c r="I26" s="184"/>
      <c r="J26" s="19"/>
      <c r="K26" s="82" t="s">
        <v>610</v>
      </c>
      <c r="L26" s="169"/>
      <c r="M26" s="169"/>
    </row>
    <row r="27" spans="1:13" ht="48.95" customHeight="1">
      <c r="A27" s="183"/>
      <c r="B27" s="19" t="s">
        <v>360</v>
      </c>
      <c r="C27" s="19" t="s">
        <v>359</v>
      </c>
      <c r="D27" s="19"/>
      <c r="E27" s="19"/>
      <c r="F27" s="16">
        <v>219</v>
      </c>
      <c r="G27" s="17" t="s">
        <v>429</v>
      </c>
      <c r="H27" s="18">
        <f t="shared" si="0"/>
        <v>1</v>
      </c>
      <c r="I27" s="184"/>
      <c r="J27" s="19"/>
      <c r="K27" s="82" t="s">
        <v>612</v>
      </c>
      <c r="L27" s="169"/>
      <c r="M27" s="169"/>
    </row>
    <row r="28" spans="1:13" ht="66.95" customHeight="1">
      <c r="A28" s="183"/>
      <c r="B28" s="19" t="s">
        <v>358</v>
      </c>
      <c r="C28" s="19" t="s">
        <v>357</v>
      </c>
      <c r="D28" s="19"/>
      <c r="E28" s="19"/>
      <c r="F28" s="16">
        <v>220</v>
      </c>
      <c r="G28" s="17" t="s">
        <v>429</v>
      </c>
      <c r="H28" s="18">
        <f t="shared" si="0"/>
        <v>1</v>
      </c>
      <c r="I28" s="184"/>
      <c r="J28" s="19"/>
      <c r="K28" s="82" t="s">
        <v>613</v>
      </c>
      <c r="L28" s="169"/>
      <c r="M28" s="169"/>
    </row>
    <row r="29" spans="1:13" ht="45">
      <c r="A29" s="183"/>
      <c r="B29" s="19" t="s">
        <v>356</v>
      </c>
      <c r="C29" s="19" t="s">
        <v>355</v>
      </c>
      <c r="D29" s="19"/>
      <c r="E29" s="19"/>
      <c r="F29" s="16">
        <v>221</v>
      </c>
      <c r="G29" s="17" t="s">
        <v>405</v>
      </c>
      <c r="H29" s="18">
        <f t="shared" si="0"/>
        <v>0</v>
      </c>
      <c r="I29" s="184"/>
      <c r="J29" s="19" t="s">
        <v>1097</v>
      </c>
      <c r="K29" s="35"/>
      <c r="L29" s="169"/>
      <c r="M29" s="169"/>
    </row>
    <row r="30" spans="1:13" ht="75">
      <c r="A30" s="183"/>
      <c r="B30" s="19" t="s">
        <v>354</v>
      </c>
      <c r="C30" s="19" t="s">
        <v>353</v>
      </c>
      <c r="D30" s="19"/>
      <c r="E30" s="19" t="s">
        <v>352</v>
      </c>
      <c r="F30" s="16">
        <v>222</v>
      </c>
      <c r="G30" s="17" t="s">
        <v>430</v>
      </c>
      <c r="H30" s="18">
        <f t="shared" si="0"/>
        <v>0.5</v>
      </c>
      <c r="I30" s="184"/>
      <c r="J30" s="19" t="s">
        <v>1099</v>
      </c>
      <c r="K30" s="82" t="s">
        <v>614</v>
      </c>
      <c r="L30" s="169"/>
      <c r="M30" s="169"/>
    </row>
    <row r="31" spans="1:13" ht="60">
      <c r="A31" s="183"/>
      <c r="B31" s="19" t="s">
        <v>351</v>
      </c>
      <c r="C31" s="19" t="s">
        <v>350</v>
      </c>
      <c r="D31" s="19" t="s">
        <v>349</v>
      </c>
      <c r="E31" s="19" t="s">
        <v>345</v>
      </c>
      <c r="F31" s="16">
        <v>223</v>
      </c>
      <c r="G31" s="17" t="s">
        <v>429</v>
      </c>
      <c r="H31" s="18">
        <f t="shared" si="0"/>
        <v>1</v>
      </c>
      <c r="I31" s="184"/>
      <c r="J31" s="19"/>
      <c r="K31" s="82" t="s">
        <v>615</v>
      </c>
      <c r="L31" s="170"/>
      <c r="M31" s="170"/>
    </row>
    <row r="32" spans="1:13" ht="75">
      <c r="A32" s="183" t="s">
        <v>348</v>
      </c>
      <c r="B32" s="19" t="s">
        <v>347</v>
      </c>
      <c r="C32" s="19" t="s">
        <v>346</v>
      </c>
      <c r="D32" s="19"/>
      <c r="E32" s="19" t="s">
        <v>345</v>
      </c>
      <c r="F32" s="16">
        <v>224</v>
      </c>
      <c r="G32" s="17" t="s">
        <v>430</v>
      </c>
      <c r="H32" s="18">
        <f t="shared" si="0"/>
        <v>0.5</v>
      </c>
      <c r="I32" s="184">
        <f>AVERAGE(H32,H33,H34,H35,H38,H39,H40,H42,H43,H44,H45,H46,H47,H48,H49,H50,H52)</f>
        <v>0.59375</v>
      </c>
      <c r="J32" s="19" t="s">
        <v>1063</v>
      </c>
      <c r="K32" s="82" t="s">
        <v>616</v>
      </c>
      <c r="L32" s="168"/>
      <c r="M32" s="168"/>
    </row>
    <row r="33" spans="1:13" ht="75">
      <c r="A33" s="183"/>
      <c r="B33" s="19" t="s">
        <v>344</v>
      </c>
      <c r="C33" s="19" t="s">
        <v>343</v>
      </c>
      <c r="D33" s="19"/>
      <c r="E33" s="19" t="s">
        <v>337</v>
      </c>
      <c r="F33" s="16">
        <v>225</v>
      </c>
      <c r="G33" s="17" t="s">
        <v>430</v>
      </c>
      <c r="H33" s="18">
        <f t="shared" si="0"/>
        <v>0.5</v>
      </c>
      <c r="I33" s="184"/>
      <c r="J33" s="19" t="s">
        <v>1064</v>
      </c>
      <c r="K33" s="82" t="s">
        <v>618</v>
      </c>
      <c r="L33" s="169"/>
      <c r="M33" s="169"/>
    </row>
    <row r="34" spans="1:13" ht="75">
      <c r="A34" s="183"/>
      <c r="B34" s="19" t="s">
        <v>342</v>
      </c>
      <c r="C34" s="83" t="s">
        <v>341</v>
      </c>
      <c r="D34" s="19"/>
      <c r="E34" s="19" t="s">
        <v>340</v>
      </c>
      <c r="F34" s="16">
        <v>226</v>
      </c>
      <c r="G34" s="17" t="s">
        <v>430</v>
      </c>
      <c r="H34" s="18">
        <f t="shared" si="0"/>
        <v>0.5</v>
      </c>
      <c r="I34" s="184"/>
      <c r="J34" s="19" t="s">
        <v>1098</v>
      </c>
      <c r="K34" s="82" t="s">
        <v>620</v>
      </c>
      <c r="L34" s="169"/>
      <c r="M34" s="169"/>
    </row>
    <row r="35" spans="1:13" ht="75">
      <c r="A35" s="183"/>
      <c r="B35" s="199" t="s">
        <v>339</v>
      </c>
      <c r="C35" s="83" t="s">
        <v>338</v>
      </c>
      <c r="D35" s="19"/>
      <c r="E35" s="180" t="s">
        <v>337</v>
      </c>
      <c r="F35" s="16">
        <v>227</v>
      </c>
      <c r="G35" s="17" t="s">
        <v>429</v>
      </c>
      <c r="H35" s="18">
        <f t="shared" si="0"/>
        <v>1</v>
      </c>
      <c r="I35" s="184"/>
      <c r="J35" s="19"/>
      <c r="K35" s="82" t="s">
        <v>621</v>
      </c>
      <c r="L35" s="169"/>
      <c r="M35" s="169"/>
    </row>
    <row r="36" spans="1:13" ht="32.1" hidden="1" customHeight="1">
      <c r="A36" s="183"/>
      <c r="B36" s="200"/>
      <c r="C36" s="83" t="s">
        <v>336</v>
      </c>
      <c r="D36" s="19"/>
      <c r="E36" s="180"/>
      <c r="F36" s="16">
        <v>228</v>
      </c>
      <c r="G36" s="17"/>
      <c r="H36" s="18">
        <f t="shared" si="0"/>
        <v>0</v>
      </c>
      <c r="I36" s="184"/>
      <c r="J36" s="19"/>
      <c r="K36" s="35"/>
      <c r="L36" s="169"/>
      <c r="M36" s="169"/>
    </row>
    <row r="37" spans="1:13" ht="48" hidden="1" customHeight="1">
      <c r="A37" s="183"/>
      <c r="B37" s="201"/>
      <c r="C37" s="83" t="s">
        <v>335</v>
      </c>
      <c r="D37" s="19"/>
      <c r="E37" s="180"/>
      <c r="F37" s="16">
        <v>229</v>
      </c>
      <c r="G37" s="17"/>
      <c r="H37" s="18">
        <f t="shared" si="0"/>
        <v>0</v>
      </c>
      <c r="I37" s="184"/>
      <c r="J37" s="19"/>
      <c r="K37" s="35"/>
      <c r="L37" s="169"/>
      <c r="M37" s="169"/>
    </row>
    <row r="38" spans="1:13" ht="75">
      <c r="A38" s="183"/>
      <c r="B38" s="19" t="s">
        <v>334</v>
      </c>
      <c r="C38" s="83" t="s">
        <v>333</v>
      </c>
      <c r="D38" s="19"/>
      <c r="E38" s="19"/>
      <c r="F38" s="16"/>
      <c r="G38" s="17" t="s">
        <v>429</v>
      </c>
      <c r="H38" s="24"/>
      <c r="I38" s="184"/>
      <c r="J38" s="19"/>
      <c r="K38" s="82" t="s">
        <v>621</v>
      </c>
      <c r="L38" s="169"/>
      <c r="M38" s="169"/>
    </row>
    <row r="39" spans="1:13" ht="271.5">
      <c r="A39" s="183"/>
      <c r="B39" s="180" t="s">
        <v>332</v>
      </c>
      <c r="C39" s="83" t="s">
        <v>331</v>
      </c>
      <c r="D39" s="19" t="s">
        <v>330</v>
      </c>
      <c r="E39" s="180" t="s">
        <v>329</v>
      </c>
      <c r="F39" s="16">
        <v>230</v>
      </c>
      <c r="G39" s="17" t="s">
        <v>429</v>
      </c>
      <c r="H39" s="18">
        <f>IF(G39="SI",1,IF(G39="PARCIAL",0.5,IF(G39="NO APLICA","",0)))</f>
        <v>1</v>
      </c>
      <c r="I39" s="184"/>
      <c r="J39" s="192" t="s">
        <v>1100</v>
      </c>
      <c r="K39" s="174" t="s">
        <v>621</v>
      </c>
      <c r="L39" s="169"/>
      <c r="M39" s="169"/>
    </row>
    <row r="40" spans="1:13" ht="32.1" customHeight="1">
      <c r="A40" s="183"/>
      <c r="B40" s="180"/>
      <c r="C40" s="83" t="s">
        <v>328</v>
      </c>
      <c r="D40" s="19"/>
      <c r="E40" s="180"/>
      <c r="F40" s="16">
        <v>429</v>
      </c>
      <c r="G40" s="185" t="s">
        <v>429</v>
      </c>
      <c r="H40" s="187">
        <f>IF(G40="SI",1,IF(G40="PARCIAL",0.5,IF(G40="NO APLICA","",0)))</f>
        <v>1</v>
      </c>
      <c r="I40" s="184"/>
      <c r="J40" s="175"/>
      <c r="K40" s="175"/>
      <c r="L40" s="169"/>
      <c r="M40" s="169"/>
    </row>
    <row r="41" spans="1:13" ht="165">
      <c r="A41" s="183"/>
      <c r="B41" s="180"/>
      <c r="C41" s="83" t="s">
        <v>327</v>
      </c>
      <c r="D41" s="19" t="s">
        <v>326</v>
      </c>
      <c r="E41" s="180"/>
      <c r="F41" s="16">
        <v>231</v>
      </c>
      <c r="G41" s="186"/>
      <c r="H41" s="188"/>
      <c r="I41" s="184"/>
      <c r="J41" s="175"/>
      <c r="K41" s="175"/>
      <c r="L41" s="169"/>
      <c r="M41" s="169"/>
    </row>
    <row r="42" spans="1:13" ht="165">
      <c r="A42" s="183"/>
      <c r="B42" s="180"/>
      <c r="C42" s="83" t="s">
        <v>325</v>
      </c>
      <c r="D42" s="19" t="s">
        <v>324</v>
      </c>
      <c r="E42" s="180"/>
      <c r="F42" s="16">
        <v>232</v>
      </c>
      <c r="G42" s="17" t="s">
        <v>405</v>
      </c>
      <c r="H42" s="18">
        <f t="shared" ref="H42:H90" si="1">IF(G42="SI",1,IF(G42="PARCIAL",0.5,IF(G42="NO APLICA","",0)))</f>
        <v>0</v>
      </c>
      <c r="I42" s="184"/>
      <c r="J42" s="175"/>
      <c r="K42" s="175"/>
      <c r="L42" s="169"/>
      <c r="M42" s="169"/>
    </row>
    <row r="43" spans="1:13" ht="165">
      <c r="A43" s="183"/>
      <c r="B43" s="180"/>
      <c r="C43" s="83" t="s">
        <v>323</v>
      </c>
      <c r="D43" s="19" t="s">
        <v>322</v>
      </c>
      <c r="E43" s="180"/>
      <c r="F43" s="16">
        <v>233</v>
      </c>
      <c r="G43" s="17" t="s">
        <v>405</v>
      </c>
      <c r="H43" s="18">
        <f t="shared" si="1"/>
        <v>0</v>
      </c>
      <c r="I43" s="184"/>
      <c r="J43" s="175"/>
      <c r="K43" s="175"/>
      <c r="L43" s="169"/>
      <c r="M43" s="169"/>
    </row>
    <row r="44" spans="1:13">
      <c r="A44" s="183"/>
      <c r="B44" s="180"/>
      <c r="C44" s="83" t="s">
        <v>321</v>
      </c>
      <c r="D44" s="19"/>
      <c r="E44" s="180"/>
      <c r="F44" s="16">
        <v>234</v>
      </c>
      <c r="G44" s="17" t="s">
        <v>405</v>
      </c>
      <c r="H44" s="18">
        <f t="shared" si="1"/>
        <v>0</v>
      </c>
      <c r="I44" s="184"/>
      <c r="J44" s="175"/>
      <c r="K44" s="175"/>
      <c r="L44" s="169"/>
      <c r="M44" s="169"/>
    </row>
    <row r="45" spans="1:13" ht="60">
      <c r="A45" s="183"/>
      <c r="B45" s="180"/>
      <c r="C45" s="83" t="s">
        <v>320</v>
      </c>
      <c r="D45" s="19"/>
      <c r="E45" s="180"/>
      <c r="F45" s="16">
        <v>235</v>
      </c>
      <c r="G45" s="17" t="s">
        <v>429</v>
      </c>
      <c r="H45" s="18">
        <f t="shared" si="1"/>
        <v>1</v>
      </c>
      <c r="I45" s="184"/>
      <c r="J45" s="175"/>
      <c r="K45" s="175"/>
      <c r="L45" s="169"/>
      <c r="M45" s="169"/>
    </row>
    <row r="46" spans="1:13" ht="30">
      <c r="A46" s="183"/>
      <c r="B46" s="180"/>
      <c r="C46" s="83" t="s">
        <v>319</v>
      </c>
      <c r="D46" s="19"/>
      <c r="E46" s="180"/>
      <c r="F46" s="16">
        <v>236</v>
      </c>
      <c r="G46" s="17" t="s">
        <v>429</v>
      </c>
      <c r="H46" s="18">
        <f t="shared" si="1"/>
        <v>1</v>
      </c>
      <c r="I46" s="184"/>
      <c r="J46" s="175"/>
      <c r="K46" s="175"/>
      <c r="L46" s="169"/>
      <c r="M46" s="169"/>
    </row>
    <row r="47" spans="1:13" ht="30">
      <c r="A47" s="183"/>
      <c r="B47" s="180"/>
      <c r="C47" s="83" t="s">
        <v>318</v>
      </c>
      <c r="D47" s="19"/>
      <c r="E47" s="180"/>
      <c r="F47" s="16">
        <v>237</v>
      </c>
      <c r="G47" s="17" t="s">
        <v>429</v>
      </c>
      <c r="H47" s="18">
        <f t="shared" si="1"/>
        <v>1</v>
      </c>
      <c r="I47" s="184"/>
      <c r="J47" s="175"/>
      <c r="K47" s="175"/>
      <c r="L47" s="169"/>
      <c r="M47" s="169"/>
    </row>
    <row r="48" spans="1:13">
      <c r="A48" s="183"/>
      <c r="B48" s="180"/>
      <c r="C48" s="83" t="s">
        <v>317</v>
      </c>
      <c r="D48" s="19"/>
      <c r="E48" s="180"/>
      <c r="F48" s="16">
        <v>238</v>
      </c>
      <c r="G48" s="17" t="s">
        <v>429</v>
      </c>
      <c r="H48" s="18">
        <f t="shared" si="1"/>
        <v>1</v>
      </c>
      <c r="I48" s="184"/>
      <c r="J48" s="175"/>
      <c r="K48" s="175"/>
      <c r="L48" s="169"/>
      <c r="M48" s="169"/>
    </row>
    <row r="49" spans="1:13" ht="45">
      <c r="A49" s="183"/>
      <c r="B49" s="180"/>
      <c r="C49" s="83" t="s">
        <v>316</v>
      </c>
      <c r="D49" s="19"/>
      <c r="E49" s="180"/>
      <c r="F49" s="16">
        <v>239</v>
      </c>
      <c r="G49" s="17" t="s">
        <v>405</v>
      </c>
      <c r="H49" s="18">
        <f t="shared" si="1"/>
        <v>0</v>
      </c>
      <c r="I49" s="184"/>
      <c r="J49" s="175"/>
      <c r="K49" s="175"/>
      <c r="L49" s="169"/>
      <c r="M49" s="169"/>
    </row>
    <row r="50" spans="1:13" ht="60">
      <c r="A50" s="183"/>
      <c r="B50" s="180"/>
      <c r="C50" s="83" t="s">
        <v>315</v>
      </c>
      <c r="D50" s="19"/>
      <c r="E50" s="180"/>
      <c r="F50" s="16">
        <v>240</v>
      </c>
      <c r="G50" s="17" t="s">
        <v>405</v>
      </c>
      <c r="H50" s="18">
        <f t="shared" si="1"/>
        <v>0</v>
      </c>
      <c r="I50" s="184"/>
      <c r="J50" s="176"/>
      <c r="K50" s="176"/>
      <c r="L50" s="169"/>
      <c r="M50" s="169"/>
    </row>
    <row r="51" spans="1:13" ht="48" hidden="1" customHeight="1">
      <c r="A51" s="183"/>
      <c r="B51" s="19" t="s">
        <v>314</v>
      </c>
      <c r="C51" s="83" t="s">
        <v>313</v>
      </c>
      <c r="D51" s="19"/>
      <c r="E51" s="19"/>
      <c r="F51" s="16">
        <v>241</v>
      </c>
      <c r="G51" s="17"/>
      <c r="H51" s="18">
        <f t="shared" si="1"/>
        <v>0</v>
      </c>
      <c r="I51" s="184"/>
      <c r="J51" s="19"/>
      <c r="K51" s="35"/>
      <c r="L51" s="169"/>
      <c r="M51" s="169"/>
    </row>
    <row r="52" spans="1:13" ht="105">
      <c r="A52" s="183"/>
      <c r="B52" s="19" t="s">
        <v>312</v>
      </c>
      <c r="C52" s="83" t="s">
        <v>311</v>
      </c>
      <c r="D52" s="19" t="s">
        <v>310</v>
      </c>
      <c r="E52" s="19"/>
      <c r="F52" s="16">
        <v>243</v>
      </c>
      <c r="G52" s="17" t="s">
        <v>429</v>
      </c>
      <c r="H52" s="18">
        <f t="shared" si="1"/>
        <v>1</v>
      </c>
      <c r="I52" s="184"/>
      <c r="J52" s="19"/>
      <c r="K52" s="82" t="s">
        <v>622</v>
      </c>
      <c r="L52" s="170"/>
      <c r="M52" s="170"/>
    </row>
    <row r="53" spans="1:13" ht="90" hidden="1">
      <c r="A53" s="183"/>
      <c r="B53" s="19" t="s">
        <v>309</v>
      </c>
      <c r="C53" s="19" t="s">
        <v>308</v>
      </c>
      <c r="D53" s="19" t="s">
        <v>307</v>
      </c>
      <c r="E53" s="19"/>
      <c r="F53" s="16">
        <v>244</v>
      </c>
      <c r="G53" s="17"/>
      <c r="H53" s="18">
        <f t="shared" si="1"/>
        <v>0</v>
      </c>
      <c r="I53" s="20"/>
      <c r="J53" s="19"/>
      <c r="K53" s="35"/>
      <c r="L53" s="75"/>
      <c r="M53" s="75"/>
    </row>
    <row r="54" spans="1:13" ht="219" hidden="1" customHeight="1">
      <c r="A54" s="183" t="s">
        <v>306</v>
      </c>
      <c r="B54" s="180" t="s">
        <v>305</v>
      </c>
      <c r="C54" s="19" t="s">
        <v>304</v>
      </c>
      <c r="D54" s="19" t="s">
        <v>303</v>
      </c>
      <c r="E54" s="180" t="s">
        <v>285</v>
      </c>
      <c r="F54" s="16">
        <v>245</v>
      </c>
      <c r="G54" s="17"/>
      <c r="H54" s="18">
        <f t="shared" si="1"/>
        <v>0</v>
      </c>
      <c r="I54" s="202">
        <f>AVERAGE(H62,H63)</f>
        <v>0.5</v>
      </c>
      <c r="J54" s="210" t="s">
        <v>1101</v>
      </c>
      <c r="K54" s="174" t="s">
        <v>623</v>
      </c>
      <c r="L54" s="168"/>
      <c r="M54" s="168"/>
    </row>
    <row r="55" spans="1:13" ht="48" hidden="1" customHeight="1">
      <c r="A55" s="183"/>
      <c r="B55" s="180"/>
      <c r="C55" s="19" t="s">
        <v>302</v>
      </c>
      <c r="D55" s="19"/>
      <c r="E55" s="180"/>
      <c r="F55" s="16">
        <v>246</v>
      </c>
      <c r="G55" s="17"/>
      <c r="H55" s="18">
        <f t="shared" si="1"/>
        <v>0</v>
      </c>
      <c r="I55" s="203"/>
      <c r="J55" s="251"/>
      <c r="K55" s="213"/>
      <c r="L55" s="169"/>
      <c r="M55" s="169"/>
    </row>
    <row r="56" spans="1:13" ht="110.1" hidden="1" customHeight="1">
      <c r="A56" s="183"/>
      <c r="B56" s="180"/>
      <c r="C56" s="19" t="s">
        <v>301</v>
      </c>
      <c r="D56" s="19" t="s">
        <v>300</v>
      </c>
      <c r="E56" s="180"/>
      <c r="F56" s="16">
        <v>247</v>
      </c>
      <c r="G56" s="17"/>
      <c r="H56" s="18">
        <f t="shared" si="1"/>
        <v>0</v>
      </c>
      <c r="I56" s="203"/>
      <c r="J56" s="251"/>
      <c r="K56" s="213"/>
      <c r="L56" s="169"/>
      <c r="M56" s="169"/>
    </row>
    <row r="57" spans="1:13" ht="108" hidden="1" customHeight="1">
      <c r="A57" s="183"/>
      <c r="B57" s="180"/>
      <c r="C57" s="19" t="s">
        <v>299</v>
      </c>
      <c r="D57" s="19" t="s">
        <v>298</v>
      </c>
      <c r="E57" s="180"/>
      <c r="F57" s="16">
        <v>248</v>
      </c>
      <c r="G57" s="17"/>
      <c r="H57" s="18">
        <f t="shared" si="1"/>
        <v>0</v>
      </c>
      <c r="I57" s="203"/>
      <c r="J57" s="251"/>
      <c r="K57" s="213"/>
      <c r="L57" s="169"/>
      <c r="M57" s="169"/>
    </row>
    <row r="58" spans="1:13" ht="63.95" hidden="1" customHeight="1">
      <c r="A58" s="183"/>
      <c r="B58" s="180"/>
      <c r="C58" s="19" t="s">
        <v>297</v>
      </c>
      <c r="D58" s="19"/>
      <c r="E58" s="180"/>
      <c r="F58" s="16">
        <v>249</v>
      </c>
      <c r="G58" s="17"/>
      <c r="H58" s="18">
        <f t="shared" si="1"/>
        <v>0</v>
      </c>
      <c r="I58" s="203"/>
      <c r="J58" s="251"/>
      <c r="K58" s="213"/>
      <c r="L58" s="169"/>
      <c r="M58" s="169"/>
    </row>
    <row r="59" spans="1:13" ht="32.1" hidden="1" customHeight="1">
      <c r="A59" s="183"/>
      <c r="B59" s="180"/>
      <c r="C59" s="19" t="s">
        <v>296</v>
      </c>
      <c r="D59" s="19"/>
      <c r="E59" s="180"/>
      <c r="F59" s="16">
        <v>250</v>
      </c>
      <c r="G59" s="17"/>
      <c r="H59" s="18">
        <f t="shared" si="1"/>
        <v>0</v>
      </c>
      <c r="I59" s="203"/>
      <c r="J59" s="251"/>
      <c r="K59" s="213"/>
      <c r="L59" s="169"/>
      <c r="M59" s="169"/>
    </row>
    <row r="60" spans="1:13" ht="80.099999999999994" hidden="1" customHeight="1">
      <c r="A60" s="183"/>
      <c r="B60" s="180"/>
      <c r="C60" s="19" t="s">
        <v>295</v>
      </c>
      <c r="D60" s="19"/>
      <c r="E60" s="180"/>
      <c r="F60" s="16">
        <v>251</v>
      </c>
      <c r="G60" s="17"/>
      <c r="H60" s="18">
        <f t="shared" si="1"/>
        <v>0</v>
      </c>
      <c r="I60" s="203"/>
      <c r="J60" s="251"/>
      <c r="K60" s="213"/>
      <c r="L60" s="169"/>
      <c r="M60" s="169"/>
    </row>
    <row r="61" spans="1:13" ht="111.95" hidden="1" customHeight="1">
      <c r="A61" s="183"/>
      <c r="B61" s="180"/>
      <c r="C61" s="19" t="s">
        <v>294</v>
      </c>
      <c r="D61" s="19"/>
      <c r="E61" s="180"/>
      <c r="F61" s="16">
        <v>252</v>
      </c>
      <c r="G61" s="17"/>
      <c r="H61" s="18">
        <f t="shared" si="1"/>
        <v>0</v>
      </c>
      <c r="I61" s="203"/>
      <c r="J61" s="251"/>
      <c r="K61" s="213"/>
      <c r="L61" s="169"/>
      <c r="M61" s="169"/>
    </row>
    <row r="62" spans="1:13" ht="60">
      <c r="A62" s="183"/>
      <c r="B62" s="180" t="s">
        <v>293</v>
      </c>
      <c r="C62" s="19" t="s">
        <v>292</v>
      </c>
      <c r="D62" s="19" t="s">
        <v>291</v>
      </c>
      <c r="E62" s="180" t="s">
        <v>285</v>
      </c>
      <c r="F62" s="16">
        <v>253</v>
      </c>
      <c r="G62" s="17" t="s">
        <v>430</v>
      </c>
      <c r="H62" s="18">
        <f t="shared" si="1"/>
        <v>0.5</v>
      </c>
      <c r="I62" s="203"/>
      <c r="J62" s="251"/>
      <c r="K62" s="213"/>
      <c r="L62" s="169"/>
      <c r="M62" s="169"/>
    </row>
    <row r="63" spans="1:13" ht="86.1" customHeight="1">
      <c r="A63" s="183"/>
      <c r="B63" s="180"/>
      <c r="C63" s="19" t="s">
        <v>290</v>
      </c>
      <c r="D63" s="19"/>
      <c r="E63" s="180"/>
      <c r="F63" s="16">
        <v>254</v>
      </c>
      <c r="G63" s="17" t="s">
        <v>430</v>
      </c>
      <c r="H63" s="18">
        <f t="shared" si="1"/>
        <v>0.5</v>
      </c>
      <c r="I63" s="203"/>
      <c r="J63" s="251"/>
      <c r="K63" s="213"/>
      <c r="L63" s="169"/>
      <c r="M63" s="169"/>
    </row>
    <row r="64" spans="1:13" ht="32.1" hidden="1" customHeight="1">
      <c r="A64" s="183"/>
      <c r="B64" s="180"/>
      <c r="C64" s="19" t="s">
        <v>289</v>
      </c>
      <c r="D64" s="19" t="s">
        <v>288</v>
      </c>
      <c r="E64" s="180"/>
      <c r="F64" s="16">
        <v>255</v>
      </c>
      <c r="G64" s="17"/>
      <c r="H64" s="18">
        <f t="shared" si="1"/>
        <v>0</v>
      </c>
      <c r="I64" s="203"/>
      <c r="J64" s="251"/>
      <c r="K64" s="213"/>
      <c r="L64" s="169"/>
      <c r="M64" s="169"/>
    </row>
    <row r="65" spans="1:13" ht="45" hidden="1">
      <c r="A65" s="183"/>
      <c r="B65" s="19" t="s">
        <v>287</v>
      </c>
      <c r="C65" s="19" t="s">
        <v>286</v>
      </c>
      <c r="D65" s="19"/>
      <c r="E65" s="19" t="s">
        <v>285</v>
      </c>
      <c r="F65" s="16">
        <v>256</v>
      </c>
      <c r="G65" s="17"/>
      <c r="H65" s="18">
        <f t="shared" si="1"/>
        <v>0</v>
      </c>
      <c r="I65" s="204"/>
      <c r="J65" s="211"/>
      <c r="K65" s="212"/>
      <c r="L65" s="170"/>
      <c r="M65" s="170"/>
    </row>
    <row r="66" spans="1:13" ht="60" hidden="1">
      <c r="A66" s="183" t="s">
        <v>284</v>
      </c>
      <c r="B66" s="180" t="s">
        <v>283</v>
      </c>
      <c r="C66" s="19" t="s">
        <v>282</v>
      </c>
      <c r="D66" s="19" t="s">
        <v>281</v>
      </c>
      <c r="E66" s="180" t="s">
        <v>280</v>
      </c>
      <c r="F66" s="16">
        <v>262</v>
      </c>
      <c r="G66" s="17"/>
      <c r="H66" s="18">
        <f t="shared" si="1"/>
        <v>0</v>
      </c>
      <c r="I66" s="20"/>
      <c r="J66" s="19"/>
      <c r="K66" s="35"/>
      <c r="L66" s="75"/>
      <c r="M66" s="75"/>
    </row>
    <row r="67" spans="1:13" hidden="1">
      <c r="A67" s="183"/>
      <c r="B67" s="180"/>
      <c r="C67" s="19" t="s">
        <v>279</v>
      </c>
      <c r="D67" s="19"/>
      <c r="E67" s="180"/>
      <c r="F67" s="16">
        <v>263</v>
      </c>
      <c r="G67" s="17"/>
      <c r="H67" s="18">
        <f t="shared" si="1"/>
        <v>0</v>
      </c>
      <c r="I67" s="20"/>
      <c r="J67" s="19"/>
      <c r="K67" s="35"/>
      <c r="L67" s="75"/>
      <c r="M67" s="75"/>
    </row>
    <row r="68" spans="1:13" ht="30" hidden="1">
      <c r="A68" s="183"/>
      <c r="B68" s="180"/>
      <c r="C68" s="19" t="s">
        <v>278</v>
      </c>
      <c r="D68" s="19"/>
      <c r="E68" s="180"/>
      <c r="F68" s="16">
        <v>264</v>
      </c>
      <c r="G68" s="17"/>
      <c r="H68" s="18">
        <f t="shared" si="1"/>
        <v>0</v>
      </c>
      <c r="I68" s="20"/>
      <c r="J68" s="19"/>
      <c r="K68" s="35"/>
      <c r="L68" s="75"/>
      <c r="M68" s="75"/>
    </row>
    <row r="69" spans="1:13" ht="60" hidden="1">
      <c r="A69" s="183"/>
      <c r="B69" s="180"/>
      <c r="C69" s="19" t="s">
        <v>277</v>
      </c>
      <c r="D69" s="19" t="s">
        <v>271</v>
      </c>
      <c r="E69" s="180"/>
      <c r="F69" s="16">
        <v>265</v>
      </c>
      <c r="G69" s="17"/>
      <c r="H69" s="18">
        <f t="shared" si="1"/>
        <v>0</v>
      </c>
      <c r="I69" s="20"/>
      <c r="J69" s="19"/>
      <c r="K69" s="35"/>
      <c r="L69" s="75"/>
      <c r="M69" s="75"/>
    </row>
    <row r="70" spans="1:13" ht="105" hidden="1">
      <c r="A70" s="183"/>
      <c r="B70" s="180"/>
      <c r="C70" s="19" t="s">
        <v>276</v>
      </c>
      <c r="D70" s="19" t="s">
        <v>275</v>
      </c>
      <c r="E70" s="180"/>
      <c r="F70" s="16">
        <v>266</v>
      </c>
      <c r="G70" s="17"/>
      <c r="H70" s="18">
        <f t="shared" si="1"/>
        <v>0</v>
      </c>
      <c r="I70" s="20"/>
      <c r="J70" s="19"/>
      <c r="K70" s="35"/>
      <c r="L70" s="75"/>
      <c r="M70" s="75"/>
    </row>
    <row r="71" spans="1:13" ht="60" hidden="1">
      <c r="A71" s="183"/>
      <c r="B71" s="180"/>
      <c r="C71" s="19" t="s">
        <v>274</v>
      </c>
      <c r="D71" s="19" t="s">
        <v>273</v>
      </c>
      <c r="E71" s="180"/>
      <c r="F71" s="16">
        <v>267</v>
      </c>
      <c r="G71" s="17"/>
      <c r="H71" s="18">
        <f t="shared" si="1"/>
        <v>0</v>
      </c>
      <c r="I71" s="20"/>
      <c r="J71" s="19"/>
      <c r="K71" s="35"/>
      <c r="L71" s="75"/>
      <c r="M71" s="75"/>
    </row>
    <row r="72" spans="1:13" ht="60" hidden="1">
      <c r="A72" s="183"/>
      <c r="B72" s="180"/>
      <c r="C72" s="19" t="s">
        <v>272</v>
      </c>
      <c r="D72" s="19" t="s">
        <v>271</v>
      </c>
      <c r="E72" s="180"/>
      <c r="F72" s="16">
        <v>268</v>
      </c>
      <c r="G72" s="17"/>
      <c r="H72" s="18">
        <f t="shared" si="1"/>
        <v>0</v>
      </c>
      <c r="I72" s="20"/>
      <c r="J72" s="19"/>
      <c r="K72" s="35"/>
      <c r="L72" s="75"/>
      <c r="M72" s="75"/>
    </row>
    <row r="73" spans="1:13" ht="135" hidden="1">
      <c r="A73" s="183"/>
      <c r="B73" s="180"/>
      <c r="C73" s="19" t="s">
        <v>270</v>
      </c>
      <c r="D73" s="19" t="s">
        <v>269</v>
      </c>
      <c r="E73" s="180"/>
      <c r="F73" s="16">
        <v>269</v>
      </c>
      <c r="G73" s="17"/>
      <c r="H73" s="18">
        <f t="shared" si="1"/>
        <v>0</v>
      </c>
      <c r="I73" s="20"/>
      <c r="J73" s="19"/>
      <c r="K73" s="35"/>
      <c r="L73" s="75"/>
      <c r="M73" s="75"/>
    </row>
    <row r="74" spans="1:13" ht="135" hidden="1">
      <c r="A74" s="183"/>
      <c r="B74" s="180" t="s">
        <v>268</v>
      </c>
      <c r="C74" s="103" t="s">
        <v>267</v>
      </c>
      <c r="D74" s="19" t="s">
        <v>266</v>
      </c>
      <c r="E74" s="180" t="s">
        <v>265</v>
      </c>
      <c r="F74" s="16">
        <v>453</v>
      </c>
      <c r="G74" s="17"/>
      <c r="H74" s="18">
        <f t="shared" si="1"/>
        <v>0</v>
      </c>
      <c r="I74" s="20"/>
      <c r="J74" s="26"/>
      <c r="K74" s="35"/>
      <c r="L74" s="75"/>
      <c r="M74" s="75"/>
    </row>
    <row r="75" spans="1:13" hidden="1">
      <c r="A75" s="183"/>
      <c r="B75" s="180"/>
      <c r="C75" s="19" t="s">
        <v>264</v>
      </c>
      <c r="D75" s="26"/>
      <c r="E75" s="180"/>
      <c r="F75" s="16">
        <v>270</v>
      </c>
      <c r="G75" s="17"/>
      <c r="H75" s="18">
        <f t="shared" si="1"/>
        <v>0</v>
      </c>
      <c r="I75" s="20"/>
      <c r="J75" s="198"/>
      <c r="K75" s="35"/>
      <c r="L75" s="75"/>
      <c r="M75" s="75"/>
    </row>
    <row r="76" spans="1:13" hidden="1">
      <c r="A76" s="183"/>
      <c r="B76" s="180"/>
      <c r="C76" s="19" t="s">
        <v>263</v>
      </c>
      <c r="D76" s="19"/>
      <c r="E76" s="180"/>
      <c r="F76" s="16">
        <v>272</v>
      </c>
      <c r="G76" s="17"/>
      <c r="H76" s="18">
        <f t="shared" si="1"/>
        <v>0</v>
      </c>
      <c r="I76" s="20"/>
      <c r="J76" s="198"/>
      <c r="K76" s="35"/>
      <c r="L76" s="75"/>
      <c r="M76" s="75"/>
    </row>
    <row r="77" spans="1:13" hidden="1">
      <c r="A77" s="183"/>
      <c r="B77" s="180"/>
      <c r="C77" s="19" t="s">
        <v>262</v>
      </c>
      <c r="D77" s="19"/>
      <c r="E77" s="180"/>
      <c r="F77" s="16">
        <v>273</v>
      </c>
      <c r="G77" s="17"/>
      <c r="H77" s="18">
        <f t="shared" si="1"/>
        <v>0</v>
      </c>
      <c r="I77" s="20"/>
      <c r="J77" s="198"/>
      <c r="K77" s="35"/>
      <c r="L77" s="75"/>
      <c r="M77" s="75"/>
    </row>
    <row r="78" spans="1:13" hidden="1">
      <c r="A78" s="183"/>
      <c r="B78" s="180"/>
      <c r="C78" s="19" t="s">
        <v>261</v>
      </c>
      <c r="D78" s="19"/>
      <c r="E78" s="180"/>
      <c r="F78" s="16">
        <v>274</v>
      </c>
      <c r="G78" s="17"/>
      <c r="H78" s="18">
        <f t="shared" si="1"/>
        <v>0</v>
      </c>
      <c r="I78" s="20"/>
      <c r="J78" s="198"/>
      <c r="K78" s="35"/>
      <c r="L78" s="75"/>
      <c r="M78" s="75"/>
    </row>
    <row r="79" spans="1:13" hidden="1">
      <c r="A79" s="183"/>
      <c r="B79" s="180"/>
      <c r="C79" s="19" t="s">
        <v>260</v>
      </c>
      <c r="D79" s="19"/>
      <c r="E79" s="180"/>
      <c r="F79" s="16">
        <v>275</v>
      </c>
      <c r="G79" s="17"/>
      <c r="H79" s="18">
        <f t="shared" si="1"/>
        <v>0</v>
      </c>
      <c r="I79" s="20"/>
      <c r="J79" s="198"/>
      <c r="K79" s="35"/>
      <c r="L79" s="75"/>
      <c r="M79" s="75"/>
    </row>
    <row r="80" spans="1:13" hidden="1">
      <c r="A80" s="183"/>
      <c r="B80" s="180"/>
      <c r="C80" s="19" t="s">
        <v>259</v>
      </c>
      <c r="D80" s="19"/>
      <c r="E80" s="180"/>
      <c r="F80" s="16">
        <v>276</v>
      </c>
      <c r="G80" s="17"/>
      <c r="H80" s="18">
        <f t="shared" si="1"/>
        <v>0</v>
      </c>
      <c r="I80" s="20"/>
      <c r="J80" s="198"/>
      <c r="K80" s="35"/>
      <c r="L80" s="75"/>
      <c r="M80" s="75"/>
    </row>
    <row r="81" spans="1:13" ht="75" hidden="1">
      <c r="A81" s="183"/>
      <c r="B81" s="180"/>
      <c r="C81" s="19" t="s">
        <v>258</v>
      </c>
      <c r="D81" s="19" t="s">
        <v>257</v>
      </c>
      <c r="E81" s="180"/>
      <c r="F81" s="16">
        <v>746</v>
      </c>
      <c r="G81" s="17"/>
      <c r="H81" s="18">
        <f t="shared" si="1"/>
        <v>0</v>
      </c>
      <c r="I81" s="28"/>
      <c r="J81" s="198"/>
      <c r="K81" s="35"/>
      <c r="L81" s="75"/>
      <c r="M81" s="75"/>
    </row>
    <row r="82" spans="1:13" ht="90" hidden="1">
      <c r="A82" s="183"/>
      <c r="B82" s="180"/>
      <c r="C82" s="19" t="s">
        <v>256</v>
      </c>
      <c r="D82" s="19" t="s">
        <v>255</v>
      </c>
      <c r="E82" s="180"/>
      <c r="F82" s="16">
        <v>747</v>
      </c>
      <c r="G82" s="17"/>
      <c r="H82" s="18">
        <f t="shared" si="1"/>
        <v>0</v>
      </c>
      <c r="I82" s="20"/>
      <c r="J82" s="198"/>
      <c r="K82" s="35"/>
      <c r="L82" s="75"/>
      <c r="M82" s="75"/>
    </row>
    <row r="83" spans="1:13" ht="153.94999999999999" customHeight="1">
      <c r="A83" s="183"/>
      <c r="B83" s="19" t="s">
        <v>254</v>
      </c>
      <c r="C83" s="19" t="s">
        <v>253</v>
      </c>
      <c r="D83" s="19" t="s">
        <v>252</v>
      </c>
      <c r="E83" s="19" t="s">
        <v>251</v>
      </c>
      <c r="F83" s="16">
        <v>277</v>
      </c>
      <c r="G83" s="17" t="s">
        <v>405</v>
      </c>
      <c r="H83" s="18">
        <f t="shared" si="1"/>
        <v>0</v>
      </c>
      <c r="I83" s="28">
        <f>AVERAGE(H83)</f>
        <v>0</v>
      </c>
      <c r="J83" s="19"/>
      <c r="K83" s="82" t="s">
        <v>624</v>
      </c>
      <c r="L83" s="75"/>
      <c r="M83" s="75"/>
    </row>
    <row r="84" spans="1:13" ht="60" hidden="1">
      <c r="A84" s="183"/>
      <c r="B84" s="19" t="s">
        <v>250</v>
      </c>
      <c r="C84" s="19" t="s">
        <v>249</v>
      </c>
      <c r="D84" s="19" t="s">
        <v>248</v>
      </c>
      <c r="E84" s="19" t="s">
        <v>247</v>
      </c>
      <c r="F84" s="16">
        <v>279</v>
      </c>
      <c r="G84" s="17"/>
      <c r="H84" s="18">
        <f t="shared" si="1"/>
        <v>0</v>
      </c>
      <c r="I84" s="20"/>
      <c r="J84" s="19"/>
      <c r="K84" s="35"/>
      <c r="L84" s="75"/>
      <c r="M84" s="75"/>
    </row>
    <row r="85" spans="1:13" ht="90" hidden="1">
      <c r="A85" s="183"/>
      <c r="B85" s="180" t="s">
        <v>246</v>
      </c>
      <c r="C85" s="19" t="s">
        <v>245</v>
      </c>
      <c r="D85" s="19"/>
      <c r="E85" s="180" t="s">
        <v>244</v>
      </c>
      <c r="F85" s="16">
        <v>457</v>
      </c>
      <c r="G85" s="17"/>
      <c r="H85" s="18">
        <f t="shared" si="1"/>
        <v>0</v>
      </c>
      <c r="I85" s="20"/>
      <c r="J85" s="26"/>
      <c r="K85" s="35"/>
      <c r="L85" s="75"/>
      <c r="M85" s="75"/>
    </row>
    <row r="86" spans="1:13" hidden="1">
      <c r="A86" s="183"/>
      <c r="B86" s="180"/>
      <c r="C86" s="19" t="s">
        <v>243</v>
      </c>
      <c r="D86" s="19" t="s">
        <v>242</v>
      </c>
      <c r="E86" s="180"/>
      <c r="F86" s="16">
        <v>280</v>
      </c>
      <c r="G86" s="17"/>
      <c r="H86" s="18">
        <f t="shared" si="1"/>
        <v>0</v>
      </c>
      <c r="I86" s="20"/>
      <c r="J86" s="19"/>
      <c r="K86" s="35"/>
      <c r="L86" s="75"/>
      <c r="M86" s="75"/>
    </row>
    <row r="87" spans="1:13" hidden="1">
      <c r="A87" s="183"/>
      <c r="B87" s="180"/>
      <c r="C87" s="19" t="s">
        <v>241</v>
      </c>
      <c r="D87" s="19"/>
      <c r="E87" s="180"/>
      <c r="F87" s="16">
        <v>281</v>
      </c>
      <c r="G87" s="17"/>
      <c r="H87" s="18">
        <f t="shared" si="1"/>
        <v>0</v>
      </c>
      <c r="I87" s="20"/>
      <c r="J87" s="19"/>
      <c r="K87" s="35"/>
      <c r="L87" s="75"/>
      <c r="M87" s="75"/>
    </row>
    <row r="88" spans="1:13" ht="30" hidden="1">
      <c r="A88" s="183"/>
      <c r="B88" s="180"/>
      <c r="C88" s="19" t="s">
        <v>240</v>
      </c>
      <c r="D88" s="19"/>
      <c r="E88" s="180"/>
      <c r="F88" s="16">
        <v>282</v>
      </c>
      <c r="G88" s="17"/>
      <c r="H88" s="18">
        <f t="shared" si="1"/>
        <v>0</v>
      </c>
      <c r="I88" s="20"/>
      <c r="J88" s="19"/>
      <c r="K88" s="35"/>
      <c r="L88" s="75"/>
      <c r="M88" s="75"/>
    </row>
    <row r="89" spans="1:13" ht="105" hidden="1">
      <c r="A89" s="183"/>
      <c r="B89" s="19" t="s">
        <v>239</v>
      </c>
      <c r="C89" s="19" t="s">
        <v>238</v>
      </c>
      <c r="D89" s="19" t="s">
        <v>237</v>
      </c>
      <c r="E89" s="19" t="s">
        <v>236</v>
      </c>
      <c r="F89" s="16">
        <v>283</v>
      </c>
      <c r="G89" s="17"/>
      <c r="H89" s="18">
        <f t="shared" si="1"/>
        <v>0</v>
      </c>
      <c r="I89" s="20"/>
      <c r="J89" s="19"/>
      <c r="K89" s="35"/>
      <c r="L89" s="75"/>
      <c r="M89" s="75"/>
    </row>
    <row r="90" spans="1:13" ht="45">
      <c r="A90" s="183" t="s">
        <v>235</v>
      </c>
      <c r="B90" s="180" t="s">
        <v>234</v>
      </c>
      <c r="C90" s="19" t="s">
        <v>233</v>
      </c>
      <c r="D90" s="19" t="s">
        <v>232</v>
      </c>
      <c r="E90" s="180" t="s">
        <v>231</v>
      </c>
      <c r="F90" s="16">
        <v>454</v>
      </c>
      <c r="G90" s="185" t="s">
        <v>429</v>
      </c>
      <c r="H90" s="187">
        <f t="shared" si="1"/>
        <v>1</v>
      </c>
      <c r="I90" s="195">
        <f>AVERAGE(H90,H93,H94,H95,H96,H97,H101)</f>
        <v>0.41666666666666669</v>
      </c>
      <c r="J90" s="214"/>
      <c r="K90" s="174" t="s">
        <v>624</v>
      </c>
      <c r="L90" s="168"/>
      <c r="M90" s="168"/>
    </row>
    <row r="91" spans="1:13" ht="18.95" hidden="1" customHeight="1">
      <c r="A91" s="183"/>
      <c r="B91" s="180"/>
      <c r="C91" s="19" t="s">
        <v>230</v>
      </c>
      <c r="D91" s="19" t="s">
        <v>229</v>
      </c>
      <c r="E91" s="180"/>
      <c r="F91" s="16">
        <v>284</v>
      </c>
      <c r="G91" s="193"/>
      <c r="H91" s="194"/>
      <c r="I91" s="196"/>
      <c r="J91" s="215"/>
      <c r="K91" s="175"/>
      <c r="L91" s="169"/>
      <c r="M91" s="169"/>
    </row>
    <row r="92" spans="1:13" ht="60">
      <c r="A92" s="183"/>
      <c r="B92" s="180"/>
      <c r="C92" s="19" t="s">
        <v>228</v>
      </c>
      <c r="D92" s="19" t="s">
        <v>227</v>
      </c>
      <c r="E92" s="180"/>
      <c r="F92" s="16">
        <v>285</v>
      </c>
      <c r="G92" s="186"/>
      <c r="H92" s="188"/>
      <c r="I92" s="196"/>
      <c r="J92" s="216"/>
      <c r="K92" s="176"/>
      <c r="L92" s="169"/>
      <c r="M92" s="169"/>
    </row>
    <row r="93" spans="1:13" ht="60">
      <c r="A93" s="183"/>
      <c r="B93" s="180"/>
      <c r="C93" s="19" t="s">
        <v>226</v>
      </c>
      <c r="D93" s="19" t="s">
        <v>225</v>
      </c>
      <c r="E93" s="180"/>
      <c r="F93" s="16">
        <v>286</v>
      </c>
      <c r="G93" s="17" t="s">
        <v>405</v>
      </c>
      <c r="H93" s="18">
        <f t="shared" ref="H93:H111" si="2">IF(G93="SI",1,IF(G93="PARCIAL",0.5,IF(G93="NO APLICA","",0)))</f>
        <v>0</v>
      </c>
      <c r="I93" s="196"/>
      <c r="J93" s="19"/>
      <c r="K93" s="35"/>
      <c r="L93" s="169"/>
      <c r="M93" s="169"/>
    </row>
    <row r="94" spans="1:13" ht="30">
      <c r="A94" s="183"/>
      <c r="B94" s="180"/>
      <c r="C94" s="19" t="s">
        <v>224</v>
      </c>
      <c r="D94" s="19"/>
      <c r="E94" s="180"/>
      <c r="F94" s="16">
        <v>287</v>
      </c>
      <c r="G94" s="17" t="s">
        <v>405</v>
      </c>
      <c r="H94" s="18">
        <f t="shared" si="2"/>
        <v>0</v>
      </c>
      <c r="I94" s="196"/>
      <c r="J94" s="19"/>
      <c r="K94" s="35"/>
      <c r="L94" s="169"/>
      <c r="M94" s="169"/>
    </row>
    <row r="95" spans="1:13" ht="60.95" customHeight="1">
      <c r="A95" s="183"/>
      <c r="B95" s="19" t="s">
        <v>223</v>
      </c>
      <c r="C95" s="19" t="s">
        <v>222</v>
      </c>
      <c r="D95" s="19" t="s">
        <v>221</v>
      </c>
      <c r="E95" s="19" t="s">
        <v>220</v>
      </c>
      <c r="F95" s="16">
        <v>288</v>
      </c>
      <c r="G95" s="17" t="s">
        <v>431</v>
      </c>
      <c r="H95" s="18" t="str">
        <f t="shared" si="2"/>
        <v/>
      </c>
      <c r="I95" s="196"/>
      <c r="J95" s="19"/>
      <c r="K95" s="35"/>
      <c r="L95" s="169"/>
      <c r="M95" s="169"/>
    </row>
    <row r="96" spans="1:13" ht="75">
      <c r="A96" s="183"/>
      <c r="B96" s="180" t="s">
        <v>219</v>
      </c>
      <c r="C96" s="19" t="s">
        <v>218</v>
      </c>
      <c r="D96" s="19" t="s">
        <v>217</v>
      </c>
      <c r="E96" s="180"/>
      <c r="F96" s="16">
        <v>289</v>
      </c>
      <c r="G96" s="17" t="s">
        <v>430</v>
      </c>
      <c r="H96" s="18">
        <f t="shared" si="2"/>
        <v>0.5</v>
      </c>
      <c r="I96" s="196"/>
      <c r="J96" s="210" t="s">
        <v>1105</v>
      </c>
      <c r="K96" s="174" t="s">
        <v>624</v>
      </c>
      <c r="L96" s="169"/>
      <c r="M96" s="169"/>
    </row>
    <row r="97" spans="1:13" ht="60">
      <c r="A97" s="183"/>
      <c r="B97" s="180"/>
      <c r="C97" s="19" t="s">
        <v>216</v>
      </c>
      <c r="D97" s="19"/>
      <c r="E97" s="180"/>
      <c r="F97" s="16">
        <v>290</v>
      </c>
      <c r="G97" s="17" t="s">
        <v>430</v>
      </c>
      <c r="H97" s="18">
        <f t="shared" si="2"/>
        <v>0.5</v>
      </c>
      <c r="I97" s="196"/>
      <c r="J97" s="211"/>
      <c r="K97" s="212"/>
      <c r="L97" s="169"/>
      <c r="M97" s="169"/>
    </row>
    <row r="98" spans="1:13" ht="32.1" hidden="1" customHeight="1">
      <c r="A98" s="183"/>
      <c r="B98" s="180" t="s">
        <v>215</v>
      </c>
      <c r="C98" s="19" t="s">
        <v>214</v>
      </c>
      <c r="D98" s="19"/>
      <c r="E98" s="180" t="s">
        <v>213</v>
      </c>
      <c r="F98" s="16">
        <v>291</v>
      </c>
      <c r="G98" s="17"/>
      <c r="H98" s="18">
        <f t="shared" si="2"/>
        <v>0</v>
      </c>
      <c r="I98" s="196"/>
      <c r="J98" s="19"/>
      <c r="K98" s="35"/>
      <c r="L98" s="169"/>
      <c r="M98" s="169"/>
    </row>
    <row r="99" spans="1:13" ht="48" hidden="1" customHeight="1">
      <c r="A99" s="183"/>
      <c r="B99" s="180"/>
      <c r="C99" s="19" t="s">
        <v>212</v>
      </c>
      <c r="D99" s="19"/>
      <c r="E99" s="180"/>
      <c r="F99" s="16">
        <v>292</v>
      </c>
      <c r="G99" s="17"/>
      <c r="H99" s="18">
        <f t="shared" si="2"/>
        <v>0</v>
      </c>
      <c r="I99" s="196"/>
      <c r="J99" s="19"/>
      <c r="K99" s="35"/>
      <c r="L99" s="169"/>
      <c r="M99" s="169"/>
    </row>
    <row r="100" spans="1:13" ht="48" hidden="1" customHeight="1">
      <c r="A100" s="183"/>
      <c r="B100" s="180"/>
      <c r="C100" s="19" t="s">
        <v>211</v>
      </c>
      <c r="D100" s="19"/>
      <c r="E100" s="180"/>
      <c r="F100" s="16">
        <v>293</v>
      </c>
      <c r="G100" s="17"/>
      <c r="H100" s="18">
        <f t="shared" si="2"/>
        <v>0</v>
      </c>
      <c r="I100" s="196"/>
      <c r="J100" s="19"/>
      <c r="K100" s="35"/>
      <c r="L100" s="169"/>
      <c r="M100" s="169"/>
    </row>
    <row r="101" spans="1:13" ht="69" customHeight="1">
      <c r="A101" s="183"/>
      <c r="B101" s="19" t="s">
        <v>210</v>
      </c>
      <c r="C101" s="19" t="s">
        <v>209</v>
      </c>
      <c r="D101" s="19" t="s">
        <v>208</v>
      </c>
      <c r="E101" s="19" t="s">
        <v>207</v>
      </c>
      <c r="F101" s="16">
        <v>455</v>
      </c>
      <c r="G101" s="17" t="s">
        <v>430</v>
      </c>
      <c r="H101" s="18">
        <f t="shared" si="2"/>
        <v>0.5</v>
      </c>
      <c r="I101" s="197"/>
      <c r="J101" s="19" t="s">
        <v>1106</v>
      </c>
      <c r="K101" s="82" t="s">
        <v>611</v>
      </c>
      <c r="L101" s="170"/>
      <c r="M101" s="170"/>
    </row>
    <row r="102" spans="1:13" ht="105" hidden="1">
      <c r="A102" s="183"/>
      <c r="B102" s="180" t="s">
        <v>206</v>
      </c>
      <c r="C102" s="19" t="s">
        <v>205</v>
      </c>
      <c r="D102" s="19" t="s">
        <v>204</v>
      </c>
      <c r="E102" s="180"/>
      <c r="F102" s="16">
        <v>456</v>
      </c>
      <c r="G102" s="17"/>
      <c r="H102" s="18">
        <f t="shared" si="2"/>
        <v>0</v>
      </c>
      <c r="I102" s="20"/>
      <c r="J102" s="26"/>
      <c r="K102" s="35"/>
      <c r="L102" s="75"/>
      <c r="M102" s="75"/>
    </row>
    <row r="103" spans="1:13" hidden="1">
      <c r="A103" s="183"/>
      <c r="B103" s="180"/>
      <c r="C103" s="19" t="s">
        <v>203</v>
      </c>
      <c r="D103" s="19"/>
      <c r="E103" s="180"/>
      <c r="F103" s="16">
        <v>295</v>
      </c>
      <c r="G103" s="17"/>
      <c r="H103" s="18">
        <f t="shared" si="2"/>
        <v>0</v>
      </c>
      <c r="I103" s="20"/>
      <c r="J103" s="19"/>
      <c r="K103" s="35"/>
      <c r="L103" s="75"/>
      <c r="M103" s="75"/>
    </row>
    <row r="104" spans="1:13" hidden="1">
      <c r="A104" s="183"/>
      <c r="B104" s="180"/>
      <c r="C104" s="19" t="s">
        <v>202</v>
      </c>
      <c r="D104" s="19"/>
      <c r="E104" s="180"/>
      <c r="F104" s="16">
        <v>296</v>
      </c>
      <c r="G104" s="17"/>
      <c r="H104" s="18">
        <f t="shared" si="2"/>
        <v>0</v>
      </c>
      <c r="I104" s="20"/>
      <c r="J104" s="19"/>
      <c r="K104" s="35"/>
      <c r="L104" s="75"/>
      <c r="M104" s="75"/>
    </row>
    <row r="105" spans="1:13" hidden="1">
      <c r="A105" s="183"/>
      <c r="B105" s="180"/>
      <c r="C105" s="19" t="s">
        <v>201</v>
      </c>
      <c r="D105" s="19"/>
      <c r="E105" s="180"/>
      <c r="F105" s="16">
        <v>297</v>
      </c>
      <c r="G105" s="17"/>
      <c r="H105" s="18">
        <f t="shared" si="2"/>
        <v>0</v>
      </c>
      <c r="I105" s="20"/>
      <c r="J105" s="19"/>
      <c r="K105" s="35"/>
      <c r="L105" s="75"/>
      <c r="M105" s="75"/>
    </row>
    <row r="106" spans="1:13" hidden="1">
      <c r="A106" s="183"/>
      <c r="B106" s="180"/>
      <c r="C106" s="19" t="s">
        <v>200</v>
      </c>
      <c r="D106" s="19"/>
      <c r="E106" s="180"/>
      <c r="F106" s="16">
        <v>298</v>
      </c>
      <c r="G106" s="17"/>
      <c r="H106" s="18">
        <f t="shared" si="2"/>
        <v>0</v>
      </c>
      <c r="I106" s="20"/>
      <c r="J106" s="19"/>
      <c r="K106" s="35"/>
      <c r="L106" s="75"/>
      <c r="M106" s="75"/>
    </row>
    <row r="107" spans="1:13" ht="96" customHeight="1">
      <c r="A107" s="183" t="s">
        <v>199</v>
      </c>
      <c r="B107" s="19" t="s">
        <v>198</v>
      </c>
      <c r="C107" s="19" t="s">
        <v>197</v>
      </c>
      <c r="D107" s="19" t="s">
        <v>196</v>
      </c>
      <c r="E107" s="19" t="s">
        <v>195</v>
      </c>
      <c r="F107" s="16">
        <v>300</v>
      </c>
      <c r="G107" s="17" t="s">
        <v>429</v>
      </c>
      <c r="H107" s="18">
        <f t="shared" si="2"/>
        <v>1</v>
      </c>
      <c r="I107" s="184">
        <f>AVERAGE(H107,H108,H110)</f>
        <v>0.83333333333333337</v>
      </c>
      <c r="J107" s="199" t="s">
        <v>1102</v>
      </c>
      <c r="K107" s="174" t="s">
        <v>625</v>
      </c>
      <c r="L107" s="168"/>
      <c r="M107" s="168"/>
    </row>
    <row r="108" spans="1:13" ht="75">
      <c r="A108" s="183"/>
      <c r="B108" s="19" t="s">
        <v>194</v>
      </c>
      <c r="C108" s="19" t="s">
        <v>193</v>
      </c>
      <c r="D108" s="19"/>
      <c r="E108" s="19" t="s">
        <v>192</v>
      </c>
      <c r="F108" s="16">
        <v>301</v>
      </c>
      <c r="G108" s="17" t="s">
        <v>429</v>
      </c>
      <c r="H108" s="18">
        <f t="shared" si="2"/>
        <v>1</v>
      </c>
      <c r="I108" s="184"/>
      <c r="J108" s="201"/>
      <c r="K108" s="212"/>
      <c r="L108" s="169"/>
      <c r="M108" s="169"/>
    </row>
    <row r="109" spans="1:13" ht="150" hidden="1" customHeight="1">
      <c r="A109" s="183"/>
      <c r="B109" s="19" t="s">
        <v>191</v>
      </c>
      <c r="C109" s="19" t="s">
        <v>190</v>
      </c>
      <c r="D109" s="19" t="s">
        <v>189</v>
      </c>
      <c r="E109" s="19" t="s">
        <v>188</v>
      </c>
      <c r="F109" s="16">
        <v>302</v>
      </c>
      <c r="G109" s="17"/>
      <c r="H109" s="18">
        <f t="shared" si="2"/>
        <v>0</v>
      </c>
      <c r="I109" s="184"/>
      <c r="J109" s="19"/>
      <c r="K109" s="35"/>
      <c r="L109" s="169"/>
      <c r="M109" s="169"/>
    </row>
    <row r="110" spans="1:13" ht="135">
      <c r="A110" s="183"/>
      <c r="B110" s="19" t="s">
        <v>187</v>
      </c>
      <c r="C110" s="19" t="s">
        <v>186</v>
      </c>
      <c r="D110" s="19" t="s">
        <v>185</v>
      </c>
      <c r="E110" s="19" t="s">
        <v>184</v>
      </c>
      <c r="F110" s="16">
        <v>303</v>
      </c>
      <c r="G110" s="17" t="s">
        <v>430</v>
      </c>
      <c r="H110" s="18">
        <f t="shared" si="2"/>
        <v>0.5</v>
      </c>
      <c r="I110" s="184"/>
      <c r="J110" s="32" t="s">
        <v>1103</v>
      </c>
      <c r="K110" s="82" t="s">
        <v>624</v>
      </c>
      <c r="L110" s="170"/>
      <c r="M110" s="170"/>
    </row>
    <row r="111" spans="1:13" ht="192" customHeight="1">
      <c r="A111" s="183" t="s">
        <v>183</v>
      </c>
      <c r="B111" s="180" t="s">
        <v>182</v>
      </c>
      <c r="C111" s="19" t="s">
        <v>181</v>
      </c>
      <c r="D111" s="19" t="s">
        <v>176</v>
      </c>
      <c r="E111" s="180" t="s">
        <v>180</v>
      </c>
      <c r="F111" s="16">
        <v>452</v>
      </c>
      <c r="G111" s="185" t="s">
        <v>430</v>
      </c>
      <c r="H111" s="187">
        <f t="shared" si="2"/>
        <v>0.5</v>
      </c>
      <c r="I111" s="184">
        <f>AVERAGE(H111,H113,H114,H115)</f>
        <v>0.5</v>
      </c>
      <c r="J111" s="192" t="s">
        <v>1104</v>
      </c>
      <c r="K111" s="174" t="s">
        <v>626</v>
      </c>
      <c r="L111" s="168"/>
      <c r="M111" s="168"/>
    </row>
    <row r="112" spans="1:13" ht="168.95" customHeight="1">
      <c r="A112" s="183"/>
      <c r="B112" s="180"/>
      <c r="C112" s="19" t="s">
        <v>179</v>
      </c>
      <c r="D112" s="19" t="s">
        <v>178</v>
      </c>
      <c r="E112" s="180"/>
      <c r="F112" s="16">
        <v>305</v>
      </c>
      <c r="G112" s="186"/>
      <c r="H112" s="188"/>
      <c r="I112" s="184"/>
      <c r="J112" s="175"/>
      <c r="K112" s="175"/>
      <c r="L112" s="169"/>
      <c r="M112" s="169"/>
    </row>
    <row r="113" spans="1:13" ht="171" customHeight="1">
      <c r="A113" s="183"/>
      <c r="B113" s="180"/>
      <c r="C113" s="19" t="s">
        <v>177</v>
      </c>
      <c r="D113" s="19" t="s">
        <v>176</v>
      </c>
      <c r="E113" s="180"/>
      <c r="F113" s="16">
        <v>306</v>
      </c>
      <c r="G113" s="17" t="s">
        <v>429</v>
      </c>
      <c r="H113" s="18">
        <f>IF(G113="SI",1,IF(G113="PARCIAL",0.5,IF(G113="NO APLICA","",0)))</f>
        <v>1</v>
      </c>
      <c r="I113" s="184"/>
      <c r="J113" s="175"/>
      <c r="K113" s="175"/>
      <c r="L113" s="169"/>
      <c r="M113" s="169"/>
    </row>
    <row r="114" spans="1:13">
      <c r="A114" s="183"/>
      <c r="B114" s="180"/>
      <c r="C114" s="19" t="s">
        <v>175</v>
      </c>
      <c r="D114" s="19"/>
      <c r="E114" s="180"/>
      <c r="F114" s="16">
        <v>307</v>
      </c>
      <c r="G114" s="17" t="s">
        <v>405</v>
      </c>
      <c r="H114" s="18">
        <f>IF(G114="SI",1,IF(G114="PARCIAL",0.5,IF(G114="NO APLICA","",0)))</f>
        <v>0</v>
      </c>
      <c r="I114" s="184"/>
      <c r="J114" s="175"/>
      <c r="K114" s="175"/>
      <c r="L114" s="169"/>
      <c r="M114" s="169"/>
    </row>
    <row r="115" spans="1:13" ht="60">
      <c r="A115" s="183"/>
      <c r="B115" s="180"/>
      <c r="C115" s="19" t="s">
        <v>174</v>
      </c>
      <c r="D115" s="19"/>
      <c r="E115" s="180"/>
      <c r="F115" s="16">
        <v>308</v>
      </c>
      <c r="G115" s="17" t="s">
        <v>430</v>
      </c>
      <c r="H115" s="18">
        <f>IF(G115="SI",1,IF(G115="PARCIAL",0.5,IF(G115="NO APLICA","",0)))</f>
        <v>0.5</v>
      </c>
      <c r="I115" s="184"/>
      <c r="J115" s="176"/>
      <c r="K115" s="176"/>
      <c r="L115" s="170"/>
      <c r="M115" s="170"/>
    </row>
    <row r="116" spans="1:13" ht="138.94999999999999" hidden="1" customHeight="1">
      <c r="A116" s="183" t="s">
        <v>173</v>
      </c>
      <c r="B116" s="19" t="s">
        <v>172</v>
      </c>
      <c r="C116" s="19" t="s">
        <v>171</v>
      </c>
      <c r="D116" s="19"/>
      <c r="E116" s="19"/>
      <c r="F116" s="16">
        <v>748</v>
      </c>
      <c r="G116" s="17"/>
      <c r="H116" s="18">
        <f>IF(G116="SI",1,IF(G116="PARCIAL",0.5,IF(G116="NO APLICA","",0)))</f>
        <v>0</v>
      </c>
      <c r="I116" s="184">
        <f>AVERAGE(H117,H119,H120,H121,H122,H123,H124,H125,H126,H127,H129,H130,H131,H132,H133,H134,H135,H136,H137,H138,H139,H140,H141,H142,H143,H145,H146,H147,H148,H149,H150,H151,H152,H153,H154,)</f>
        <v>0</v>
      </c>
      <c r="J116" s="26"/>
      <c r="K116" s="35"/>
      <c r="L116" s="75"/>
      <c r="M116" s="75"/>
    </row>
    <row r="117" spans="1:13" ht="80.099999999999994" customHeight="1">
      <c r="A117" s="183"/>
      <c r="B117" s="180" t="s">
        <v>170</v>
      </c>
      <c r="C117" s="19" t="s">
        <v>169</v>
      </c>
      <c r="D117" s="19" t="s">
        <v>168</v>
      </c>
      <c r="E117" s="180" t="s">
        <v>167</v>
      </c>
      <c r="F117" s="16">
        <v>439</v>
      </c>
      <c r="G117" s="185" t="s">
        <v>405</v>
      </c>
      <c r="H117" s="187">
        <f>IF(G117="SI",1,IF(G117="PARCIAL",0.5,IF(G117="NO APLICA","",0)))</f>
        <v>0</v>
      </c>
      <c r="I117" s="184"/>
      <c r="J117" s="192" t="s">
        <v>490</v>
      </c>
      <c r="K117" s="192"/>
      <c r="L117" s="168"/>
      <c r="M117" s="168"/>
    </row>
    <row r="118" spans="1:13" ht="30">
      <c r="A118" s="183"/>
      <c r="B118" s="180"/>
      <c r="C118" s="19" t="s">
        <v>158</v>
      </c>
      <c r="D118" s="19"/>
      <c r="E118" s="180"/>
      <c r="F118" s="16">
        <v>310</v>
      </c>
      <c r="G118" s="186"/>
      <c r="H118" s="188"/>
      <c r="I118" s="184"/>
      <c r="J118" s="175"/>
      <c r="K118" s="175"/>
      <c r="L118" s="169"/>
      <c r="M118" s="169"/>
    </row>
    <row r="119" spans="1:13" ht="30">
      <c r="A119" s="183"/>
      <c r="B119" s="180"/>
      <c r="C119" s="19" t="s">
        <v>157</v>
      </c>
      <c r="D119" s="19"/>
      <c r="E119" s="180"/>
      <c r="F119" s="16">
        <v>440</v>
      </c>
      <c r="G119" s="17" t="s">
        <v>405</v>
      </c>
      <c r="H119" s="18">
        <f t="shared" ref="H119:H127" si="3">IF(G119="SI",1,IF(G119="PARCIAL",0.5,IF(G119="NO APLICA","",0)))</f>
        <v>0</v>
      </c>
      <c r="I119" s="184"/>
      <c r="J119" s="175"/>
      <c r="K119" s="175"/>
      <c r="L119" s="169"/>
      <c r="M119" s="169"/>
    </row>
    <row r="120" spans="1:13" ht="17.100000000000001" customHeight="1">
      <c r="A120" s="183"/>
      <c r="B120" s="180"/>
      <c r="C120" s="19" t="s">
        <v>156</v>
      </c>
      <c r="D120" s="19"/>
      <c r="E120" s="180"/>
      <c r="F120" s="16">
        <v>311</v>
      </c>
      <c r="G120" s="17" t="s">
        <v>405</v>
      </c>
      <c r="H120" s="18">
        <f t="shared" si="3"/>
        <v>0</v>
      </c>
      <c r="I120" s="184"/>
      <c r="J120" s="175"/>
      <c r="K120" s="175"/>
      <c r="L120" s="169"/>
      <c r="M120" s="169"/>
    </row>
    <row r="121" spans="1:13" ht="30">
      <c r="A121" s="183"/>
      <c r="B121" s="180"/>
      <c r="C121" s="19" t="s">
        <v>166</v>
      </c>
      <c r="D121" s="19"/>
      <c r="E121" s="180"/>
      <c r="F121" s="16">
        <v>312</v>
      </c>
      <c r="G121" s="17" t="s">
        <v>405</v>
      </c>
      <c r="H121" s="18">
        <f t="shared" si="3"/>
        <v>0</v>
      </c>
      <c r="I121" s="184"/>
      <c r="J121" s="175"/>
      <c r="K121" s="175"/>
      <c r="L121" s="169"/>
      <c r="M121" s="169"/>
    </row>
    <row r="122" spans="1:13">
      <c r="A122" s="183"/>
      <c r="B122" s="180"/>
      <c r="C122" s="19" t="s">
        <v>154</v>
      </c>
      <c r="D122" s="19"/>
      <c r="E122" s="180"/>
      <c r="F122" s="16">
        <v>313</v>
      </c>
      <c r="G122" s="17" t="s">
        <v>405</v>
      </c>
      <c r="H122" s="18">
        <f t="shared" si="3"/>
        <v>0</v>
      </c>
      <c r="I122" s="184"/>
      <c r="J122" s="175"/>
      <c r="K122" s="175"/>
      <c r="L122" s="169"/>
      <c r="M122" s="169"/>
    </row>
    <row r="123" spans="1:13" ht="30">
      <c r="A123" s="183"/>
      <c r="B123" s="180"/>
      <c r="C123" s="19" t="s">
        <v>153</v>
      </c>
      <c r="D123" s="19"/>
      <c r="E123" s="180"/>
      <c r="F123" s="16">
        <v>314</v>
      </c>
      <c r="G123" s="17" t="s">
        <v>405</v>
      </c>
      <c r="H123" s="18">
        <f t="shared" si="3"/>
        <v>0</v>
      </c>
      <c r="I123" s="184"/>
      <c r="J123" s="175"/>
      <c r="K123" s="175"/>
      <c r="L123" s="169"/>
      <c r="M123" s="169"/>
    </row>
    <row r="124" spans="1:13" ht="30">
      <c r="A124" s="183"/>
      <c r="B124" s="180"/>
      <c r="C124" s="19" t="s">
        <v>165</v>
      </c>
      <c r="D124" s="19"/>
      <c r="E124" s="180"/>
      <c r="F124" s="16">
        <v>315</v>
      </c>
      <c r="G124" s="17" t="s">
        <v>405</v>
      </c>
      <c r="H124" s="18">
        <f t="shared" si="3"/>
        <v>0</v>
      </c>
      <c r="I124" s="184"/>
      <c r="J124" s="175"/>
      <c r="K124" s="175"/>
      <c r="L124" s="169"/>
      <c r="M124" s="169"/>
    </row>
    <row r="125" spans="1:13">
      <c r="A125" s="183"/>
      <c r="B125" s="180"/>
      <c r="C125" s="19" t="s">
        <v>164</v>
      </c>
      <c r="D125" s="19"/>
      <c r="E125" s="180"/>
      <c r="F125" s="16">
        <v>316</v>
      </c>
      <c r="G125" s="17" t="s">
        <v>405</v>
      </c>
      <c r="H125" s="18">
        <f t="shared" si="3"/>
        <v>0</v>
      </c>
      <c r="I125" s="184"/>
      <c r="J125" s="175"/>
      <c r="K125" s="175"/>
      <c r="L125" s="169"/>
      <c r="M125" s="169"/>
    </row>
    <row r="126" spans="1:13" ht="83.1" customHeight="1">
      <c r="A126" s="183"/>
      <c r="B126" s="180"/>
      <c r="C126" s="19" t="s">
        <v>163</v>
      </c>
      <c r="D126" s="19"/>
      <c r="E126" s="180"/>
      <c r="F126" s="16">
        <v>441</v>
      </c>
      <c r="G126" s="17" t="s">
        <v>405</v>
      </c>
      <c r="H126" s="18">
        <f t="shared" si="3"/>
        <v>0</v>
      </c>
      <c r="I126" s="184"/>
      <c r="J126" s="176"/>
      <c r="K126" s="176"/>
      <c r="L126" s="170"/>
      <c r="M126" s="170"/>
    </row>
    <row r="127" spans="1:13" ht="153.94999999999999" customHeight="1">
      <c r="A127" s="183"/>
      <c r="B127" s="180" t="s">
        <v>162</v>
      </c>
      <c r="C127" s="19" t="s">
        <v>161</v>
      </c>
      <c r="D127" s="19" t="s">
        <v>160</v>
      </c>
      <c r="E127" s="180" t="s">
        <v>159</v>
      </c>
      <c r="F127" s="16">
        <v>459</v>
      </c>
      <c r="G127" s="185" t="s">
        <v>405</v>
      </c>
      <c r="H127" s="187">
        <f t="shared" si="3"/>
        <v>0</v>
      </c>
      <c r="I127" s="184"/>
      <c r="J127" s="192" t="s">
        <v>928</v>
      </c>
      <c r="K127" s="192"/>
      <c r="L127" s="168"/>
      <c r="M127" s="168"/>
    </row>
    <row r="128" spans="1:13" ht="30">
      <c r="A128" s="183"/>
      <c r="B128" s="180"/>
      <c r="C128" s="19" t="s">
        <v>158</v>
      </c>
      <c r="D128" s="19"/>
      <c r="E128" s="180"/>
      <c r="F128" s="16">
        <v>460</v>
      </c>
      <c r="G128" s="186"/>
      <c r="H128" s="188"/>
      <c r="I128" s="184"/>
      <c r="J128" s="175"/>
      <c r="K128" s="175"/>
      <c r="L128" s="169"/>
      <c r="M128" s="169"/>
    </row>
    <row r="129" spans="1:13" ht="30">
      <c r="A129" s="183"/>
      <c r="B129" s="180"/>
      <c r="C129" s="19" t="s">
        <v>157</v>
      </c>
      <c r="D129" s="19"/>
      <c r="E129" s="180"/>
      <c r="F129" s="16">
        <v>461</v>
      </c>
      <c r="G129" s="17" t="s">
        <v>405</v>
      </c>
      <c r="H129" s="18">
        <f t="shared" ref="H129:H143" si="4">IF(G129="SI",1,IF(G129="PARCIAL",0.5,IF(G129="NO APLICA","",0)))</f>
        <v>0</v>
      </c>
      <c r="I129" s="184"/>
      <c r="J129" s="175"/>
      <c r="K129" s="175"/>
      <c r="L129" s="169"/>
      <c r="M129" s="169"/>
    </row>
    <row r="130" spans="1:13" ht="30">
      <c r="A130" s="183"/>
      <c r="B130" s="180"/>
      <c r="C130" s="19" t="s">
        <v>156</v>
      </c>
      <c r="D130" s="19"/>
      <c r="E130" s="180"/>
      <c r="F130" s="16">
        <v>462</v>
      </c>
      <c r="G130" s="17" t="s">
        <v>405</v>
      </c>
      <c r="H130" s="18">
        <f t="shared" si="4"/>
        <v>0</v>
      </c>
      <c r="I130" s="184"/>
      <c r="J130" s="175"/>
      <c r="K130" s="175"/>
      <c r="L130" s="169"/>
      <c r="M130" s="169"/>
    </row>
    <row r="131" spans="1:13">
      <c r="A131" s="183"/>
      <c r="B131" s="180"/>
      <c r="C131" s="19" t="s">
        <v>155</v>
      </c>
      <c r="D131" s="19"/>
      <c r="E131" s="180"/>
      <c r="F131" s="16">
        <v>463</v>
      </c>
      <c r="G131" s="17" t="s">
        <v>405</v>
      </c>
      <c r="H131" s="18">
        <f t="shared" si="4"/>
        <v>0</v>
      </c>
      <c r="I131" s="184"/>
      <c r="J131" s="175"/>
      <c r="K131" s="175"/>
      <c r="L131" s="169"/>
      <c r="M131" s="169"/>
    </row>
    <row r="132" spans="1:13">
      <c r="A132" s="183"/>
      <c r="B132" s="180"/>
      <c r="C132" s="19" t="s">
        <v>154</v>
      </c>
      <c r="D132" s="19"/>
      <c r="E132" s="180"/>
      <c r="F132" s="16">
        <v>464</v>
      </c>
      <c r="G132" s="17" t="s">
        <v>405</v>
      </c>
      <c r="H132" s="18">
        <f t="shared" si="4"/>
        <v>0</v>
      </c>
      <c r="I132" s="184"/>
      <c r="J132" s="175"/>
      <c r="K132" s="175"/>
      <c r="L132" s="169"/>
      <c r="M132" s="169"/>
    </row>
    <row r="133" spans="1:13" ht="30">
      <c r="A133" s="183"/>
      <c r="B133" s="180"/>
      <c r="C133" s="19" t="s">
        <v>153</v>
      </c>
      <c r="D133" s="19"/>
      <c r="E133" s="180"/>
      <c r="F133" s="16">
        <v>465</v>
      </c>
      <c r="G133" s="17" t="s">
        <v>405</v>
      </c>
      <c r="H133" s="18">
        <f t="shared" si="4"/>
        <v>0</v>
      </c>
      <c r="I133" s="184"/>
      <c r="J133" s="175"/>
      <c r="K133" s="175"/>
      <c r="L133" s="169"/>
      <c r="M133" s="169"/>
    </row>
    <row r="134" spans="1:13">
      <c r="A134" s="183"/>
      <c r="B134" s="180"/>
      <c r="C134" s="19" t="s">
        <v>152</v>
      </c>
      <c r="D134" s="19"/>
      <c r="E134" s="180"/>
      <c r="F134" s="16">
        <v>466</v>
      </c>
      <c r="G134" s="17" t="s">
        <v>405</v>
      </c>
      <c r="H134" s="18">
        <f t="shared" si="4"/>
        <v>0</v>
      </c>
      <c r="I134" s="184"/>
      <c r="J134" s="175"/>
      <c r="K134" s="175"/>
      <c r="L134" s="169"/>
      <c r="M134" s="169"/>
    </row>
    <row r="135" spans="1:13" ht="30">
      <c r="A135" s="183"/>
      <c r="B135" s="180"/>
      <c r="C135" s="19" t="s">
        <v>151</v>
      </c>
      <c r="D135" s="19"/>
      <c r="E135" s="180"/>
      <c r="F135" s="16">
        <v>467</v>
      </c>
      <c r="G135" s="17" t="s">
        <v>405</v>
      </c>
      <c r="H135" s="18">
        <f t="shared" si="4"/>
        <v>0</v>
      </c>
      <c r="I135" s="184"/>
      <c r="J135" s="175"/>
      <c r="K135" s="175"/>
      <c r="L135" s="169"/>
      <c r="M135" s="169"/>
    </row>
    <row r="136" spans="1:13">
      <c r="A136" s="183"/>
      <c r="B136" s="180"/>
      <c r="C136" s="19" t="s">
        <v>150</v>
      </c>
      <c r="D136" s="19"/>
      <c r="E136" s="180"/>
      <c r="F136" s="16">
        <v>468</v>
      </c>
      <c r="G136" s="17" t="s">
        <v>405</v>
      </c>
      <c r="H136" s="18">
        <f t="shared" si="4"/>
        <v>0</v>
      </c>
      <c r="I136" s="184"/>
      <c r="J136" s="175"/>
      <c r="K136" s="175"/>
      <c r="L136" s="169"/>
      <c r="M136" s="169"/>
    </row>
    <row r="137" spans="1:13">
      <c r="A137" s="183"/>
      <c r="B137" s="180"/>
      <c r="C137" s="19" t="s">
        <v>149</v>
      </c>
      <c r="D137" s="19"/>
      <c r="E137" s="180"/>
      <c r="F137" s="16">
        <v>470</v>
      </c>
      <c r="G137" s="17" t="s">
        <v>405</v>
      </c>
      <c r="H137" s="18">
        <f t="shared" si="4"/>
        <v>0</v>
      </c>
      <c r="I137" s="184"/>
      <c r="J137" s="175"/>
      <c r="K137" s="175"/>
      <c r="L137" s="169"/>
      <c r="M137" s="169"/>
    </row>
    <row r="138" spans="1:13">
      <c r="A138" s="183"/>
      <c r="B138" s="180"/>
      <c r="C138" s="19" t="s">
        <v>148</v>
      </c>
      <c r="D138" s="19"/>
      <c r="E138" s="180"/>
      <c r="F138" s="16">
        <v>471</v>
      </c>
      <c r="G138" s="17" t="s">
        <v>405</v>
      </c>
      <c r="H138" s="18">
        <f t="shared" si="4"/>
        <v>0</v>
      </c>
      <c r="I138" s="184"/>
      <c r="J138" s="175"/>
      <c r="K138" s="175"/>
      <c r="L138" s="169"/>
      <c r="M138" s="169"/>
    </row>
    <row r="139" spans="1:13">
      <c r="A139" s="183"/>
      <c r="B139" s="180"/>
      <c r="C139" s="19" t="s">
        <v>147</v>
      </c>
      <c r="D139" s="19"/>
      <c r="E139" s="180"/>
      <c r="F139" s="16">
        <v>472</v>
      </c>
      <c r="G139" s="17" t="s">
        <v>405</v>
      </c>
      <c r="H139" s="18">
        <f t="shared" si="4"/>
        <v>0</v>
      </c>
      <c r="I139" s="184"/>
      <c r="J139" s="175"/>
      <c r="K139" s="175"/>
      <c r="L139" s="169"/>
      <c r="M139" s="169"/>
    </row>
    <row r="140" spans="1:13">
      <c r="A140" s="183"/>
      <c r="B140" s="180"/>
      <c r="C140" s="19" t="s">
        <v>146</v>
      </c>
      <c r="D140" s="19"/>
      <c r="E140" s="180"/>
      <c r="F140" s="16">
        <v>473</v>
      </c>
      <c r="G140" s="17" t="s">
        <v>405</v>
      </c>
      <c r="H140" s="18">
        <f t="shared" si="4"/>
        <v>0</v>
      </c>
      <c r="I140" s="184"/>
      <c r="J140" s="175"/>
      <c r="K140" s="175"/>
      <c r="L140" s="169"/>
      <c r="M140" s="169"/>
    </row>
    <row r="141" spans="1:13">
      <c r="A141" s="183"/>
      <c r="B141" s="180"/>
      <c r="C141" s="19" t="s">
        <v>145</v>
      </c>
      <c r="D141" s="19"/>
      <c r="E141" s="180"/>
      <c r="F141" s="16">
        <v>474</v>
      </c>
      <c r="G141" s="17" t="s">
        <v>405</v>
      </c>
      <c r="H141" s="18">
        <f t="shared" si="4"/>
        <v>0</v>
      </c>
      <c r="I141" s="184"/>
      <c r="J141" s="175"/>
      <c r="K141" s="175"/>
      <c r="L141" s="169"/>
      <c r="M141" s="169"/>
    </row>
    <row r="142" spans="1:13" ht="77.099999999999994" customHeight="1">
      <c r="A142" s="183"/>
      <c r="B142" s="180"/>
      <c r="C142" s="19" t="s">
        <v>144</v>
      </c>
      <c r="D142" s="19"/>
      <c r="E142" s="180"/>
      <c r="F142" s="16">
        <v>475</v>
      </c>
      <c r="G142" s="17" t="s">
        <v>405</v>
      </c>
      <c r="H142" s="18">
        <f t="shared" si="4"/>
        <v>0</v>
      </c>
      <c r="I142" s="184"/>
      <c r="J142" s="176"/>
      <c r="K142" s="176"/>
      <c r="L142" s="170"/>
      <c r="M142" s="170"/>
    </row>
    <row r="143" spans="1:13" ht="81" customHeight="1">
      <c r="A143" s="183"/>
      <c r="B143" s="180" t="s">
        <v>143</v>
      </c>
      <c r="C143" s="19" t="s">
        <v>142</v>
      </c>
      <c r="D143" s="19" t="s">
        <v>135</v>
      </c>
      <c r="E143" s="180" t="s">
        <v>141</v>
      </c>
      <c r="F143" s="16">
        <v>446</v>
      </c>
      <c r="G143" s="185" t="s">
        <v>405</v>
      </c>
      <c r="H143" s="187">
        <f t="shared" si="4"/>
        <v>0</v>
      </c>
      <c r="I143" s="184"/>
      <c r="J143" s="192" t="s">
        <v>491</v>
      </c>
      <c r="K143" s="192"/>
      <c r="L143" s="168"/>
      <c r="M143" s="168"/>
    </row>
    <row r="144" spans="1:13" ht="78" customHeight="1">
      <c r="A144" s="183"/>
      <c r="B144" s="180"/>
      <c r="C144" s="19" t="s">
        <v>140</v>
      </c>
      <c r="D144" s="19" t="s">
        <v>135</v>
      </c>
      <c r="E144" s="180"/>
      <c r="F144" s="16">
        <v>330</v>
      </c>
      <c r="G144" s="186"/>
      <c r="H144" s="188"/>
      <c r="I144" s="184"/>
      <c r="J144" s="175"/>
      <c r="K144" s="175"/>
      <c r="L144" s="169"/>
      <c r="M144" s="169"/>
    </row>
    <row r="145" spans="1:13">
      <c r="A145" s="183"/>
      <c r="B145" s="180"/>
      <c r="C145" s="19" t="s">
        <v>139</v>
      </c>
      <c r="D145" s="19"/>
      <c r="E145" s="180"/>
      <c r="F145" s="16">
        <v>331</v>
      </c>
      <c r="G145" s="17" t="s">
        <v>405</v>
      </c>
      <c r="H145" s="18">
        <f t="shared" ref="H145:H204" si="5">IF(G145="SI",1,IF(G145="PARCIAL",0.5,IF(G145="NO APLICA","",0)))</f>
        <v>0</v>
      </c>
      <c r="I145" s="184"/>
      <c r="J145" s="175"/>
      <c r="K145" s="175"/>
      <c r="L145" s="169"/>
      <c r="M145" s="169"/>
    </row>
    <row r="146" spans="1:13" ht="30">
      <c r="A146" s="183"/>
      <c r="B146" s="180"/>
      <c r="C146" s="19" t="s">
        <v>138</v>
      </c>
      <c r="D146" s="19"/>
      <c r="E146" s="180"/>
      <c r="F146" s="16">
        <v>332</v>
      </c>
      <c r="G146" s="17" t="s">
        <v>405</v>
      </c>
      <c r="H146" s="18">
        <f t="shared" si="5"/>
        <v>0</v>
      </c>
      <c r="I146" s="184"/>
      <c r="J146" s="175"/>
      <c r="K146" s="175"/>
      <c r="L146" s="169"/>
      <c r="M146" s="169"/>
    </row>
    <row r="147" spans="1:13" ht="30">
      <c r="A147" s="183"/>
      <c r="B147" s="180"/>
      <c r="C147" s="19" t="s">
        <v>137</v>
      </c>
      <c r="D147" s="19"/>
      <c r="E147" s="180"/>
      <c r="F147" s="16">
        <v>333</v>
      </c>
      <c r="G147" s="17" t="s">
        <v>405</v>
      </c>
      <c r="H147" s="18">
        <f t="shared" si="5"/>
        <v>0</v>
      </c>
      <c r="I147" s="184"/>
      <c r="J147" s="175"/>
      <c r="K147" s="175"/>
      <c r="L147" s="169"/>
      <c r="M147" s="169"/>
    </row>
    <row r="148" spans="1:13" ht="78" customHeight="1">
      <c r="A148" s="183"/>
      <c r="B148" s="180"/>
      <c r="C148" s="19" t="s">
        <v>136</v>
      </c>
      <c r="D148" s="19" t="s">
        <v>135</v>
      </c>
      <c r="E148" s="180"/>
      <c r="F148" s="16">
        <v>334</v>
      </c>
      <c r="G148" s="17" t="s">
        <v>405</v>
      </c>
      <c r="H148" s="18">
        <f t="shared" si="5"/>
        <v>0</v>
      </c>
      <c r="I148" s="184"/>
      <c r="J148" s="175"/>
      <c r="K148" s="175"/>
      <c r="L148" s="169"/>
      <c r="M148" s="169"/>
    </row>
    <row r="149" spans="1:13">
      <c r="A149" s="183"/>
      <c r="B149" s="180"/>
      <c r="C149" s="19" t="s">
        <v>134</v>
      </c>
      <c r="D149" s="19"/>
      <c r="E149" s="180"/>
      <c r="F149" s="16">
        <v>335</v>
      </c>
      <c r="G149" s="17" t="s">
        <v>405</v>
      </c>
      <c r="H149" s="18">
        <f t="shared" si="5"/>
        <v>0</v>
      </c>
      <c r="I149" s="184"/>
      <c r="J149" s="175"/>
      <c r="K149" s="175"/>
      <c r="L149" s="169"/>
      <c r="M149" s="169"/>
    </row>
    <row r="150" spans="1:13">
      <c r="A150" s="183"/>
      <c r="B150" s="180"/>
      <c r="C150" s="19" t="s">
        <v>133</v>
      </c>
      <c r="D150" s="19"/>
      <c r="E150" s="180"/>
      <c r="F150" s="16">
        <v>336</v>
      </c>
      <c r="G150" s="17" t="s">
        <v>405</v>
      </c>
      <c r="H150" s="18">
        <f t="shared" si="5"/>
        <v>0</v>
      </c>
      <c r="I150" s="184"/>
      <c r="J150" s="175"/>
      <c r="K150" s="175"/>
      <c r="L150" s="169"/>
      <c r="M150" s="169"/>
    </row>
    <row r="151" spans="1:13" ht="30">
      <c r="A151" s="183"/>
      <c r="B151" s="180"/>
      <c r="C151" s="19" t="s">
        <v>132</v>
      </c>
      <c r="D151" s="19"/>
      <c r="E151" s="180"/>
      <c r="F151" s="16">
        <v>337</v>
      </c>
      <c r="G151" s="17" t="s">
        <v>405</v>
      </c>
      <c r="H151" s="18">
        <f t="shared" si="5"/>
        <v>0</v>
      </c>
      <c r="I151" s="184"/>
      <c r="J151" s="175"/>
      <c r="K151" s="175"/>
      <c r="L151" s="169"/>
      <c r="M151" s="169"/>
    </row>
    <row r="152" spans="1:13" ht="30">
      <c r="A152" s="183"/>
      <c r="B152" s="180"/>
      <c r="C152" s="19" t="s">
        <v>131</v>
      </c>
      <c r="D152" s="19"/>
      <c r="E152" s="180"/>
      <c r="F152" s="16">
        <v>338</v>
      </c>
      <c r="G152" s="17" t="s">
        <v>405</v>
      </c>
      <c r="H152" s="18">
        <f t="shared" si="5"/>
        <v>0</v>
      </c>
      <c r="I152" s="184"/>
      <c r="J152" s="175"/>
      <c r="K152" s="175"/>
      <c r="L152" s="169"/>
      <c r="M152" s="169"/>
    </row>
    <row r="153" spans="1:13" ht="138" customHeight="1">
      <c r="A153" s="183"/>
      <c r="B153" s="180"/>
      <c r="C153" s="19" t="s">
        <v>130</v>
      </c>
      <c r="D153" s="19"/>
      <c r="E153" s="180"/>
      <c r="F153" s="16">
        <v>339</v>
      </c>
      <c r="G153" s="17" t="s">
        <v>405</v>
      </c>
      <c r="H153" s="18">
        <f t="shared" si="5"/>
        <v>0</v>
      </c>
      <c r="I153" s="184"/>
      <c r="J153" s="175"/>
      <c r="K153" s="175"/>
      <c r="L153" s="169"/>
      <c r="M153" s="169"/>
    </row>
    <row r="154" spans="1:13" ht="77.099999999999994" customHeight="1">
      <c r="A154" s="183"/>
      <c r="B154" s="180"/>
      <c r="C154" s="19" t="s">
        <v>129</v>
      </c>
      <c r="D154" s="19"/>
      <c r="E154" s="180"/>
      <c r="F154" s="16">
        <v>340</v>
      </c>
      <c r="G154" s="17" t="s">
        <v>405</v>
      </c>
      <c r="H154" s="18">
        <f t="shared" si="5"/>
        <v>0</v>
      </c>
      <c r="I154" s="184"/>
      <c r="J154" s="176"/>
      <c r="K154" s="176"/>
      <c r="L154" s="170"/>
      <c r="M154" s="170"/>
    </row>
    <row r="155" spans="1:13" ht="180" hidden="1">
      <c r="A155" s="183"/>
      <c r="B155" s="180" t="s">
        <v>128</v>
      </c>
      <c r="C155" s="19" t="s">
        <v>127</v>
      </c>
      <c r="D155" s="19" t="s">
        <v>126</v>
      </c>
      <c r="E155" s="180" t="s">
        <v>125</v>
      </c>
      <c r="F155" s="16">
        <v>341</v>
      </c>
      <c r="G155" s="17"/>
      <c r="H155" s="18">
        <f t="shared" si="5"/>
        <v>0</v>
      </c>
      <c r="I155" s="20"/>
      <c r="J155" s="19"/>
      <c r="K155" s="35"/>
      <c r="L155" s="75"/>
      <c r="M155" s="75"/>
    </row>
    <row r="156" spans="1:13" ht="90" hidden="1">
      <c r="A156" s="183"/>
      <c r="B156" s="180"/>
      <c r="C156" s="19" t="s">
        <v>124</v>
      </c>
      <c r="D156" s="19"/>
      <c r="E156" s="180"/>
      <c r="F156" s="16">
        <v>448</v>
      </c>
      <c r="G156" s="17"/>
      <c r="H156" s="18">
        <f t="shared" si="5"/>
        <v>0</v>
      </c>
      <c r="I156" s="20"/>
      <c r="J156" s="19"/>
      <c r="K156" s="35"/>
      <c r="L156" s="75"/>
      <c r="M156" s="75"/>
    </row>
    <row r="157" spans="1:13" ht="90" hidden="1">
      <c r="A157" s="183"/>
      <c r="B157" s="180" t="s">
        <v>123</v>
      </c>
      <c r="C157" s="19" t="s">
        <v>122</v>
      </c>
      <c r="D157" s="19" t="s">
        <v>121</v>
      </c>
      <c r="E157" s="180" t="s">
        <v>120</v>
      </c>
      <c r="F157" s="16">
        <v>342</v>
      </c>
      <c r="G157" s="17"/>
      <c r="H157" s="18">
        <f t="shared" si="5"/>
        <v>0</v>
      </c>
      <c r="I157" s="20"/>
      <c r="J157" s="19"/>
      <c r="K157" s="35"/>
      <c r="L157" s="75"/>
      <c r="M157" s="75"/>
    </row>
    <row r="158" spans="1:13" ht="90" hidden="1">
      <c r="A158" s="183"/>
      <c r="B158" s="180"/>
      <c r="C158" s="19" t="s">
        <v>119</v>
      </c>
      <c r="D158" s="19"/>
      <c r="E158" s="180"/>
      <c r="F158" s="16">
        <v>450</v>
      </c>
      <c r="G158" s="17"/>
      <c r="H158" s="18">
        <f t="shared" si="5"/>
        <v>0</v>
      </c>
      <c r="I158" s="20"/>
      <c r="J158" s="19"/>
      <c r="K158" s="35"/>
      <c r="L158" s="75"/>
      <c r="M158" s="75"/>
    </row>
    <row r="159" spans="1:13" ht="90" hidden="1">
      <c r="A159" s="183"/>
      <c r="B159" s="180" t="s">
        <v>118</v>
      </c>
      <c r="C159" s="19" t="s">
        <v>117</v>
      </c>
      <c r="D159" s="19" t="s">
        <v>116</v>
      </c>
      <c r="E159" s="180" t="s">
        <v>115</v>
      </c>
      <c r="F159" s="16">
        <v>343</v>
      </c>
      <c r="G159" s="17"/>
      <c r="H159" s="18">
        <f t="shared" si="5"/>
        <v>0</v>
      </c>
      <c r="I159" s="20"/>
      <c r="J159" s="19"/>
      <c r="K159" s="35"/>
      <c r="L159" s="75"/>
      <c r="M159" s="75"/>
    </row>
    <row r="160" spans="1:13" hidden="1">
      <c r="A160" s="183"/>
      <c r="B160" s="180"/>
      <c r="C160" s="19" t="s">
        <v>114</v>
      </c>
      <c r="D160" s="19"/>
      <c r="E160" s="180"/>
      <c r="F160" s="16">
        <v>344</v>
      </c>
      <c r="G160" s="17"/>
      <c r="H160" s="18">
        <f t="shared" si="5"/>
        <v>0</v>
      </c>
      <c r="I160" s="20"/>
      <c r="J160" s="19"/>
      <c r="K160" s="35"/>
      <c r="L160" s="75"/>
      <c r="M160" s="75"/>
    </row>
    <row r="161" spans="1:13" ht="30" hidden="1">
      <c r="A161" s="183"/>
      <c r="B161" s="180" t="s">
        <v>113</v>
      </c>
      <c r="C161" s="19" t="s">
        <v>112</v>
      </c>
      <c r="D161" s="19"/>
      <c r="E161" s="180" t="s">
        <v>111</v>
      </c>
      <c r="F161" s="16">
        <v>345</v>
      </c>
      <c r="G161" s="17"/>
      <c r="H161" s="18">
        <f t="shared" si="5"/>
        <v>0</v>
      </c>
      <c r="I161" s="20"/>
      <c r="J161" s="19"/>
      <c r="K161" s="35"/>
      <c r="L161" s="75"/>
      <c r="M161" s="75"/>
    </row>
    <row r="162" spans="1:13" ht="90" hidden="1">
      <c r="A162" s="183"/>
      <c r="B162" s="180"/>
      <c r="C162" s="19" t="s">
        <v>110</v>
      </c>
      <c r="D162" s="19" t="s">
        <v>109</v>
      </c>
      <c r="E162" s="180"/>
      <c r="F162" s="16">
        <v>346</v>
      </c>
      <c r="G162" s="17"/>
      <c r="H162" s="18">
        <f t="shared" si="5"/>
        <v>0</v>
      </c>
      <c r="I162" s="20"/>
      <c r="J162" s="19"/>
      <c r="K162" s="35"/>
      <c r="L162" s="75"/>
      <c r="M162" s="75"/>
    </row>
    <row r="163" spans="1:13" ht="105" hidden="1">
      <c r="A163" s="183"/>
      <c r="B163" s="19" t="s">
        <v>108</v>
      </c>
      <c r="C163" s="19" t="s">
        <v>107</v>
      </c>
      <c r="D163" s="19" t="s">
        <v>106</v>
      </c>
      <c r="E163" s="19" t="s">
        <v>105</v>
      </c>
      <c r="F163" s="16">
        <v>347</v>
      </c>
      <c r="G163" s="17"/>
      <c r="H163" s="18">
        <f t="shared" si="5"/>
        <v>0</v>
      </c>
      <c r="I163" s="20"/>
      <c r="J163" s="19"/>
      <c r="K163" s="35"/>
      <c r="L163" s="75"/>
      <c r="M163" s="75"/>
    </row>
    <row r="164" spans="1:13" ht="75" hidden="1">
      <c r="A164" s="183"/>
      <c r="B164" s="180" t="s">
        <v>104</v>
      </c>
      <c r="C164" s="19" t="s">
        <v>103</v>
      </c>
      <c r="D164" s="19" t="s">
        <v>102</v>
      </c>
      <c r="E164" s="180" t="s">
        <v>101</v>
      </c>
      <c r="F164" s="16">
        <v>348</v>
      </c>
      <c r="G164" s="17"/>
      <c r="H164" s="18">
        <f t="shared" si="5"/>
        <v>0</v>
      </c>
      <c r="I164" s="20"/>
      <c r="J164" s="19"/>
      <c r="K164" s="35"/>
      <c r="L164" s="75"/>
      <c r="M164" s="75"/>
    </row>
    <row r="165" spans="1:13" ht="75" hidden="1">
      <c r="A165" s="183"/>
      <c r="B165" s="180"/>
      <c r="C165" s="19" t="s">
        <v>100</v>
      </c>
      <c r="D165" s="19" t="s">
        <v>99</v>
      </c>
      <c r="E165" s="180"/>
      <c r="F165" s="16">
        <v>451</v>
      </c>
      <c r="G165" s="31"/>
      <c r="H165" s="18">
        <f t="shared" si="5"/>
        <v>0</v>
      </c>
      <c r="I165" s="20"/>
      <c r="J165" s="26"/>
      <c r="K165" s="35"/>
      <c r="L165" s="75"/>
      <c r="M165" s="75"/>
    </row>
    <row r="166" spans="1:13" hidden="1">
      <c r="A166" s="183"/>
      <c r="B166" s="180"/>
      <c r="C166" s="19" t="s">
        <v>98</v>
      </c>
      <c r="D166" s="19"/>
      <c r="E166" s="180"/>
      <c r="F166" s="16">
        <v>349</v>
      </c>
      <c r="G166" s="17"/>
      <c r="H166" s="18">
        <f t="shared" si="5"/>
        <v>0</v>
      </c>
      <c r="I166" s="20"/>
      <c r="J166" s="19"/>
      <c r="K166" s="35"/>
      <c r="L166" s="75"/>
      <c r="M166" s="75"/>
    </row>
    <row r="167" spans="1:13" ht="30" hidden="1">
      <c r="A167" s="183"/>
      <c r="B167" s="180"/>
      <c r="C167" s="19" t="s">
        <v>97</v>
      </c>
      <c r="D167" s="19"/>
      <c r="E167" s="180"/>
      <c r="F167" s="16">
        <v>350</v>
      </c>
      <c r="G167" s="17"/>
      <c r="H167" s="18">
        <f t="shared" si="5"/>
        <v>0</v>
      </c>
      <c r="I167" s="20"/>
      <c r="J167" s="19"/>
      <c r="K167" s="35"/>
      <c r="L167" s="75"/>
      <c r="M167" s="75"/>
    </row>
    <row r="168" spans="1:13" hidden="1">
      <c r="A168" s="183"/>
      <c r="B168" s="180"/>
      <c r="C168" s="19" t="s">
        <v>96</v>
      </c>
      <c r="D168" s="19"/>
      <c r="E168" s="180"/>
      <c r="F168" s="16">
        <v>351</v>
      </c>
      <c r="G168" s="17"/>
      <c r="H168" s="18">
        <f t="shared" si="5"/>
        <v>0</v>
      </c>
      <c r="I168" s="20"/>
      <c r="J168" s="19"/>
      <c r="K168" s="35"/>
      <c r="L168" s="75"/>
      <c r="M168" s="75"/>
    </row>
    <row r="169" spans="1:13" ht="30" hidden="1">
      <c r="A169" s="183"/>
      <c r="B169" s="180"/>
      <c r="C169" s="19" t="s">
        <v>95</v>
      </c>
      <c r="D169" s="19"/>
      <c r="E169" s="180"/>
      <c r="F169" s="16">
        <v>352</v>
      </c>
      <c r="G169" s="17"/>
      <c r="H169" s="18">
        <f t="shared" si="5"/>
        <v>0</v>
      </c>
      <c r="I169" s="20"/>
      <c r="J169" s="19"/>
      <c r="K169" s="35"/>
      <c r="L169" s="75"/>
      <c r="M169" s="75"/>
    </row>
    <row r="170" spans="1:13" ht="105" hidden="1">
      <c r="A170" s="181" t="s">
        <v>94</v>
      </c>
      <c r="B170" s="19" t="s">
        <v>93</v>
      </c>
      <c r="C170" s="19" t="s">
        <v>92</v>
      </c>
      <c r="D170" s="19" t="s">
        <v>91</v>
      </c>
      <c r="E170" s="19" t="s">
        <v>91</v>
      </c>
      <c r="F170" s="16">
        <v>400</v>
      </c>
      <c r="G170" s="17"/>
      <c r="H170" s="18">
        <f t="shared" si="5"/>
        <v>0</v>
      </c>
      <c r="I170" s="20"/>
      <c r="J170" s="19"/>
      <c r="K170" s="35"/>
      <c r="L170" s="75"/>
      <c r="M170" s="75"/>
    </row>
    <row r="171" spans="1:13" hidden="1">
      <c r="A171" s="181"/>
      <c r="B171" s="180" t="s">
        <v>90</v>
      </c>
      <c r="C171" s="19" t="s">
        <v>89</v>
      </c>
      <c r="D171" s="19"/>
      <c r="E171" s="179" t="s">
        <v>78</v>
      </c>
      <c r="F171" s="16">
        <v>401</v>
      </c>
      <c r="G171" s="33"/>
      <c r="H171" s="18">
        <f t="shared" si="5"/>
        <v>0</v>
      </c>
      <c r="I171" s="20"/>
      <c r="J171" s="26"/>
      <c r="K171" s="35"/>
      <c r="L171" s="75"/>
      <c r="M171" s="75"/>
    </row>
    <row r="172" spans="1:13" ht="60" hidden="1">
      <c r="A172" s="181"/>
      <c r="B172" s="180"/>
      <c r="C172" s="19" t="s">
        <v>88</v>
      </c>
      <c r="D172" s="19" t="s">
        <v>87</v>
      </c>
      <c r="E172" s="179"/>
      <c r="F172" s="16"/>
      <c r="G172" s="33"/>
      <c r="H172" s="18">
        <f t="shared" si="5"/>
        <v>0</v>
      </c>
      <c r="I172" s="20"/>
      <c r="J172" s="26"/>
      <c r="K172" s="35"/>
      <c r="L172" s="75"/>
      <c r="M172" s="75"/>
    </row>
    <row r="173" spans="1:13" ht="75" hidden="1">
      <c r="A173" s="181"/>
      <c r="B173" s="180"/>
      <c r="C173" s="19" t="s">
        <v>86</v>
      </c>
      <c r="D173" s="19" t="s">
        <v>85</v>
      </c>
      <c r="E173" s="179"/>
      <c r="F173" s="16"/>
      <c r="G173" s="33"/>
      <c r="H173" s="18">
        <f t="shared" si="5"/>
        <v>0</v>
      </c>
      <c r="I173" s="20"/>
      <c r="J173" s="26"/>
      <c r="K173" s="35"/>
      <c r="L173" s="75"/>
      <c r="M173" s="75"/>
    </row>
    <row r="174" spans="1:13" ht="90" hidden="1">
      <c r="A174" s="181"/>
      <c r="B174" s="180"/>
      <c r="C174" s="19" t="s">
        <v>84</v>
      </c>
      <c r="D174" s="19" t="s">
        <v>83</v>
      </c>
      <c r="E174" s="179"/>
      <c r="F174" s="16"/>
      <c r="G174" s="33"/>
      <c r="H174" s="18">
        <f t="shared" si="5"/>
        <v>0</v>
      </c>
      <c r="I174" s="20"/>
      <c r="J174" s="26"/>
      <c r="K174" s="35"/>
      <c r="L174" s="75"/>
      <c r="M174" s="75"/>
    </row>
    <row r="175" spans="1:13" ht="135" hidden="1">
      <c r="A175" s="181"/>
      <c r="B175" s="180"/>
      <c r="C175" s="19" t="s">
        <v>82</v>
      </c>
      <c r="D175" s="19" t="s">
        <v>81</v>
      </c>
      <c r="E175" s="34" t="s">
        <v>80</v>
      </c>
      <c r="F175" s="16">
        <v>415</v>
      </c>
      <c r="G175" s="17"/>
      <c r="H175" s="18">
        <f t="shared" si="5"/>
        <v>0</v>
      </c>
      <c r="I175" s="20"/>
      <c r="J175" s="19"/>
      <c r="K175" s="35"/>
      <c r="L175" s="75"/>
      <c r="M175" s="75"/>
    </row>
    <row r="176" spans="1:13" hidden="1">
      <c r="A176" s="181"/>
      <c r="B176" s="180"/>
      <c r="C176" s="19" t="s">
        <v>79</v>
      </c>
      <c r="D176" s="19"/>
      <c r="E176" s="182" t="s">
        <v>78</v>
      </c>
      <c r="F176" s="16">
        <v>416</v>
      </c>
      <c r="G176" s="33"/>
      <c r="H176" s="18">
        <f t="shared" si="5"/>
        <v>0</v>
      </c>
      <c r="I176" s="20"/>
      <c r="J176" s="26"/>
      <c r="K176" s="35"/>
      <c r="L176" s="75"/>
      <c r="M176" s="75"/>
    </row>
    <row r="177" spans="1:13" ht="240" hidden="1">
      <c r="A177" s="181"/>
      <c r="B177" s="180"/>
      <c r="C177" s="19" t="s">
        <v>77</v>
      </c>
      <c r="D177" s="19" t="s">
        <v>76</v>
      </c>
      <c r="E177" s="182"/>
      <c r="F177" s="16">
        <v>417</v>
      </c>
      <c r="G177" s="17"/>
      <c r="H177" s="18">
        <f t="shared" si="5"/>
        <v>0</v>
      </c>
      <c r="I177" s="20"/>
      <c r="J177" s="19"/>
      <c r="K177" s="35"/>
      <c r="L177" s="75"/>
      <c r="M177" s="75"/>
    </row>
    <row r="178" spans="1:13" ht="45" hidden="1">
      <c r="A178" s="181"/>
      <c r="B178" s="180"/>
      <c r="C178" s="19" t="s">
        <v>75</v>
      </c>
      <c r="D178" s="19" t="s">
        <v>74</v>
      </c>
      <c r="E178" s="182"/>
      <c r="F178" s="16">
        <v>418</v>
      </c>
      <c r="G178" s="17"/>
      <c r="H178" s="18">
        <f t="shared" si="5"/>
        <v>0</v>
      </c>
      <c r="I178" s="20"/>
      <c r="J178" s="19"/>
      <c r="K178" s="35"/>
      <c r="L178" s="75"/>
      <c r="M178" s="75"/>
    </row>
    <row r="179" spans="1:13" ht="120" hidden="1">
      <c r="A179" s="181"/>
      <c r="B179" s="180"/>
      <c r="C179" s="19" t="s">
        <v>73</v>
      </c>
      <c r="D179" s="19" t="s">
        <v>72</v>
      </c>
      <c r="E179" s="182"/>
      <c r="F179" s="16">
        <v>419</v>
      </c>
      <c r="G179" s="17"/>
      <c r="H179" s="18">
        <f t="shared" si="5"/>
        <v>0</v>
      </c>
      <c r="I179" s="20"/>
      <c r="J179" s="19"/>
      <c r="K179" s="35"/>
      <c r="L179" s="75"/>
      <c r="M179" s="75"/>
    </row>
    <row r="180" spans="1:13" hidden="1">
      <c r="A180" s="181"/>
      <c r="B180" s="180"/>
      <c r="C180" s="19" t="s">
        <v>71</v>
      </c>
      <c r="D180" s="19"/>
      <c r="E180" s="182"/>
      <c r="F180" s="16">
        <v>420</v>
      </c>
      <c r="G180" s="17"/>
      <c r="H180" s="18">
        <f t="shared" si="5"/>
        <v>0</v>
      </c>
      <c r="I180" s="20"/>
      <c r="J180" s="19"/>
      <c r="K180" s="35"/>
      <c r="L180" s="75"/>
      <c r="M180" s="75"/>
    </row>
    <row r="181" spans="1:13" hidden="1">
      <c r="A181" s="181"/>
      <c r="B181" s="180"/>
      <c r="C181" s="19" t="s">
        <v>70</v>
      </c>
      <c r="D181" s="19"/>
      <c r="E181" s="182"/>
      <c r="F181" s="16">
        <v>421</v>
      </c>
      <c r="G181" s="17"/>
      <c r="H181" s="18">
        <f t="shared" si="5"/>
        <v>0</v>
      </c>
      <c r="I181" s="20"/>
      <c r="J181" s="19"/>
      <c r="K181" s="35"/>
      <c r="L181" s="75"/>
      <c r="M181" s="75"/>
    </row>
    <row r="182" spans="1:13" hidden="1">
      <c r="A182" s="181"/>
      <c r="B182" s="180"/>
      <c r="C182" s="19" t="s">
        <v>69</v>
      </c>
      <c r="D182" s="19"/>
      <c r="E182" s="182"/>
      <c r="F182" s="16">
        <v>422</v>
      </c>
      <c r="G182" s="17"/>
      <c r="H182" s="18">
        <f t="shared" si="5"/>
        <v>0</v>
      </c>
      <c r="I182" s="20"/>
      <c r="J182" s="19"/>
      <c r="K182" s="35"/>
      <c r="L182" s="75"/>
      <c r="M182" s="75"/>
    </row>
    <row r="183" spans="1:13" ht="45" hidden="1">
      <c r="A183" s="181"/>
      <c r="B183" s="180"/>
      <c r="C183" s="19" t="s">
        <v>68</v>
      </c>
      <c r="D183" s="19" t="s">
        <v>67</v>
      </c>
      <c r="E183" s="182"/>
      <c r="F183" s="16">
        <v>423</v>
      </c>
      <c r="G183" s="17"/>
      <c r="H183" s="18">
        <f t="shared" si="5"/>
        <v>0</v>
      </c>
      <c r="I183" s="20"/>
      <c r="J183" s="19"/>
      <c r="K183" s="35"/>
      <c r="L183" s="75"/>
      <c r="M183" s="75"/>
    </row>
    <row r="184" spans="1:13" ht="45" hidden="1">
      <c r="A184" s="181"/>
      <c r="B184" s="180"/>
      <c r="C184" s="19" t="s">
        <v>66</v>
      </c>
      <c r="D184" s="19" t="s">
        <v>65</v>
      </c>
      <c r="E184" s="182"/>
      <c r="F184" s="16">
        <v>424</v>
      </c>
      <c r="G184" s="17"/>
      <c r="H184" s="18">
        <f t="shared" si="5"/>
        <v>0</v>
      </c>
      <c r="I184" s="20"/>
      <c r="J184" s="19"/>
      <c r="K184" s="35"/>
      <c r="L184" s="75"/>
      <c r="M184" s="75"/>
    </row>
    <row r="185" spans="1:13" ht="60" hidden="1">
      <c r="A185" s="181"/>
      <c r="B185" s="180"/>
      <c r="C185" s="19" t="s">
        <v>64</v>
      </c>
      <c r="D185" s="19" t="s">
        <v>63</v>
      </c>
      <c r="E185" s="182"/>
      <c r="F185" s="16">
        <v>425</v>
      </c>
      <c r="G185" s="17"/>
      <c r="H185" s="18">
        <f t="shared" si="5"/>
        <v>0</v>
      </c>
      <c r="I185" s="20"/>
      <c r="J185" s="19"/>
      <c r="K185" s="35"/>
      <c r="L185" s="75"/>
      <c r="M185" s="75"/>
    </row>
    <row r="186" spans="1:13" ht="75" hidden="1">
      <c r="A186" s="181"/>
      <c r="B186" s="180"/>
      <c r="C186" s="19" t="s">
        <v>62</v>
      </c>
      <c r="D186" s="19" t="s">
        <v>61</v>
      </c>
      <c r="E186" s="182"/>
      <c r="F186" s="16">
        <v>426</v>
      </c>
      <c r="G186" s="17"/>
      <c r="H186" s="18">
        <f t="shared" si="5"/>
        <v>0</v>
      </c>
      <c r="I186" s="20"/>
      <c r="J186" s="19"/>
      <c r="K186" s="35"/>
      <c r="L186" s="75"/>
      <c r="M186" s="75"/>
    </row>
    <row r="187" spans="1:13" ht="120" hidden="1">
      <c r="A187" s="181"/>
      <c r="B187" s="180"/>
      <c r="C187" s="19" t="s">
        <v>60</v>
      </c>
      <c r="D187" s="19" t="s">
        <v>59</v>
      </c>
      <c r="E187" s="182"/>
      <c r="F187" s="16">
        <v>427</v>
      </c>
      <c r="G187" s="17"/>
      <c r="H187" s="18">
        <f t="shared" si="5"/>
        <v>0</v>
      </c>
      <c r="I187" s="20"/>
      <c r="J187" s="19"/>
      <c r="K187" s="35"/>
      <c r="L187" s="75"/>
      <c r="M187" s="75"/>
    </row>
    <row r="188" spans="1:13" ht="180" hidden="1">
      <c r="A188" s="181"/>
      <c r="B188" s="180"/>
      <c r="C188" s="19" t="s">
        <v>58</v>
      </c>
      <c r="D188" s="19" t="s">
        <v>57</v>
      </c>
      <c r="E188" s="182"/>
      <c r="F188" s="16">
        <v>428</v>
      </c>
      <c r="G188" s="17"/>
      <c r="H188" s="18">
        <f t="shared" si="5"/>
        <v>0</v>
      </c>
      <c r="I188" s="20"/>
      <c r="J188" s="19"/>
      <c r="K188" s="35"/>
      <c r="L188" s="75"/>
      <c r="M188" s="75"/>
    </row>
    <row r="189" spans="1:13" ht="180" hidden="1">
      <c r="A189" s="181"/>
      <c r="B189" s="180"/>
      <c r="C189" s="19" t="s">
        <v>56</v>
      </c>
      <c r="D189" s="19" t="s">
        <v>55</v>
      </c>
      <c r="E189" s="182"/>
      <c r="F189" s="16">
        <v>430</v>
      </c>
      <c r="G189" s="17"/>
      <c r="H189" s="18">
        <f t="shared" si="5"/>
        <v>0</v>
      </c>
      <c r="I189" s="20"/>
      <c r="J189" s="19"/>
      <c r="K189" s="35"/>
      <c r="L189" s="75"/>
      <c r="M189" s="75"/>
    </row>
    <row r="190" spans="1:13" ht="105" hidden="1">
      <c r="A190" s="181"/>
      <c r="B190" s="180"/>
      <c r="C190" s="19" t="s">
        <v>54</v>
      </c>
      <c r="D190" s="19" t="s">
        <v>53</v>
      </c>
      <c r="E190" s="182"/>
      <c r="F190" s="16">
        <v>431</v>
      </c>
      <c r="G190" s="17"/>
      <c r="H190" s="18">
        <f t="shared" si="5"/>
        <v>0</v>
      </c>
      <c r="I190" s="20"/>
      <c r="J190" s="19"/>
      <c r="K190" s="35"/>
      <c r="L190" s="75"/>
      <c r="M190" s="75"/>
    </row>
    <row r="191" spans="1:13" ht="150" hidden="1">
      <c r="A191" s="181"/>
      <c r="B191" s="180"/>
      <c r="C191" s="19" t="s">
        <v>52</v>
      </c>
      <c r="D191" s="19" t="s">
        <v>51</v>
      </c>
      <c r="E191" s="182"/>
      <c r="F191" s="16">
        <v>432</v>
      </c>
      <c r="G191" s="17"/>
      <c r="H191" s="18">
        <f t="shared" si="5"/>
        <v>0</v>
      </c>
      <c r="I191" s="20"/>
      <c r="J191" s="19"/>
      <c r="K191" s="35"/>
      <c r="L191" s="75"/>
      <c r="M191" s="75"/>
    </row>
    <row r="192" spans="1:13" ht="60" hidden="1">
      <c r="A192" s="181"/>
      <c r="B192" s="180"/>
      <c r="C192" s="19" t="s">
        <v>50</v>
      </c>
      <c r="D192" s="19" t="s">
        <v>49</v>
      </c>
      <c r="E192" s="182"/>
      <c r="F192" s="16">
        <v>433</v>
      </c>
      <c r="G192" s="17"/>
      <c r="H192" s="18">
        <f t="shared" si="5"/>
        <v>0</v>
      </c>
      <c r="I192" s="20"/>
      <c r="J192" s="19"/>
      <c r="K192" s="35"/>
      <c r="L192" s="75"/>
      <c r="M192" s="75"/>
    </row>
    <row r="193" spans="1:13" ht="60" hidden="1">
      <c r="A193" s="181"/>
      <c r="B193" s="180"/>
      <c r="C193" s="19" t="s">
        <v>48</v>
      </c>
      <c r="D193" s="19" t="s">
        <v>47</v>
      </c>
      <c r="E193" s="182"/>
      <c r="F193" s="16">
        <v>434</v>
      </c>
      <c r="G193" s="17"/>
      <c r="H193" s="18">
        <f t="shared" si="5"/>
        <v>0</v>
      </c>
      <c r="I193" s="20"/>
      <c r="J193" s="19"/>
      <c r="K193" s="35"/>
      <c r="L193" s="75"/>
      <c r="M193" s="75"/>
    </row>
    <row r="194" spans="1:13" ht="90" hidden="1">
      <c r="A194" s="181"/>
      <c r="B194" s="180"/>
      <c r="C194" s="19" t="s">
        <v>46</v>
      </c>
      <c r="D194" s="19" t="s">
        <v>45</v>
      </c>
      <c r="E194" s="182"/>
      <c r="F194" s="16">
        <v>435</v>
      </c>
      <c r="G194" s="17"/>
      <c r="H194" s="18">
        <f t="shared" si="5"/>
        <v>0</v>
      </c>
      <c r="I194" s="20"/>
      <c r="J194" s="19"/>
      <c r="K194" s="35"/>
      <c r="L194" s="75"/>
      <c r="M194" s="75"/>
    </row>
    <row r="195" spans="1:13" ht="90" hidden="1">
      <c r="A195" s="181"/>
      <c r="B195" s="180"/>
      <c r="C195" s="19" t="s">
        <v>44</v>
      </c>
      <c r="D195" s="19" t="s">
        <v>43</v>
      </c>
      <c r="E195" s="182"/>
      <c r="F195" s="16">
        <v>436</v>
      </c>
      <c r="G195" s="17"/>
      <c r="H195" s="18">
        <f t="shared" si="5"/>
        <v>0</v>
      </c>
      <c r="I195" s="20"/>
      <c r="J195" s="19"/>
      <c r="K195" s="35"/>
      <c r="L195" s="75"/>
      <c r="M195" s="75"/>
    </row>
    <row r="196" spans="1:13" ht="75" hidden="1">
      <c r="A196" s="181"/>
      <c r="B196" s="180"/>
      <c r="C196" s="19" t="s">
        <v>42</v>
      </c>
      <c r="D196" s="19" t="s">
        <v>41</v>
      </c>
      <c r="E196" s="182"/>
      <c r="F196" s="16">
        <v>437</v>
      </c>
      <c r="G196" s="17"/>
      <c r="H196" s="18">
        <f t="shared" si="5"/>
        <v>0</v>
      </c>
      <c r="I196" s="20"/>
      <c r="J196" s="19"/>
      <c r="K196" s="35"/>
      <c r="L196" s="75"/>
      <c r="M196" s="75"/>
    </row>
    <row r="197" spans="1:13" ht="105" hidden="1">
      <c r="A197" s="181"/>
      <c r="B197" s="180"/>
      <c r="C197" s="19" t="s">
        <v>40</v>
      </c>
      <c r="D197" s="19" t="s">
        <v>39</v>
      </c>
      <c r="E197" s="182"/>
      <c r="F197" s="16">
        <v>438</v>
      </c>
      <c r="G197" s="17"/>
      <c r="H197" s="18">
        <f t="shared" si="5"/>
        <v>0</v>
      </c>
      <c r="I197" s="20"/>
      <c r="J197" s="19"/>
      <c r="K197" s="35"/>
      <c r="L197" s="75"/>
      <c r="M197" s="75"/>
    </row>
    <row r="198" spans="1:13" s="77" customFormat="1" ht="126" hidden="1">
      <c r="A198" s="177" t="s">
        <v>38</v>
      </c>
      <c r="B198" s="36" t="s">
        <v>37</v>
      </c>
      <c r="C198" s="36" t="s">
        <v>36</v>
      </c>
      <c r="D198" s="37" t="s">
        <v>35</v>
      </c>
      <c r="E198" s="38" t="s">
        <v>34</v>
      </c>
      <c r="F198" s="39"/>
      <c r="G198" s="40"/>
      <c r="H198" s="18">
        <f t="shared" si="5"/>
        <v>0</v>
      </c>
      <c r="I198" s="20"/>
      <c r="J198" s="41"/>
      <c r="K198" s="37"/>
      <c r="L198" s="76"/>
      <c r="M198" s="76"/>
    </row>
    <row r="199" spans="1:13" s="77" customFormat="1" ht="173.25" hidden="1">
      <c r="A199" s="177"/>
      <c r="B199" s="36" t="s">
        <v>33</v>
      </c>
      <c r="C199" s="41" t="s">
        <v>32</v>
      </c>
      <c r="D199" s="41" t="s">
        <v>31</v>
      </c>
      <c r="E199" s="38" t="s">
        <v>30</v>
      </c>
      <c r="F199" s="39">
        <v>749</v>
      </c>
      <c r="G199" s="40"/>
      <c r="H199" s="18">
        <f t="shared" si="5"/>
        <v>0</v>
      </c>
      <c r="I199" s="20"/>
      <c r="J199" s="41"/>
      <c r="K199" s="37"/>
      <c r="L199" s="76"/>
      <c r="M199" s="76"/>
    </row>
    <row r="200" spans="1:13" ht="409.5" hidden="1">
      <c r="A200" s="178" t="s">
        <v>29</v>
      </c>
      <c r="B200" s="179" t="s">
        <v>28</v>
      </c>
      <c r="C200" s="19" t="s">
        <v>27</v>
      </c>
      <c r="D200" s="19" t="s">
        <v>26</v>
      </c>
      <c r="E200" s="19" t="s">
        <v>25</v>
      </c>
      <c r="F200" s="16">
        <v>749</v>
      </c>
      <c r="G200" s="17"/>
      <c r="H200" s="18">
        <f t="shared" si="5"/>
        <v>0</v>
      </c>
      <c r="I200" s="20"/>
      <c r="J200" s="19"/>
      <c r="K200" s="35"/>
      <c r="L200" s="75"/>
      <c r="M200" s="75"/>
    </row>
    <row r="201" spans="1:13" ht="180" hidden="1">
      <c r="A201" s="178"/>
      <c r="B201" s="179"/>
      <c r="C201" s="19" t="s">
        <v>24</v>
      </c>
      <c r="D201" s="19" t="s">
        <v>23</v>
      </c>
      <c r="E201" s="19" t="s">
        <v>22</v>
      </c>
      <c r="F201" s="26"/>
      <c r="G201" s="33"/>
      <c r="H201" s="18">
        <f t="shared" si="5"/>
        <v>0</v>
      </c>
      <c r="I201" s="20"/>
      <c r="J201" s="26"/>
      <c r="K201" s="35"/>
      <c r="L201" s="75"/>
      <c r="M201" s="75"/>
    </row>
    <row r="202" spans="1:13" ht="195" hidden="1">
      <c r="A202" s="178"/>
      <c r="B202" s="179"/>
      <c r="C202" s="19" t="s">
        <v>21</v>
      </c>
      <c r="D202" s="19" t="s">
        <v>20</v>
      </c>
      <c r="E202" s="19" t="s">
        <v>19</v>
      </c>
      <c r="F202" s="26"/>
      <c r="G202" s="33"/>
      <c r="H202" s="18">
        <f t="shared" si="5"/>
        <v>0</v>
      </c>
      <c r="I202" s="20"/>
      <c r="J202" s="26"/>
      <c r="K202" s="35"/>
      <c r="L202" s="75"/>
      <c r="M202" s="75"/>
    </row>
    <row r="203" spans="1:13" ht="225" hidden="1">
      <c r="A203" s="178"/>
      <c r="B203" s="179"/>
      <c r="C203" s="19" t="s">
        <v>18</v>
      </c>
      <c r="D203" s="19" t="s">
        <v>17</v>
      </c>
      <c r="E203" s="19" t="s">
        <v>16</v>
      </c>
      <c r="F203" s="26"/>
      <c r="G203" s="33"/>
      <c r="H203" s="18">
        <f t="shared" si="5"/>
        <v>0</v>
      </c>
      <c r="I203" s="20"/>
      <c r="J203" s="26"/>
      <c r="K203" s="35"/>
      <c r="L203" s="75"/>
      <c r="M203" s="75"/>
    </row>
    <row r="204" spans="1:13" ht="135" hidden="1">
      <c r="A204" s="178"/>
      <c r="B204" s="179"/>
      <c r="C204" s="19" t="s">
        <v>15</v>
      </c>
      <c r="D204" s="19" t="s">
        <v>14</v>
      </c>
      <c r="E204" s="19" t="s">
        <v>13</v>
      </c>
      <c r="F204" s="26"/>
      <c r="G204" s="33"/>
      <c r="H204" s="18">
        <f t="shared" si="5"/>
        <v>0</v>
      </c>
      <c r="I204" s="20"/>
      <c r="J204" s="26"/>
      <c r="K204" s="35"/>
      <c r="L204" s="75"/>
      <c r="M204" s="75"/>
    </row>
    <row r="206" spans="1:13" hidden="1">
      <c r="A206" s="42" t="str">
        <f>B2</f>
        <v>SECRETARÍA DE GOBIERNO</v>
      </c>
    </row>
    <row r="207" spans="1:13" ht="31.5" hidden="1">
      <c r="A207" s="49" t="s">
        <v>12</v>
      </c>
      <c r="B207" s="50" t="s">
        <v>11</v>
      </c>
      <c r="C207" s="51" t="s">
        <v>10</v>
      </c>
    </row>
    <row r="208" spans="1:13" ht="38.1" hidden="1" customHeight="1">
      <c r="A208" s="52" t="s">
        <v>9</v>
      </c>
      <c r="B208" s="53">
        <f>I8</f>
        <v>0</v>
      </c>
      <c r="C208" s="54" t="str">
        <f>CONCATENATE(J8," 2- ",J9," 3- ",J10," 4- ",J11," 5- ",J13," 6- ",J14," 7- ",J15," 8- ",J16)</f>
        <v xml:space="preserve">No se evidencian los mecanismos para la atención al ciudadano  2-  3-  4-  5-  6-  7-  8- </v>
      </c>
    </row>
    <row r="209" spans="1:8" ht="38.1" hidden="1" customHeight="1">
      <c r="A209" s="52" t="s">
        <v>8</v>
      </c>
      <c r="B209" s="53">
        <f>I22</f>
        <v>0.55000000000000004</v>
      </c>
      <c r="C209" s="54" t="str">
        <f>CONCATENATE(J22," 2- ",J23," 3- ",J24," 4- ",J25," 5- ",J26," 6- ",J27," 7- ",J28," 8- ",J29," 9- ",J30," 10- ",J31)</f>
        <v xml:space="preserve">No se evidencia la publicación de los datos abiertos en formatos accesibles y reutilizables, en cuanto al portal de datos abiertos no se observa la publicación en el portal 2-  3- En el enlace relacionado se observa la publicación de informes del observatorio de seguridad y convivencia pero de la vigencia 2019 4- No se observan convocatorias vigentes 5-  6-  7-  8- No se evidencian eventos 9- En el enlace relacionado se observa un Excel con un programa dirigido a jóvenes, pero no se observa información sobre la secretaría dirigida a este tipo de población de forma didactica. 10- </v>
      </c>
      <c r="E209" s="55" t="s">
        <v>429</v>
      </c>
      <c r="F209" s="55"/>
      <c r="G209" s="56">
        <f>COUNTIF($G$8:$G$154,"SI")</f>
        <v>17</v>
      </c>
      <c r="H209" s="57">
        <f>(G209*100%)/$G$213</f>
        <v>0.2</v>
      </c>
    </row>
    <row r="210" spans="1:8" ht="38.1" hidden="1" customHeight="1">
      <c r="A210" s="52" t="s">
        <v>7</v>
      </c>
      <c r="B210" s="53">
        <f>I32</f>
        <v>0.59375</v>
      </c>
      <c r="C210" s="54" t="str">
        <f>CONCATENATE(J32," 2- ",J33," 3- ",J34," 4- ",J35," 5- ",J36," 6- ",J37," 7- ",J39," 8- ",J40," 9- ",J41," 10- ",J42," 11- ",J43," 12- ",J44," 13- ",J45," 14- ",J46," 15- ",J47," 16- ",J48," 17- ",J49," 18- ",J50," 19- ",J51," 20- ",J52)</f>
        <v xml:space="preserve">La misión no coincide con la del decreto 437 del 25 de septiembre de 2020 2- Las funciones no coinciden con la del decreto 437 del 25 de septiembre de 2020 3- En el enlace relacionado se encuentra desactualizada 4-  5-  6-  7- No se observa el enlace con el Sistema de Información de Empleo Público – SIGEP, es importante tener en cuenta que la información en SIGEP debe estar actualizada 8-  9-  10-  11-  12-  13-  14-  15-  16-  17-  18-  19-  20- </v>
      </c>
      <c r="E210" s="55" t="s">
        <v>405</v>
      </c>
      <c r="F210" s="55"/>
      <c r="G210" s="56">
        <f>COUNTIF($G$8:$G$154,"NO")</f>
        <v>52</v>
      </c>
      <c r="H210" s="57">
        <f t="shared" ref="H210:H212" si="6">(G210*100%)/$G$213</f>
        <v>0.61176470588235299</v>
      </c>
    </row>
    <row r="211" spans="1:8" ht="38.1" hidden="1" customHeight="1">
      <c r="A211" s="52" t="s">
        <v>6</v>
      </c>
      <c r="B211" s="53">
        <f>I54</f>
        <v>0.5</v>
      </c>
      <c r="C211" s="54" t="str">
        <f>CONCATENATE(J54," 2- ",J62," 3- ",J63," 4- ",J65)</f>
        <v xml:space="preserve">En el enlace relacionado solo existe una  sentencia, la cual esta desactualizada, en cuanto al segundo enlace se observa un archivo en Excel con un listado de normas, pero al acceder los link no funcionan. Es importante realizar la publicación de la normatividad emitida y la que esta vinculada al proceso del cual la entidad es líder, el listado de la normatividad debe tener  el Tipo de Norma, Fecha de expedición, Descripción corta y Enlace para su consulta, si están vigentes o no. 2-  3-  4- </v>
      </c>
      <c r="E211" s="55" t="s">
        <v>430</v>
      </c>
      <c r="F211" s="55"/>
      <c r="G211" s="56">
        <f>COUNTIF($G$8:$G$154,"PARCIAL")</f>
        <v>14</v>
      </c>
      <c r="H211" s="57">
        <f t="shared" si="6"/>
        <v>0.16470588235294117</v>
      </c>
    </row>
    <row r="212" spans="1:8" ht="38.1" hidden="1" customHeight="1">
      <c r="A212" s="52" t="s">
        <v>5</v>
      </c>
      <c r="B212" s="53">
        <f>I83</f>
        <v>0</v>
      </c>
      <c r="C212" s="54" t="str">
        <f>CONCATENATE(" 1- ",J83)</f>
        <v xml:space="preserve"> 1- </v>
      </c>
      <c r="E212" s="55" t="s">
        <v>431</v>
      </c>
      <c r="F212" s="55"/>
      <c r="G212" s="56">
        <f>COUNTIF($G$8:$G$154,"NO APLICA")</f>
        <v>2</v>
      </c>
      <c r="H212" s="57">
        <f t="shared" si="6"/>
        <v>2.3529411764705882E-2</v>
      </c>
    </row>
    <row r="213" spans="1:8" ht="38.1" hidden="1" customHeight="1">
      <c r="A213" s="52" t="s">
        <v>4</v>
      </c>
      <c r="B213" s="53">
        <f>I90</f>
        <v>0.41666666666666669</v>
      </c>
      <c r="C213" s="54" t="str">
        <f>CONCATENATE(J90," 2- ",J92," 3- ",J93," 4- ",J94," 5- ",J95," 6- ",J96," 7- ",J97," 8- ",J101)</f>
        <v xml:space="preserve"> 2-  3-  4-  5-  6- Se observan un plan de mejoramiento de vigencia anterior, es imporntante realizar la publicación de los planes vigentes y realizar el enlace al sitio web del organismo de control en donde se encuentren los informes que éste ha elaborado sobre la entidad. 7-  8- Es importante realizar la publicación de Normas, políticas, programas y proyectos dirigidos a población vulnerable de acuerdo con su misión y la normatividad aplicable y mantenerla actualizada.</v>
      </c>
      <c r="E213" s="58">
        <v>87</v>
      </c>
      <c r="F213" s="26"/>
      <c r="G213" s="59">
        <f>SUM(G209:G212)</f>
        <v>85</v>
      </c>
      <c r="H213" s="60"/>
    </row>
    <row r="214" spans="1:8" ht="38.1" hidden="1" customHeight="1">
      <c r="A214" s="52" t="s">
        <v>3</v>
      </c>
      <c r="B214" s="53">
        <f>I107</f>
        <v>0.83333333333333337</v>
      </c>
      <c r="C214" s="54" t="str">
        <f>CONCATENATE(J107," 2- ",J108," 3- ",J110)</f>
        <v>Se evidencia la publicación de varias páginas de contratación de vigencias anteriores, es importante no generar confusiones. 2-  3- No se evidencio la publicación del plan de adquisiciones a través  el enlace que direccione al PAA en SECOP, pero en el enlace relacionado se observan la publicación de los planes de vigencias anteriores</v>
      </c>
      <c r="E214" s="61"/>
      <c r="F214" s="61"/>
      <c r="G214" s="59">
        <f>E213-G213</f>
        <v>2</v>
      </c>
      <c r="H214" s="60"/>
    </row>
    <row r="215" spans="1:8" ht="38.1" hidden="1" customHeight="1">
      <c r="A215" s="52" t="s">
        <v>2</v>
      </c>
      <c r="B215" s="53">
        <f>I111</f>
        <v>0.5</v>
      </c>
      <c r="C215" s="54" t="str">
        <f>CONCATENATE(J111," 2- ",J112," 3- ",J113," 4- ",J114," 5- ",J115)</f>
        <v xml:space="preserve">En el momento de la revisión se observo que los vínculos al portal de trámites no están visibles, es importante realizar la revisión de estos links  2-  3-  4-  5- </v>
      </c>
      <c r="E215" s="62">
        <v>1</v>
      </c>
      <c r="G215" s="63"/>
    </row>
    <row r="216" spans="1:8" ht="38.1" hidden="1" customHeight="1">
      <c r="A216" s="52" t="s">
        <v>1</v>
      </c>
      <c r="B216" s="53">
        <f>I116</f>
        <v>0</v>
      </c>
      <c r="C216" s="54" t="str">
        <f>CONCATENATE(J117," 2- ",J120," 3- ",J121," - ",J122," 4- ",J123," - ",J124," 5- ",J125," 6- ",J126," 10- ",J127," 7- ",J130," 3- ",J131," 8- ",J132," 9- ",J133," 10- ",J134," 11- ",J135," 12- ",J136," 13- ",J137," 14- ",J139," 15- ",J140," 16- ",J141," 17- ",J142," 18- ",J143," 19- ",J146," 20- ",J147," 21- ",J148," 22- ",J149," 23- ",J150," 24- ",J151," 25- ",J152," 26- ",J153," 27- ",J154)</f>
        <v xml:space="preserve">El Índice de información Clasificada y Reservada es el inventario de la información pública generada, obtenida, adquirida o controlada por la entidad con las características es importante realizar la publicación de este registro de activos 2-  3-  -  4-  -  5-  6-  10- El Índice de información Clasificada y Reservada es el inventario de la información pública generada, obtenida, adquirida o controlada por la entidad con las características es importante realizar la publicación de este índice 7-  3-  8-  9-  10-  11-  12-  13-  14-  15-  16-  17-  18- El Índice de información Clasificada y Reservada es el inventario de la información pública generada, obtenida, adquirida o controlada por la entidad con las características es importante realizar la publicación de este esquema de publicación de información
 19-  20-  21-  22-  23-  24-  25-  26-  27- </v>
      </c>
      <c r="E216" s="62">
        <f>B217</f>
        <v>0.37708333333333338</v>
      </c>
      <c r="F216" s="64"/>
      <c r="G216" s="65">
        <f>E215-E216</f>
        <v>0.62291666666666656</v>
      </c>
    </row>
    <row r="217" spans="1:8" ht="15.75" hidden="1">
      <c r="A217" s="66" t="s">
        <v>0</v>
      </c>
      <c r="B217" s="67">
        <f>AVERAGE(B208:B216)</f>
        <v>0.37708333333333338</v>
      </c>
      <c r="C217" s="67"/>
    </row>
  </sheetData>
  <sheetProtection algorithmName="SHA-512" hashValue="TjUR75VIMwHTx/nZFQlcmCIuwTos2d5yb58jsqEBoBY5y8S5Y6USoDc77eXPOGH9aUAz7d582c09/Ch1JHsBGA==" saltValue="GBFku1ZptpZwaFgauGljIQ==" spinCount="100000" sheet="1" objects="1" scenarios="1"/>
  <mergeCells count="131">
    <mergeCell ref="A1:J1"/>
    <mergeCell ref="A5:C5"/>
    <mergeCell ref="G5:I5"/>
    <mergeCell ref="J5:J6"/>
    <mergeCell ref="A7:A21"/>
    <mergeCell ref="B8:B12"/>
    <mergeCell ref="E8:E12"/>
    <mergeCell ref="I8:I16"/>
    <mergeCell ref="A22:A31"/>
    <mergeCell ref="B22:B23"/>
    <mergeCell ref="E22:E23"/>
    <mergeCell ref="I22:I31"/>
    <mergeCell ref="L22:L31"/>
    <mergeCell ref="M22:M31"/>
    <mergeCell ref="L8:L16"/>
    <mergeCell ref="M8:M16"/>
    <mergeCell ref="B13:B16"/>
    <mergeCell ref="E13:E16"/>
    <mergeCell ref="B17:B20"/>
    <mergeCell ref="E17:E20"/>
    <mergeCell ref="L54:L65"/>
    <mergeCell ref="M54:M65"/>
    <mergeCell ref="B62:B64"/>
    <mergeCell ref="E62:E64"/>
    <mergeCell ref="K54:K65"/>
    <mergeCell ref="A32:A53"/>
    <mergeCell ref="I32:I52"/>
    <mergeCell ref="L32:L52"/>
    <mergeCell ref="M32:M52"/>
    <mergeCell ref="B35:B37"/>
    <mergeCell ref="E35:E37"/>
    <mergeCell ref="B39:B50"/>
    <mergeCell ref="E39:E50"/>
    <mergeCell ref="G40:G41"/>
    <mergeCell ref="H40:H41"/>
    <mergeCell ref="L107:L110"/>
    <mergeCell ref="M107:M110"/>
    <mergeCell ref="A111:A115"/>
    <mergeCell ref="B111:B115"/>
    <mergeCell ref="E111:E115"/>
    <mergeCell ref="G111:G112"/>
    <mergeCell ref="H111:H112"/>
    <mergeCell ref="I111:I115"/>
    <mergeCell ref="J90:J92"/>
    <mergeCell ref="L90:L101"/>
    <mergeCell ref="M90:M101"/>
    <mergeCell ref="B96:B97"/>
    <mergeCell ref="E96:E97"/>
    <mergeCell ref="B98:B100"/>
    <mergeCell ref="E98:E100"/>
    <mergeCell ref="A90:A106"/>
    <mergeCell ref="B90:B94"/>
    <mergeCell ref="E90:E94"/>
    <mergeCell ref="G90:G92"/>
    <mergeCell ref="H90:H92"/>
    <mergeCell ref="I90:I101"/>
    <mergeCell ref="B102:B106"/>
    <mergeCell ref="E102:E106"/>
    <mergeCell ref="L111:L115"/>
    <mergeCell ref="M111:M115"/>
    <mergeCell ref="A116:A169"/>
    <mergeCell ref="I116:I154"/>
    <mergeCell ref="B117:B126"/>
    <mergeCell ref="E117:E126"/>
    <mergeCell ref="G117:G118"/>
    <mergeCell ref="H117:H118"/>
    <mergeCell ref="J117:J126"/>
    <mergeCell ref="L117:L126"/>
    <mergeCell ref="M117:M126"/>
    <mergeCell ref="B127:B142"/>
    <mergeCell ref="E127:E142"/>
    <mergeCell ref="G127:G128"/>
    <mergeCell ref="H127:H128"/>
    <mergeCell ref="J127:J142"/>
    <mergeCell ref="K127:K142"/>
    <mergeCell ref="L127:L142"/>
    <mergeCell ref="M127:M142"/>
    <mergeCell ref="B143:B154"/>
    <mergeCell ref="E143:E154"/>
    <mergeCell ref="G143:G144"/>
    <mergeCell ref="H143:H144"/>
    <mergeCell ref="J143:J154"/>
    <mergeCell ref="K143:K154"/>
    <mergeCell ref="L143:L154"/>
    <mergeCell ref="M143:M154"/>
    <mergeCell ref="A200:A204"/>
    <mergeCell ref="B200:B204"/>
    <mergeCell ref="J8:J16"/>
    <mergeCell ref="K8:K16"/>
    <mergeCell ref="J22:J23"/>
    <mergeCell ref="K22:K23"/>
    <mergeCell ref="K39:K50"/>
    <mergeCell ref="J39:J50"/>
    <mergeCell ref="B161:B162"/>
    <mergeCell ref="E161:E162"/>
    <mergeCell ref="B164:B169"/>
    <mergeCell ref="E164:E169"/>
    <mergeCell ref="A170:A197"/>
    <mergeCell ref="B171:B197"/>
    <mergeCell ref="E171:E174"/>
    <mergeCell ref="E176:E197"/>
    <mergeCell ref="B155:B156"/>
    <mergeCell ref="E155:E156"/>
    <mergeCell ref="B157:B158"/>
    <mergeCell ref="E157:E158"/>
    <mergeCell ref="B159:B160"/>
    <mergeCell ref="E159:E160"/>
    <mergeCell ref="K117:K126"/>
    <mergeCell ref="A107:A110"/>
    <mergeCell ref="J111:J115"/>
    <mergeCell ref="K111:K115"/>
    <mergeCell ref="J54:J65"/>
    <mergeCell ref="K90:K92"/>
    <mergeCell ref="J96:J97"/>
    <mergeCell ref="K96:K97"/>
    <mergeCell ref="K107:K108"/>
    <mergeCell ref="J107:J108"/>
    <mergeCell ref="A54:A65"/>
    <mergeCell ref="B54:B61"/>
    <mergeCell ref="E54:E61"/>
    <mergeCell ref="I54:I65"/>
    <mergeCell ref="A198:A199"/>
    <mergeCell ref="I107:I110"/>
    <mergeCell ref="A66:A89"/>
    <mergeCell ref="B66:B73"/>
    <mergeCell ref="E66:E73"/>
    <mergeCell ref="B74:B82"/>
    <mergeCell ref="E74:E82"/>
    <mergeCell ref="J75:J82"/>
    <mergeCell ref="B85:B88"/>
    <mergeCell ref="E85:E88"/>
  </mergeCells>
  <hyperlinks>
    <hyperlink ref="K22" r:id="rId1"/>
    <hyperlink ref="K24" r:id="rId2"/>
    <hyperlink ref="K25" r:id="rId3"/>
    <hyperlink ref="K26" r:id="rId4"/>
    <hyperlink ref="K101" r:id="rId5"/>
    <hyperlink ref="K27" r:id="rId6"/>
    <hyperlink ref="K28" r:id="rId7"/>
    <hyperlink ref="K30" r:id="rId8"/>
    <hyperlink ref="K31" r:id="rId9"/>
    <hyperlink ref="K32" r:id="rId10"/>
    <hyperlink ref="K33" r:id="rId11"/>
    <hyperlink ref="K34" r:id="rId12"/>
    <hyperlink ref="K35" r:id="rId13"/>
    <hyperlink ref="K38" r:id="rId14"/>
    <hyperlink ref="K39" r:id="rId15"/>
    <hyperlink ref="K52" r:id="rId16"/>
    <hyperlink ref="K54" r:id="rId17" display="http://www.cundinamarca.gov.co/Home/SecretariasEntidades.gc/Secretariadegobierno/SecdeGobDespliegue/ascentrodoc_contenidos/csecreedu_centrodoc_documentos"/>
    <hyperlink ref="K83" r:id="rId18"/>
    <hyperlink ref="K90" r:id="rId19"/>
    <hyperlink ref="K96" r:id="rId20"/>
    <hyperlink ref="K107" r:id="rId21"/>
    <hyperlink ref="K110" r:id="rId22"/>
    <hyperlink ref="K111" r:id="rId23"/>
  </hyperlinks>
  <pageMargins left="0.7" right="0.7" top="0.75" bottom="0.75" header="0.51180555555555496" footer="0.51180555555555496"/>
  <pageSetup firstPageNumber="0" orientation="portrait" horizontalDpi="300" verticalDpi="300" r:id="rId24"/>
  <tableParts count="1">
    <tablePart r:id="rId25"/>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Lista!$A$1:$A$4</xm:f>
          </x14:formula1>
          <xm:sqref>G8:G154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zoomScaleNormal="100" zoomScaleSheetLayoutView="70" workbookViewId="0">
      <pane xSplit="2" ySplit="7" topLeftCell="C8" activePane="bottomRight" state="frozen"/>
      <selection pane="topRight" activeCell="C1" sqref="C1"/>
      <selection pane="bottomLeft" activeCell="A8" sqref="A8"/>
      <selection pane="bottomRight" activeCell="L90" sqref="L90:L101"/>
    </sheetView>
  </sheetViews>
  <sheetFormatPr baseColWidth="10" defaultColWidth="9.140625" defaultRowHeight="15"/>
  <cols>
    <col min="1" max="1" width="27.140625" style="42" customWidth="1"/>
    <col min="2" max="2" width="20" style="43" customWidth="1"/>
    <col min="3" max="3" width="38.7109375" style="43" customWidth="1"/>
    <col min="4" max="4" width="51" style="43" bestFit="1" customWidth="1"/>
    <col min="5" max="5" width="13.85546875" style="43" customWidth="1"/>
    <col min="6" max="6" width="11.42578125" style="43" hidden="1" customWidth="1"/>
    <col min="7" max="7" width="10.42578125" style="44" bestFit="1" customWidth="1"/>
    <col min="8" max="8" width="10.42578125" style="45" bestFit="1" customWidth="1"/>
    <col min="9" max="9" width="9.7109375" style="46" bestFit="1" customWidth="1"/>
    <col min="10" max="10" width="46.28515625" style="47" customWidth="1"/>
    <col min="11" max="11" width="49.85546875" style="48" customWidth="1"/>
    <col min="12" max="12" width="31" style="9" customWidth="1"/>
    <col min="13" max="13" width="54.140625" style="9" customWidth="1"/>
    <col min="14" max="16384" width="9.140625" style="9"/>
  </cols>
  <sheetData>
    <row r="1" spans="1:13">
      <c r="A1" s="205" t="s">
        <v>428</v>
      </c>
      <c r="B1" s="205"/>
      <c r="C1" s="205"/>
      <c r="D1" s="205"/>
      <c r="E1" s="205"/>
      <c r="F1" s="205"/>
      <c r="G1" s="205"/>
      <c r="H1" s="205"/>
      <c r="I1" s="205"/>
      <c r="J1" s="205"/>
    </row>
    <row r="2" spans="1:13">
      <c r="A2" s="78" t="s">
        <v>427</v>
      </c>
      <c r="B2" s="79" t="s">
        <v>851</v>
      </c>
    </row>
    <row r="3" spans="1:13" ht="15.75" hidden="1" customHeight="1">
      <c r="A3" s="78" t="s">
        <v>426</v>
      </c>
      <c r="B3" s="80"/>
      <c r="C3" s="80"/>
      <c r="D3" s="80"/>
    </row>
    <row r="4" spans="1:13">
      <c r="A4" s="42" t="s">
        <v>425</v>
      </c>
      <c r="B4" s="81">
        <v>44348</v>
      </c>
    </row>
    <row r="5" spans="1:13" ht="15.95" customHeight="1">
      <c r="A5" s="206" t="s">
        <v>424</v>
      </c>
      <c r="B5" s="206"/>
      <c r="C5" s="206"/>
      <c r="D5" s="11" t="s">
        <v>423</v>
      </c>
      <c r="E5" s="11" t="s">
        <v>422</v>
      </c>
      <c r="F5" s="11" t="s">
        <v>421</v>
      </c>
      <c r="G5" s="207" t="s">
        <v>420</v>
      </c>
      <c r="H5" s="207"/>
      <c r="I5" s="207"/>
      <c r="J5" s="208" t="s">
        <v>419</v>
      </c>
      <c r="K5" s="12" t="s">
        <v>418</v>
      </c>
      <c r="L5" s="73" t="s">
        <v>1004</v>
      </c>
      <c r="M5" s="73" t="s">
        <v>416</v>
      </c>
    </row>
    <row r="6" spans="1:13" ht="15.95" customHeight="1">
      <c r="A6" s="11" t="s">
        <v>12</v>
      </c>
      <c r="B6" s="11" t="s">
        <v>415</v>
      </c>
      <c r="C6" s="11" t="s">
        <v>414</v>
      </c>
      <c r="D6" s="11"/>
      <c r="E6" s="11"/>
      <c r="F6" s="11"/>
      <c r="G6" s="13" t="s">
        <v>413</v>
      </c>
      <c r="H6" s="14" t="s">
        <v>412</v>
      </c>
      <c r="I6" s="12" t="s">
        <v>411</v>
      </c>
      <c r="J6" s="209"/>
      <c r="K6" s="15"/>
      <c r="L6" s="74"/>
      <c r="M6" s="74"/>
    </row>
    <row r="7" spans="1:13" ht="30" hidden="1">
      <c r="A7" s="183" t="s">
        <v>410</v>
      </c>
      <c r="B7" s="19" t="s">
        <v>409</v>
      </c>
      <c r="C7" s="19" t="s">
        <v>408</v>
      </c>
      <c r="D7" s="19" t="s">
        <v>407</v>
      </c>
      <c r="E7" s="19" t="s">
        <v>406</v>
      </c>
      <c r="F7" s="16">
        <v>353</v>
      </c>
      <c r="G7" s="17" t="s">
        <v>405</v>
      </c>
      <c r="H7" s="18">
        <f t="shared" ref="H7:H35" si="0">IF(G7="SI",1,IF(G7="PARCIAL",0.5,IF(G7="NO APLICA","",0)))</f>
        <v>0</v>
      </c>
      <c r="I7" s="20"/>
      <c r="J7" s="19"/>
      <c r="K7" s="35"/>
      <c r="L7" s="75"/>
      <c r="M7" s="75"/>
    </row>
    <row r="8" spans="1:13" ht="45">
      <c r="A8" s="183"/>
      <c r="B8" s="180" t="s">
        <v>404</v>
      </c>
      <c r="C8" s="19" t="s">
        <v>403</v>
      </c>
      <c r="D8" s="19" t="s">
        <v>402</v>
      </c>
      <c r="E8" s="180" t="s">
        <v>337</v>
      </c>
      <c r="F8" s="16">
        <v>200</v>
      </c>
      <c r="G8" s="17" t="s">
        <v>429</v>
      </c>
      <c r="H8" s="18">
        <f t="shared" si="0"/>
        <v>1</v>
      </c>
      <c r="I8" s="184">
        <f>AVERAGE(H8,H9,H10,H13,H15,H16)</f>
        <v>0.9</v>
      </c>
      <c r="J8" s="19"/>
      <c r="K8" s="21" t="s">
        <v>733</v>
      </c>
      <c r="L8" s="168"/>
      <c r="M8" s="168"/>
    </row>
    <row r="9" spans="1:13" ht="60">
      <c r="A9" s="183"/>
      <c r="B9" s="180"/>
      <c r="C9" s="19" t="s">
        <v>401</v>
      </c>
      <c r="D9" s="19" t="s">
        <v>400</v>
      </c>
      <c r="E9" s="180"/>
      <c r="F9" s="16">
        <v>201</v>
      </c>
      <c r="G9" s="17" t="s">
        <v>429</v>
      </c>
      <c r="H9" s="18">
        <f t="shared" si="0"/>
        <v>1</v>
      </c>
      <c r="I9" s="184"/>
      <c r="J9" s="19" t="s">
        <v>1006</v>
      </c>
      <c r="K9" s="21" t="s">
        <v>733</v>
      </c>
      <c r="L9" s="169"/>
      <c r="M9" s="169"/>
    </row>
    <row r="10" spans="1:13" ht="45">
      <c r="A10" s="183"/>
      <c r="B10" s="180"/>
      <c r="C10" s="19" t="s">
        <v>399</v>
      </c>
      <c r="D10" s="19"/>
      <c r="E10" s="180"/>
      <c r="F10" s="16">
        <v>202</v>
      </c>
      <c r="G10" s="17" t="s">
        <v>430</v>
      </c>
      <c r="H10" s="18">
        <f t="shared" si="0"/>
        <v>0.5</v>
      </c>
      <c r="I10" s="184"/>
      <c r="J10" s="19" t="s">
        <v>1005</v>
      </c>
      <c r="K10" s="21" t="s">
        <v>733</v>
      </c>
      <c r="L10" s="169"/>
      <c r="M10" s="169"/>
    </row>
    <row r="11" spans="1:13" hidden="1">
      <c r="A11" s="183"/>
      <c r="B11" s="180"/>
      <c r="C11" s="19" t="s">
        <v>398</v>
      </c>
      <c r="D11" s="19" t="s">
        <v>397</v>
      </c>
      <c r="E11" s="180"/>
      <c r="F11" s="16">
        <v>203</v>
      </c>
      <c r="G11" s="17"/>
      <c r="H11" s="18">
        <f t="shared" si="0"/>
        <v>0</v>
      </c>
      <c r="I11" s="184"/>
      <c r="J11" s="19"/>
      <c r="K11" s="35"/>
      <c r="L11" s="169"/>
      <c r="M11" s="169"/>
    </row>
    <row r="12" spans="1:13" ht="90" hidden="1" customHeight="1">
      <c r="A12" s="183"/>
      <c r="B12" s="180"/>
      <c r="C12" s="19" t="s">
        <v>396</v>
      </c>
      <c r="D12" s="19" t="s">
        <v>395</v>
      </c>
      <c r="E12" s="180"/>
      <c r="F12" s="16">
        <v>204</v>
      </c>
      <c r="G12" s="17"/>
      <c r="H12" s="18">
        <f t="shared" si="0"/>
        <v>0</v>
      </c>
      <c r="I12" s="184"/>
      <c r="J12" s="19"/>
      <c r="K12" s="35"/>
      <c r="L12" s="169"/>
      <c r="M12" s="169"/>
    </row>
    <row r="13" spans="1:13" ht="45">
      <c r="A13" s="183"/>
      <c r="B13" s="180" t="s">
        <v>394</v>
      </c>
      <c r="C13" s="19" t="s">
        <v>393</v>
      </c>
      <c r="D13" s="19" t="s">
        <v>392</v>
      </c>
      <c r="E13" s="180" t="s">
        <v>391</v>
      </c>
      <c r="F13" s="16">
        <v>205</v>
      </c>
      <c r="G13" s="17" t="s">
        <v>429</v>
      </c>
      <c r="H13" s="18">
        <f t="shared" si="0"/>
        <v>1</v>
      </c>
      <c r="I13" s="184"/>
      <c r="J13" s="19"/>
      <c r="K13" s="21" t="s">
        <v>733</v>
      </c>
      <c r="L13" s="169"/>
      <c r="M13" s="169"/>
    </row>
    <row r="14" spans="1:13" ht="45" hidden="1">
      <c r="A14" s="183"/>
      <c r="B14" s="180"/>
      <c r="C14" s="19" t="s">
        <v>390</v>
      </c>
      <c r="D14" s="19" t="s">
        <v>389</v>
      </c>
      <c r="E14" s="180"/>
      <c r="F14" s="16">
        <v>206</v>
      </c>
      <c r="G14" s="17"/>
      <c r="H14" s="18">
        <f t="shared" si="0"/>
        <v>0</v>
      </c>
      <c r="I14" s="184"/>
      <c r="J14" s="19"/>
      <c r="K14" s="35"/>
      <c r="L14" s="169"/>
      <c r="M14" s="169"/>
    </row>
    <row r="15" spans="1:13" ht="45">
      <c r="A15" s="183"/>
      <c r="B15" s="180"/>
      <c r="C15" s="19" t="s">
        <v>388</v>
      </c>
      <c r="D15" s="19"/>
      <c r="E15" s="180"/>
      <c r="F15" s="16">
        <v>207</v>
      </c>
      <c r="G15" s="17" t="s">
        <v>429</v>
      </c>
      <c r="H15" s="18">
        <f t="shared" si="0"/>
        <v>1</v>
      </c>
      <c r="I15" s="184"/>
      <c r="J15" s="19"/>
      <c r="K15" s="21" t="s">
        <v>733</v>
      </c>
      <c r="L15" s="169"/>
      <c r="M15" s="169"/>
    </row>
    <row r="16" spans="1:13" ht="30">
      <c r="A16" s="183"/>
      <c r="B16" s="180"/>
      <c r="C16" s="19" t="s">
        <v>387</v>
      </c>
      <c r="D16" s="19" t="s">
        <v>386</v>
      </c>
      <c r="E16" s="180"/>
      <c r="F16" s="16">
        <v>208</v>
      </c>
      <c r="G16" s="17" t="s">
        <v>431</v>
      </c>
      <c r="H16" s="18" t="str">
        <f t="shared" si="0"/>
        <v/>
      </c>
      <c r="I16" s="184"/>
      <c r="J16" s="19"/>
      <c r="K16" s="35"/>
      <c r="L16" s="170"/>
      <c r="M16" s="170"/>
    </row>
    <row r="17" spans="1:13" ht="30" hidden="1">
      <c r="A17" s="183"/>
      <c r="B17" s="180" t="s">
        <v>385</v>
      </c>
      <c r="C17" s="19" t="s">
        <v>384</v>
      </c>
      <c r="D17" s="19"/>
      <c r="E17" s="180" t="s">
        <v>383</v>
      </c>
      <c r="F17" s="16">
        <v>209</v>
      </c>
      <c r="G17" s="17"/>
      <c r="H17" s="18">
        <f t="shared" si="0"/>
        <v>0</v>
      </c>
      <c r="I17" s="20"/>
      <c r="J17" s="19"/>
      <c r="K17" s="35"/>
      <c r="L17" s="75"/>
      <c r="M17" s="75"/>
    </row>
    <row r="18" spans="1:13" ht="30" hidden="1">
      <c r="A18" s="183"/>
      <c r="B18" s="180"/>
      <c r="C18" s="19" t="s">
        <v>382</v>
      </c>
      <c r="D18" s="19"/>
      <c r="E18" s="180"/>
      <c r="F18" s="16">
        <v>210</v>
      </c>
      <c r="G18" s="17"/>
      <c r="H18" s="18">
        <f t="shared" si="0"/>
        <v>0</v>
      </c>
      <c r="I18" s="20"/>
      <c r="J18" s="19"/>
      <c r="K18" s="35"/>
      <c r="L18" s="75"/>
      <c r="M18" s="75"/>
    </row>
    <row r="19" spans="1:13" ht="30" hidden="1">
      <c r="A19" s="183"/>
      <c r="B19" s="180"/>
      <c r="C19" s="19" t="s">
        <v>381</v>
      </c>
      <c r="D19" s="19"/>
      <c r="E19" s="180"/>
      <c r="F19" s="16">
        <v>211</v>
      </c>
      <c r="G19" s="17"/>
      <c r="H19" s="18">
        <f t="shared" si="0"/>
        <v>0</v>
      </c>
      <c r="I19" s="20"/>
      <c r="J19" s="19"/>
      <c r="K19" s="35"/>
      <c r="L19" s="75"/>
      <c r="M19" s="75"/>
    </row>
    <row r="20" spans="1:13" ht="30" hidden="1">
      <c r="A20" s="183"/>
      <c r="B20" s="180"/>
      <c r="C20" s="19" t="s">
        <v>380</v>
      </c>
      <c r="D20" s="19"/>
      <c r="E20" s="180"/>
      <c r="F20" s="16">
        <v>212</v>
      </c>
      <c r="G20" s="17"/>
      <c r="H20" s="18">
        <f t="shared" si="0"/>
        <v>0</v>
      </c>
      <c r="I20" s="20"/>
      <c r="J20" s="19"/>
      <c r="K20" s="35"/>
      <c r="L20" s="75"/>
      <c r="M20" s="75"/>
    </row>
    <row r="21" spans="1:13" ht="105" hidden="1">
      <c r="A21" s="183"/>
      <c r="B21" s="19" t="s">
        <v>379</v>
      </c>
      <c r="C21" s="19" t="s">
        <v>378</v>
      </c>
      <c r="D21" s="19" t="s">
        <v>377</v>
      </c>
      <c r="E21" s="19" t="s">
        <v>376</v>
      </c>
      <c r="F21" s="16">
        <v>213</v>
      </c>
      <c r="G21" s="17"/>
      <c r="H21" s="18">
        <f t="shared" si="0"/>
        <v>0</v>
      </c>
      <c r="I21" s="20"/>
      <c r="J21" s="19"/>
      <c r="K21" s="35"/>
      <c r="L21" s="75"/>
      <c r="M21" s="75"/>
    </row>
    <row r="22" spans="1:13" ht="105">
      <c r="A22" s="183" t="s">
        <v>375</v>
      </c>
      <c r="B22" s="180" t="s">
        <v>374</v>
      </c>
      <c r="C22" s="19" t="s">
        <v>373</v>
      </c>
      <c r="D22" s="19" t="s">
        <v>372</v>
      </c>
      <c r="E22" s="180" t="s">
        <v>371</v>
      </c>
      <c r="F22" s="16">
        <v>214</v>
      </c>
      <c r="G22" s="17" t="s">
        <v>429</v>
      </c>
      <c r="H22" s="18">
        <f t="shared" si="0"/>
        <v>1</v>
      </c>
      <c r="I22" s="184">
        <f>AVERAGE(H22,H23,H24,H25,H26,H27,H28,H29,H30,H31)</f>
        <v>0.95</v>
      </c>
      <c r="J22" s="19"/>
      <c r="K22" s="21" t="s">
        <v>724</v>
      </c>
      <c r="L22" s="168"/>
      <c r="M22" s="168"/>
    </row>
    <row r="23" spans="1:13" ht="75">
      <c r="A23" s="183"/>
      <c r="B23" s="180"/>
      <c r="C23" s="19" t="s">
        <v>370</v>
      </c>
      <c r="D23" s="19" t="s">
        <v>369</v>
      </c>
      <c r="E23" s="180"/>
      <c r="F23" s="16">
        <v>215</v>
      </c>
      <c r="G23" s="17" t="s">
        <v>429</v>
      </c>
      <c r="H23" s="18">
        <f t="shared" si="0"/>
        <v>1</v>
      </c>
      <c r="I23" s="184"/>
      <c r="J23" s="19"/>
      <c r="K23" s="21" t="s">
        <v>724</v>
      </c>
      <c r="L23" s="169"/>
      <c r="M23" s="169"/>
    </row>
    <row r="24" spans="1:13" ht="75">
      <c r="A24" s="183"/>
      <c r="B24" s="19" t="s">
        <v>368</v>
      </c>
      <c r="C24" s="19" t="s">
        <v>367</v>
      </c>
      <c r="D24" s="19" t="s">
        <v>366</v>
      </c>
      <c r="E24" s="19"/>
      <c r="F24" s="16">
        <v>216</v>
      </c>
      <c r="G24" s="17" t="s">
        <v>429</v>
      </c>
      <c r="H24" s="18">
        <f t="shared" si="0"/>
        <v>1</v>
      </c>
      <c r="I24" s="184"/>
      <c r="J24" s="19"/>
      <c r="K24" s="21" t="s">
        <v>746</v>
      </c>
      <c r="L24" s="169"/>
      <c r="M24" s="169"/>
    </row>
    <row r="25" spans="1:13" ht="75">
      <c r="A25" s="183"/>
      <c r="B25" s="19" t="s">
        <v>365</v>
      </c>
      <c r="C25" s="19" t="s">
        <v>364</v>
      </c>
      <c r="D25" s="19"/>
      <c r="E25" s="19"/>
      <c r="F25" s="16">
        <v>217</v>
      </c>
      <c r="G25" s="17" t="s">
        <v>429</v>
      </c>
      <c r="H25" s="18">
        <f t="shared" si="0"/>
        <v>1</v>
      </c>
      <c r="I25" s="184"/>
      <c r="J25" s="19" t="s">
        <v>745</v>
      </c>
      <c r="K25" s="21" t="s">
        <v>744</v>
      </c>
      <c r="L25" s="169"/>
      <c r="M25" s="169"/>
    </row>
    <row r="26" spans="1:13" ht="75">
      <c r="A26" s="183"/>
      <c r="B26" s="19" t="s">
        <v>363</v>
      </c>
      <c r="C26" s="19" t="s">
        <v>362</v>
      </c>
      <c r="D26" s="19" t="s">
        <v>361</v>
      </c>
      <c r="E26" s="19"/>
      <c r="F26" s="16">
        <v>218</v>
      </c>
      <c r="G26" s="17" t="s">
        <v>429</v>
      </c>
      <c r="H26" s="18">
        <f t="shared" si="0"/>
        <v>1</v>
      </c>
      <c r="I26" s="184"/>
      <c r="J26" s="19"/>
      <c r="K26" s="21" t="s">
        <v>743</v>
      </c>
      <c r="L26" s="169"/>
      <c r="M26" s="169"/>
    </row>
    <row r="27" spans="1:13" ht="45">
      <c r="A27" s="183"/>
      <c r="B27" s="19" t="s">
        <v>360</v>
      </c>
      <c r="C27" s="19" t="s">
        <v>359</v>
      </c>
      <c r="D27" s="19"/>
      <c r="E27" s="19"/>
      <c r="F27" s="16">
        <v>219</v>
      </c>
      <c r="G27" s="17" t="s">
        <v>429</v>
      </c>
      <c r="H27" s="18">
        <f t="shared" si="0"/>
        <v>1</v>
      </c>
      <c r="I27" s="184"/>
      <c r="J27" s="19"/>
      <c r="K27" s="21" t="s">
        <v>742</v>
      </c>
      <c r="L27" s="169"/>
      <c r="M27" s="169"/>
    </row>
    <row r="28" spans="1:13" ht="60">
      <c r="A28" s="183"/>
      <c r="B28" s="19" t="s">
        <v>358</v>
      </c>
      <c r="C28" s="19" t="s">
        <v>357</v>
      </c>
      <c r="D28" s="19"/>
      <c r="E28" s="19"/>
      <c r="F28" s="16">
        <v>220</v>
      </c>
      <c r="G28" s="17" t="s">
        <v>429</v>
      </c>
      <c r="H28" s="18">
        <f t="shared" si="0"/>
        <v>1</v>
      </c>
      <c r="I28" s="184"/>
      <c r="J28" s="19"/>
      <c r="K28" s="21" t="s">
        <v>741</v>
      </c>
      <c r="L28" s="169"/>
      <c r="M28" s="169"/>
    </row>
    <row r="29" spans="1:13" ht="45">
      <c r="A29" s="183"/>
      <c r="B29" s="19" t="s">
        <v>356</v>
      </c>
      <c r="C29" s="19" t="s">
        <v>355</v>
      </c>
      <c r="D29" s="19"/>
      <c r="E29" s="19"/>
      <c r="F29" s="16">
        <v>221</v>
      </c>
      <c r="G29" s="17" t="s">
        <v>430</v>
      </c>
      <c r="H29" s="18">
        <f t="shared" si="0"/>
        <v>0.5</v>
      </c>
      <c r="I29" s="184"/>
      <c r="J29" s="19" t="s">
        <v>920</v>
      </c>
      <c r="K29" s="35" t="s">
        <v>740</v>
      </c>
      <c r="L29" s="169"/>
      <c r="M29" s="169"/>
    </row>
    <row r="30" spans="1:13" ht="75">
      <c r="A30" s="183"/>
      <c r="B30" s="19" t="s">
        <v>354</v>
      </c>
      <c r="C30" s="19" t="s">
        <v>353</v>
      </c>
      <c r="D30" s="19"/>
      <c r="E30" s="19" t="s">
        <v>352</v>
      </c>
      <c r="F30" s="16">
        <v>222</v>
      </c>
      <c r="G30" s="17" t="s">
        <v>429</v>
      </c>
      <c r="H30" s="18">
        <f t="shared" si="0"/>
        <v>1</v>
      </c>
      <c r="I30" s="184"/>
      <c r="J30" s="19"/>
      <c r="K30" s="21" t="s">
        <v>739</v>
      </c>
      <c r="L30" s="169"/>
      <c r="M30" s="169"/>
    </row>
    <row r="31" spans="1:13" ht="45">
      <c r="A31" s="183"/>
      <c r="B31" s="19" t="s">
        <v>351</v>
      </c>
      <c r="C31" s="19" t="s">
        <v>350</v>
      </c>
      <c r="D31" s="19" t="s">
        <v>349</v>
      </c>
      <c r="E31" s="19" t="s">
        <v>345</v>
      </c>
      <c r="F31" s="16">
        <v>223</v>
      </c>
      <c r="G31" s="17" t="s">
        <v>429</v>
      </c>
      <c r="H31" s="18">
        <f t="shared" si="0"/>
        <v>1</v>
      </c>
      <c r="I31" s="184"/>
      <c r="J31" s="19"/>
      <c r="K31" s="21" t="s">
        <v>738</v>
      </c>
      <c r="L31" s="170"/>
      <c r="M31" s="170"/>
    </row>
    <row r="32" spans="1:13" ht="60">
      <c r="A32" s="183" t="s">
        <v>348</v>
      </c>
      <c r="B32" s="19" t="s">
        <v>347</v>
      </c>
      <c r="C32" s="19" t="s">
        <v>346</v>
      </c>
      <c r="D32" s="19"/>
      <c r="E32" s="19" t="s">
        <v>345</v>
      </c>
      <c r="F32" s="16">
        <v>224</v>
      </c>
      <c r="G32" s="17" t="s">
        <v>429</v>
      </c>
      <c r="H32" s="18">
        <f t="shared" si="0"/>
        <v>1</v>
      </c>
      <c r="I32" s="184">
        <f>AVERAGE(H32,H33,H34,H35,H38,H39,H40,H42,H43,H44,H45,H46,H47,H48,H49,H50,H52)</f>
        <v>0.6470588235294118</v>
      </c>
      <c r="J32" s="19" t="s">
        <v>737</v>
      </c>
      <c r="K32" s="21" t="s">
        <v>736</v>
      </c>
      <c r="L32" s="168"/>
      <c r="M32" s="168"/>
    </row>
    <row r="33" spans="1:13" ht="75">
      <c r="A33" s="183"/>
      <c r="B33" s="19" t="s">
        <v>344</v>
      </c>
      <c r="C33" s="19" t="s">
        <v>343</v>
      </c>
      <c r="D33" s="19"/>
      <c r="E33" s="19" t="s">
        <v>337</v>
      </c>
      <c r="F33" s="16">
        <v>225</v>
      </c>
      <c r="G33" s="17" t="s">
        <v>429</v>
      </c>
      <c r="H33" s="18">
        <f t="shared" si="0"/>
        <v>1</v>
      </c>
      <c r="I33" s="184"/>
      <c r="J33" s="19"/>
      <c r="K33" s="21" t="s">
        <v>735</v>
      </c>
      <c r="L33" s="169"/>
      <c r="M33" s="169"/>
    </row>
    <row r="34" spans="1:13" ht="45">
      <c r="A34" s="183"/>
      <c r="B34" s="19" t="s">
        <v>342</v>
      </c>
      <c r="C34" s="19" t="s">
        <v>341</v>
      </c>
      <c r="D34" s="19"/>
      <c r="E34" s="19" t="s">
        <v>340</v>
      </c>
      <c r="F34" s="16">
        <v>226</v>
      </c>
      <c r="G34" s="17" t="s">
        <v>429</v>
      </c>
      <c r="H34" s="18">
        <f t="shared" si="0"/>
        <v>1</v>
      </c>
      <c r="I34" s="184"/>
      <c r="J34" s="19" t="s">
        <v>1007</v>
      </c>
      <c r="K34" s="21" t="s">
        <v>734</v>
      </c>
      <c r="L34" s="169"/>
      <c r="M34" s="169"/>
    </row>
    <row r="35" spans="1:13" ht="45">
      <c r="A35" s="183"/>
      <c r="B35" s="199" t="s">
        <v>339</v>
      </c>
      <c r="C35" s="19" t="s">
        <v>338</v>
      </c>
      <c r="D35" s="19"/>
      <c r="E35" s="180" t="s">
        <v>337</v>
      </c>
      <c r="F35" s="16">
        <v>227</v>
      </c>
      <c r="G35" s="17" t="s">
        <v>429</v>
      </c>
      <c r="H35" s="18">
        <f t="shared" si="0"/>
        <v>1</v>
      </c>
      <c r="I35" s="184"/>
      <c r="J35" s="19"/>
      <c r="K35" s="21" t="s">
        <v>733</v>
      </c>
      <c r="L35" s="169"/>
      <c r="M35" s="169"/>
    </row>
    <row r="36" spans="1:13" ht="32.1" hidden="1" customHeight="1">
      <c r="A36" s="183"/>
      <c r="B36" s="200"/>
      <c r="C36" s="19" t="s">
        <v>336</v>
      </c>
      <c r="D36" s="19"/>
      <c r="E36" s="180"/>
      <c r="F36" s="16">
        <v>228</v>
      </c>
      <c r="G36" s="17"/>
      <c r="H36" s="18">
        <f t="shared" ref="H36:H38" si="1">IF(G36="SI",1,IF(G36="PARCIAL",0.5,IF(G36="NO APLICA","",0)))</f>
        <v>0</v>
      </c>
      <c r="I36" s="184"/>
      <c r="J36" s="19"/>
      <c r="K36" s="35"/>
      <c r="L36" s="169"/>
      <c r="M36" s="169"/>
    </row>
    <row r="37" spans="1:13" ht="48" hidden="1" customHeight="1">
      <c r="A37" s="183"/>
      <c r="B37" s="201"/>
      <c r="C37" s="19" t="s">
        <v>335</v>
      </c>
      <c r="D37" s="19"/>
      <c r="E37" s="180"/>
      <c r="F37" s="16">
        <v>229</v>
      </c>
      <c r="G37" s="17"/>
      <c r="H37" s="18">
        <f t="shared" si="1"/>
        <v>0</v>
      </c>
      <c r="I37" s="184"/>
      <c r="J37" s="19"/>
      <c r="K37" s="35"/>
      <c r="L37" s="169"/>
      <c r="M37" s="169"/>
    </row>
    <row r="38" spans="1:13" ht="60">
      <c r="A38" s="183"/>
      <c r="B38" s="19" t="s">
        <v>334</v>
      </c>
      <c r="C38" s="19" t="s">
        <v>333</v>
      </c>
      <c r="D38" s="19"/>
      <c r="E38" s="19"/>
      <c r="F38" s="16"/>
      <c r="G38" s="17" t="s">
        <v>429</v>
      </c>
      <c r="H38" s="18">
        <f t="shared" si="1"/>
        <v>1</v>
      </c>
      <c r="I38" s="184"/>
      <c r="J38" s="19" t="s">
        <v>921</v>
      </c>
      <c r="K38" s="21" t="s">
        <v>733</v>
      </c>
      <c r="L38" s="170"/>
      <c r="M38" s="170"/>
    </row>
    <row r="39" spans="1:13" ht="226.5">
      <c r="A39" s="183"/>
      <c r="B39" s="180" t="s">
        <v>332</v>
      </c>
      <c r="C39" s="19" t="s">
        <v>331</v>
      </c>
      <c r="D39" s="19" t="s">
        <v>330</v>
      </c>
      <c r="E39" s="180" t="s">
        <v>329</v>
      </c>
      <c r="F39" s="16">
        <v>230</v>
      </c>
      <c r="G39" s="17" t="s">
        <v>429</v>
      </c>
      <c r="H39" s="18">
        <f>IF(G39="SI",1,IF(G39="PARCIAL",0.5,IF(G39="NO APLICA","",0)))</f>
        <v>1</v>
      </c>
      <c r="I39" s="184"/>
      <c r="J39" s="22" t="s">
        <v>922</v>
      </c>
      <c r="K39" s="35"/>
      <c r="L39" s="168"/>
      <c r="M39" s="168"/>
    </row>
    <row r="40" spans="1:13" ht="32.1" customHeight="1">
      <c r="A40" s="183"/>
      <c r="B40" s="180"/>
      <c r="C40" s="19" t="s">
        <v>328</v>
      </c>
      <c r="D40" s="19"/>
      <c r="E40" s="180"/>
      <c r="F40" s="16">
        <v>429</v>
      </c>
      <c r="G40" s="185" t="s">
        <v>429</v>
      </c>
      <c r="H40" s="187">
        <f>IF(G40="SI",1,IF(G40="PARCIAL",0.5,IF(G40="NO APLICA","",0)))</f>
        <v>1</v>
      </c>
      <c r="I40" s="184"/>
      <c r="J40" s="22"/>
      <c r="K40" s="35"/>
      <c r="L40" s="169"/>
      <c r="M40" s="169"/>
    </row>
    <row r="41" spans="1:13" ht="150">
      <c r="A41" s="183"/>
      <c r="B41" s="180"/>
      <c r="C41" s="19" t="s">
        <v>327</v>
      </c>
      <c r="D41" s="19" t="s">
        <v>326</v>
      </c>
      <c r="E41" s="180"/>
      <c r="F41" s="16">
        <v>231</v>
      </c>
      <c r="G41" s="186"/>
      <c r="H41" s="188"/>
      <c r="I41" s="184"/>
      <c r="J41" s="19"/>
      <c r="K41" s="35"/>
      <c r="L41" s="169"/>
      <c r="M41" s="169"/>
    </row>
    <row r="42" spans="1:13" ht="150">
      <c r="A42" s="183"/>
      <c r="B42" s="180"/>
      <c r="C42" s="19" t="s">
        <v>325</v>
      </c>
      <c r="D42" s="19" t="s">
        <v>324</v>
      </c>
      <c r="E42" s="180"/>
      <c r="F42" s="16">
        <v>232</v>
      </c>
      <c r="G42" s="25" t="s">
        <v>405</v>
      </c>
      <c r="H42" s="18">
        <f t="shared" ref="H42:H73" si="2">IF(G42="SI",1,IF(G42="PARCIAL",0.5,IF(G42="NO APLICA","",0)))</f>
        <v>0</v>
      </c>
      <c r="I42" s="184"/>
      <c r="J42" s="19" t="s">
        <v>1008</v>
      </c>
      <c r="K42" s="35"/>
      <c r="L42" s="169"/>
      <c r="M42" s="169"/>
    </row>
    <row r="43" spans="1:13" ht="150">
      <c r="A43" s="183"/>
      <c r="B43" s="180"/>
      <c r="C43" s="19" t="s">
        <v>323</v>
      </c>
      <c r="D43" s="19" t="s">
        <v>322</v>
      </c>
      <c r="E43" s="180"/>
      <c r="F43" s="16">
        <v>233</v>
      </c>
      <c r="G43" s="17" t="s">
        <v>405</v>
      </c>
      <c r="H43" s="18">
        <f t="shared" si="2"/>
        <v>0</v>
      </c>
      <c r="I43" s="184"/>
      <c r="J43" s="19" t="s">
        <v>1008</v>
      </c>
      <c r="K43" s="35"/>
      <c r="L43" s="169"/>
      <c r="M43" s="169"/>
    </row>
    <row r="44" spans="1:13">
      <c r="A44" s="183"/>
      <c r="B44" s="180"/>
      <c r="C44" s="19" t="s">
        <v>321</v>
      </c>
      <c r="D44" s="19"/>
      <c r="E44" s="180"/>
      <c r="F44" s="16">
        <v>234</v>
      </c>
      <c r="G44" s="17" t="s">
        <v>405</v>
      </c>
      <c r="H44" s="18">
        <f t="shared" si="2"/>
        <v>0</v>
      </c>
      <c r="I44" s="184"/>
      <c r="J44" s="19" t="s">
        <v>1008</v>
      </c>
      <c r="K44" s="35"/>
      <c r="L44" s="169"/>
      <c r="M44" s="169"/>
    </row>
    <row r="45" spans="1:13" ht="60">
      <c r="A45" s="183"/>
      <c r="B45" s="180"/>
      <c r="C45" s="19" t="s">
        <v>320</v>
      </c>
      <c r="D45" s="19"/>
      <c r="E45" s="180"/>
      <c r="F45" s="16">
        <v>235</v>
      </c>
      <c r="G45" s="17" t="s">
        <v>429</v>
      </c>
      <c r="H45" s="18">
        <f t="shared" si="2"/>
        <v>1</v>
      </c>
      <c r="I45" s="184"/>
      <c r="J45" s="19"/>
      <c r="K45" s="21" t="s">
        <v>733</v>
      </c>
      <c r="L45" s="169"/>
      <c r="M45" s="169"/>
    </row>
    <row r="46" spans="1:13" ht="30">
      <c r="A46" s="183"/>
      <c r="B46" s="180"/>
      <c r="C46" s="19" t="s">
        <v>319</v>
      </c>
      <c r="D46" s="19"/>
      <c r="E46" s="180"/>
      <c r="F46" s="16">
        <v>236</v>
      </c>
      <c r="G46" s="17" t="s">
        <v>405</v>
      </c>
      <c r="H46" s="18">
        <f t="shared" si="2"/>
        <v>0</v>
      </c>
      <c r="I46" s="184"/>
      <c r="J46" s="19"/>
      <c r="K46" s="35"/>
      <c r="L46" s="169"/>
      <c r="M46" s="169"/>
    </row>
    <row r="47" spans="1:13" ht="30">
      <c r="A47" s="183"/>
      <c r="B47" s="180"/>
      <c r="C47" s="19" t="s">
        <v>318</v>
      </c>
      <c r="D47" s="19"/>
      <c r="E47" s="180"/>
      <c r="F47" s="16">
        <v>237</v>
      </c>
      <c r="G47" s="17" t="s">
        <v>429</v>
      </c>
      <c r="H47" s="18">
        <f t="shared" si="2"/>
        <v>1</v>
      </c>
      <c r="I47" s="184"/>
      <c r="J47" s="19"/>
      <c r="K47" s="35"/>
      <c r="L47" s="169"/>
      <c r="M47" s="169"/>
    </row>
    <row r="48" spans="1:13" ht="45">
      <c r="A48" s="183"/>
      <c r="B48" s="180"/>
      <c r="C48" s="19" t="s">
        <v>317</v>
      </c>
      <c r="D48" s="19"/>
      <c r="E48" s="180"/>
      <c r="F48" s="16">
        <v>238</v>
      </c>
      <c r="G48" s="17" t="s">
        <v>429</v>
      </c>
      <c r="H48" s="18">
        <f t="shared" si="2"/>
        <v>1</v>
      </c>
      <c r="I48" s="184"/>
      <c r="J48" s="19"/>
      <c r="K48" s="21" t="s">
        <v>733</v>
      </c>
      <c r="L48" s="169"/>
      <c r="M48" s="169"/>
    </row>
    <row r="49" spans="1:13" ht="45">
      <c r="A49" s="183"/>
      <c r="B49" s="180"/>
      <c r="C49" s="19" t="s">
        <v>316</v>
      </c>
      <c r="D49" s="19"/>
      <c r="E49" s="180"/>
      <c r="F49" s="16">
        <v>239</v>
      </c>
      <c r="G49" s="17" t="s">
        <v>405</v>
      </c>
      <c r="H49" s="18">
        <f t="shared" si="2"/>
        <v>0</v>
      </c>
      <c r="I49" s="184"/>
      <c r="J49" s="19"/>
      <c r="K49" s="35"/>
      <c r="L49" s="169"/>
      <c r="M49" s="169"/>
    </row>
    <row r="50" spans="1:13" ht="60">
      <c r="A50" s="183"/>
      <c r="B50" s="180"/>
      <c r="C50" s="19" t="s">
        <v>315</v>
      </c>
      <c r="D50" s="19"/>
      <c r="E50" s="180"/>
      <c r="F50" s="16">
        <v>240</v>
      </c>
      <c r="G50" s="17" t="s">
        <v>405</v>
      </c>
      <c r="H50" s="18">
        <f t="shared" si="2"/>
        <v>0</v>
      </c>
      <c r="I50" s="184"/>
      <c r="J50" s="19"/>
      <c r="K50" s="35"/>
      <c r="L50" s="170"/>
      <c r="M50" s="170"/>
    </row>
    <row r="51" spans="1:13" ht="60" hidden="1">
      <c r="A51" s="183"/>
      <c r="B51" s="19" t="s">
        <v>314</v>
      </c>
      <c r="C51" s="19" t="s">
        <v>313</v>
      </c>
      <c r="D51" s="19"/>
      <c r="E51" s="19"/>
      <c r="F51" s="16">
        <v>241</v>
      </c>
      <c r="G51" s="17"/>
      <c r="H51" s="18">
        <f t="shared" si="2"/>
        <v>0</v>
      </c>
      <c r="I51" s="184"/>
      <c r="J51" s="19"/>
      <c r="K51" s="35"/>
      <c r="L51" s="75"/>
      <c r="M51" s="75"/>
    </row>
    <row r="52" spans="1:13" ht="105">
      <c r="A52" s="183"/>
      <c r="B52" s="19" t="s">
        <v>312</v>
      </c>
      <c r="C52" s="19" t="s">
        <v>311</v>
      </c>
      <c r="D52" s="19" t="s">
        <v>310</v>
      </c>
      <c r="E52" s="19"/>
      <c r="F52" s="16">
        <v>243</v>
      </c>
      <c r="G52" s="17" t="s">
        <v>429</v>
      </c>
      <c r="H52" s="18">
        <f t="shared" si="2"/>
        <v>1</v>
      </c>
      <c r="I52" s="184"/>
      <c r="J52" s="19"/>
      <c r="K52" s="21" t="s">
        <v>732</v>
      </c>
      <c r="L52" s="75"/>
      <c r="M52" s="75"/>
    </row>
    <row r="53" spans="1:13" ht="75" hidden="1">
      <c r="A53" s="183"/>
      <c r="B53" s="19" t="s">
        <v>309</v>
      </c>
      <c r="C53" s="19" t="s">
        <v>308</v>
      </c>
      <c r="D53" s="19" t="s">
        <v>307</v>
      </c>
      <c r="E53" s="19"/>
      <c r="F53" s="16">
        <v>244</v>
      </c>
      <c r="G53" s="17"/>
      <c r="H53" s="18">
        <f t="shared" si="2"/>
        <v>0</v>
      </c>
      <c r="I53" s="20"/>
      <c r="J53" s="19"/>
      <c r="K53" s="35"/>
      <c r="L53" s="75"/>
      <c r="M53" s="75"/>
    </row>
    <row r="54" spans="1:13" ht="219" hidden="1" customHeight="1">
      <c r="A54" s="183" t="s">
        <v>306</v>
      </c>
      <c r="B54" s="180" t="s">
        <v>305</v>
      </c>
      <c r="C54" s="19" t="s">
        <v>304</v>
      </c>
      <c r="D54" s="19" t="s">
        <v>303</v>
      </c>
      <c r="E54" s="180" t="s">
        <v>285</v>
      </c>
      <c r="F54" s="16">
        <v>245</v>
      </c>
      <c r="G54" s="17"/>
      <c r="H54" s="18">
        <f t="shared" si="2"/>
        <v>0</v>
      </c>
      <c r="I54" s="202">
        <f>AVERAGE(H62,H63)</f>
        <v>1</v>
      </c>
      <c r="J54" s="19"/>
      <c r="K54" s="21"/>
      <c r="L54" s="168"/>
      <c r="M54" s="168"/>
    </row>
    <row r="55" spans="1:13" ht="48" hidden="1" customHeight="1">
      <c r="A55" s="183"/>
      <c r="B55" s="180"/>
      <c r="C55" s="19" t="s">
        <v>302</v>
      </c>
      <c r="D55" s="19"/>
      <c r="E55" s="180"/>
      <c r="F55" s="16">
        <v>246</v>
      </c>
      <c r="G55" s="17"/>
      <c r="H55" s="18">
        <f t="shared" si="2"/>
        <v>0</v>
      </c>
      <c r="I55" s="203"/>
      <c r="J55" s="19"/>
      <c r="K55" s="35"/>
      <c r="L55" s="169"/>
      <c r="M55" s="169"/>
    </row>
    <row r="56" spans="1:13" ht="110.1" hidden="1" customHeight="1">
      <c r="A56" s="183"/>
      <c r="B56" s="180"/>
      <c r="C56" s="19" t="s">
        <v>301</v>
      </c>
      <c r="D56" s="19" t="s">
        <v>300</v>
      </c>
      <c r="E56" s="180"/>
      <c r="F56" s="16">
        <v>247</v>
      </c>
      <c r="G56" s="17"/>
      <c r="H56" s="18">
        <f t="shared" si="2"/>
        <v>0</v>
      </c>
      <c r="I56" s="203"/>
      <c r="J56" s="19"/>
      <c r="K56" s="35"/>
      <c r="L56" s="169"/>
      <c r="M56" s="169"/>
    </row>
    <row r="57" spans="1:13" ht="108" hidden="1" customHeight="1">
      <c r="A57" s="183"/>
      <c r="B57" s="180"/>
      <c r="C57" s="19" t="s">
        <v>299</v>
      </c>
      <c r="D57" s="19" t="s">
        <v>298</v>
      </c>
      <c r="E57" s="180"/>
      <c r="F57" s="16">
        <v>248</v>
      </c>
      <c r="G57" s="17"/>
      <c r="H57" s="18">
        <f t="shared" si="2"/>
        <v>0</v>
      </c>
      <c r="I57" s="203"/>
      <c r="J57" s="19"/>
      <c r="K57" s="35"/>
      <c r="L57" s="169"/>
      <c r="M57" s="169"/>
    </row>
    <row r="58" spans="1:13" ht="63.95" hidden="1" customHeight="1">
      <c r="A58" s="183"/>
      <c r="B58" s="180"/>
      <c r="C58" s="19" t="s">
        <v>297</v>
      </c>
      <c r="D58" s="19"/>
      <c r="E58" s="180"/>
      <c r="F58" s="16">
        <v>249</v>
      </c>
      <c r="G58" s="17"/>
      <c r="H58" s="18">
        <f t="shared" si="2"/>
        <v>0</v>
      </c>
      <c r="I58" s="203"/>
      <c r="J58" s="19"/>
      <c r="K58" s="35"/>
      <c r="L58" s="169"/>
      <c r="M58" s="169"/>
    </row>
    <row r="59" spans="1:13" ht="32.1" hidden="1" customHeight="1">
      <c r="A59" s="183"/>
      <c r="B59" s="180"/>
      <c r="C59" s="19" t="s">
        <v>296</v>
      </c>
      <c r="D59" s="19"/>
      <c r="E59" s="180"/>
      <c r="F59" s="16">
        <v>250</v>
      </c>
      <c r="G59" s="17"/>
      <c r="H59" s="18">
        <f t="shared" si="2"/>
        <v>0</v>
      </c>
      <c r="I59" s="203"/>
      <c r="J59" s="19"/>
      <c r="K59" s="35"/>
      <c r="L59" s="169"/>
      <c r="M59" s="169"/>
    </row>
    <row r="60" spans="1:13" ht="80.099999999999994" hidden="1" customHeight="1">
      <c r="A60" s="183"/>
      <c r="B60" s="180"/>
      <c r="C60" s="19" t="s">
        <v>295</v>
      </c>
      <c r="D60" s="19"/>
      <c r="E60" s="180"/>
      <c r="F60" s="16">
        <v>251</v>
      </c>
      <c r="G60" s="17"/>
      <c r="H60" s="18">
        <f t="shared" si="2"/>
        <v>0</v>
      </c>
      <c r="I60" s="203"/>
      <c r="J60" s="19"/>
      <c r="K60" s="35"/>
      <c r="L60" s="169"/>
      <c r="M60" s="169"/>
    </row>
    <row r="61" spans="1:13" ht="111.95" hidden="1" customHeight="1">
      <c r="A61" s="183"/>
      <c r="B61" s="180"/>
      <c r="C61" s="19" t="s">
        <v>294</v>
      </c>
      <c r="D61" s="19"/>
      <c r="E61" s="180"/>
      <c r="F61" s="16">
        <v>252</v>
      </c>
      <c r="G61" s="17"/>
      <c r="H61" s="18">
        <f t="shared" si="2"/>
        <v>0</v>
      </c>
      <c r="I61" s="203"/>
      <c r="J61" s="19"/>
      <c r="K61" s="35"/>
      <c r="L61" s="169"/>
      <c r="M61" s="169"/>
    </row>
    <row r="62" spans="1:13" ht="60">
      <c r="A62" s="183"/>
      <c r="B62" s="180" t="s">
        <v>293</v>
      </c>
      <c r="C62" s="19" t="s">
        <v>292</v>
      </c>
      <c r="D62" s="19" t="s">
        <v>291</v>
      </c>
      <c r="E62" s="180" t="s">
        <v>285</v>
      </c>
      <c r="F62" s="16">
        <v>253</v>
      </c>
      <c r="G62" s="17" t="s">
        <v>429</v>
      </c>
      <c r="H62" s="18">
        <f t="shared" si="2"/>
        <v>1</v>
      </c>
      <c r="I62" s="203"/>
      <c r="J62" s="19"/>
      <c r="K62" s="21" t="s">
        <v>731</v>
      </c>
      <c r="L62" s="169"/>
      <c r="M62" s="169"/>
    </row>
    <row r="63" spans="1:13" ht="90">
      <c r="A63" s="183"/>
      <c r="B63" s="180"/>
      <c r="C63" s="19" t="s">
        <v>290</v>
      </c>
      <c r="D63" s="19"/>
      <c r="E63" s="180"/>
      <c r="F63" s="16">
        <v>254</v>
      </c>
      <c r="G63" s="17" t="s">
        <v>429</v>
      </c>
      <c r="H63" s="18">
        <f t="shared" si="2"/>
        <v>1</v>
      </c>
      <c r="I63" s="203"/>
      <c r="J63" s="19"/>
      <c r="K63" s="21" t="s">
        <v>731</v>
      </c>
      <c r="L63" s="169"/>
      <c r="M63" s="169"/>
    </row>
    <row r="64" spans="1:13" ht="32.1" hidden="1" customHeight="1">
      <c r="A64" s="183"/>
      <c r="B64" s="180"/>
      <c r="C64" s="19" t="s">
        <v>289</v>
      </c>
      <c r="D64" s="19" t="s">
        <v>288</v>
      </c>
      <c r="E64" s="180"/>
      <c r="F64" s="16">
        <v>255</v>
      </c>
      <c r="G64" s="17"/>
      <c r="H64" s="18">
        <f t="shared" si="2"/>
        <v>0</v>
      </c>
      <c r="I64" s="203"/>
      <c r="J64" s="19"/>
      <c r="K64" s="35"/>
      <c r="L64" s="169"/>
      <c r="M64" s="169"/>
    </row>
    <row r="65" spans="1:13" ht="45" hidden="1">
      <c r="A65" s="183"/>
      <c r="B65" s="19" t="s">
        <v>287</v>
      </c>
      <c r="C65" s="19" t="s">
        <v>286</v>
      </c>
      <c r="D65" s="19"/>
      <c r="E65" s="19" t="s">
        <v>285</v>
      </c>
      <c r="F65" s="16">
        <v>256</v>
      </c>
      <c r="G65" s="17"/>
      <c r="H65" s="18">
        <f t="shared" si="2"/>
        <v>0</v>
      </c>
      <c r="I65" s="204"/>
      <c r="J65" s="19"/>
      <c r="K65" s="21"/>
      <c r="L65" s="170"/>
      <c r="M65" s="170"/>
    </row>
    <row r="66" spans="1:13" ht="45" hidden="1">
      <c r="A66" s="183" t="s">
        <v>284</v>
      </c>
      <c r="B66" s="180" t="s">
        <v>283</v>
      </c>
      <c r="C66" s="19" t="s">
        <v>282</v>
      </c>
      <c r="D66" s="19" t="s">
        <v>281</v>
      </c>
      <c r="E66" s="180" t="s">
        <v>280</v>
      </c>
      <c r="F66" s="16">
        <v>262</v>
      </c>
      <c r="G66" s="17"/>
      <c r="H66" s="18">
        <f t="shared" si="2"/>
        <v>0</v>
      </c>
      <c r="I66" s="20"/>
      <c r="J66" s="19"/>
      <c r="K66" s="35"/>
      <c r="L66" s="75"/>
      <c r="M66" s="75"/>
    </row>
    <row r="67" spans="1:13" hidden="1">
      <c r="A67" s="183"/>
      <c r="B67" s="180"/>
      <c r="C67" s="19" t="s">
        <v>279</v>
      </c>
      <c r="D67" s="19"/>
      <c r="E67" s="180"/>
      <c r="F67" s="16">
        <v>263</v>
      </c>
      <c r="G67" s="17"/>
      <c r="H67" s="18">
        <f t="shared" si="2"/>
        <v>0</v>
      </c>
      <c r="I67" s="20"/>
      <c r="J67" s="19"/>
      <c r="K67" s="35"/>
      <c r="L67" s="75"/>
      <c r="M67" s="75"/>
    </row>
    <row r="68" spans="1:13" ht="30" hidden="1">
      <c r="A68" s="183"/>
      <c r="B68" s="180"/>
      <c r="C68" s="19" t="s">
        <v>278</v>
      </c>
      <c r="D68" s="19"/>
      <c r="E68" s="180"/>
      <c r="F68" s="16">
        <v>264</v>
      </c>
      <c r="G68" s="17"/>
      <c r="H68" s="18">
        <f t="shared" si="2"/>
        <v>0</v>
      </c>
      <c r="I68" s="20"/>
      <c r="J68" s="19"/>
      <c r="K68" s="35"/>
      <c r="L68" s="75"/>
      <c r="M68" s="75"/>
    </row>
    <row r="69" spans="1:13" ht="45" hidden="1">
      <c r="A69" s="183"/>
      <c r="B69" s="180"/>
      <c r="C69" s="19" t="s">
        <v>277</v>
      </c>
      <c r="D69" s="19" t="s">
        <v>271</v>
      </c>
      <c r="E69" s="180"/>
      <c r="F69" s="16">
        <v>265</v>
      </c>
      <c r="G69" s="17"/>
      <c r="H69" s="18">
        <f t="shared" si="2"/>
        <v>0</v>
      </c>
      <c r="I69" s="20"/>
      <c r="J69" s="19"/>
      <c r="K69" s="35"/>
      <c r="L69" s="75"/>
      <c r="M69" s="75"/>
    </row>
    <row r="70" spans="1:13" ht="90" hidden="1">
      <c r="A70" s="183"/>
      <c r="B70" s="180"/>
      <c r="C70" s="19" t="s">
        <v>276</v>
      </c>
      <c r="D70" s="19" t="s">
        <v>275</v>
      </c>
      <c r="E70" s="180"/>
      <c r="F70" s="16">
        <v>266</v>
      </c>
      <c r="G70" s="17"/>
      <c r="H70" s="18">
        <f t="shared" si="2"/>
        <v>0</v>
      </c>
      <c r="I70" s="20"/>
      <c r="J70" s="19"/>
      <c r="K70" s="35"/>
      <c r="L70" s="75"/>
      <c r="M70" s="75"/>
    </row>
    <row r="71" spans="1:13" ht="45" hidden="1">
      <c r="A71" s="183"/>
      <c r="B71" s="180"/>
      <c r="C71" s="19" t="s">
        <v>274</v>
      </c>
      <c r="D71" s="19" t="s">
        <v>273</v>
      </c>
      <c r="E71" s="180"/>
      <c r="F71" s="16">
        <v>267</v>
      </c>
      <c r="G71" s="17"/>
      <c r="H71" s="18">
        <f t="shared" si="2"/>
        <v>0</v>
      </c>
      <c r="I71" s="20"/>
      <c r="J71" s="19"/>
      <c r="K71" s="35"/>
      <c r="L71" s="75"/>
      <c r="M71" s="75"/>
    </row>
    <row r="72" spans="1:13" ht="45" hidden="1">
      <c r="A72" s="183"/>
      <c r="B72" s="180"/>
      <c r="C72" s="19" t="s">
        <v>272</v>
      </c>
      <c r="D72" s="19" t="s">
        <v>271</v>
      </c>
      <c r="E72" s="180"/>
      <c r="F72" s="16">
        <v>268</v>
      </c>
      <c r="G72" s="17"/>
      <c r="H72" s="18">
        <f t="shared" si="2"/>
        <v>0</v>
      </c>
      <c r="I72" s="20"/>
      <c r="J72" s="19"/>
      <c r="K72" s="35"/>
      <c r="L72" s="75"/>
      <c r="M72" s="75"/>
    </row>
    <row r="73" spans="1:13" ht="105" hidden="1">
      <c r="A73" s="183"/>
      <c r="B73" s="180"/>
      <c r="C73" s="19" t="s">
        <v>270</v>
      </c>
      <c r="D73" s="19" t="s">
        <v>269</v>
      </c>
      <c r="E73" s="180"/>
      <c r="F73" s="16">
        <v>269</v>
      </c>
      <c r="G73" s="17"/>
      <c r="H73" s="18">
        <f t="shared" si="2"/>
        <v>0</v>
      </c>
      <c r="I73" s="20"/>
      <c r="J73" s="19"/>
      <c r="K73" s="35"/>
      <c r="L73" s="75"/>
      <c r="M73" s="75"/>
    </row>
    <row r="74" spans="1:13" ht="105" hidden="1">
      <c r="A74" s="183"/>
      <c r="B74" s="180" t="s">
        <v>268</v>
      </c>
      <c r="C74" s="19" t="s">
        <v>267</v>
      </c>
      <c r="D74" s="19" t="s">
        <v>266</v>
      </c>
      <c r="E74" s="180" t="s">
        <v>265</v>
      </c>
      <c r="F74" s="16">
        <v>453</v>
      </c>
      <c r="G74" s="17"/>
      <c r="H74" s="18">
        <f t="shared" ref="H74:H90" si="3">IF(G74="SI",1,IF(G74="PARCIAL",0.5,IF(G74="NO APLICA","",0)))</f>
        <v>0</v>
      </c>
      <c r="I74" s="20"/>
      <c r="J74" s="22"/>
      <c r="K74" s="35"/>
      <c r="L74" s="75"/>
      <c r="M74" s="75"/>
    </row>
    <row r="75" spans="1:13" hidden="1">
      <c r="A75" s="183"/>
      <c r="B75" s="180"/>
      <c r="C75" s="19" t="s">
        <v>264</v>
      </c>
      <c r="D75" s="26"/>
      <c r="E75" s="180"/>
      <c r="F75" s="16">
        <v>270</v>
      </c>
      <c r="G75" s="17"/>
      <c r="H75" s="18">
        <f t="shared" si="3"/>
        <v>0</v>
      </c>
      <c r="I75" s="20"/>
      <c r="J75" s="198"/>
      <c r="K75" s="35"/>
      <c r="L75" s="75"/>
      <c r="M75" s="75"/>
    </row>
    <row r="76" spans="1:13" hidden="1">
      <c r="A76" s="183"/>
      <c r="B76" s="180"/>
      <c r="C76" s="19" t="s">
        <v>263</v>
      </c>
      <c r="D76" s="19"/>
      <c r="E76" s="180"/>
      <c r="F76" s="16">
        <v>272</v>
      </c>
      <c r="G76" s="17"/>
      <c r="H76" s="18">
        <f t="shared" si="3"/>
        <v>0</v>
      </c>
      <c r="I76" s="20"/>
      <c r="J76" s="198"/>
      <c r="K76" s="35"/>
      <c r="L76" s="75"/>
      <c r="M76" s="75"/>
    </row>
    <row r="77" spans="1:13" hidden="1">
      <c r="A77" s="183"/>
      <c r="B77" s="180"/>
      <c r="C77" s="19" t="s">
        <v>262</v>
      </c>
      <c r="D77" s="19"/>
      <c r="E77" s="180"/>
      <c r="F77" s="16">
        <v>273</v>
      </c>
      <c r="G77" s="17"/>
      <c r="H77" s="18">
        <f t="shared" si="3"/>
        <v>0</v>
      </c>
      <c r="I77" s="20"/>
      <c r="J77" s="198"/>
      <c r="K77" s="35"/>
      <c r="L77" s="75"/>
      <c r="M77" s="75"/>
    </row>
    <row r="78" spans="1:13" hidden="1">
      <c r="A78" s="183"/>
      <c r="B78" s="180"/>
      <c r="C78" s="19" t="s">
        <v>261</v>
      </c>
      <c r="D78" s="19"/>
      <c r="E78" s="180"/>
      <c r="F78" s="16">
        <v>274</v>
      </c>
      <c r="G78" s="17"/>
      <c r="H78" s="18">
        <f t="shared" si="3"/>
        <v>0</v>
      </c>
      <c r="I78" s="20"/>
      <c r="J78" s="198"/>
      <c r="K78" s="35"/>
      <c r="L78" s="75"/>
      <c r="M78" s="75"/>
    </row>
    <row r="79" spans="1:13" hidden="1">
      <c r="A79" s="183"/>
      <c r="B79" s="180"/>
      <c r="C79" s="19" t="s">
        <v>260</v>
      </c>
      <c r="D79" s="19"/>
      <c r="E79" s="180"/>
      <c r="F79" s="16">
        <v>275</v>
      </c>
      <c r="G79" s="17"/>
      <c r="H79" s="18">
        <f t="shared" si="3"/>
        <v>0</v>
      </c>
      <c r="I79" s="20"/>
      <c r="J79" s="198"/>
      <c r="K79" s="35"/>
      <c r="L79" s="75"/>
      <c r="M79" s="75"/>
    </row>
    <row r="80" spans="1:13" hidden="1">
      <c r="A80" s="183"/>
      <c r="B80" s="180"/>
      <c r="C80" s="19" t="s">
        <v>259</v>
      </c>
      <c r="D80" s="19"/>
      <c r="E80" s="180"/>
      <c r="F80" s="16">
        <v>276</v>
      </c>
      <c r="G80" s="17"/>
      <c r="H80" s="18">
        <f t="shared" si="3"/>
        <v>0</v>
      </c>
      <c r="I80" s="20"/>
      <c r="J80" s="198"/>
      <c r="K80" s="35"/>
      <c r="L80" s="75"/>
      <c r="M80" s="75"/>
    </row>
    <row r="81" spans="1:13" ht="60" hidden="1">
      <c r="A81" s="183"/>
      <c r="B81" s="180"/>
      <c r="C81" s="19" t="s">
        <v>258</v>
      </c>
      <c r="D81" s="19" t="s">
        <v>257</v>
      </c>
      <c r="E81" s="180"/>
      <c r="F81" s="16">
        <v>746</v>
      </c>
      <c r="G81" s="17"/>
      <c r="H81" s="18">
        <f t="shared" si="3"/>
        <v>0</v>
      </c>
      <c r="I81" s="28"/>
      <c r="J81" s="198"/>
      <c r="K81" s="35"/>
      <c r="L81" s="75"/>
      <c r="M81" s="75"/>
    </row>
    <row r="82" spans="1:13" ht="75" hidden="1">
      <c r="A82" s="183"/>
      <c r="B82" s="180"/>
      <c r="C82" s="19" t="s">
        <v>256</v>
      </c>
      <c r="D82" s="19" t="s">
        <v>255</v>
      </c>
      <c r="E82" s="180"/>
      <c r="F82" s="16">
        <v>747</v>
      </c>
      <c r="G82" s="17"/>
      <c r="H82" s="18">
        <f t="shared" si="3"/>
        <v>0</v>
      </c>
      <c r="I82" s="20"/>
      <c r="J82" s="198"/>
      <c r="K82" s="35"/>
      <c r="L82" s="75"/>
      <c r="M82" s="75"/>
    </row>
    <row r="83" spans="1:13" ht="153.94999999999999" customHeight="1">
      <c r="A83" s="183"/>
      <c r="B83" s="19" t="s">
        <v>254</v>
      </c>
      <c r="C83" s="19" t="s">
        <v>253</v>
      </c>
      <c r="D83" s="19" t="s">
        <v>252</v>
      </c>
      <c r="E83" s="19" t="s">
        <v>251</v>
      </c>
      <c r="F83" s="16">
        <v>277</v>
      </c>
      <c r="G83" s="17" t="s">
        <v>429</v>
      </c>
      <c r="H83" s="18">
        <f t="shared" si="3"/>
        <v>1</v>
      </c>
      <c r="I83" s="28">
        <f>AVERAGE(H83)</f>
        <v>1</v>
      </c>
      <c r="J83" s="19" t="s">
        <v>1009</v>
      </c>
      <c r="K83" s="35" t="s">
        <v>726</v>
      </c>
      <c r="L83" s="75"/>
      <c r="M83" s="75"/>
    </row>
    <row r="84" spans="1:13" ht="60" hidden="1">
      <c r="A84" s="183"/>
      <c r="B84" s="19" t="s">
        <v>250</v>
      </c>
      <c r="C84" s="19" t="s">
        <v>249</v>
      </c>
      <c r="D84" s="19" t="s">
        <v>248</v>
      </c>
      <c r="E84" s="19" t="s">
        <v>247</v>
      </c>
      <c r="F84" s="16">
        <v>279</v>
      </c>
      <c r="G84" s="17"/>
      <c r="H84" s="18">
        <f t="shared" si="3"/>
        <v>0</v>
      </c>
      <c r="I84" s="20"/>
      <c r="J84" s="19"/>
      <c r="K84" s="35"/>
      <c r="L84" s="75"/>
      <c r="M84" s="75"/>
    </row>
    <row r="85" spans="1:13" ht="90" hidden="1">
      <c r="A85" s="183"/>
      <c r="B85" s="180" t="s">
        <v>246</v>
      </c>
      <c r="C85" s="19" t="s">
        <v>245</v>
      </c>
      <c r="D85" s="19"/>
      <c r="E85" s="180" t="s">
        <v>244</v>
      </c>
      <c r="F85" s="16">
        <v>457</v>
      </c>
      <c r="G85" s="17"/>
      <c r="H85" s="18">
        <f t="shared" si="3"/>
        <v>0</v>
      </c>
      <c r="I85" s="20"/>
      <c r="J85" s="22"/>
      <c r="K85" s="35"/>
      <c r="L85" s="75"/>
      <c r="M85" s="75"/>
    </row>
    <row r="86" spans="1:13" hidden="1">
      <c r="A86" s="183"/>
      <c r="B86" s="180"/>
      <c r="C86" s="19" t="s">
        <v>243</v>
      </c>
      <c r="D86" s="19" t="s">
        <v>242</v>
      </c>
      <c r="E86" s="180"/>
      <c r="F86" s="16">
        <v>280</v>
      </c>
      <c r="G86" s="17"/>
      <c r="H86" s="18">
        <f t="shared" si="3"/>
        <v>0</v>
      </c>
      <c r="I86" s="20"/>
      <c r="J86" s="19"/>
      <c r="K86" s="35"/>
      <c r="L86" s="75"/>
      <c r="M86" s="75"/>
    </row>
    <row r="87" spans="1:13" hidden="1">
      <c r="A87" s="183"/>
      <c r="B87" s="180"/>
      <c r="C87" s="19" t="s">
        <v>241</v>
      </c>
      <c r="D87" s="19"/>
      <c r="E87" s="180"/>
      <c r="F87" s="16">
        <v>281</v>
      </c>
      <c r="G87" s="17"/>
      <c r="H87" s="18">
        <f t="shared" si="3"/>
        <v>0</v>
      </c>
      <c r="I87" s="20"/>
      <c r="J87" s="19"/>
      <c r="K87" s="35"/>
      <c r="L87" s="75"/>
      <c r="M87" s="75"/>
    </row>
    <row r="88" spans="1:13" ht="30" hidden="1">
      <c r="A88" s="183"/>
      <c r="B88" s="180"/>
      <c r="C88" s="19" t="s">
        <v>240</v>
      </c>
      <c r="D88" s="19"/>
      <c r="E88" s="180"/>
      <c r="F88" s="16">
        <v>282</v>
      </c>
      <c r="G88" s="17"/>
      <c r="H88" s="18">
        <f t="shared" si="3"/>
        <v>0</v>
      </c>
      <c r="I88" s="20"/>
      <c r="J88" s="19"/>
      <c r="K88" s="35"/>
      <c r="L88" s="75"/>
      <c r="M88" s="75"/>
    </row>
    <row r="89" spans="1:13" ht="105" hidden="1">
      <c r="A89" s="183"/>
      <c r="B89" s="19" t="s">
        <v>239</v>
      </c>
      <c r="C89" s="19" t="s">
        <v>238</v>
      </c>
      <c r="D89" s="19" t="s">
        <v>237</v>
      </c>
      <c r="E89" s="19" t="s">
        <v>236</v>
      </c>
      <c r="F89" s="16">
        <v>283</v>
      </c>
      <c r="G89" s="17"/>
      <c r="H89" s="18">
        <f t="shared" si="3"/>
        <v>0</v>
      </c>
      <c r="I89" s="20"/>
      <c r="J89" s="19"/>
      <c r="K89" s="35"/>
      <c r="L89" s="75"/>
      <c r="M89" s="75"/>
    </row>
    <row r="90" spans="1:13" ht="45">
      <c r="A90" s="183" t="s">
        <v>235</v>
      </c>
      <c r="B90" s="180" t="s">
        <v>234</v>
      </c>
      <c r="C90" s="19" t="s">
        <v>233</v>
      </c>
      <c r="D90" s="19" t="s">
        <v>232</v>
      </c>
      <c r="E90" s="180" t="s">
        <v>231</v>
      </c>
      <c r="F90" s="16">
        <v>454</v>
      </c>
      <c r="G90" s="185" t="s">
        <v>429</v>
      </c>
      <c r="H90" s="187">
        <f t="shared" si="3"/>
        <v>1</v>
      </c>
      <c r="I90" s="195">
        <f>AVERAGE(H90,H93,H94,H95,H96,H97,H101)</f>
        <v>0.5</v>
      </c>
      <c r="J90" s="192" t="s">
        <v>923</v>
      </c>
      <c r="K90" s="21" t="s">
        <v>726</v>
      </c>
      <c r="L90" s="168"/>
      <c r="M90" s="168"/>
    </row>
    <row r="91" spans="1:13" ht="18.95" hidden="1" customHeight="1">
      <c r="A91" s="183"/>
      <c r="B91" s="180"/>
      <c r="C91" s="19" t="s">
        <v>230</v>
      </c>
      <c r="D91" s="19" t="s">
        <v>229</v>
      </c>
      <c r="E91" s="180"/>
      <c r="F91" s="16">
        <v>284</v>
      </c>
      <c r="G91" s="193"/>
      <c r="H91" s="194"/>
      <c r="I91" s="196"/>
      <c r="J91" s="175"/>
      <c r="K91" s="35"/>
      <c r="L91" s="169"/>
      <c r="M91" s="169"/>
    </row>
    <row r="92" spans="1:13" ht="60">
      <c r="A92" s="183"/>
      <c r="B92" s="180"/>
      <c r="C92" s="19" t="s">
        <v>228</v>
      </c>
      <c r="D92" s="19" t="s">
        <v>227</v>
      </c>
      <c r="E92" s="180"/>
      <c r="F92" s="16">
        <v>285</v>
      </c>
      <c r="G92" s="186"/>
      <c r="H92" s="188"/>
      <c r="I92" s="196"/>
      <c r="J92" s="176"/>
      <c r="K92" s="35"/>
      <c r="L92" s="169"/>
      <c r="M92" s="169"/>
    </row>
    <row r="93" spans="1:13" ht="195">
      <c r="A93" s="183"/>
      <c r="B93" s="180"/>
      <c r="C93" s="19" t="s">
        <v>226</v>
      </c>
      <c r="D93" s="19" t="s">
        <v>225</v>
      </c>
      <c r="E93" s="180"/>
      <c r="F93" s="16">
        <v>286</v>
      </c>
      <c r="G93" s="17" t="s">
        <v>430</v>
      </c>
      <c r="H93" s="18">
        <f t="shared" ref="H93:H111" si="4">IF(G93="SI",1,IF(G93="PARCIAL",0.5,IF(G93="NO APLICA","",0)))</f>
        <v>0.5</v>
      </c>
      <c r="I93" s="196"/>
      <c r="J93" s="19" t="s">
        <v>924</v>
      </c>
      <c r="K93" s="35" t="s">
        <v>730</v>
      </c>
      <c r="L93" s="169"/>
      <c r="M93" s="169"/>
    </row>
    <row r="94" spans="1:13" ht="45">
      <c r="A94" s="183"/>
      <c r="B94" s="180"/>
      <c r="C94" s="19" t="s">
        <v>224</v>
      </c>
      <c r="D94" s="19"/>
      <c r="E94" s="180"/>
      <c r="F94" s="16">
        <v>287</v>
      </c>
      <c r="G94" s="17" t="s">
        <v>430</v>
      </c>
      <c r="H94" s="18">
        <f t="shared" si="4"/>
        <v>0.5</v>
      </c>
      <c r="I94" s="196"/>
      <c r="J94" s="19" t="s">
        <v>1010</v>
      </c>
      <c r="K94" s="21" t="s">
        <v>726</v>
      </c>
      <c r="L94" s="169"/>
      <c r="M94" s="169"/>
    </row>
    <row r="95" spans="1:13" ht="60.95" customHeight="1">
      <c r="A95" s="183"/>
      <c r="B95" s="19" t="s">
        <v>223</v>
      </c>
      <c r="C95" s="19" t="s">
        <v>222</v>
      </c>
      <c r="D95" s="19" t="s">
        <v>221</v>
      </c>
      <c r="E95" s="19" t="s">
        <v>220</v>
      </c>
      <c r="F95" s="16">
        <v>288</v>
      </c>
      <c r="G95" s="17" t="s">
        <v>431</v>
      </c>
      <c r="H95" s="18" t="str">
        <f t="shared" si="4"/>
        <v/>
      </c>
      <c r="I95" s="196"/>
      <c r="J95" s="19"/>
      <c r="K95" s="21"/>
      <c r="L95" s="169"/>
      <c r="M95" s="169"/>
    </row>
    <row r="96" spans="1:13" ht="90">
      <c r="A96" s="183"/>
      <c r="B96" s="180" t="s">
        <v>219</v>
      </c>
      <c r="C96" s="19" t="s">
        <v>218</v>
      </c>
      <c r="D96" s="19" t="s">
        <v>217</v>
      </c>
      <c r="E96" s="180"/>
      <c r="F96" s="16">
        <v>289</v>
      </c>
      <c r="G96" s="17" t="s">
        <v>429</v>
      </c>
      <c r="H96" s="18">
        <f t="shared" si="4"/>
        <v>1</v>
      </c>
      <c r="I96" s="196"/>
      <c r="J96" s="19" t="s">
        <v>729</v>
      </c>
      <c r="K96" s="21" t="s">
        <v>728</v>
      </c>
      <c r="L96" s="169"/>
      <c r="M96" s="169"/>
    </row>
    <row r="97" spans="1:13" ht="60">
      <c r="A97" s="183"/>
      <c r="B97" s="180"/>
      <c r="C97" s="19" t="s">
        <v>216</v>
      </c>
      <c r="D97" s="19"/>
      <c r="E97" s="180"/>
      <c r="F97" s="16">
        <v>290</v>
      </c>
      <c r="G97" s="17" t="s">
        <v>405</v>
      </c>
      <c r="H97" s="18">
        <f t="shared" si="4"/>
        <v>0</v>
      </c>
      <c r="I97" s="196"/>
      <c r="J97" s="19" t="s">
        <v>925</v>
      </c>
      <c r="K97" s="35"/>
      <c r="L97" s="169"/>
      <c r="M97" s="169"/>
    </row>
    <row r="98" spans="1:13" ht="32.1" hidden="1" customHeight="1">
      <c r="A98" s="183"/>
      <c r="B98" s="180" t="s">
        <v>215</v>
      </c>
      <c r="C98" s="19" t="s">
        <v>214</v>
      </c>
      <c r="D98" s="19"/>
      <c r="E98" s="180" t="s">
        <v>213</v>
      </c>
      <c r="F98" s="16">
        <v>291</v>
      </c>
      <c r="G98" s="17"/>
      <c r="H98" s="18">
        <f t="shared" si="4"/>
        <v>0</v>
      </c>
      <c r="I98" s="196"/>
      <c r="J98" s="19"/>
      <c r="K98" s="35"/>
      <c r="L98" s="169"/>
      <c r="M98" s="169"/>
    </row>
    <row r="99" spans="1:13" ht="48" hidden="1" customHeight="1">
      <c r="A99" s="183"/>
      <c r="B99" s="180"/>
      <c r="C99" s="19" t="s">
        <v>212</v>
      </c>
      <c r="D99" s="19"/>
      <c r="E99" s="180"/>
      <c r="F99" s="16">
        <v>292</v>
      </c>
      <c r="G99" s="17"/>
      <c r="H99" s="18">
        <f t="shared" si="4"/>
        <v>0</v>
      </c>
      <c r="I99" s="196"/>
      <c r="J99" s="19"/>
      <c r="K99" s="35"/>
      <c r="L99" s="169"/>
      <c r="M99" s="169"/>
    </row>
    <row r="100" spans="1:13" ht="48" hidden="1" customHeight="1">
      <c r="A100" s="183"/>
      <c r="B100" s="180"/>
      <c r="C100" s="19" t="s">
        <v>211</v>
      </c>
      <c r="D100" s="19"/>
      <c r="E100" s="180"/>
      <c r="F100" s="16">
        <v>293</v>
      </c>
      <c r="G100" s="17"/>
      <c r="H100" s="18">
        <f t="shared" si="4"/>
        <v>0</v>
      </c>
      <c r="I100" s="196"/>
      <c r="J100" s="19"/>
      <c r="K100" s="35"/>
      <c r="L100" s="169"/>
      <c r="M100" s="169"/>
    </row>
    <row r="101" spans="1:13" ht="45.95" customHeight="1">
      <c r="A101" s="183"/>
      <c r="B101" s="19" t="s">
        <v>210</v>
      </c>
      <c r="C101" s="19" t="s">
        <v>209</v>
      </c>
      <c r="D101" s="19" t="s">
        <v>208</v>
      </c>
      <c r="E101" s="19" t="s">
        <v>207</v>
      </c>
      <c r="F101" s="16">
        <v>455</v>
      </c>
      <c r="G101" s="17" t="s">
        <v>405</v>
      </c>
      <c r="H101" s="18">
        <f t="shared" si="4"/>
        <v>0</v>
      </c>
      <c r="I101" s="197"/>
      <c r="J101" s="19" t="s">
        <v>926</v>
      </c>
      <c r="K101" s="35"/>
      <c r="L101" s="170"/>
      <c r="M101" s="170"/>
    </row>
    <row r="102" spans="1:13" ht="90" hidden="1">
      <c r="A102" s="183"/>
      <c r="B102" s="180" t="s">
        <v>206</v>
      </c>
      <c r="C102" s="19" t="s">
        <v>205</v>
      </c>
      <c r="D102" s="19" t="s">
        <v>204</v>
      </c>
      <c r="E102" s="180"/>
      <c r="F102" s="16">
        <v>456</v>
      </c>
      <c r="G102" s="17"/>
      <c r="H102" s="18">
        <f t="shared" si="4"/>
        <v>0</v>
      </c>
      <c r="I102" s="20"/>
      <c r="J102" s="22"/>
      <c r="K102" s="35"/>
      <c r="L102" s="75"/>
      <c r="M102" s="75"/>
    </row>
    <row r="103" spans="1:13" hidden="1">
      <c r="A103" s="183"/>
      <c r="B103" s="180"/>
      <c r="C103" s="19" t="s">
        <v>203</v>
      </c>
      <c r="D103" s="19"/>
      <c r="E103" s="180"/>
      <c r="F103" s="16">
        <v>295</v>
      </c>
      <c r="G103" s="17"/>
      <c r="H103" s="18">
        <f t="shared" si="4"/>
        <v>0</v>
      </c>
      <c r="I103" s="20"/>
      <c r="J103" s="19"/>
      <c r="K103" s="35"/>
      <c r="L103" s="75"/>
      <c r="M103" s="75"/>
    </row>
    <row r="104" spans="1:13" hidden="1">
      <c r="A104" s="183"/>
      <c r="B104" s="180"/>
      <c r="C104" s="19" t="s">
        <v>202</v>
      </c>
      <c r="D104" s="19"/>
      <c r="E104" s="180"/>
      <c r="F104" s="16">
        <v>296</v>
      </c>
      <c r="G104" s="17"/>
      <c r="H104" s="18">
        <f t="shared" si="4"/>
        <v>0</v>
      </c>
      <c r="I104" s="20"/>
      <c r="J104" s="19"/>
      <c r="K104" s="35"/>
      <c r="L104" s="75"/>
      <c r="M104" s="75"/>
    </row>
    <row r="105" spans="1:13" hidden="1">
      <c r="A105" s="183"/>
      <c r="B105" s="180"/>
      <c r="C105" s="19" t="s">
        <v>201</v>
      </c>
      <c r="D105" s="19"/>
      <c r="E105" s="180"/>
      <c r="F105" s="16">
        <v>297</v>
      </c>
      <c r="G105" s="17"/>
      <c r="H105" s="18">
        <f t="shared" si="4"/>
        <v>0</v>
      </c>
      <c r="I105" s="20"/>
      <c r="J105" s="19"/>
      <c r="K105" s="35"/>
      <c r="L105" s="75"/>
      <c r="M105" s="75"/>
    </row>
    <row r="106" spans="1:13" hidden="1">
      <c r="A106" s="183"/>
      <c r="B106" s="180"/>
      <c r="C106" s="19" t="s">
        <v>200</v>
      </c>
      <c r="D106" s="19"/>
      <c r="E106" s="180"/>
      <c r="F106" s="16">
        <v>298</v>
      </c>
      <c r="G106" s="17"/>
      <c r="H106" s="18">
        <f t="shared" si="4"/>
        <v>0</v>
      </c>
      <c r="I106" s="20"/>
      <c r="J106" s="19"/>
      <c r="K106" s="35"/>
      <c r="L106" s="75"/>
      <c r="M106" s="75"/>
    </row>
    <row r="107" spans="1:13" ht="96" customHeight="1">
      <c r="A107" s="183" t="s">
        <v>199</v>
      </c>
      <c r="B107" s="19" t="s">
        <v>198</v>
      </c>
      <c r="C107" s="19" t="s">
        <v>197</v>
      </c>
      <c r="D107" s="19" t="s">
        <v>196</v>
      </c>
      <c r="E107" s="19" t="s">
        <v>195</v>
      </c>
      <c r="F107" s="16">
        <v>300</v>
      </c>
      <c r="G107" s="17" t="s">
        <v>429</v>
      </c>
      <c r="H107" s="18">
        <f t="shared" si="4"/>
        <v>1</v>
      </c>
      <c r="I107" s="184">
        <f>AVERAGE(H107:H110)</f>
        <v>0.625</v>
      </c>
      <c r="J107" s="19"/>
      <c r="K107" s="21" t="s">
        <v>727</v>
      </c>
      <c r="L107" s="168"/>
      <c r="M107" s="168"/>
    </row>
    <row r="108" spans="1:13" ht="75">
      <c r="A108" s="183"/>
      <c r="B108" s="19" t="s">
        <v>194</v>
      </c>
      <c r="C108" s="19" t="s">
        <v>193</v>
      </c>
      <c r="D108" s="19"/>
      <c r="E108" s="19" t="s">
        <v>192</v>
      </c>
      <c r="F108" s="16">
        <v>301</v>
      </c>
      <c r="G108" s="17" t="s">
        <v>429</v>
      </c>
      <c r="H108" s="18">
        <f t="shared" si="4"/>
        <v>1</v>
      </c>
      <c r="I108" s="184"/>
      <c r="J108" s="19"/>
      <c r="K108" s="21" t="s">
        <v>727</v>
      </c>
      <c r="L108" s="169"/>
      <c r="M108" s="169"/>
    </row>
    <row r="109" spans="1:13" ht="150" hidden="1" customHeight="1">
      <c r="A109" s="183"/>
      <c r="B109" s="19" t="s">
        <v>191</v>
      </c>
      <c r="C109" s="19" t="s">
        <v>190</v>
      </c>
      <c r="D109" s="19" t="s">
        <v>189</v>
      </c>
      <c r="E109" s="19" t="s">
        <v>188</v>
      </c>
      <c r="F109" s="16">
        <v>302</v>
      </c>
      <c r="G109" s="17"/>
      <c r="H109" s="18">
        <f t="shared" si="4"/>
        <v>0</v>
      </c>
      <c r="I109" s="184"/>
      <c r="J109" s="19"/>
      <c r="K109" s="35"/>
      <c r="L109" s="169"/>
      <c r="M109" s="169"/>
    </row>
    <row r="110" spans="1:13" ht="105">
      <c r="A110" s="183"/>
      <c r="B110" s="19" t="s">
        <v>187</v>
      </c>
      <c r="C110" s="19" t="s">
        <v>186</v>
      </c>
      <c r="D110" s="19" t="s">
        <v>185</v>
      </c>
      <c r="E110" s="19" t="s">
        <v>184</v>
      </c>
      <c r="F110" s="16">
        <v>303</v>
      </c>
      <c r="G110" s="17" t="s">
        <v>430</v>
      </c>
      <c r="H110" s="18">
        <f t="shared" si="4"/>
        <v>0.5</v>
      </c>
      <c r="I110" s="184"/>
      <c r="J110" s="32" t="s">
        <v>1011</v>
      </c>
      <c r="K110" s="21" t="s">
        <v>726</v>
      </c>
      <c r="L110" s="170"/>
      <c r="M110" s="170"/>
    </row>
    <row r="111" spans="1:13" ht="165">
      <c r="A111" s="183" t="s">
        <v>183</v>
      </c>
      <c r="B111" s="180" t="s">
        <v>182</v>
      </c>
      <c r="C111" s="19" t="s">
        <v>181</v>
      </c>
      <c r="D111" s="19" t="s">
        <v>176</v>
      </c>
      <c r="E111" s="180" t="s">
        <v>180</v>
      </c>
      <c r="F111" s="16">
        <v>452</v>
      </c>
      <c r="G111" s="185" t="s">
        <v>430</v>
      </c>
      <c r="H111" s="187">
        <f t="shared" si="4"/>
        <v>0.5</v>
      </c>
      <c r="I111" s="184">
        <f>AVERAGE(H111:H115)</f>
        <v>0.125</v>
      </c>
      <c r="J111" s="192" t="s">
        <v>1012</v>
      </c>
      <c r="K111" s="35" t="s">
        <v>726</v>
      </c>
      <c r="L111" s="168"/>
      <c r="M111" s="168"/>
    </row>
    <row r="112" spans="1:13" ht="168.95" customHeight="1">
      <c r="A112" s="183"/>
      <c r="B112" s="180"/>
      <c r="C112" s="19" t="s">
        <v>179</v>
      </c>
      <c r="D112" s="19" t="s">
        <v>178</v>
      </c>
      <c r="E112" s="180"/>
      <c r="F112" s="16">
        <v>305</v>
      </c>
      <c r="G112" s="186"/>
      <c r="H112" s="188"/>
      <c r="I112" s="184"/>
      <c r="J112" s="176"/>
      <c r="K112" s="35"/>
      <c r="L112" s="169"/>
      <c r="M112" s="169"/>
    </row>
    <row r="113" spans="1:13" ht="171" customHeight="1">
      <c r="A113" s="183"/>
      <c r="B113" s="180"/>
      <c r="C113" s="19" t="s">
        <v>177</v>
      </c>
      <c r="D113" s="19" t="s">
        <v>176</v>
      </c>
      <c r="E113" s="180"/>
      <c r="F113" s="16">
        <v>306</v>
      </c>
      <c r="G113" s="17" t="s">
        <v>405</v>
      </c>
      <c r="H113" s="18">
        <f>IF(G113="SI",1,IF(G113="PARCIAL",0.5,IF(G113="NO APLICA","",0)))</f>
        <v>0</v>
      </c>
      <c r="I113" s="184"/>
      <c r="J113" s="29"/>
      <c r="K113" s="35"/>
      <c r="L113" s="169"/>
      <c r="M113" s="169"/>
    </row>
    <row r="114" spans="1:13">
      <c r="A114" s="183"/>
      <c r="B114" s="180"/>
      <c r="C114" s="19" t="s">
        <v>175</v>
      </c>
      <c r="D114" s="19"/>
      <c r="E114" s="180"/>
      <c r="F114" s="16">
        <v>307</v>
      </c>
      <c r="G114" s="17" t="s">
        <v>405</v>
      </c>
      <c r="H114" s="18">
        <f>IF(G114="SI",1,IF(G114="PARCIAL",0.5,IF(G114="NO APLICA","",0)))</f>
        <v>0</v>
      </c>
      <c r="I114" s="184"/>
      <c r="J114" s="29"/>
      <c r="K114" s="35"/>
      <c r="L114" s="169"/>
      <c r="M114" s="169"/>
    </row>
    <row r="115" spans="1:13" ht="60">
      <c r="A115" s="183"/>
      <c r="B115" s="180"/>
      <c r="C115" s="19" t="s">
        <v>174</v>
      </c>
      <c r="D115" s="19"/>
      <c r="E115" s="180"/>
      <c r="F115" s="16">
        <v>308</v>
      </c>
      <c r="G115" s="17" t="s">
        <v>405</v>
      </c>
      <c r="H115" s="18">
        <f>IF(G115="SI",1,IF(G115="PARCIAL",0.5,IF(G115="NO APLICA","",0)))</f>
        <v>0</v>
      </c>
      <c r="I115" s="184"/>
      <c r="J115" s="29"/>
      <c r="K115" s="35"/>
      <c r="L115" s="170"/>
      <c r="M115" s="170"/>
    </row>
    <row r="116" spans="1:13" ht="138.94999999999999" hidden="1" customHeight="1">
      <c r="A116" s="183" t="s">
        <v>173</v>
      </c>
      <c r="B116" s="19" t="s">
        <v>172</v>
      </c>
      <c r="C116" s="19" t="s">
        <v>171</v>
      </c>
      <c r="D116" s="19"/>
      <c r="E116" s="19"/>
      <c r="F116" s="16">
        <v>748</v>
      </c>
      <c r="G116" s="17"/>
      <c r="H116" s="18">
        <f>IF(G116="SI",1,IF(G116="PARCIAL",0.5,IF(G116="NO APLICA","",0)))</f>
        <v>0</v>
      </c>
      <c r="I116" s="184">
        <f>AVERAGE(H116:H154)</f>
        <v>0.73333333333333328</v>
      </c>
      <c r="J116" s="22"/>
      <c r="K116" s="35"/>
      <c r="L116" s="75"/>
      <c r="M116" s="75"/>
    </row>
    <row r="117" spans="1:13" ht="80.099999999999994" customHeight="1">
      <c r="A117" s="183"/>
      <c r="B117" s="180" t="s">
        <v>170</v>
      </c>
      <c r="C117" s="19" t="s">
        <v>169</v>
      </c>
      <c r="D117" s="19" t="s">
        <v>168</v>
      </c>
      <c r="E117" s="180" t="s">
        <v>167</v>
      </c>
      <c r="F117" s="16">
        <v>439</v>
      </c>
      <c r="G117" s="185" t="s">
        <v>429</v>
      </c>
      <c r="H117" s="187">
        <f>IF(G117="SI",1,IF(G117="PARCIAL",0.5,IF(G117="NO APLICA","",0)))</f>
        <v>1</v>
      </c>
      <c r="I117" s="184"/>
      <c r="J117" s="189"/>
      <c r="K117" s="174" t="s">
        <v>724</v>
      </c>
      <c r="L117" s="168"/>
      <c r="M117" s="168"/>
    </row>
    <row r="118" spans="1:13" ht="30">
      <c r="A118" s="183"/>
      <c r="B118" s="180"/>
      <c r="C118" s="19" t="s">
        <v>158</v>
      </c>
      <c r="D118" s="19"/>
      <c r="E118" s="180"/>
      <c r="F118" s="16">
        <v>310</v>
      </c>
      <c r="G118" s="186"/>
      <c r="H118" s="188"/>
      <c r="I118" s="184"/>
      <c r="J118" s="190"/>
      <c r="K118" s="175"/>
      <c r="L118" s="169"/>
      <c r="M118" s="169"/>
    </row>
    <row r="119" spans="1:13" ht="30">
      <c r="A119" s="183"/>
      <c r="B119" s="180"/>
      <c r="C119" s="19" t="s">
        <v>157</v>
      </c>
      <c r="D119" s="19"/>
      <c r="E119" s="180"/>
      <c r="F119" s="16">
        <v>440</v>
      </c>
      <c r="G119" s="17" t="s">
        <v>429</v>
      </c>
      <c r="H119" s="18">
        <f t="shared" ref="H119:H127" si="5">IF(G119="SI",1,IF(G119="PARCIAL",0.5,IF(G119="NO APLICA","",0)))</f>
        <v>1</v>
      </c>
      <c r="I119" s="184"/>
      <c r="J119" s="19"/>
      <c r="K119" s="175"/>
      <c r="L119" s="169"/>
      <c r="M119" s="169"/>
    </row>
    <row r="120" spans="1:13" ht="17.100000000000001" customHeight="1">
      <c r="A120" s="183"/>
      <c r="B120" s="180"/>
      <c r="C120" s="19" t="s">
        <v>156</v>
      </c>
      <c r="D120" s="19"/>
      <c r="E120" s="180"/>
      <c r="F120" s="16">
        <v>311</v>
      </c>
      <c r="G120" s="17" t="s">
        <v>429</v>
      </c>
      <c r="H120" s="18">
        <f t="shared" si="5"/>
        <v>1</v>
      </c>
      <c r="I120" s="184"/>
      <c r="J120" s="19"/>
      <c r="K120" s="175"/>
      <c r="L120" s="169"/>
      <c r="M120" s="169"/>
    </row>
    <row r="121" spans="1:13" ht="30">
      <c r="A121" s="183"/>
      <c r="B121" s="180"/>
      <c r="C121" s="19" t="s">
        <v>166</v>
      </c>
      <c r="D121" s="19"/>
      <c r="E121" s="180"/>
      <c r="F121" s="16">
        <v>312</v>
      </c>
      <c r="G121" s="17" t="s">
        <v>429</v>
      </c>
      <c r="H121" s="18">
        <f t="shared" si="5"/>
        <v>1</v>
      </c>
      <c r="I121" s="184"/>
      <c r="J121" s="19"/>
      <c r="K121" s="175"/>
      <c r="L121" s="169"/>
      <c r="M121" s="169"/>
    </row>
    <row r="122" spans="1:13">
      <c r="A122" s="183"/>
      <c r="B122" s="180"/>
      <c r="C122" s="19" t="s">
        <v>154</v>
      </c>
      <c r="D122" s="19"/>
      <c r="E122" s="180"/>
      <c r="F122" s="16">
        <v>313</v>
      </c>
      <c r="G122" s="17" t="s">
        <v>429</v>
      </c>
      <c r="H122" s="18">
        <f t="shared" si="5"/>
        <v>1</v>
      </c>
      <c r="I122" s="184"/>
      <c r="J122" s="19"/>
      <c r="K122" s="175"/>
      <c r="L122" s="169"/>
      <c r="M122" s="169"/>
    </row>
    <row r="123" spans="1:13" ht="30">
      <c r="A123" s="183"/>
      <c r="B123" s="180"/>
      <c r="C123" s="19" t="s">
        <v>153</v>
      </c>
      <c r="D123" s="19"/>
      <c r="E123" s="180"/>
      <c r="F123" s="16">
        <v>314</v>
      </c>
      <c r="G123" s="17" t="s">
        <v>429</v>
      </c>
      <c r="H123" s="18">
        <f t="shared" si="5"/>
        <v>1</v>
      </c>
      <c r="I123" s="184"/>
      <c r="J123" s="19"/>
      <c r="K123" s="175"/>
      <c r="L123" s="169"/>
      <c r="M123" s="169"/>
    </row>
    <row r="124" spans="1:13" ht="30">
      <c r="A124" s="183"/>
      <c r="B124" s="180"/>
      <c r="C124" s="19" t="s">
        <v>165</v>
      </c>
      <c r="D124" s="19"/>
      <c r="E124" s="180"/>
      <c r="F124" s="16">
        <v>315</v>
      </c>
      <c r="G124" s="17" t="s">
        <v>429</v>
      </c>
      <c r="H124" s="18">
        <f t="shared" si="5"/>
        <v>1</v>
      </c>
      <c r="I124" s="184"/>
      <c r="J124" s="19"/>
      <c r="K124" s="175"/>
      <c r="L124" s="169"/>
      <c r="M124" s="169"/>
    </row>
    <row r="125" spans="1:13">
      <c r="A125" s="183"/>
      <c r="B125" s="180"/>
      <c r="C125" s="19" t="s">
        <v>164</v>
      </c>
      <c r="D125" s="19"/>
      <c r="E125" s="180"/>
      <c r="F125" s="16">
        <v>316</v>
      </c>
      <c r="G125" s="17" t="s">
        <v>429</v>
      </c>
      <c r="H125" s="18">
        <f t="shared" si="5"/>
        <v>1</v>
      </c>
      <c r="I125" s="184"/>
      <c r="J125" s="19"/>
      <c r="K125" s="175"/>
      <c r="L125" s="169"/>
      <c r="M125" s="169"/>
    </row>
    <row r="126" spans="1:13" ht="83.1" customHeight="1">
      <c r="A126" s="183"/>
      <c r="B126" s="180"/>
      <c r="C126" s="19" t="s">
        <v>163</v>
      </c>
      <c r="D126" s="19"/>
      <c r="E126" s="180"/>
      <c r="F126" s="16">
        <v>441</v>
      </c>
      <c r="G126" s="17" t="s">
        <v>405</v>
      </c>
      <c r="H126" s="18">
        <f t="shared" si="5"/>
        <v>0</v>
      </c>
      <c r="I126" s="184"/>
      <c r="J126" s="30" t="s">
        <v>725</v>
      </c>
      <c r="K126" s="176"/>
      <c r="L126" s="170"/>
      <c r="M126" s="170"/>
    </row>
    <row r="127" spans="1:13" ht="153.94999999999999" customHeight="1">
      <c r="A127" s="183"/>
      <c r="B127" s="180" t="s">
        <v>162</v>
      </c>
      <c r="C127" s="19" t="s">
        <v>161</v>
      </c>
      <c r="D127" s="19" t="s">
        <v>160</v>
      </c>
      <c r="E127" s="180" t="s">
        <v>159</v>
      </c>
      <c r="F127" s="16">
        <v>459</v>
      </c>
      <c r="G127" s="185" t="s">
        <v>429</v>
      </c>
      <c r="H127" s="187">
        <f t="shared" si="5"/>
        <v>1</v>
      </c>
      <c r="I127" s="184"/>
      <c r="J127" s="189"/>
      <c r="K127" s="171" t="s">
        <v>724</v>
      </c>
      <c r="L127" s="168"/>
      <c r="M127" s="168"/>
    </row>
    <row r="128" spans="1:13" ht="30">
      <c r="A128" s="183"/>
      <c r="B128" s="180"/>
      <c r="C128" s="19" t="s">
        <v>158</v>
      </c>
      <c r="D128" s="19"/>
      <c r="E128" s="180"/>
      <c r="F128" s="16">
        <v>460</v>
      </c>
      <c r="G128" s="186"/>
      <c r="H128" s="188"/>
      <c r="I128" s="184"/>
      <c r="J128" s="191"/>
      <c r="K128" s="172"/>
      <c r="L128" s="169"/>
      <c r="M128" s="169"/>
    </row>
    <row r="129" spans="1:13" ht="30">
      <c r="A129" s="183"/>
      <c r="B129" s="180"/>
      <c r="C129" s="19" t="s">
        <v>157</v>
      </c>
      <c r="D129" s="19"/>
      <c r="E129" s="180"/>
      <c r="F129" s="16">
        <v>461</v>
      </c>
      <c r="G129" s="17" t="s">
        <v>429</v>
      </c>
      <c r="H129" s="18">
        <f t="shared" ref="H129:H143" si="6">IF(G129="SI",1,IF(G129="PARCIAL",0.5,IF(G129="NO APLICA","",0)))</f>
        <v>1</v>
      </c>
      <c r="I129" s="184"/>
      <c r="J129" s="191"/>
      <c r="K129" s="172"/>
      <c r="L129" s="169"/>
      <c r="M129" s="169"/>
    </row>
    <row r="130" spans="1:13" ht="30">
      <c r="A130" s="183"/>
      <c r="B130" s="180"/>
      <c r="C130" s="19" t="s">
        <v>156</v>
      </c>
      <c r="D130" s="19"/>
      <c r="E130" s="180"/>
      <c r="F130" s="16">
        <v>462</v>
      </c>
      <c r="G130" s="17" t="s">
        <v>429</v>
      </c>
      <c r="H130" s="18">
        <f t="shared" si="6"/>
        <v>1</v>
      </c>
      <c r="I130" s="184"/>
      <c r="J130" s="191"/>
      <c r="K130" s="172"/>
      <c r="L130" s="169"/>
      <c r="M130" s="169"/>
    </row>
    <row r="131" spans="1:13">
      <c r="A131" s="183"/>
      <c r="B131" s="180"/>
      <c r="C131" s="19" t="s">
        <v>155</v>
      </c>
      <c r="D131" s="19"/>
      <c r="E131" s="180"/>
      <c r="F131" s="16">
        <v>463</v>
      </c>
      <c r="G131" s="17" t="s">
        <v>429</v>
      </c>
      <c r="H131" s="18">
        <f t="shared" si="6"/>
        <v>1</v>
      </c>
      <c r="I131" s="184"/>
      <c r="J131" s="191"/>
      <c r="K131" s="172"/>
      <c r="L131" s="169"/>
      <c r="M131" s="169"/>
    </row>
    <row r="132" spans="1:13">
      <c r="A132" s="183"/>
      <c r="B132" s="180"/>
      <c r="C132" s="19" t="s">
        <v>154</v>
      </c>
      <c r="D132" s="19"/>
      <c r="E132" s="180"/>
      <c r="F132" s="16">
        <v>464</v>
      </c>
      <c r="G132" s="17" t="s">
        <v>429</v>
      </c>
      <c r="H132" s="18">
        <f t="shared" si="6"/>
        <v>1</v>
      </c>
      <c r="I132" s="184"/>
      <c r="J132" s="191"/>
      <c r="K132" s="172"/>
      <c r="L132" s="169"/>
      <c r="M132" s="169"/>
    </row>
    <row r="133" spans="1:13" ht="30">
      <c r="A133" s="183"/>
      <c r="B133" s="180"/>
      <c r="C133" s="19" t="s">
        <v>153</v>
      </c>
      <c r="D133" s="19"/>
      <c r="E133" s="180"/>
      <c r="F133" s="16">
        <v>465</v>
      </c>
      <c r="G133" s="17" t="s">
        <v>429</v>
      </c>
      <c r="H133" s="18">
        <f t="shared" si="6"/>
        <v>1</v>
      </c>
      <c r="I133" s="184"/>
      <c r="J133" s="191"/>
      <c r="K133" s="172"/>
      <c r="L133" s="169"/>
      <c r="M133" s="169"/>
    </row>
    <row r="134" spans="1:13">
      <c r="A134" s="183"/>
      <c r="B134" s="180"/>
      <c r="C134" s="19" t="s">
        <v>152</v>
      </c>
      <c r="D134" s="19"/>
      <c r="E134" s="180"/>
      <c r="F134" s="16">
        <v>466</v>
      </c>
      <c r="G134" s="17" t="s">
        <v>429</v>
      </c>
      <c r="H134" s="18">
        <f t="shared" si="6"/>
        <v>1</v>
      </c>
      <c r="I134" s="184"/>
      <c r="J134" s="191"/>
      <c r="K134" s="172"/>
      <c r="L134" s="169"/>
      <c r="M134" s="169"/>
    </row>
    <row r="135" spans="1:13" ht="30">
      <c r="A135" s="183"/>
      <c r="B135" s="180"/>
      <c r="C135" s="19" t="s">
        <v>151</v>
      </c>
      <c r="D135" s="19"/>
      <c r="E135" s="180"/>
      <c r="F135" s="16">
        <v>467</v>
      </c>
      <c r="G135" s="17" t="s">
        <v>429</v>
      </c>
      <c r="H135" s="18">
        <f t="shared" si="6"/>
        <v>1</v>
      </c>
      <c r="I135" s="184"/>
      <c r="J135" s="191"/>
      <c r="K135" s="172"/>
      <c r="L135" s="169"/>
      <c r="M135" s="169"/>
    </row>
    <row r="136" spans="1:13" ht="30">
      <c r="A136" s="183"/>
      <c r="B136" s="180"/>
      <c r="C136" s="19" t="s">
        <v>150</v>
      </c>
      <c r="D136" s="19"/>
      <c r="E136" s="180"/>
      <c r="F136" s="16">
        <v>468</v>
      </c>
      <c r="G136" s="17" t="s">
        <v>431</v>
      </c>
      <c r="H136" s="18" t="str">
        <f t="shared" si="6"/>
        <v/>
      </c>
      <c r="I136" s="184"/>
      <c r="J136" s="191"/>
      <c r="K136" s="172"/>
      <c r="L136" s="169"/>
      <c r="M136" s="169"/>
    </row>
    <row r="137" spans="1:13" ht="30">
      <c r="A137" s="183"/>
      <c r="B137" s="180"/>
      <c r="C137" s="19" t="s">
        <v>149</v>
      </c>
      <c r="D137" s="19"/>
      <c r="E137" s="180"/>
      <c r="F137" s="16">
        <v>470</v>
      </c>
      <c r="G137" s="17" t="s">
        <v>431</v>
      </c>
      <c r="H137" s="18" t="str">
        <f t="shared" si="6"/>
        <v/>
      </c>
      <c r="I137" s="184"/>
      <c r="J137" s="191"/>
      <c r="K137" s="172"/>
      <c r="L137" s="169"/>
      <c r="M137" s="169"/>
    </row>
    <row r="138" spans="1:13" ht="30">
      <c r="A138" s="183"/>
      <c r="B138" s="180"/>
      <c r="C138" s="19" t="s">
        <v>148</v>
      </c>
      <c r="D138" s="19"/>
      <c r="E138" s="180"/>
      <c r="F138" s="16">
        <v>471</v>
      </c>
      <c r="G138" s="17" t="s">
        <v>431</v>
      </c>
      <c r="H138" s="18" t="str">
        <f t="shared" si="6"/>
        <v/>
      </c>
      <c r="I138" s="184"/>
      <c r="J138" s="191"/>
      <c r="K138" s="172"/>
      <c r="L138" s="169"/>
      <c r="M138" s="169"/>
    </row>
    <row r="139" spans="1:13" ht="30">
      <c r="A139" s="183"/>
      <c r="B139" s="180"/>
      <c r="C139" s="19" t="s">
        <v>147</v>
      </c>
      <c r="D139" s="19"/>
      <c r="E139" s="180"/>
      <c r="F139" s="16">
        <v>472</v>
      </c>
      <c r="G139" s="17" t="s">
        <v>431</v>
      </c>
      <c r="H139" s="18" t="str">
        <f t="shared" si="6"/>
        <v/>
      </c>
      <c r="I139" s="184"/>
      <c r="J139" s="191"/>
      <c r="K139" s="172"/>
      <c r="L139" s="169"/>
      <c r="M139" s="169"/>
    </row>
    <row r="140" spans="1:13" ht="30">
      <c r="A140" s="183"/>
      <c r="B140" s="180"/>
      <c r="C140" s="19" t="s">
        <v>146</v>
      </c>
      <c r="D140" s="19"/>
      <c r="E140" s="180"/>
      <c r="F140" s="16">
        <v>473</v>
      </c>
      <c r="G140" s="17" t="s">
        <v>431</v>
      </c>
      <c r="H140" s="18" t="str">
        <f t="shared" si="6"/>
        <v/>
      </c>
      <c r="I140" s="184"/>
      <c r="J140" s="191"/>
      <c r="K140" s="172"/>
      <c r="L140" s="169"/>
      <c r="M140" s="169"/>
    </row>
    <row r="141" spans="1:13" ht="30">
      <c r="A141" s="183"/>
      <c r="B141" s="180"/>
      <c r="C141" s="19" t="s">
        <v>145</v>
      </c>
      <c r="D141" s="19"/>
      <c r="E141" s="180"/>
      <c r="F141" s="16">
        <v>474</v>
      </c>
      <c r="G141" s="17" t="s">
        <v>431</v>
      </c>
      <c r="H141" s="18" t="str">
        <f t="shared" si="6"/>
        <v/>
      </c>
      <c r="I141" s="184"/>
      <c r="J141" s="191"/>
      <c r="K141" s="172"/>
      <c r="L141" s="169"/>
      <c r="M141" s="169"/>
    </row>
    <row r="142" spans="1:13" ht="77.099999999999994" customHeight="1">
      <c r="A142" s="183"/>
      <c r="B142" s="180"/>
      <c r="C142" s="19" t="s">
        <v>144</v>
      </c>
      <c r="D142" s="19"/>
      <c r="E142" s="180"/>
      <c r="F142" s="16">
        <v>475</v>
      </c>
      <c r="G142" s="17" t="s">
        <v>405</v>
      </c>
      <c r="H142" s="18">
        <f t="shared" si="6"/>
        <v>0</v>
      </c>
      <c r="I142" s="184"/>
      <c r="J142" s="190"/>
      <c r="K142" s="173"/>
      <c r="L142" s="170"/>
      <c r="M142" s="170"/>
    </row>
    <row r="143" spans="1:13" ht="81" customHeight="1">
      <c r="A143" s="183"/>
      <c r="B143" s="180" t="s">
        <v>143</v>
      </c>
      <c r="C143" s="19" t="s">
        <v>142</v>
      </c>
      <c r="D143" s="19" t="s">
        <v>135</v>
      </c>
      <c r="E143" s="180" t="s">
        <v>141</v>
      </c>
      <c r="F143" s="16">
        <v>446</v>
      </c>
      <c r="G143" s="185" t="s">
        <v>429</v>
      </c>
      <c r="H143" s="187">
        <f t="shared" si="6"/>
        <v>1</v>
      </c>
      <c r="I143" s="184"/>
      <c r="J143" s="189"/>
      <c r="K143" s="171" t="s">
        <v>722</v>
      </c>
      <c r="L143" s="168"/>
      <c r="M143" s="168"/>
    </row>
    <row r="144" spans="1:13" ht="78" customHeight="1">
      <c r="A144" s="183"/>
      <c r="B144" s="180"/>
      <c r="C144" s="19" t="s">
        <v>140</v>
      </c>
      <c r="D144" s="19" t="s">
        <v>135</v>
      </c>
      <c r="E144" s="180"/>
      <c r="F144" s="16">
        <v>330</v>
      </c>
      <c r="G144" s="186"/>
      <c r="H144" s="188"/>
      <c r="I144" s="184"/>
      <c r="J144" s="190"/>
      <c r="K144" s="172"/>
      <c r="L144" s="169"/>
      <c r="M144" s="169"/>
    </row>
    <row r="145" spans="1:13">
      <c r="A145" s="183"/>
      <c r="B145" s="180"/>
      <c r="C145" s="19" t="s">
        <v>139</v>
      </c>
      <c r="D145" s="19"/>
      <c r="E145" s="180"/>
      <c r="F145" s="16">
        <v>331</v>
      </c>
      <c r="G145" s="17" t="s">
        <v>429</v>
      </c>
      <c r="H145" s="18">
        <f t="shared" ref="H145:H176" si="7">IF(G145="SI",1,IF(G145="PARCIAL",0.5,IF(G145="NO APLICA","",0)))</f>
        <v>1</v>
      </c>
      <c r="I145" s="184"/>
      <c r="J145" s="19"/>
      <c r="K145" s="172"/>
      <c r="L145" s="169"/>
      <c r="M145" s="169"/>
    </row>
    <row r="146" spans="1:13" ht="30">
      <c r="A146" s="183"/>
      <c r="B146" s="180"/>
      <c r="C146" s="19" t="s">
        <v>138</v>
      </c>
      <c r="D146" s="19"/>
      <c r="E146" s="180"/>
      <c r="F146" s="16">
        <v>332</v>
      </c>
      <c r="G146" s="17"/>
      <c r="H146" s="18">
        <f t="shared" si="7"/>
        <v>0</v>
      </c>
      <c r="I146" s="184"/>
      <c r="J146" s="19"/>
      <c r="K146" s="172"/>
      <c r="L146" s="169"/>
      <c r="M146" s="169"/>
    </row>
    <row r="147" spans="1:13" ht="30">
      <c r="A147" s="183"/>
      <c r="B147" s="180"/>
      <c r="C147" s="19" t="s">
        <v>137</v>
      </c>
      <c r="D147" s="19"/>
      <c r="E147" s="180"/>
      <c r="F147" s="16">
        <v>333</v>
      </c>
      <c r="G147" s="17"/>
      <c r="H147" s="18">
        <f t="shared" si="7"/>
        <v>0</v>
      </c>
      <c r="I147" s="184"/>
      <c r="J147" s="19"/>
      <c r="K147" s="172"/>
      <c r="L147" s="169"/>
      <c r="M147" s="169"/>
    </row>
    <row r="148" spans="1:13" ht="78" customHeight="1">
      <c r="A148" s="183"/>
      <c r="B148" s="180"/>
      <c r="C148" s="19" t="s">
        <v>136</v>
      </c>
      <c r="D148" s="19" t="s">
        <v>135</v>
      </c>
      <c r="E148" s="180"/>
      <c r="F148" s="16">
        <v>334</v>
      </c>
      <c r="G148" s="17" t="s">
        <v>405</v>
      </c>
      <c r="H148" s="18">
        <f t="shared" si="7"/>
        <v>0</v>
      </c>
      <c r="I148" s="184"/>
      <c r="J148" s="19"/>
      <c r="K148" s="172"/>
      <c r="L148" s="169"/>
      <c r="M148" s="169"/>
    </row>
    <row r="149" spans="1:13">
      <c r="A149" s="183"/>
      <c r="B149" s="180"/>
      <c r="C149" s="19" t="s">
        <v>134</v>
      </c>
      <c r="D149" s="19"/>
      <c r="E149" s="180"/>
      <c r="F149" s="16">
        <v>335</v>
      </c>
      <c r="G149" s="17" t="s">
        <v>429</v>
      </c>
      <c r="H149" s="18">
        <f t="shared" si="7"/>
        <v>1</v>
      </c>
      <c r="I149" s="184"/>
      <c r="J149" s="19"/>
      <c r="K149" s="172"/>
      <c r="L149" s="169"/>
      <c r="M149" s="169"/>
    </row>
    <row r="150" spans="1:13">
      <c r="A150" s="183"/>
      <c r="B150" s="180"/>
      <c r="C150" s="19" t="s">
        <v>133</v>
      </c>
      <c r="D150" s="19"/>
      <c r="E150" s="180"/>
      <c r="F150" s="16">
        <v>336</v>
      </c>
      <c r="G150" s="17" t="s">
        <v>429</v>
      </c>
      <c r="H150" s="18">
        <f t="shared" si="7"/>
        <v>1</v>
      </c>
      <c r="I150" s="184"/>
      <c r="J150" s="19"/>
      <c r="K150" s="172"/>
      <c r="L150" s="169"/>
      <c r="M150" s="169"/>
    </row>
    <row r="151" spans="1:13" ht="30">
      <c r="A151" s="183"/>
      <c r="B151" s="180"/>
      <c r="C151" s="19" t="s">
        <v>132</v>
      </c>
      <c r="D151" s="19"/>
      <c r="E151" s="180"/>
      <c r="F151" s="16">
        <v>337</v>
      </c>
      <c r="G151" s="17" t="s">
        <v>429</v>
      </c>
      <c r="H151" s="18">
        <f t="shared" si="7"/>
        <v>1</v>
      </c>
      <c r="I151" s="184"/>
      <c r="J151" s="19"/>
      <c r="K151" s="172"/>
      <c r="L151" s="169"/>
      <c r="M151" s="169"/>
    </row>
    <row r="152" spans="1:13" ht="30">
      <c r="A152" s="183"/>
      <c r="B152" s="180"/>
      <c r="C152" s="19" t="s">
        <v>131</v>
      </c>
      <c r="D152" s="19"/>
      <c r="E152" s="180"/>
      <c r="F152" s="16">
        <v>338</v>
      </c>
      <c r="G152" s="17" t="s">
        <v>429</v>
      </c>
      <c r="H152" s="18">
        <f t="shared" si="7"/>
        <v>1</v>
      </c>
      <c r="I152" s="184"/>
      <c r="J152" s="19"/>
      <c r="K152" s="172"/>
      <c r="L152" s="169"/>
      <c r="M152" s="169"/>
    </row>
    <row r="153" spans="1:13" ht="138" customHeight="1">
      <c r="A153" s="183"/>
      <c r="B153" s="180"/>
      <c r="C153" s="19" t="s">
        <v>130</v>
      </c>
      <c r="D153" s="19"/>
      <c r="E153" s="180"/>
      <c r="F153" s="16">
        <v>339</v>
      </c>
      <c r="G153" s="17" t="s">
        <v>405</v>
      </c>
      <c r="H153" s="18">
        <f t="shared" si="7"/>
        <v>0</v>
      </c>
      <c r="I153" s="184"/>
      <c r="J153" s="19" t="s">
        <v>927</v>
      </c>
      <c r="K153" s="172"/>
      <c r="L153" s="169"/>
      <c r="M153" s="169"/>
    </row>
    <row r="154" spans="1:13" ht="77.099999999999994" customHeight="1">
      <c r="A154" s="183"/>
      <c r="B154" s="180"/>
      <c r="C154" s="19" t="s">
        <v>129</v>
      </c>
      <c r="D154" s="19"/>
      <c r="E154" s="180"/>
      <c r="F154" s="16">
        <v>340</v>
      </c>
      <c r="G154" s="17" t="s">
        <v>405</v>
      </c>
      <c r="H154" s="18">
        <f t="shared" si="7"/>
        <v>0</v>
      </c>
      <c r="I154" s="184"/>
      <c r="J154" s="30" t="s">
        <v>723</v>
      </c>
      <c r="K154" s="173"/>
      <c r="L154" s="170"/>
      <c r="M154" s="170"/>
    </row>
    <row r="155" spans="1:13" ht="135" hidden="1">
      <c r="A155" s="183"/>
      <c r="B155" s="180" t="s">
        <v>128</v>
      </c>
      <c r="C155" s="19" t="s">
        <v>127</v>
      </c>
      <c r="D155" s="19" t="s">
        <v>126</v>
      </c>
      <c r="E155" s="180" t="s">
        <v>125</v>
      </c>
      <c r="F155" s="16">
        <v>341</v>
      </c>
      <c r="G155" s="17"/>
      <c r="H155" s="18">
        <f t="shared" si="7"/>
        <v>0</v>
      </c>
      <c r="I155" s="20"/>
      <c r="J155" s="19"/>
      <c r="K155" s="35"/>
      <c r="L155" s="75"/>
      <c r="M155" s="75"/>
    </row>
    <row r="156" spans="1:13" ht="90" hidden="1">
      <c r="A156" s="183"/>
      <c r="B156" s="180"/>
      <c r="C156" s="19" t="s">
        <v>124</v>
      </c>
      <c r="D156" s="19"/>
      <c r="E156" s="180"/>
      <c r="F156" s="16">
        <v>448</v>
      </c>
      <c r="G156" s="17"/>
      <c r="H156" s="18">
        <f t="shared" si="7"/>
        <v>0</v>
      </c>
      <c r="I156" s="20"/>
      <c r="J156" s="19"/>
      <c r="K156" s="35"/>
      <c r="L156" s="75"/>
      <c r="M156" s="75"/>
    </row>
    <row r="157" spans="1:13" ht="75" hidden="1">
      <c r="A157" s="183"/>
      <c r="B157" s="180" t="s">
        <v>123</v>
      </c>
      <c r="C157" s="19" t="s">
        <v>122</v>
      </c>
      <c r="D157" s="19" t="s">
        <v>121</v>
      </c>
      <c r="E157" s="180" t="s">
        <v>120</v>
      </c>
      <c r="F157" s="16">
        <v>342</v>
      </c>
      <c r="G157" s="17"/>
      <c r="H157" s="18">
        <f t="shared" si="7"/>
        <v>0</v>
      </c>
      <c r="I157" s="20"/>
      <c r="J157" s="19"/>
      <c r="K157" s="35"/>
      <c r="L157" s="75"/>
      <c r="M157" s="75"/>
    </row>
    <row r="158" spans="1:13" ht="90" hidden="1">
      <c r="A158" s="183"/>
      <c r="B158" s="180"/>
      <c r="C158" s="19" t="s">
        <v>119</v>
      </c>
      <c r="D158" s="19"/>
      <c r="E158" s="180"/>
      <c r="F158" s="16">
        <v>450</v>
      </c>
      <c r="G158" s="17"/>
      <c r="H158" s="18">
        <f t="shared" si="7"/>
        <v>0</v>
      </c>
      <c r="I158" s="20"/>
      <c r="J158" s="19"/>
      <c r="K158" s="35"/>
      <c r="L158" s="75"/>
      <c r="M158" s="75"/>
    </row>
    <row r="159" spans="1:13" ht="75" hidden="1">
      <c r="A159" s="183"/>
      <c r="B159" s="180" t="s">
        <v>118</v>
      </c>
      <c r="C159" s="19" t="s">
        <v>117</v>
      </c>
      <c r="D159" s="19" t="s">
        <v>116</v>
      </c>
      <c r="E159" s="180" t="s">
        <v>115</v>
      </c>
      <c r="F159" s="16">
        <v>343</v>
      </c>
      <c r="G159" s="17"/>
      <c r="H159" s="18">
        <f t="shared" si="7"/>
        <v>0</v>
      </c>
      <c r="I159" s="20"/>
      <c r="J159" s="19"/>
      <c r="K159" s="35"/>
      <c r="L159" s="75"/>
      <c r="M159" s="75"/>
    </row>
    <row r="160" spans="1:13" hidden="1">
      <c r="A160" s="183"/>
      <c r="B160" s="180"/>
      <c r="C160" s="19" t="s">
        <v>114</v>
      </c>
      <c r="D160" s="19"/>
      <c r="E160" s="180"/>
      <c r="F160" s="16">
        <v>344</v>
      </c>
      <c r="G160" s="17"/>
      <c r="H160" s="18">
        <f t="shared" si="7"/>
        <v>0</v>
      </c>
      <c r="I160" s="20"/>
      <c r="J160" s="19"/>
      <c r="K160" s="35"/>
      <c r="L160" s="75"/>
      <c r="M160" s="75"/>
    </row>
    <row r="161" spans="1:13" ht="30" hidden="1">
      <c r="A161" s="183"/>
      <c r="B161" s="180" t="s">
        <v>113</v>
      </c>
      <c r="C161" s="19" t="s">
        <v>112</v>
      </c>
      <c r="D161" s="19"/>
      <c r="E161" s="180" t="s">
        <v>111</v>
      </c>
      <c r="F161" s="16">
        <v>345</v>
      </c>
      <c r="G161" s="17"/>
      <c r="H161" s="18">
        <f t="shared" si="7"/>
        <v>0</v>
      </c>
      <c r="I161" s="20"/>
      <c r="J161" s="19"/>
      <c r="K161" s="35"/>
      <c r="L161" s="75"/>
      <c r="M161" s="75"/>
    </row>
    <row r="162" spans="1:13" ht="90" hidden="1">
      <c r="A162" s="183"/>
      <c r="B162" s="180"/>
      <c r="C162" s="19" t="s">
        <v>110</v>
      </c>
      <c r="D162" s="19" t="s">
        <v>109</v>
      </c>
      <c r="E162" s="180"/>
      <c r="F162" s="16">
        <v>346</v>
      </c>
      <c r="G162" s="17"/>
      <c r="H162" s="18">
        <f t="shared" si="7"/>
        <v>0</v>
      </c>
      <c r="I162" s="20"/>
      <c r="J162" s="19"/>
      <c r="K162" s="35"/>
      <c r="L162" s="75"/>
      <c r="M162" s="75"/>
    </row>
    <row r="163" spans="1:13" ht="105" hidden="1">
      <c r="A163" s="183"/>
      <c r="B163" s="19" t="s">
        <v>108</v>
      </c>
      <c r="C163" s="19" t="s">
        <v>107</v>
      </c>
      <c r="D163" s="19" t="s">
        <v>106</v>
      </c>
      <c r="E163" s="19" t="s">
        <v>105</v>
      </c>
      <c r="F163" s="16">
        <v>347</v>
      </c>
      <c r="G163" s="17"/>
      <c r="H163" s="18">
        <f t="shared" si="7"/>
        <v>0</v>
      </c>
      <c r="I163" s="20"/>
      <c r="J163" s="19"/>
      <c r="K163" s="35"/>
      <c r="L163" s="75"/>
      <c r="M163" s="75"/>
    </row>
    <row r="164" spans="1:13" ht="75" hidden="1">
      <c r="A164" s="183"/>
      <c r="B164" s="180" t="s">
        <v>104</v>
      </c>
      <c r="C164" s="19" t="s">
        <v>103</v>
      </c>
      <c r="D164" s="19" t="s">
        <v>102</v>
      </c>
      <c r="E164" s="180" t="s">
        <v>101</v>
      </c>
      <c r="F164" s="16">
        <v>348</v>
      </c>
      <c r="G164" s="17"/>
      <c r="H164" s="18">
        <f t="shared" si="7"/>
        <v>0</v>
      </c>
      <c r="I164" s="20"/>
      <c r="J164" s="19"/>
      <c r="K164" s="35"/>
      <c r="L164" s="75"/>
      <c r="M164" s="75"/>
    </row>
    <row r="165" spans="1:13" ht="60" hidden="1">
      <c r="A165" s="183"/>
      <c r="B165" s="180"/>
      <c r="C165" s="19" t="s">
        <v>100</v>
      </c>
      <c r="D165" s="19" t="s">
        <v>99</v>
      </c>
      <c r="E165" s="180"/>
      <c r="F165" s="16">
        <v>451</v>
      </c>
      <c r="G165" s="31"/>
      <c r="H165" s="18">
        <f t="shared" si="7"/>
        <v>0</v>
      </c>
      <c r="I165" s="20"/>
      <c r="J165" s="22"/>
      <c r="K165" s="35"/>
      <c r="L165" s="75"/>
      <c r="M165" s="75"/>
    </row>
    <row r="166" spans="1:13" hidden="1">
      <c r="A166" s="183"/>
      <c r="B166" s="180"/>
      <c r="C166" s="19" t="s">
        <v>98</v>
      </c>
      <c r="D166" s="19"/>
      <c r="E166" s="180"/>
      <c r="F166" s="16">
        <v>349</v>
      </c>
      <c r="G166" s="17"/>
      <c r="H166" s="18">
        <f t="shared" si="7"/>
        <v>0</v>
      </c>
      <c r="I166" s="20"/>
      <c r="J166" s="19"/>
      <c r="K166" s="35"/>
      <c r="L166" s="75"/>
      <c r="M166" s="75"/>
    </row>
    <row r="167" spans="1:13" ht="30" hidden="1">
      <c r="A167" s="183"/>
      <c r="B167" s="180"/>
      <c r="C167" s="19" t="s">
        <v>97</v>
      </c>
      <c r="D167" s="19"/>
      <c r="E167" s="180"/>
      <c r="F167" s="16">
        <v>350</v>
      </c>
      <c r="G167" s="17"/>
      <c r="H167" s="18">
        <f t="shared" si="7"/>
        <v>0</v>
      </c>
      <c r="I167" s="20"/>
      <c r="J167" s="19"/>
      <c r="K167" s="35"/>
      <c r="L167" s="75"/>
      <c r="M167" s="75"/>
    </row>
    <row r="168" spans="1:13" hidden="1">
      <c r="A168" s="183"/>
      <c r="B168" s="180"/>
      <c r="C168" s="19" t="s">
        <v>96</v>
      </c>
      <c r="D168" s="19"/>
      <c r="E168" s="180"/>
      <c r="F168" s="16">
        <v>351</v>
      </c>
      <c r="G168" s="17"/>
      <c r="H168" s="18">
        <f t="shared" si="7"/>
        <v>0</v>
      </c>
      <c r="I168" s="20"/>
      <c r="J168" s="19"/>
      <c r="K168" s="35"/>
      <c r="L168" s="75"/>
      <c r="M168" s="75"/>
    </row>
    <row r="169" spans="1:13" ht="30" hidden="1">
      <c r="A169" s="183"/>
      <c r="B169" s="180"/>
      <c r="C169" s="19" t="s">
        <v>95</v>
      </c>
      <c r="D169" s="19"/>
      <c r="E169" s="180"/>
      <c r="F169" s="16">
        <v>352</v>
      </c>
      <c r="G169" s="17"/>
      <c r="H169" s="18">
        <f t="shared" si="7"/>
        <v>0</v>
      </c>
      <c r="I169" s="20"/>
      <c r="J169" s="19"/>
      <c r="K169" s="35"/>
      <c r="L169" s="75"/>
      <c r="M169" s="75"/>
    </row>
    <row r="170" spans="1:13" ht="105" hidden="1">
      <c r="A170" s="181" t="s">
        <v>94</v>
      </c>
      <c r="B170" s="19" t="s">
        <v>93</v>
      </c>
      <c r="C170" s="19" t="s">
        <v>92</v>
      </c>
      <c r="D170" s="19" t="s">
        <v>91</v>
      </c>
      <c r="E170" s="19" t="s">
        <v>91</v>
      </c>
      <c r="F170" s="16">
        <v>400</v>
      </c>
      <c r="G170" s="17"/>
      <c r="H170" s="18">
        <f t="shared" si="7"/>
        <v>0</v>
      </c>
      <c r="I170" s="20"/>
      <c r="J170" s="19"/>
      <c r="K170" s="35"/>
      <c r="L170" s="75"/>
      <c r="M170" s="75"/>
    </row>
    <row r="171" spans="1:13" hidden="1">
      <c r="A171" s="181"/>
      <c r="B171" s="180" t="s">
        <v>90</v>
      </c>
      <c r="C171" s="19" t="s">
        <v>89</v>
      </c>
      <c r="D171" s="19"/>
      <c r="E171" s="179" t="s">
        <v>78</v>
      </c>
      <c r="F171" s="16">
        <v>401</v>
      </c>
      <c r="G171" s="33"/>
      <c r="H171" s="18">
        <f t="shared" si="7"/>
        <v>0</v>
      </c>
      <c r="I171" s="20"/>
      <c r="J171" s="22"/>
      <c r="K171" s="35"/>
      <c r="L171" s="75"/>
      <c r="M171" s="75"/>
    </row>
    <row r="172" spans="1:13" ht="45" hidden="1">
      <c r="A172" s="181"/>
      <c r="B172" s="180"/>
      <c r="C172" s="19" t="s">
        <v>88</v>
      </c>
      <c r="D172" s="19" t="s">
        <v>87</v>
      </c>
      <c r="E172" s="179"/>
      <c r="F172" s="16"/>
      <c r="G172" s="33"/>
      <c r="H172" s="18">
        <f t="shared" si="7"/>
        <v>0</v>
      </c>
      <c r="I172" s="20"/>
      <c r="J172" s="22"/>
      <c r="K172" s="35"/>
      <c r="L172" s="75"/>
      <c r="M172" s="75"/>
    </row>
    <row r="173" spans="1:13" ht="60" hidden="1">
      <c r="A173" s="181"/>
      <c r="B173" s="180"/>
      <c r="C173" s="19" t="s">
        <v>86</v>
      </c>
      <c r="D173" s="19" t="s">
        <v>85</v>
      </c>
      <c r="E173" s="179"/>
      <c r="F173" s="16"/>
      <c r="G173" s="33"/>
      <c r="H173" s="18">
        <f t="shared" si="7"/>
        <v>0</v>
      </c>
      <c r="I173" s="20"/>
      <c r="J173" s="22"/>
      <c r="K173" s="35"/>
      <c r="L173" s="75"/>
      <c r="M173" s="75"/>
    </row>
    <row r="174" spans="1:13" ht="75" hidden="1">
      <c r="A174" s="181"/>
      <c r="B174" s="180"/>
      <c r="C174" s="19" t="s">
        <v>84</v>
      </c>
      <c r="D174" s="19" t="s">
        <v>83</v>
      </c>
      <c r="E174" s="179"/>
      <c r="F174" s="16"/>
      <c r="G174" s="33"/>
      <c r="H174" s="18">
        <f t="shared" si="7"/>
        <v>0</v>
      </c>
      <c r="I174" s="20"/>
      <c r="J174" s="22"/>
      <c r="K174" s="35"/>
      <c r="L174" s="75"/>
      <c r="M174" s="75"/>
    </row>
    <row r="175" spans="1:13" ht="120" hidden="1">
      <c r="A175" s="181"/>
      <c r="B175" s="180"/>
      <c r="C175" s="19" t="s">
        <v>82</v>
      </c>
      <c r="D175" s="19" t="s">
        <v>81</v>
      </c>
      <c r="E175" s="34" t="s">
        <v>80</v>
      </c>
      <c r="F175" s="16">
        <v>415</v>
      </c>
      <c r="G175" s="17"/>
      <c r="H175" s="18">
        <f t="shared" si="7"/>
        <v>0</v>
      </c>
      <c r="I175" s="20"/>
      <c r="J175" s="19"/>
      <c r="K175" s="35"/>
      <c r="L175" s="75"/>
      <c r="M175" s="75"/>
    </row>
    <row r="176" spans="1:13" hidden="1">
      <c r="A176" s="181"/>
      <c r="B176" s="180"/>
      <c r="C176" s="19" t="s">
        <v>79</v>
      </c>
      <c r="D176" s="19"/>
      <c r="E176" s="182" t="s">
        <v>78</v>
      </c>
      <c r="F176" s="16">
        <v>416</v>
      </c>
      <c r="G176" s="33"/>
      <c r="H176" s="18">
        <f t="shared" si="7"/>
        <v>0</v>
      </c>
      <c r="I176" s="20"/>
      <c r="J176" s="22"/>
      <c r="K176" s="35"/>
      <c r="L176" s="75"/>
      <c r="M176" s="75"/>
    </row>
    <row r="177" spans="1:13" ht="195" hidden="1">
      <c r="A177" s="181"/>
      <c r="B177" s="180"/>
      <c r="C177" s="19" t="s">
        <v>77</v>
      </c>
      <c r="D177" s="19" t="s">
        <v>76</v>
      </c>
      <c r="E177" s="182"/>
      <c r="F177" s="16">
        <v>417</v>
      </c>
      <c r="G177" s="17"/>
      <c r="H177" s="18">
        <f t="shared" ref="H177:H204" si="8">IF(G177="SI",1,IF(G177="PARCIAL",0.5,IF(G177="NO APLICA","",0)))</f>
        <v>0</v>
      </c>
      <c r="I177" s="20"/>
      <c r="J177" s="19"/>
      <c r="K177" s="35"/>
      <c r="L177" s="75"/>
      <c r="M177" s="75"/>
    </row>
    <row r="178" spans="1:13" ht="45" hidden="1">
      <c r="A178" s="181"/>
      <c r="B178" s="180"/>
      <c r="C178" s="19" t="s">
        <v>75</v>
      </c>
      <c r="D178" s="19" t="s">
        <v>74</v>
      </c>
      <c r="E178" s="182"/>
      <c r="F178" s="16">
        <v>418</v>
      </c>
      <c r="G178" s="17"/>
      <c r="H178" s="18">
        <f t="shared" si="8"/>
        <v>0</v>
      </c>
      <c r="I178" s="20"/>
      <c r="J178" s="19"/>
      <c r="K178" s="35"/>
      <c r="L178" s="75"/>
      <c r="M178" s="75"/>
    </row>
    <row r="179" spans="1:13" ht="105" hidden="1">
      <c r="A179" s="181"/>
      <c r="B179" s="180"/>
      <c r="C179" s="19" t="s">
        <v>73</v>
      </c>
      <c r="D179" s="19" t="s">
        <v>72</v>
      </c>
      <c r="E179" s="182"/>
      <c r="F179" s="16">
        <v>419</v>
      </c>
      <c r="G179" s="17"/>
      <c r="H179" s="18">
        <f t="shared" si="8"/>
        <v>0</v>
      </c>
      <c r="I179" s="20"/>
      <c r="J179" s="19"/>
      <c r="K179" s="35"/>
      <c r="L179" s="75"/>
      <c r="M179" s="75"/>
    </row>
    <row r="180" spans="1:13" hidden="1">
      <c r="A180" s="181"/>
      <c r="B180" s="180"/>
      <c r="C180" s="19" t="s">
        <v>71</v>
      </c>
      <c r="D180" s="19"/>
      <c r="E180" s="182"/>
      <c r="F180" s="16">
        <v>420</v>
      </c>
      <c r="G180" s="17"/>
      <c r="H180" s="18">
        <f t="shared" si="8"/>
        <v>0</v>
      </c>
      <c r="I180" s="20"/>
      <c r="J180" s="19"/>
      <c r="K180" s="35"/>
      <c r="L180" s="75"/>
      <c r="M180" s="75"/>
    </row>
    <row r="181" spans="1:13" hidden="1">
      <c r="A181" s="181"/>
      <c r="B181" s="180"/>
      <c r="C181" s="19" t="s">
        <v>70</v>
      </c>
      <c r="D181" s="19"/>
      <c r="E181" s="182"/>
      <c r="F181" s="16">
        <v>421</v>
      </c>
      <c r="G181" s="17"/>
      <c r="H181" s="18">
        <f t="shared" si="8"/>
        <v>0</v>
      </c>
      <c r="I181" s="20"/>
      <c r="J181" s="19"/>
      <c r="K181" s="35"/>
      <c r="L181" s="75"/>
      <c r="M181" s="75"/>
    </row>
    <row r="182" spans="1:13" hidden="1">
      <c r="A182" s="181"/>
      <c r="B182" s="180"/>
      <c r="C182" s="19" t="s">
        <v>69</v>
      </c>
      <c r="D182" s="19"/>
      <c r="E182" s="182"/>
      <c r="F182" s="16">
        <v>422</v>
      </c>
      <c r="G182" s="17"/>
      <c r="H182" s="18">
        <f t="shared" si="8"/>
        <v>0</v>
      </c>
      <c r="I182" s="20"/>
      <c r="J182" s="19"/>
      <c r="K182" s="35"/>
      <c r="L182" s="75"/>
      <c r="M182" s="75"/>
    </row>
    <row r="183" spans="1:13" ht="45" hidden="1">
      <c r="A183" s="181"/>
      <c r="B183" s="180"/>
      <c r="C183" s="19" t="s">
        <v>68</v>
      </c>
      <c r="D183" s="19" t="s">
        <v>67</v>
      </c>
      <c r="E183" s="182"/>
      <c r="F183" s="16">
        <v>423</v>
      </c>
      <c r="G183" s="17"/>
      <c r="H183" s="18">
        <f t="shared" si="8"/>
        <v>0</v>
      </c>
      <c r="I183" s="20"/>
      <c r="J183" s="19"/>
      <c r="K183" s="35"/>
      <c r="L183" s="75"/>
      <c r="M183" s="75"/>
    </row>
    <row r="184" spans="1:13" ht="45" hidden="1">
      <c r="A184" s="181"/>
      <c r="B184" s="180"/>
      <c r="C184" s="19" t="s">
        <v>66</v>
      </c>
      <c r="D184" s="19" t="s">
        <v>65</v>
      </c>
      <c r="E184" s="182"/>
      <c r="F184" s="16">
        <v>424</v>
      </c>
      <c r="G184" s="17"/>
      <c r="H184" s="18">
        <f t="shared" si="8"/>
        <v>0</v>
      </c>
      <c r="I184" s="20"/>
      <c r="J184" s="19"/>
      <c r="K184" s="35"/>
      <c r="L184" s="75"/>
      <c r="M184" s="75"/>
    </row>
    <row r="185" spans="1:13" ht="60" hidden="1">
      <c r="A185" s="181"/>
      <c r="B185" s="180"/>
      <c r="C185" s="19" t="s">
        <v>64</v>
      </c>
      <c r="D185" s="19" t="s">
        <v>63</v>
      </c>
      <c r="E185" s="182"/>
      <c r="F185" s="16">
        <v>425</v>
      </c>
      <c r="G185" s="17"/>
      <c r="H185" s="18">
        <f t="shared" si="8"/>
        <v>0</v>
      </c>
      <c r="I185" s="20"/>
      <c r="J185" s="19"/>
      <c r="K185" s="35"/>
      <c r="L185" s="75"/>
      <c r="M185" s="75"/>
    </row>
    <row r="186" spans="1:13" ht="60" hidden="1">
      <c r="A186" s="181"/>
      <c r="B186" s="180"/>
      <c r="C186" s="19" t="s">
        <v>62</v>
      </c>
      <c r="D186" s="19" t="s">
        <v>61</v>
      </c>
      <c r="E186" s="182"/>
      <c r="F186" s="16">
        <v>426</v>
      </c>
      <c r="G186" s="17"/>
      <c r="H186" s="18">
        <f t="shared" si="8"/>
        <v>0</v>
      </c>
      <c r="I186" s="20"/>
      <c r="J186" s="19"/>
      <c r="K186" s="35"/>
      <c r="L186" s="75"/>
      <c r="M186" s="75"/>
    </row>
    <row r="187" spans="1:13" ht="90" hidden="1">
      <c r="A187" s="181"/>
      <c r="B187" s="180"/>
      <c r="C187" s="19" t="s">
        <v>60</v>
      </c>
      <c r="D187" s="19" t="s">
        <v>59</v>
      </c>
      <c r="E187" s="182"/>
      <c r="F187" s="16">
        <v>427</v>
      </c>
      <c r="G187" s="17"/>
      <c r="H187" s="18">
        <f t="shared" si="8"/>
        <v>0</v>
      </c>
      <c r="I187" s="20"/>
      <c r="J187" s="19"/>
      <c r="K187" s="35"/>
      <c r="L187" s="75"/>
      <c r="M187" s="75"/>
    </row>
    <row r="188" spans="1:13" ht="135" hidden="1">
      <c r="A188" s="181"/>
      <c r="B188" s="180"/>
      <c r="C188" s="19" t="s">
        <v>58</v>
      </c>
      <c r="D188" s="19" t="s">
        <v>57</v>
      </c>
      <c r="E188" s="182"/>
      <c r="F188" s="16">
        <v>428</v>
      </c>
      <c r="G188" s="17"/>
      <c r="H188" s="18">
        <f t="shared" si="8"/>
        <v>0</v>
      </c>
      <c r="I188" s="20"/>
      <c r="J188" s="19"/>
      <c r="K188" s="35"/>
      <c r="L188" s="75"/>
      <c r="M188" s="75"/>
    </row>
    <row r="189" spans="1:13" ht="150" hidden="1">
      <c r="A189" s="181"/>
      <c r="B189" s="180"/>
      <c r="C189" s="19" t="s">
        <v>56</v>
      </c>
      <c r="D189" s="19" t="s">
        <v>55</v>
      </c>
      <c r="E189" s="182"/>
      <c r="F189" s="16">
        <v>430</v>
      </c>
      <c r="G189" s="17"/>
      <c r="H189" s="18">
        <f t="shared" si="8"/>
        <v>0</v>
      </c>
      <c r="I189" s="20"/>
      <c r="J189" s="19"/>
      <c r="K189" s="35"/>
      <c r="L189" s="75"/>
      <c r="M189" s="75"/>
    </row>
    <row r="190" spans="1:13" ht="90" hidden="1">
      <c r="A190" s="181"/>
      <c r="B190" s="180"/>
      <c r="C190" s="19" t="s">
        <v>54</v>
      </c>
      <c r="D190" s="19" t="s">
        <v>53</v>
      </c>
      <c r="E190" s="182"/>
      <c r="F190" s="16">
        <v>431</v>
      </c>
      <c r="G190" s="17"/>
      <c r="H190" s="18">
        <f t="shared" si="8"/>
        <v>0</v>
      </c>
      <c r="I190" s="20"/>
      <c r="J190" s="19"/>
      <c r="K190" s="35"/>
      <c r="L190" s="75"/>
      <c r="M190" s="75"/>
    </row>
    <row r="191" spans="1:13" ht="120" hidden="1">
      <c r="A191" s="181"/>
      <c r="B191" s="180"/>
      <c r="C191" s="19" t="s">
        <v>52</v>
      </c>
      <c r="D191" s="19" t="s">
        <v>51</v>
      </c>
      <c r="E191" s="182"/>
      <c r="F191" s="16">
        <v>432</v>
      </c>
      <c r="G191" s="17"/>
      <c r="H191" s="18">
        <f t="shared" si="8"/>
        <v>0</v>
      </c>
      <c r="I191" s="20"/>
      <c r="J191" s="19"/>
      <c r="K191" s="35"/>
      <c r="L191" s="75"/>
      <c r="M191" s="75"/>
    </row>
    <row r="192" spans="1:13" ht="45" hidden="1">
      <c r="A192" s="181"/>
      <c r="B192" s="180"/>
      <c r="C192" s="19" t="s">
        <v>50</v>
      </c>
      <c r="D192" s="19" t="s">
        <v>49</v>
      </c>
      <c r="E192" s="182"/>
      <c r="F192" s="16">
        <v>433</v>
      </c>
      <c r="G192" s="17"/>
      <c r="H192" s="18">
        <f t="shared" si="8"/>
        <v>0</v>
      </c>
      <c r="I192" s="20"/>
      <c r="J192" s="19"/>
      <c r="K192" s="35"/>
      <c r="L192" s="75"/>
      <c r="M192" s="75"/>
    </row>
    <row r="193" spans="1:13" ht="45" hidden="1">
      <c r="A193" s="181"/>
      <c r="B193" s="180"/>
      <c r="C193" s="19" t="s">
        <v>48</v>
      </c>
      <c r="D193" s="19" t="s">
        <v>47</v>
      </c>
      <c r="E193" s="182"/>
      <c r="F193" s="16">
        <v>434</v>
      </c>
      <c r="G193" s="17"/>
      <c r="H193" s="18">
        <f t="shared" si="8"/>
        <v>0</v>
      </c>
      <c r="I193" s="20"/>
      <c r="J193" s="19"/>
      <c r="K193" s="35"/>
      <c r="L193" s="75"/>
      <c r="M193" s="75"/>
    </row>
    <row r="194" spans="1:13" ht="75" hidden="1">
      <c r="A194" s="181"/>
      <c r="B194" s="180"/>
      <c r="C194" s="19" t="s">
        <v>46</v>
      </c>
      <c r="D194" s="19" t="s">
        <v>45</v>
      </c>
      <c r="E194" s="182"/>
      <c r="F194" s="16">
        <v>435</v>
      </c>
      <c r="G194" s="17"/>
      <c r="H194" s="18">
        <f t="shared" si="8"/>
        <v>0</v>
      </c>
      <c r="I194" s="20"/>
      <c r="J194" s="19"/>
      <c r="K194" s="35"/>
      <c r="L194" s="75"/>
      <c r="M194" s="75"/>
    </row>
    <row r="195" spans="1:13" ht="75" hidden="1">
      <c r="A195" s="181"/>
      <c r="B195" s="180"/>
      <c r="C195" s="19" t="s">
        <v>44</v>
      </c>
      <c r="D195" s="19" t="s">
        <v>43</v>
      </c>
      <c r="E195" s="182"/>
      <c r="F195" s="16">
        <v>436</v>
      </c>
      <c r="G195" s="17"/>
      <c r="H195" s="18">
        <f t="shared" si="8"/>
        <v>0</v>
      </c>
      <c r="I195" s="20"/>
      <c r="J195" s="19"/>
      <c r="K195" s="35"/>
      <c r="L195" s="75"/>
      <c r="M195" s="75"/>
    </row>
    <row r="196" spans="1:13" ht="60" hidden="1">
      <c r="A196" s="181"/>
      <c r="B196" s="180"/>
      <c r="C196" s="19" t="s">
        <v>42</v>
      </c>
      <c r="D196" s="19" t="s">
        <v>41</v>
      </c>
      <c r="E196" s="182"/>
      <c r="F196" s="16">
        <v>437</v>
      </c>
      <c r="G196" s="17"/>
      <c r="H196" s="18">
        <f t="shared" si="8"/>
        <v>0</v>
      </c>
      <c r="I196" s="20"/>
      <c r="J196" s="19"/>
      <c r="K196" s="35"/>
      <c r="L196" s="75"/>
      <c r="M196" s="75"/>
    </row>
    <row r="197" spans="1:13" ht="90" hidden="1">
      <c r="A197" s="181"/>
      <c r="B197" s="180"/>
      <c r="C197" s="19" t="s">
        <v>40</v>
      </c>
      <c r="D197" s="19" t="s">
        <v>39</v>
      </c>
      <c r="E197" s="182"/>
      <c r="F197" s="16">
        <v>438</v>
      </c>
      <c r="G197" s="17"/>
      <c r="H197" s="18">
        <f t="shared" si="8"/>
        <v>0</v>
      </c>
      <c r="I197" s="20"/>
      <c r="J197" s="19"/>
      <c r="K197" s="35"/>
      <c r="L197" s="75"/>
      <c r="M197" s="75"/>
    </row>
    <row r="198" spans="1:13" s="77" customFormat="1" ht="110.25" hidden="1">
      <c r="A198" s="177" t="s">
        <v>38</v>
      </c>
      <c r="B198" s="36" t="s">
        <v>37</v>
      </c>
      <c r="C198" s="36" t="s">
        <v>36</v>
      </c>
      <c r="D198" s="37" t="s">
        <v>35</v>
      </c>
      <c r="E198" s="38" t="s">
        <v>34</v>
      </c>
      <c r="F198" s="39"/>
      <c r="G198" s="40"/>
      <c r="H198" s="18">
        <f t="shared" si="8"/>
        <v>0</v>
      </c>
      <c r="I198" s="20"/>
      <c r="J198" s="41"/>
      <c r="K198" s="37"/>
      <c r="L198" s="76"/>
      <c r="M198" s="76"/>
    </row>
    <row r="199" spans="1:13" s="77" customFormat="1" ht="173.25" hidden="1">
      <c r="A199" s="177"/>
      <c r="B199" s="36" t="s">
        <v>33</v>
      </c>
      <c r="C199" s="41" t="s">
        <v>32</v>
      </c>
      <c r="D199" s="41" t="s">
        <v>31</v>
      </c>
      <c r="E199" s="38" t="s">
        <v>30</v>
      </c>
      <c r="F199" s="39">
        <v>749</v>
      </c>
      <c r="G199" s="40"/>
      <c r="H199" s="18">
        <f t="shared" si="8"/>
        <v>0</v>
      </c>
      <c r="I199" s="20"/>
      <c r="J199" s="41"/>
      <c r="K199" s="37"/>
      <c r="L199" s="76"/>
      <c r="M199" s="76"/>
    </row>
    <row r="200" spans="1:13" ht="409.5" hidden="1">
      <c r="A200" s="178" t="s">
        <v>29</v>
      </c>
      <c r="B200" s="179" t="s">
        <v>28</v>
      </c>
      <c r="C200" s="19" t="s">
        <v>27</v>
      </c>
      <c r="D200" s="19" t="s">
        <v>26</v>
      </c>
      <c r="E200" s="19" t="s">
        <v>25</v>
      </c>
      <c r="F200" s="16">
        <v>749</v>
      </c>
      <c r="G200" s="17"/>
      <c r="H200" s="18">
        <f t="shared" si="8"/>
        <v>0</v>
      </c>
      <c r="I200" s="20"/>
      <c r="J200" s="19"/>
      <c r="K200" s="35"/>
      <c r="L200" s="75"/>
      <c r="M200" s="75"/>
    </row>
    <row r="201" spans="1:13" ht="180" hidden="1">
      <c r="A201" s="178"/>
      <c r="B201" s="179"/>
      <c r="C201" s="19" t="s">
        <v>24</v>
      </c>
      <c r="D201" s="19" t="s">
        <v>23</v>
      </c>
      <c r="E201" s="19" t="s">
        <v>22</v>
      </c>
      <c r="F201" s="26"/>
      <c r="G201" s="33"/>
      <c r="H201" s="18">
        <f t="shared" si="8"/>
        <v>0</v>
      </c>
      <c r="I201" s="20"/>
      <c r="J201" s="22"/>
      <c r="K201" s="35"/>
      <c r="L201" s="75"/>
      <c r="M201" s="75"/>
    </row>
    <row r="202" spans="1:13" ht="165" hidden="1">
      <c r="A202" s="178"/>
      <c r="B202" s="179"/>
      <c r="C202" s="19" t="s">
        <v>21</v>
      </c>
      <c r="D202" s="19" t="s">
        <v>20</v>
      </c>
      <c r="E202" s="19" t="s">
        <v>19</v>
      </c>
      <c r="F202" s="26"/>
      <c r="G202" s="33"/>
      <c r="H202" s="18">
        <f t="shared" si="8"/>
        <v>0</v>
      </c>
      <c r="I202" s="20"/>
      <c r="J202" s="22"/>
      <c r="K202" s="35"/>
      <c r="L202" s="75"/>
      <c r="M202" s="75"/>
    </row>
    <row r="203" spans="1:13" ht="225" hidden="1">
      <c r="A203" s="178"/>
      <c r="B203" s="179"/>
      <c r="C203" s="19" t="s">
        <v>18</v>
      </c>
      <c r="D203" s="19" t="s">
        <v>17</v>
      </c>
      <c r="E203" s="19" t="s">
        <v>16</v>
      </c>
      <c r="F203" s="26"/>
      <c r="G203" s="33"/>
      <c r="H203" s="18">
        <f t="shared" si="8"/>
        <v>0</v>
      </c>
      <c r="I203" s="20"/>
      <c r="J203" s="22"/>
      <c r="K203" s="35"/>
      <c r="L203" s="75"/>
      <c r="M203" s="75"/>
    </row>
    <row r="204" spans="1:13" ht="135" hidden="1">
      <c r="A204" s="178"/>
      <c r="B204" s="179"/>
      <c r="C204" s="19" t="s">
        <v>15</v>
      </c>
      <c r="D204" s="19" t="s">
        <v>14</v>
      </c>
      <c r="E204" s="19" t="s">
        <v>13</v>
      </c>
      <c r="F204" s="26"/>
      <c r="G204" s="33"/>
      <c r="H204" s="18">
        <f t="shared" si="8"/>
        <v>0</v>
      </c>
      <c r="I204" s="20"/>
      <c r="J204" s="22"/>
      <c r="K204" s="35"/>
      <c r="L204" s="75"/>
      <c r="M204" s="75"/>
    </row>
    <row r="206" spans="1:13" hidden="1">
      <c r="A206" s="42" t="str">
        <f>B2</f>
        <v>SECRETARÍA DE LA MUJER Y EQUIDAD DE GENERO</v>
      </c>
    </row>
    <row r="207" spans="1:13" ht="31.5" hidden="1">
      <c r="A207" s="49" t="s">
        <v>12</v>
      </c>
      <c r="B207" s="50" t="s">
        <v>11</v>
      </c>
      <c r="C207" s="51" t="s">
        <v>10</v>
      </c>
    </row>
    <row r="208" spans="1:13" ht="36" hidden="1" customHeight="1">
      <c r="A208" s="52" t="s">
        <v>9</v>
      </c>
      <c r="B208" s="53">
        <f>I8</f>
        <v>0.9</v>
      </c>
      <c r="C208" s="54" t="str">
        <f>CONCATENATE(J8," 2- ",J9," 3- ",J10," 4- ",J11," 5- ",J13," 6- ",J14," 7- ",J15," 8- ",J16)</f>
        <v xml:space="preserve"> 2- Se encuentra en el link de Estructura Orgánica 3- No se evidencia el correo institucional 4-  5-  6-  7-  8- </v>
      </c>
    </row>
    <row r="209" spans="1:8" ht="36" hidden="1" customHeight="1">
      <c r="A209" s="52" t="s">
        <v>8</v>
      </c>
      <c r="B209" s="53">
        <f>I22</f>
        <v>0.95</v>
      </c>
      <c r="C209" s="54" t="str">
        <f>CONCATENATE(J22," 2- ",J23," 3- ",J24," 4- ",J25," 5- ",J26," 6- ",J27," 7- ",J28," 8- ",J29," 9- ",J30," 10- ",J31)</f>
        <v xml:space="preserve"> 2-  3-  4- Se presenta hasta el año 2020 5-  6-  7-  8- Se encuentra desactualizado ya que la ultima programación corresponde al calendario de 2020 9-  10- </v>
      </c>
      <c r="E209" s="55" t="s">
        <v>429</v>
      </c>
      <c r="F209" s="55"/>
      <c r="G209" s="56">
        <f>COUNTIF($G$8:$G$154,"SI")</f>
        <v>53</v>
      </c>
      <c r="H209" s="57">
        <f>(G209*100%)/$G$213</f>
        <v>0.63855421686746983</v>
      </c>
    </row>
    <row r="210" spans="1:8" ht="36" hidden="1" customHeight="1">
      <c r="A210" s="52" t="s">
        <v>7</v>
      </c>
      <c r="B210" s="53">
        <f>I32</f>
        <v>0.6470588235294118</v>
      </c>
      <c r="C210" s="54" t="str">
        <f>CONCATENATE(J32," 2- ",J33," 3- ",J34," 4- ",J35," 5- ",J36," 6- ",J37," 7- ",J39," 8- ",J40," 9- ",J41," 10- ",J42," 11- ",J43," 12- ",J44," 13- ",J45," 14- ",J46," 15- ",J47," 16- ",J48," 17- ",J49," 18- ",J50," 19- ",J51," 20- ",J52)</f>
        <v xml:space="preserve">Actualizado con el Decreto Ordenanzal No o437 de 2020 2-  3- En el momento de ingresar para su verificación no permitió el ingreso 4-  5-  6-  7- No se determino contacto con el sistema de información de Empleo Publico SIGEP 8-  9-  10- No se observa enlace con el SIGEP 11- No se observa enlace con el SIGEP 12- No se observa enlace con el SIGEP 13-  14-  15-  16-  17-  18-  19-  20- </v>
      </c>
      <c r="E210" s="55" t="s">
        <v>405</v>
      </c>
      <c r="F210" s="55"/>
      <c r="G210" s="56">
        <f>COUNTIF($G$8:$G$154,"NO")</f>
        <v>16</v>
      </c>
      <c r="H210" s="57">
        <f t="shared" ref="H210:H212" si="9">(G210*100%)/$G$213</f>
        <v>0.19277108433734941</v>
      </c>
    </row>
    <row r="211" spans="1:8" ht="36" hidden="1" customHeight="1">
      <c r="A211" s="52" t="s">
        <v>6</v>
      </c>
      <c r="B211" s="53">
        <f>I54</f>
        <v>1</v>
      </c>
      <c r="C211" s="54" t="str">
        <f>CONCATENATE(J54," 2- ",J62," 3- ",J63," 4- ",J65)</f>
        <v xml:space="preserve"> 2-  3-  4- </v>
      </c>
      <c r="E211" s="55" t="s">
        <v>430</v>
      </c>
      <c r="F211" s="55"/>
      <c r="G211" s="56">
        <f>COUNTIF($G$8:$G$154,"PARCIAL")</f>
        <v>6</v>
      </c>
      <c r="H211" s="57">
        <f t="shared" si="9"/>
        <v>7.2289156626506021E-2</v>
      </c>
    </row>
    <row r="212" spans="1:8" ht="36" hidden="1" customHeight="1">
      <c r="A212" s="52" t="s">
        <v>5</v>
      </c>
      <c r="B212" s="53">
        <f>I83</f>
        <v>1</v>
      </c>
      <c r="C212" s="54" t="str">
        <f>CONCATENATE(" 1- ",J83)</f>
        <v xml:space="preserve"> 1- Se encuentra la planeación, no se observan los avances en la ejecución de los proyectos o programas en lo que  determina la norma como mínimo cada 3 meses o Cuando sea el caso.</v>
      </c>
      <c r="E212" s="55" t="s">
        <v>431</v>
      </c>
      <c r="F212" s="55"/>
      <c r="G212" s="56">
        <f>COUNTIF($G$8:$G$154,"NO APLICA")</f>
        <v>8</v>
      </c>
      <c r="H212" s="57">
        <f t="shared" si="9"/>
        <v>9.6385542168674704E-2</v>
      </c>
    </row>
    <row r="213" spans="1:8" ht="36" hidden="1" customHeight="1">
      <c r="A213" s="52" t="s">
        <v>4</v>
      </c>
      <c r="B213" s="53">
        <f>I90</f>
        <v>0.5</v>
      </c>
      <c r="C213" s="54" t="str">
        <f>CONCATENATE(J90," 2- ",J92," 3- ",J93," 4- ",J94," 5- ",J95," 6- ",J96," 7- ",J97," 8- ",J101)</f>
        <v>Se publica los proyectos y proyectos, indicadores de avance por programas, planes y políticas, informes de gestión rendición de cuentas 2-  3- Se encuentra el link de rendición de cuentas, el cual se encuentra publicado hasta el 2020, faltando publicar el de vigencia 2020 4- Se encuentra el aplicativo y se publican los Planes de Mejoramiento, no se observan los informes de los organismos de Control 5-  6- Se encuentra publicado el Plan de mejoramiento de acuerdo a la ultima Auditoria 7- En el momento de ingresar para su verificación no se observo ningún link conectado a alguna entidad de Control, es conveniente adelantar  su verificación. 8- En el momento de ingresar para su verificación no se observo ningún link relacionada con políticas, proyectos a población vulnerable.</v>
      </c>
      <c r="E213" s="58">
        <v>87</v>
      </c>
      <c r="F213" s="26"/>
      <c r="G213" s="59">
        <f>SUM(G209:G212)</f>
        <v>83</v>
      </c>
      <c r="H213" s="60"/>
    </row>
    <row r="214" spans="1:8" ht="36" hidden="1" customHeight="1">
      <c r="A214" s="52" t="s">
        <v>3</v>
      </c>
      <c r="B214" s="53">
        <f>I107</f>
        <v>0.625</v>
      </c>
      <c r="C214" s="54" t="str">
        <f>CONCATENATE(J107," 2- ",J108," 3- ",J110)</f>
        <v xml:space="preserve"> 2-  3- Se encuentra publicado el Plan anual de adquisición de 2020, no se observo el de la vigencia 2021 y no se observa enlace con el Sistema SECOP</v>
      </c>
      <c r="E214" s="61"/>
      <c r="F214" s="61"/>
      <c r="G214" s="59">
        <f>E213-G213</f>
        <v>4</v>
      </c>
      <c r="H214" s="60"/>
    </row>
    <row r="215" spans="1:8" ht="36" hidden="1" customHeight="1">
      <c r="A215" s="52" t="s">
        <v>2</v>
      </c>
      <c r="B215" s="53">
        <f>I111</f>
        <v>0.125</v>
      </c>
      <c r="C215" s="54" t="str">
        <f>CONCATENATE(J111," 2- ",J112," 3- ",J113," 4- ",J114," 5- ",J115)</f>
        <v xml:space="preserve">Se encuentra publicados los programas y proyectos que ejecuta la Secretaria, no se observan detalles específicos en los servicios que prestan 2-  3-  4-  5- </v>
      </c>
      <c r="E215" s="62">
        <v>1</v>
      </c>
      <c r="G215" s="63"/>
    </row>
    <row r="216" spans="1:8" ht="36" hidden="1" customHeight="1">
      <c r="A216" s="52" t="s">
        <v>1</v>
      </c>
      <c r="B216" s="53">
        <f>I116</f>
        <v>0.73333333333333328</v>
      </c>
      <c r="C216" s="54" t="str">
        <f>CONCATENATE(J117," 2- ",J120," 3- ",J121," - ",J122," 4- ",J123," - ",J124," 5- ",J125," 6- ",J126," 10- ",J127," 7- ",J130," 3- ",J131," 8- ",J132," 9- ",J133," 10- ",J134," 11- ",J135," 12- ",J136," 13- ",J137," 14- ",J139," 15- ",J140," 16- ",J141," 17- ",J142," 18- ",J143," 19- ",J146," 20- ",J147," 21- ",J148," 22- ",J149," 23- ",J150," 24- ",J151," 25- ",J152," 26- ",J153," 27- ",J154)</f>
        <v xml:space="preserve"> 2-  3-  -  4-  -  5-  6-  No se evidencio documento que permita verificar el acto administrativo 10-  7-  3-  8-  9-  10-  11-  12-  13-  14-  15-  16-  17-  18-  19-  20-  21-  22-  23-  24-  25-  26- No se evidencia procedimiento participativo para actualización del esquema de publicación. 27- No  se evidencio documento que permita  determinar que acto administrativo se aplico.</v>
      </c>
      <c r="E216" s="62">
        <f>B217</f>
        <v>0.72004357298474941</v>
      </c>
      <c r="F216" s="64"/>
      <c r="G216" s="65">
        <f>E215-E216</f>
        <v>0.27995642701525059</v>
      </c>
    </row>
    <row r="217" spans="1:8" ht="15.75" hidden="1">
      <c r="A217" s="66" t="s">
        <v>0</v>
      </c>
      <c r="B217" s="67">
        <f>AVERAGE(B208:B216)</f>
        <v>0.72004357298474941</v>
      </c>
      <c r="C217" s="67"/>
    </row>
  </sheetData>
  <sheetProtection algorithmName="SHA-512" hashValue="M+oPWn6B9/ASz1ehG2VN2z9wKnMTo8AXw8Cigo9XM0mo72XV61+XiXsD4e1iMsqOUlGsgfz8fNxE8v882SeE/w==" saltValue="3E5qrE0UlpxoFX8qOADi4g==" spinCount="100000" sheet="1" objects="1" scenarios="1"/>
  <mergeCells count="119">
    <mergeCell ref="M22:M31"/>
    <mergeCell ref="L8:L16"/>
    <mergeCell ref="M8:M16"/>
    <mergeCell ref="B13:B16"/>
    <mergeCell ref="E13:E16"/>
    <mergeCell ref="B17:B20"/>
    <mergeCell ref="E17:E20"/>
    <mergeCell ref="A1:J1"/>
    <mergeCell ref="A5:C5"/>
    <mergeCell ref="G5:I5"/>
    <mergeCell ref="J5:J6"/>
    <mergeCell ref="A7:A21"/>
    <mergeCell ref="B8:B12"/>
    <mergeCell ref="E8:E12"/>
    <mergeCell ref="I8:I16"/>
    <mergeCell ref="J75:J82"/>
    <mergeCell ref="B85:B88"/>
    <mergeCell ref="E85:E88"/>
    <mergeCell ref="A22:A31"/>
    <mergeCell ref="B22:B23"/>
    <mergeCell ref="E22:E23"/>
    <mergeCell ref="I22:I31"/>
    <mergeCell ref="L22:L31"/>
    <mergeCell ref="A32:A53"/>
    <mergeCell ref="I32:I52"/>
    <mergeCell ref="B35:B37"/>
    <mergeCell ref="E35:E37"/>
    <mergeCell ref="B39:B50"/>
    <mergeCell ref="A54:A65"/>
    <mergeCell ref="B54:B61"/>
    <mergeCell ref="E54:E61"/>
    <mergeCell ref="I54:I65"/>
    <mergeCell ref="B62:B64"/>
    <mergeCell ref="E62:E64"/>
    <mergeCell ref="E39:E50"/>
    <mergeCell ref="G40:G41"/>
    <mergeCell ref="H40:H41"/>
    <mergeCell ref="A66:A89"/>
    <mergeCell ref="B66:B73"/>
    <mergeCell ref="E66:E73"/>
    <mergeCell ref="B74:B82"/>
    <mergeCell ref="E74:E82"/>
    <mergeCell ref="B102:B106"/>
    <mergeCell ref="E102:E106"/>
    <mergeCell ref="A90:A106"/>
    <mergeCell ref="B90:B94"/>
    <mergeCell ref="E90:E94"/>
    <mergeCell ref="A107:A110"/>
    <mergeCell ref="I107:I110"/>
    <mergeCell ref="A111:A115"/>
    <mergeCell ref="B111:B115"/>
    <mergeCell ref="E111:E115"/>
    <mergeCell ref="G111:G112"/>
    <mergeCell ref="H111:H112"/>
    <mergeCell ref="I111:I115"/>
    <mergeCell ref="J90:J92"/>
    <mergeCell ref="B96:B97"/>
    <mergeCell ref="E96:E97"/>
    <mergeCell ref="B98:B100"/>
    <mergeCell ref="E98:E100"/>
    <mergeCell ref="G90:G92"/>
    <mergeCell ref="H90:H92"/>
    <mergeCell ref="I90:I101"/>
    <mergeCell ref="J111:J112"/>
    <mergeCell ref="I116:I154"/>
    <mergeCell ref="B117:B126"/>
    <mergeCell ref="E117:E126"/>
    <mergeCell ref="G117:G118"/>
    <mergeCell ref="H117:H118"/>
    <mergeCell ref="J117:J118"/>
    <mergeCell ref="B127:B142"/>
    <mergeCell ref="E127:E142"/>
    <mergeCell ref="B155:B156"/>
    <mergeCell ref="E155:E156"/>
    <mergeCell ref="G127:G128"/>
    <mergeCell ref="H127:H128"/>
    <mergeCell ref="B143:B154"/>
    <mergeCell ref="E143:E154"/>
    <mergeCell ref="G143:G144"/>
    <mergeCell ref="H143:H144"/>
    <mergeCell ref="J143:J144"/>
    <mergeCell ref="J127:J142"/>
    <mergeCell ref="A198:A199"/>
    <mergeCell ref="A200:A204"/>
    <mergeCell ref="B200:B204"/>
    <mergeCell ref="B161:B162"/>
    <mergeCell ref="E161:E162"/>
    <mergeCell ref="B164:B169"/>
    <mergeCell ref="E164:E169"/>
    <mergeCell ref="A170:A197"/>
    <mergeCell ref="B171:B197"/>
    <mergeCell ref="E171:E174"/>
    <mergeCell ref="E176:E197"/>
    <mergeCell ref="A116:A169"/>
    <mergeCell ref="B157:B158"/>
    <mergeCell ref="E157:E158"/>
    <mergeCell ref="B159:B160"/>
    <mergeCell ref="E159:E160"/>
    <mergeCell ref="K143:K154"/>
    <mergeCell ref="K127:K142"/>
    <mergeCell ref="K117:K126"/>
    <mergeCell ref="L117:L126"/>
    <mergeCell ref="M117:M126"/>
    <mergeCell ref="L127:L142"/>
    <mergeCell ref="M127:M142"/>
    <mergeCell ref="L143:L154"/>
    <mergeCell ref="M143:M154"/>
    <mergeCell ref="L90:L101"/>
    <mergeCell ref="M90:M101"/>
    <mergeCell ref="L107:L110"/>
    <mergeCell ref="M107:M110"/>
    <mergeCell ref="L111:L115"/>
    <mergeCell ref="M111:M115"/>
    <mergeCell ref="L32:L38"/>
    <mergeCell ref="M32:M38"/>
    <mergeCell ref="L39:L50"/>
    <mergeCell ref="M39:M50"/>
    <mergeCell ref="L54:L65"/>
    <mergeCell ref="M54:M65"/>
  </mergeCells>
  <hyperlinks>
    <hyperlink ref="K33" r:id="rId1"/>
    <hyperlink ref="K38" r:id="rId2"/>
    <hyperlink ref="K32" r:id="rId3"/>
    <hyperlink ref="K35" r:id="rId4"/>
    <hyperlink ref="K34" r:id="rId5"/>
    <hyperlink ref="K96" r:id="rId6"/>
    <hyperlink ref="K52" r:id="rId7"/>
    <hyperlink ref="K26" r:id="rId8"/>
    <hyperlink ref="K24" r:id="rId9"/>
    <hyperlink ref="K31" r:id="rId10"/>
    <hyperlink ref="K28" r:id="rId11"/>
    <hyperlink ref="K25" r:id="rId12"/>
    <hyperlink ref="K9" r:id="rId13"/>
    <hyperlink ref="K8" r:id="rId14"/>
    <hyperlink ref="K13" r:id="rId15"/>
    <hyperlink ref="K108" r:id="rId16"/>
    <hyperlink ref="K107" r:id="rId17"/>
    <hyperlink ref="K30" r:id="rId18"/>
    <hyperlink ref="K27" r:id="rId19"/>
    <hyperlink ref="K22" r:id="rId20"/>
    <hyperlink ref="K62" r:id="rId21"/>
    <hyperlink ref="K90" r:id="rId22"/>
    <hyperlink ref="K110" r:id="rId23"/>
    <hyperlink ref="K127" r:id="rId24"/>
    <hyperlink ref="K143" r:id="rId25"/>
    <hyperlink ref="K94" r:id="rId26"/>
    <hyperlink ref="K45" r:id="rId27"/>
    <hyperlink ref="K48" r:id="rId28"/>
    <hyperlink ref="K10" r:id="rId29"/>
    <hyperlink ref="K15" r:id="rId30"/>
    <hyperlink ref="K23" r:id="rId31"/>
    <hyperlink ref="K117" r:id="rId32"/>
    <hyperlink ref="K63" r:id="rId33"/>
  </hyperlinks>
  <pageMargins left="0.7" right="0.7" top="0.75" bottom="0.75" header="0.51180555555555496" footer="0.51180555555555496"/>
  <pageSetup firstPageNumber="0" orientation="portrait" horizontalDpi="300" verticalDpi="300" r:id="rId34"/>
  <tableParts count="1">
    <tablePart r:id="rId35"/>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Lista!$A$1:$A$4</xm:f>
          </x14:formula1>
          <xm:sqref>G8:G154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zoomScaleNormal="100" workbookViewId="0">
      <pane xSplit="2" ySplit="7" topLeftCell="C8" activePane="bottomRight" state="frozen"/>
      <selection pane="topRight" activeCell="C1" sqref="C1"/>
      <selection pane="bottomLeft" activeCell="A8" sqref="A8"/>
      <selection pane="bottomRight" activeCell="L8" sqref="L8:L16"/>
    </sheetView>
  </sheetViews>
  <sheetFormatPr baseColWidth="10" defaultColWidth="9.140625" defaultRowHeight="15"/>
  <cols>
    <col min="1" max="1" width="31.7109375" style="42" customWidth="1"/>
    <col min="2" max="2" width="19.7109375" style="43" customWidth="1"/>
    <col min="3" max="3" width="38.7109375" style="43" customWidth="1"/>
    <col min="4" max="4" width="41" style="43" customWidth="1"/>
    <col min="5" max="5" width="13.7109375" style="43" customWidth="1"/>
    <col min="6" max="6" width="11.42578125" style="43" hidden="1" customWidth="1"/>
    <col min="7" max="7" width="12.85546875" style="44" customWidth="1"/>
    <col min="8" max="8" width="13" style="45" customWidth="1"/>
    <col min="9" max="9" width="12.7109375" style="46" customWidth="1"/>
    <col min="10" max="10" width="46.28515625" style="43" customWidth="1"/>
    <col min="11" max="11" width="40.28515625" style="48" customWidth="1"/>
    <col min="12" max="12" width="31" style="9" customWidth="1"/>
    <col min="13" max="13" width="54.140625" style="9" customWidth="1"/>
    <col min="14" max="16384" width="9.140625" style="9"/>
  </cols>
  <sheetData>
    <row r="1" spans="1:13">
      <c r="A1" s="205" t="s">
        <v>428</v>
      </c>
      <c r="B1" s="205"/>
      <c r="C1" s="205"/>
      <c r="D1" s="205"/>
      <c r="E1" s="205"/>
      <c r="F1" s="205"/>
      <c r="G1" s="205"/>
      <c r="H1" s="205"/>
      <c r="I1" s="205"/>
      <c r="J1" s="205"/>
    </row>
    <row r="2" spans="1:13">
      <c r="A2" s="78" t="s">
        <v>427</v>
      </c>
      <c r="B2" s="79" t="s">
        <v>673</v>
      </c>
    </row>
    <row r="3" spans="1:13" ht="15.75" hidden="1" customHeight="1">
      <c r="A3" s="78" t="s">
        <v>426</v>
      </c>
      <c r="B3" s="80"/>
      <c r="C3" s="80"/>
      <c r="D3" s="80"/>
    </row>
    <row r="4" spans="1:13">
      <c r="A4" s="42" t="s">
        <v>425</v>
      </c>
      <c r="B4" s="81">
        <v>44348</v>
      </c>
    </row>
    <row r="5" spans="1:13" ht="15.95" customHeight="1">
      <c r="A5" s="206" t="s">
        <v>424</v>
      </c>
      <c r="B5" s="206"/>
      <c r="C5" s="206"/>
      <c r="D5" s="11" t="s">
        <v>423</v>
      </c>
      <c r="E5" s="11" t="s">
        <v>422</v>
      </c>
      <c r="F5" s="11" t="s">
        <v>421</v>
      </c>
      <c r="G5" s="207" t="s">
        <v>420</v>
      </c>
      <c r="H5" s="207"/>
      <c r="I5" s="207"/>
      <c r="J5" s="208" t="s">
        <v>419</v>
      </c>
      <c r="K5" s="15" t="s">
        <v>418</v>
      </c>
      <c r="L5" s="73" t="s">
        <v>417</v>
      </c>
      <c r="M5" s="73" t="s">
        <v>416</v>
      </c>
    </row>
    <row r="6" spans="1:13" ht="15.95" customHeight="1">
      <c r="A6" s="11" t="s">
        <v>12</v>
      </c>
      <c r="B6" s="11" t="s">
        <v>415</v>
      </c>
      <c r="C6" s="11" t="s">
        <v>414</v>
      </c>
      <c r="D6" s="11"/>
      <c r="E6" s="11"/>
      <c r="F6" s="11"/>
      <c r="G6" s="13" t="s">
        <v>413</v>
      </c>
      <c r="H6" s="14" t="s">
        <v>412</v>
      </c>
      <c r="I6" s="12" t="s">
        <v>411</v>
      </c>
      <c r="J6" s="209"/>
      <c r="K6" s="15"/>
      <c r="L6" s="74"/>
      <c r="M6" s="74"/>
    </row>
    <row r="7" spans="1:13" ht="30" hidden="1">
      <c r="A7" s="183" t="s">
        <v>410</v>
      </c>
      <c r="B7" s="19" t="s">
        <v>409</v>
      </c>
      <c r="C7" s="19" t="s">
        <v>408</v>
      </c>
      <c r="D7" s="19" t="s">
        <v>407</v>
      </c>
      <c r="E7" s="19" t="s">
        <v>406</v>
      </c>
      <c r="F7" s="16">
        <v>353</v>
      </c>
      <c r="G7" s="17" t="s">
        <v>405</v>
      </c>
      <c r="H7" s="18">
        <f t="shared" ref="H7:H37" si="0">IF(G7="SI",1,IF(G7="PARCIAL",0.5,IF(G7="NO APLICA","",0)))</f>
        <v>0</v>
      </c>
      <c r="I7" s="20"/>
      <c r="J7" s="19"/>
      <c r="K7" s="35"/>
      <c r="L7" s="75"/>
      <c r="M7" s="75"/>
    </row>
    <row r="8" spans="1:13" ht="75">
      <c r="A8" s="183"/>
      <c r="B8" s="180" t="s">
        <v>404</v>
      </c>
      <c r="C8" s="19" t="s">
        <v>403</v>
      </c>
      <c r="D8" s="19" t="s">
        <v>402</v>
      </c>
      <c r="E8" s="180" t="s">
        <v>337</v>
      </c>
      <c r="F8" s="16">
        <v>200</v>
      </c>
      <c r="G8" s="17" t="s">
        <v>429</v>
      </c>
      <c r="H8" s="18">
        <f t="shared" si="0"/>
        <v>1</v>
      </c>
      <c r="I8" s="184">
        <f>AVERAGE(H8,H9,H10,H13,H15,H16)</f>
        <v>0.6</v>
      </c>
      <c r="J8" s="19"/>
      <c r="K8" s="82" t="s">
        <v>878</v>
      </c>
      <c r="L8" s="168"/>
      <c r="M8" s="168"/>
    </row>
    <row r="9" spans="1:13" ht="75">
      <c r="A9" s="183"/>
      <c r="B9" s="180"/>
      <c r="C9" s="19" t="s">
        <v>401</v>
      </c>
      <c r="D9" s="19" t="s">
        <v>400</v>
      </c>
      <c r="E9" s="180"/>
      <c r="F9" s="16">
        <v>201</v>
      </c>
      <c r="G9" s="17" t="s">
        <v>429</v>
      </c>
      <c r="H9" s="18">
        <f t="shared" si="0"/>
        <v>1</v>
      </c>
      <c r="I9" s="184"/>
      <c r="J9" s="19"/>
      <c r="K9" s="82" t="s">
        <v>878</v>
      </c>
      <c r="L9" s="169"/>
      <c r="M9" s="169"/>
    </row>
    <row r="10" spans="1:13">
      <c r="A10" s="183"/>
      <c r="B10" s="180"/>
      <c r="C10" s="19" t="s">
        <v>399</v>
      </c>
      <c r="D10" s="19"/>
      <c r="E10" s="180"/>
      <c r="F10" s="16">
        <v>202</v>
      </c>
      <c r="G10" s="17" t="s">
        <v>405</v>
      </c>
      <c r="H10" s="18">
        <f t="shared" si="0"/>
        <v>0</v>
      </c>
      <c r="I10" s="184"/>
      <c r="J10" s="19" t="s">
        <v>1013</v>
      </c>
      <c r="K10" s="82"/>
      <c r="L10" s="169"/>
      <c r="M10" s="169"/>
    </row>
    <row r="11" spans="1:13" hidden="1">
      <c r="A11" s="183"/>
      <c r="B11" s="180"/>
      <c r="C11" s="19" t="s">
        <v>398</v>
      </c>
      <c r="D11" s="19" t="s">
        <v>397</v>
      </c>
      <c r="E11" s="180"/>
      <c r="F11" s="16">
        <v>203</v>
      </c>
      <c r="G11" s="17"/>
      <c r="H11" s="18">
        <f t="shared" si="0"/>
        <v>0</v>
      </c>
      <c r="I11" s="184"/>
      <c r="J11" s="19"/>
      <c r="K11" s="35"/>
      <c r="L11" s="169"/>
      <c r="M11" s="169"/>
    </row>
    <row r="12" spans="1:13" ht="90" hidden="1" customHeight="1">
      <c r="A12" s="183"/>
      <c r="B12" s="180"/>
      <c r="C12" s="19" t="s">
        <v>396</v>
      </c>
      <c r="D12" s="19" t="s">
        <v>395</v>
      </c>
      <c r="E12" s="180"/>
      <c r="F12" s="16">
        <v>204</v>
      </c>
      <c r="G12" s="17"/>
      <c r="H12" s="18">
        <f t="shared" si="0"/>
        <v>0</v>
      </c>
      <c r="I12" s="184"/>
      <c r="J12" s="19"/>
      <c r="K12" s="35"/>
      <c r="L12" s="169"/>
      <c r="M12" s="169"/>
    </row>
    <row r="13" spans="1:13" ht="75">
      <c r="A13" s="183"/>
      <c r="B13" s="180" t="s">
        <v>394</v>
      </c>
      <c r="C13" s="19" t="s">
        <v>393</v>
      </c>
      <c r="D13" s="19" t="s">
        <v>392</v>
      </c>
      <c r="E13" s="180" t="s">
        <v>391</v>
      </c>
      <c r="F13" s="16">
        <v>205</v>
      </c>
      <c r="G13" s="17" t="s">
        <v>429</v>
      </c>
      <c r="H13" s="18">
        <f t="shared" si="0"/>
        <v>1</v>
      </c>
      <c r="I13" s="184"/>
      <c r="J13" s="19"/>
      <c r="K13" s="82" t="s">
        <v>878</v>
      </c>
      <c r="L13" s="169"/>
      <c r="M13" s="169"/>
    </row>
    <row r="14" spans="1:13" ht="60" hidden="1">
      <c r="A14" s="183"/>
      <c r="B14" s="180"/>
      <c r="C14" s="19" t="s">
        <v>390</v>
      </c>
      <c r="D14" s="19" t="s">
        <v>389</v>
      </c>
      <c r="E14" s="180"/>
      <c r="F14" s="16">
        <v>206</v>
      </c>
      <c r="G14" s="17"/>
      <c r="H14" s="18">
        <f t="shared" si="0"/>
        <v>0</v>
      </c>
      <c r="I14" s="184"/>
      <c r="J14" s="19"/>
      <c r="K14" s="35"/>
      <c r="L14" s="169"/>
      <c r="M14" s="169"/>
    </row>
    <row r="15" spans="1:13" ht="30">
      <c r="A15" s="183"/>
      <c r="B15" s="180"/>
      <c r="C15" s="19" t="s">
        <v>388</v>
      </c>
      <c r="D15" s="19"/>
      <c r="E15" s="180"/>
      <c r="F15" s="16">
        <v>207</v>
      </c>
      <c r="G15" s="17" t="s">
        <v>405</v>
      </c>
      <c r="H15" s="18">
        <f t="shared" si="0"/>
        <v>0</v>
      </c>
      <c r="I15" s="184"/>
      <c r="J15" s="19" t="s">
        <v>1028</v>
      </c>
      <c r="K15" s="35"/>
      <c r="L15" s="169"/>
      <c r="M15" s="169"/>
    </row>
    <row r="16" spans="1:13" ht="45">
      <c r="A16" s="183"/>
      <c r="B16" s="180"/>
      <c r="C16" s="19" t="s">
        <v>387</v>
      </c>
      <c r="D16" s="19" t="s">
        <v>386</v>
      </c>
      <c r="E16" s="180"/>
      <c r="F16" s="16">
        <v>208</v>
      </c>
      <c r="G16" s="17" t="s">
        <v>431</v>
      </c>
      <c r="H16" s="18" t="str">
        <f t="shared" si="0"/>
        <v/>
      </c>
      <c r="I16" s="184"/>
      <c r="J16" s="19"/>
      <c r="K16" s="35"/>
      <c r="L16" s="170"/>
      <c r="M16" s="170"/>
    </row>
    <row r="17" spans="1:13" ht="30" hidden="1">
      <c r="A17" s="183"/>
      <c r="B17" s="180" t="s">
        <v>385</v>
      </c>
      <c r="C17" s="19" t="s">
        <v>384</v>
      </c>
      <c r="D17" s="19"/>
      <c r="E17" s="180" t="s">
        <v>383</v>
      </c>
      <c r="F17" s="16">
        <v>209</v>
      </c>
      <c r="G17" s="17"/>
      <c r="H17" s="18">
        <f t="shared" si="0"/>
        <v>0</v>
      </c>
      <c r="I17" s="20"/>
      <c r="J17" s="19"/>
      <c r="K17" s="35"/>
      <c r="L17" s="75"/>
      <c r="M17" s="75"/>
    </row>
    <row r="18" spans="1:13" ht="30" hidden="1">
      <c r="A18" s="183"/>
      <c r="B18" s="180"/>
      <c r="C18" s="19" t="s">
        <v>382</v>
      </c>
      <c r="D18" s="19"/>
      <c r="E18" s="180"/>
      <c r="F18" s="16">
        <v>210</v>
      </c>
      <c r="G18" s="17"/>
      <c r="H18" s="18">
        <f t="shared" si="0"/>
        <v>0</v>
      </c>
      <c r="I18" s="20"/>
      <c r="J18" s="19"/>
      <c r="K18" s="35"/>
      <c r="L18" s="75"/>
      <c r="M18" s="75"/>
    </row>
    <row r="19" spans="1:13" ht="30" hidden="1">
      <c r="A19" s="183"/>
      <c r="B19" s="180"/>
      <c r="C19" s="19" t="s">
        <v>381</v>
      </c>
      <c r="D19" s="19"/>
      <c r="E19" s="180"/>
      <c r="F19" s="16">
        <v>211</v>
      </c>
      <c r="G19" s="17"/>
      <c r="H19" s="18">
        <f t="shared" si="0"/>
        <v>0</v>
      </c>
      <c r="I19" s="20"/>
      <c r="J19" s="19"/>
      <c r="K19" s="35"/>
      <c r="L19" s="75"/>
      <c r="M19" s="75"/>
    </row>
    <row r="20" spans="1:13" ht="30" hidden="1">
      <c r="A20" s="183"/>
      <c r="B20" s="180"/>
      <c r="C20" s="19" t="s">
        <v>380</v>
      </c>
      <c r="D20" s="19"/>
      <c r="E20" s="180"/>
      <c r="F20" s="16">
        <v>212</v>
      </c>
      <c r="G20" s="17"/>
      <c r="H20" s="18">
        <f t="shared" si="0"/>
        <v>0</v>
      </c>
      <c r="I20" s="20"/>
      <c r="J20" s="19"/>
      <c r="K20" s="35"/>
      <c r="L20" s="75"/>
      <c r="M20" s="75"/>
    </row>
    <row r="21" spans="1:13" ht="105" hidden="1">
      <c r="A21" s="183"/>
      <c r="B21" s="19" t="s">
        <v>379</v>
      </c>
      <c r="C21" s="19" t="s">
        <v>378</v>
      </c>
      <c r="D21" s="19" t="s">
        <v>377</v>
      </c>
      <c r="E21" s="19" t="s">
        <v>376</v>
      </c>
      <c r="F21" s="16">
        <v>213</v>
      </c>
      <c r="G21" s="17"/>
      <c r="H21" s="18">
        <f t="shared" si="0"/>
        <v>0</v>
      </c>
      <c r="I21" s="20"/>
      <c r="J21" s="19"/>
      <c r="K21" s="35"/>
      <c r="L21" s="75"/>
      <c r="M21" s="75"/>
    </row>
    <row r="22" spans="1:13" ht="135">
      <c r="A22" s="183" t="s">
        <v>375</v>
      </c>
      <c r="B22" s="180" t="s">
        <v>374</v>
      </c>
      <c r="C22" s="19" t="s">
        <v>373</v>
      </c>
      <c r="D22" s="19" t="s">
        <v>372</v>
      </c>
      <c r="E22" s="180" t="s">
        <v>371</v>
      </c>
      <c r="F22" s="16">
        <v>214</v>
      </c>
      <c r="G22" s="17" t="s">
        <v>430</v>
      </c>
      <c r="H22" s="18">
        <f t="shared" si="0"/>
        <v>0.5</v>
      </c>
      <c r="I22" s="184">
        <f>AVERAGE(H22,H23,H24,H25,H26,H27,H28,H29,H30,H31)</f>
        <v>0.65</v>
      </c>
      <c r="J22" s="210" t="s">
        <v>1014</v>
      </c>
      <c r="K22" s="174" t="s">
        <v>879</v>
      </c>
      <c r="L22" s="168"/>
      <c r="M22" s="168"/>
    </row>
    <row r="23" spans="1:13" ht="90">
      <c r="A23" s="183"/>
      <c r="B23" s="180"/>
      <c r="C23" s="19" t="s">
        <v>370</v>
      </c>
      <c r="D23" s="19" t="s">
        <v>369</v>
      </c>
      <c r="E23" s="180"/>
      <c r="F23" s="16">
        <v>215</v>
      </c>
      <c r="G23" s="17" t="s">
        <v>405</v>
      </c>
      <c r="H23" s="18">
        <f t="shared" si="0"/>
        <v>0</v>
      </c>
      <c r="I23" s="184"/>
      <c r="J23" s="211"/>
      <c r="K23" s="212"/>
      <c r="L23" s="169"/>
      <c r="M23" s="169"/>
    </row>
    <row r="24" spans="1:13" ht="75">
      <c r="A24" s="183"/>
      <c r="B24" s="19" t="s">
        <v>368</v>
      </c>
      <c r="C24" s="19" t="s">
        <v>367</v>
      </c>
      <c r="D24" s="19" t="s">
        <v>366</v>
      </c>
      <c r="E24" s="19"/>
      <c r="F24" s="16">
        <v>216</v>
      </c>
      <c r="G24" s="17" t="s">
        <v>429</v>
      </c>
      <c r="H24" s="18">
        <f t="shared" si="0"/>
        <v>1</v>
      </c>
      <c r="I24" s="184"/>
      <c r="J24" s="19"/>
      <c r="K24" s="82" t="s">
        <v>887</v>
      </c>
      <c r="L24" s="169"/>
      <c r="M24" s="169"/>
    </row>
    <row r="25" spans="1:13" ht="75">
      <c r="A25" s="183"/>
      <c r="B25" s="19" t="s">
        <v>365</v>
      </c>
      <c r="C25" s="19" t="s">
        <v>364</v>
      </c>
      <c r="D25" s="19"/>
      <c r="E25" s="19"/>
      <c r="F25" s="16">
        <v>217</v>
      </c>
      <c r="G25" s="17" t="s">
        <v>430</v>
      </c>
      <c r="H25" s="18">
        <f t="shared" si="0"/>
        <v>0.5</v>
      </c>
      <c r="I25" s="184"/>
      <c r="J25" s="19" t="s">
        <v>1029</v>
      </c>
      <c r="K25" s="82" t="s">
        <v>880</v>
      </c>
      <c r="L25" s="169"/>
      <c r="M25" s="169"/>
    </row>
    <row r="26" spans="1:13" ht="75">
      <c r="A26" s="183"/>
      <c r="B26" s="19" t="s">
        <v>363</v>
      </c>
      <c r="C26" s="19" t="s">
        <v>362</v>
      </c>
      <c r="D26" s="19" t="s">
        <v>361</v>
      </c>
      <c r="E26" s="19"/>
      <c r="F26" s="16">
        <v>218</v>
      </c>
      <c r="G26" s="17" t="s">
        <v>429</v>
      </c>
      <c r="H26" s="18">
        <f t="shared" si="0"/>
        <v>1</v>
      </c>
      <c r="I26" s="184"/>
      <c r="J26" s="19"/>
      <c r="K26" s="82" t="s">
        <v>881</v>
      </c>
      <c r="L26" s="169"/>
      <c r="M26" s="169"/>
    </row>
    <row r="27" spans="1:13" ht="60">
      <c r="A27" s="183"/>
      <c r="B27" s="19" t="s">
        <v>360</v>
      </c>
      <c r="C27" s="19" t="s">
        <v>359</v>
      </c>
      <c r="D27" s="19"/>
      <c r="E27" s="19"/>
      <c r="F27" s="16">
        <v>219</v>
      </c>
      <c r="G27" s="17" t="s">
        <v>429</v>
      </c>
      <c r="H27" s="18">
        <f t="shared" si="0"/>
        <v>1</v>
      </c>
      <c r="I27" s="184"/>
      <c r="J27" s="19"/>
      <c r="K27" s="82" t="s">
        <v>882</v>
      </c>
      <c r="L27" s="169"/>
      <c r="M27" s="169"/>
    </row>
    <row r="28" spans="1:13" ht="60">
      <c r="A28" s="183"/>
      <c r="B28" s="19" t="s">
        <v>358</v>
      </c>
      <c r="C28" s="83" t="s">
        <v>357</v>
      </c>
      <c r="D28" s="19"/>
      <c r="E28" s="19"/>
      <c r="F28" s="16">
        <v>220</v>
      </c>
      <c r="G28" s="17" t="s">
        <v>429</v>
      </c>
      <c r="H28" s="18">
        <f t="shared" si="0"/>
        <v>1</v>
      </c>
      <c r="I28" s="184"/>
      <c r="J28" s="19"/>
      <c r="K28" s="82" t="s">
        <v>883</v>
      </c>
      <c r="L28" s="169"/>
      <c r="M28" s="169"/>
    </row>
    <row r="29" spans="1:13" ht="75">
      <c r="A29" s="183"/>
      <c r="B29" s="19" t="s">
        <v>356</v>
      </c>
      <c r="C29" s="83" t="s">
        <v>355</v>
      </c>
      <c r="D29" s="19"/>
      <c r="E29" s="19"/>
      <c r="F29" s="16">
        <v>221</v>
      </c>
      <c r="G29" s="17" t="s">
        <v>405</v>
      </c>
      <c r="H29" s="18">
        <f t="shared" si="0"/>
        <v>0</v>
      </c>
      <c r="I29" s="184"/>
      <c r="J29" s="19" t="s">
        <v>1030</v>
      </c>
      <c r="K29" s="82" t="s">
        <v>888</v>
      </c>
      <c r="L29" s="169"/>
      <c r="M29" s="169"/>
    </row>
    <row r="30" spans="1:13" ht="75">
      <c r="A30" s="183"/>
      <c r="B30" s="19" t="s">
        <v>354</v>
      </c>
      <c r="C30" s="83" t="s">
        <v>353</v>
      </c>
      <c r="D30" s="19"/>
      <c r="E30" s="19" t="s">
        <v>352</v>
      </c>
      <c r="F30" s="16">
        <v>222</v>
      </c>
      <c r="G30" s="17" t="s">
        <v>430</v>
      </c>
      <c r="H30" s="18">
        <f t="shared" si="0"/>
        <v>0.5</v>
      </c>
      <c r="I30" s="184"/>
      <c r="J30" s="19" t="s">
        <v>1015</v>
      </c>
      <c r="K30" s="82" t="s">
        <v>889</v>
      </c>
      <c r="L30" s="169"/>
      <c r="M30" s="169"/>
    </row>
    <row r="31" spans="1:13" ht="75">
      <c r="A31" s="183"/>
      <c r="B31" s="19" t="s">
        <v>351</v>
      </c>
      <c r="C31" s="83" t="s">
        <v>350</v>
      </c>
      <c r="D31" s="19" t="s">
        <v>349</v>
      </c>
      <c r="E31" s="19" t="s">
        <v>345</v>
      </c>
      <c r="F31" s="16">
        <v>223</v>
      </c>
      <c r="G31" s="17" t="s">
        <v>429</v>
      </c>
      <c r="H31" s="18">
        <f t="shared" si="0"/>
        <v>1</v>
      </c>
      <c r="I31" s="184"/>
      <c r="J31" s="19"/>
      <c r="K31" s="82" t="s">
        <v>897</v>
      </c>
      <c r="L31" s="170"/>
      <c r="M31" s="170"/>
    </row>
    <row r="32" spans="1:13" ht="75">
      <c r="A32" s="183" t="s">
        <v>348</v>
      </c>
      <c r="B32" s="19" t="s">
        <v>347</v>
      </c>
      <c r="C32" s="83" t="s">
        <v>346</v>
      </c>
      <c r="D32" s="19"/>
      <c r="E32" s="19" t="s">
        <v>345</v>
      </c>
      <c r="F32" s="16">
        <v>224</v>
      </c>
      <c r="G32" s="17" t="s">
        <v>429</v>
      </c>
      <c r="H32" s="18">
        <f t="shared" si="0"/>
        <v>1</v>
      </c>
      <c r="I32" s="184">
        <f>AVERAGE(H32,H33,H34,H35,H38,H39,H40,H42,H43,H44,H45,H46,H47,H48,H49,H50,H52)</f>
        <v>0.65625</v>
      </c>
      <c r="J32" s="19"/>
      <c r="K32" s="82" t="s">
        <v>878</v>
      </c>
      <c r="L32" s="168"/>
      <c r="M32" s="168"/>
    </row>
    <row r="33" spans="1:13" ht="75">
      <c r="A33" s="183"/>
      <c r="B33" s="19" t="s">
        <v>344</v>
      </c>
      <c r="C33" s="83" t="s">
        <v>343</v>
      </c>
      <c r="D33" s="19"/>
      <c r="E33" s="19" t="s">
        <v>337</v>
      </c>
      <c r="F33" s="16">
        <v>225</v>
      </c>
      <c r="G33" s="17" t="s">
        <v>429</v>
      </c>
      <c r="H33" s="18">
        <f t="shared" si="0"/>
        <v>1</v>
      </c>
      <c r="I33" s="184"/>
      <c r="J33" s="19"/>
      <c r="K33" s="82" t="s">
        <v>886</v>
      </c>
      <c r="L33" s="169"/>
      <c r="M33" s="169"/>
    </row>
    <row r="34" spans="1:13" ht="75">
      <c r="A34" s="183"/>
      <c r="B34" s="19" t="s">
        <v>342</v>
      </c>
      <c r="C34" s="83" t="s">
        <v>341</v>
      </c>
      <c r="D34" s="19"/>
      <c r="E34" s="19" t="s">
        <v>340</v>
      </c>
      <c r="F34" s="16">
        <v>226</v>
      </c>
      <c r="G34" s="17" t="s">
        <v>430</v>
      </c>
      <c r="H34" s="18">
        <f t="shared" si="0"/>
        <v>0.5</v>
      </c>
      <c r="I34" s="184"/>
      <c r="J34" s="19" t="s">
        <v>1016</v>
      </c>
      <c r="K34" s="82" t="s">
        <v>890</v>
      </c>
      <c r="L34" s="169"/>
      <c r="M34" s="169"/>
    </row>
    <row r="35" spans="1:13" ht="75">
      <c r="A35" s="183"/>
      <c r="B35" s="199" t="s">
        <v>339</v>
      </c>
      <c r="C35" s="83" t="s">
        <v>338</v>
      </c>
      <c r="D35" s="19"/>
      <c r="E35" s="180" t="s">
        <v>337</v>
      </c>
      <c r="F35" s="16">
        <v>227</v>
      </c>
      <c r="G35" s="17" t="s">
        <v>429</v>
      </c>
      <c r="H35" s="18">
        <f t="shared" si="0"/>
        <v>1</v>
      </c>
      <c r="I35" s="184"/>
      <c r="J35" s="19"/>
      <c r="K35" s="82" t="s">
        <v>885</v>
      </c>
      <c r="L35" s="169"/>
      <c r="M35" s="169"/>
    </row>
    <row r="36" spans="1:13" ht="32.1" hidden="1" customHeight="1">
      <c r="A36" s="183"/>
      <c r="B36" s="200"/>
      <c r="C36" s="83" t="s">
        <v>336</v>
      </c>
      <c r="D36" s="19"/>
      <c r="E36" s="180"/>
      <c r="F36" s="16">
        <v>228</v>
      </c>
      <c r="G36" s="17"/>
      <c r="H36" s="18">
        <f t="shared" si="0"/>
        <v>0</v>
      </c>
      <c r="I36" s="184"/>
      <c r="J36" s="19"/>
      <c r="K36" s="35"/>
      <c r="L36" s="169"/>
      <c r="M36" s="169"/>
    </row>
    <row r="37" spans="1:13" ht="48" hidden="1" customHeight="1">
      <c r="A37" s="183"/>
      <c r="B37" s="201"/>
      <c r="C37" s="83" t="s">
        <v>335</v>
      </c>
      <c r="D37" s="19"/>
      <c r="E37" s="180"/>
      <c r="F37" s="16">
        <v>229</v>
      </c>
      <c r="G37" s="17"/>
      <c r="H37" s="18">
        <f t="shared" si="0"/>
        <v>0</v>
      </c>
      <c r="I37" s="184"/>
      <c r="J37" s="19"/>
      <c r="K37" s="35"/>
      <c r="L37" s="169"/>
      <c r="M37" s="169"/>
    </row>
    <row r="38" spans="1:13" ht="75">
      <c r="A38" s="183"/>
      <c r="B38" s="19" t="s">
        <v>334</v>
      </c>
      <c r="C38" s="83" t="s">
        <v>333</v>
      </c>
      <c r="D38" s="19"/>
      <c r="E38" s="19"/>
      <c r="F38" s="16"/>
      <c r="G38" s="17" t="s">
        <v>429</v>
      </c>
      <c r="H38" s="24"/>
      <c r="I38" s="184"/>
      <c r="J38" s="19" t="s">
        <v>1018</v>
      </c>
      <c r="K38" s="82" t="s">
        <v>885</v>
      </c>
      <c r="L38" s="169"/>
      <c r="M38" s="169"/>
    </row>
    <row r="39" spans="1:13" ht="271.5">
      <c r="A39" s="183"/>
      <c r="B39" s="180" t="s">
        <v>332</v>
      </c>
      <c r="C39" s="83" t="s">
        <v>331</v>
      </c>
      <c r="D39" s="19" t="s">
        <v>330</v>
      </c>
      <c r="E39" s="180" t="s">
        <v>329</v>
      </c>
      <c r="F39" s="16">
        <v>230</v>
      </c>
      <c r="G39" s="17" t="s">
        <v>429</v>
      </c>
      <c r="H39" s="18">
        <f>IF(G39="SI",1,IF(G39="PARCIAL",0.5,IF(G39="NO APLICA","",0)))</f>
        <v>1</v>
      </c>
      <c r="I39" s="184"/>
      <c r="J39" s="26"/>
      <c r="K39" s="174" t="s">
        <v>885</v>
      </c>
      <c r="L39" s="169"/>
      <c r="M39" s="169"/>
    </row>
    <row r="40" spans="1:13" ht="32.1" customHeight="1">
      <c r="A40" s="183"/>
      <c r="B40" s="180"/>
      <c r="C40" s="83" t="s">
        <v>328</v>
      </c>
      <c r="D40" s="19"/>
      <c r="E40" s="180"/>
      <c r="F40" s="16">
        <v>429</v>
      </c>
      <c r="G40" s="185" t="s">
        <v>429</v>
      </c>
      <c r="H40" s="187">
        <f>IF(G40="SI",1,IF(G40="PARCIAL",0.5,IF(G40="NO APLICA","",0)))</f>
        <v>1</v>
      </c>
      <c r="I40" s="184"/>
      <c r="J40" s="192" t="s">
        <v>1017</v>
      </c>
      <c r="K40" s="213"/>
      <c r="L40" s="169"/>
      <c r="M40" s="169"/>
    </row>
    <row r="41" spans="1:13" ht="165">
      <c r="A41" s="183"/>
      <c r="B41" s="180"/>
      <c r="C41" s="83" t="s">
        <v>327</v>
      </c>
      <c r="D41" s="19" t="s">
        <v>326</v>
      </c>
      <c r="E41" s="180"/>
      <c r="F41" s="16">
        <v>231</v>
      </c>
      <c r="G41" s="186"/>
      <c r="H41" s="188"/>
      <c r="I41" s="184"/>
      <c r="J41" s="175"/>
      <c r="K41" s="213"/>
      <c r="L41" s="169"/>
      <c r="M41" s="169"/>
    </row>
    <row r="42" spans="1:13" ht="165">
      <c r="A42" s="183"/>
      <c r="B42" s="180"/>
      <c r="C42" s="83" t="s">
        <v>325</v>
      </c>
      <c r="D42" s="19" t="s">
        <v>324</v>
      </c>
      <c r="E42" s="180"/>
      <c r="F42" s="16">
        <v>232</v>
      </c>
      <c r="G42" s="17" t="s">
        <v>405</v>
      </c>
      <c r="H42" s="18">
        <f t="shared" ref="H42:H90" si="1">IF(G42="SI",1,IF(G42="PARCIAL",0.5,IF(G42="NO APLICA","",0)))</f>
        <v>0</v>
      </c>
      <c r="I42" s="184"/>
      <c r="J42" s="175"/>
      <c r="K42" s="213"/>
      <c r="L42" s="169"/>
      <c r="M42" s="169"/>
    </row>
    <row r="43" spans="1:13" ht="165">
      <c r="A43" s="183"/>
      <c r="B43" s="180"/>
      <c r="C43" s="83" t="s">
        <v>323</v>
      </c>
      <c r="D43" s="19" t="s">
        <v>322</v>
      </c>
      <c r="E43" s="180"/>
      <c r="F43" s="16">
        <v>233</v>
      </c>
      <c r="G43" s="17" t="s">
        <v>405</v>
      </c>
      <c r="H43" s="18">
        <f t="shared" si="1"/>
        <v>0</v>
      </c>
      <c r="I43" s="184"/>
      <c r="J43" s="175"/>
      <c r="K43" s="213"/>
      <c r="L43" s="169"/>
      <c r="M43" s="169"/>
    </row>
    <row r="44" spans="1:13">
      <c r="A44" s="183"/>
      <c r="B44" s="180"/>
      <c r="C44" s="83" t="s">
        <v>321</v>
      </c>
      <c r="D44" s="19"/>
      <c r="E44" s="180"/>
      <c r="F44" s="16">
        <v>234</v>
      </c>
      <c r="G44" s="17" t="s">
        <v>405</v>
      </c>
      <c r="H44" s="18">
        <f t="shared" si="1"/>
        <v>0</v>
      </c>
      <c r="I44" s="184"/>
      <c r="J44" s="175"/>
      <c r="K44" s="213"/>
      <c r="L44" s="169"/>
      <c r="M44" s="169"/>
    </row>
    <row r="45" spans="1:13" ht="60">
      <c r="A45" s="183"/>
      <c r="B45" s="180"/>
      <c r="C45" s="83" t="s">
        <v>320</v>
      </c>
      <c r="D45" s="19"/>
      <c r="E45" s="180"/>
      <c r="F45" s="16">
        <v>235</v>
      </c>
      <c r="G45" s="17" t="s">
        <v>429</v>
      </c>
      <c r="H45" s="18">
        <f t="shared" si="1"/>
        <v>1</v>
      </c>
      <c r="I45" s="184"/>
      <c r="J45" s="175"/>
      <c r="K45" s="213"/>
      <c r="L45" s="169"/>
      <c r="M45" s="169"/>
    </row>
    <row r="46" spans="1:13" ht="30">
      <c r="A46" s="183"/>
      <c r="B46" s="180"/>
      <c r="C46" s="83" t="s">
        <v>319</v>
      </c>
      <c r="D46" s="19"/>
      <c r="E46" s="180"/>
      <c r="F46" s="16">
        <v>236</v>
      </c>
      <c r="G46" s="17" t="s">
        <v>429</v>
      </c>
      <c r="H46" s="18">
        <f t="shared" si="1"/>
        <v>1</v>
      </c>
      <c r="I46" s="184"/>
      <c r="J46" s="175"/>
      <c r="K46" s="213"/>
      <c r="L46" s="169"/>
      <c r="M46" s="169"/>
    </row>
    <row r="47" spans="1:13" ht="30">
      <c r="A47" s="183"/>
      <c r="B47" s="180"/>
      <c r="C47" s="83" t="s">
        <v>318</v>
      </c>
      <c r="D47" s="19"/>
      <c r="E47" s="180"/>
      <c r="F47" s="16">
        <v>237</v>
      </c>
      <c r="G47" s="17" t="s">
        <v>429</v>
      </c>
      <c r="H47" s="18">
        <f t="shared" si="1"/>
        <v>1</v>
      </c>
      <c r="I47" s="184"/>
      <c r="J47" s="175"/>
      <c r="K47" s="213"/>
      <c r="L47" s="169"/>
      <c r="M47" s="169"/>
    </row>
    <row r="48" spans="1:13">
      <c r="A48" s="183"/>
      <c r="B48" s="180"/>
      <c r="C48" s="83" t="s">
        <v>317</v>
      </c>
      <c r="D48" s="19"/>
      <c r="E48" s="180"/>
      <c r="F48" s="16">
        <v>238</v>
      </c>
      <c r="G48" s="17" t="s">
        <v>429</v>
      </c>
      <c r="H48" s="18">
        <f t="shared" si="1"/>
        <v>1</v>
      </c>
      <c r="I48" s="184"/>
      <c r="J48" s="175"/>
      <c r="K48" s="213"/>
      <c r="L48" s="169"/>
      <c r="M48" s="169"/>
    </row>
    <row r="49" spans="1:13" ht="45">
      <c r="A49" s="183"/>
      <c r="B49" s="180"/>
      <c r="C49" s="83" t="s">
        <v>316</v>
      </c>
      <c r="D49" s="19"/>
      <c r="E49" s="180"/>
      <c r="F49" s="16">
        <v>239</v>
      </c>
      <c r="G49" s="17" t="s">
        <v>405</v>
      </c>
      <c r="H49" s="18">
        <f t="shared" si="1"/>
        <v>0</v>
      </c>
      <c r="I49" s="184"/>
      <c r="J49" s="175"/>
      <c r="K49" s="213"/>
      <c r="L49" s="169"/>
      <c r="M49" s="169"/>
    </row>
    <row r="50" spans="1:13" ht="60">
      <c r="A50" s="183"/>
      <c r="B50" s="180"/>
      <c r="C50" s="83" t="s">
        <v>315</v>
      </c>
      <c r="D50" s="19"/>
      <c r="E50" s="180"/>
      <c r="F50" s="16">
        <v>240</v>
      </c>
      <c r="G50" s="17" t="s">
        <v>405</v>
      </c>
      <c r="H50" s="18">
        <f t="shared" si="1"/>
        <v>0</v>
      </c>
      <c r="I50" s="184"/>
      <c r="J50" s="176"/>
      <c r="K50" s="212"/>
      <c r="L50" s="169"/>
      <c r="M50" s="169"/>
    </row>
    <row r="51" spans="1:13" ht="48" hidden="1" customHeight="1">
      <c r="A51" s="183"/>
      <c r="B51" s="19" t="s">
        <v>314</v>
      </c>
      <c r="C51" s="83" t="s">
        <v>313</v>
      </c>
      <c r="D51" s="19"/>
      <c r="E51" s="19"/>
      <c r="F51" s="16">
        <v>241</v>
      </c>
      <c r="G51" s="17"/>
      <c r="H51" s="18">
        <f t="shared" si="1"/>
        <v>0</v>
      </c>
      <c r="I51" s="184"/>
      <c r="J51" s="19"/>
      <c r="K51" s="35"/>
      <c r="L51" s="169"/>
      <c r="M51" s="169"/>
    </row>
    <row r="52" spans="1:13" ht="105">
      <c r="A52" s="183"/>
      <c r="B52" s="19" t="s">
        <v>312</v>
      </c>
      <c r="C52" s="83" t="s">
        <v>311</v>
      </c>
      <c r="D52" s="19" t="s">
        <v>310</v>
      </c>
      <c r="E52" s="19"/>
      <c r="F52" s="16">
        <v>243</v>
      </c>
      <c r="G52" s="17" t="s">
        <v>429</v>
      </c>
      <c r="H52" s="18">
        <f t="shared" si="1"/>
        <v>1</v>
      </c>
      <c r="I52" s="184"/>
      <c r="J52" s="19"/>
      <c r="K52" s="82" t="s">
        <v>884</v>
      </c>
      <c r="L52" s="170"/>
      <c r="M52" s="170"/>
    </row>
    <row r="53" spans="1:13" ht="90" hidden="1">
      <c r="A53" s="183"/>
      <c r="B53" s="19" t="s">
        <v>309</v>
      </c>
      <c r="C53" s="83" t="s">
        <v>308</v>
      </c>
      <c r="D53" s="19" t="s">
        <v>307</v>
      </c>
      <c r="E53" s="19"/>
      <c r="F53" s="16">
        <v>244</v>
      </c>
      <c r="G53" s="17"/>
      <c r="H53" s="18">
        <f t="shared" si="1"/>
        <v>0</v>
      </c>
      <c r="I53" s="20"/>
      <c r="J53" s="19"/>
      <c r="K53" s="35"/>
      <c r="L53" s="75"/>
      <c r="M53" s="75"/>
    </row>
    <row r="54" spans="1:13" ht="219" hidden="1" customHeight="1">
      <c r="A54" s="183" t="s">
        <v>306</v>
      </c>
      <c r="B54" s="180" t="s">
        <v>305</v>
      </c>
      <c r="C54" s="83" t="s">
        <v>304</v>
      </c>
      <c r="D54" s="19" t="s">
        <v>303</v>
      </c>
      <c r="E54" s="180" t="s">
        <v>285</v>
      </c>
      <c r="F54" s="16">
        <v>245</v>
      </c>
      <c r="G54" s="17"/>
      <c r="H54" s="18">
        <f t="shared" si="1"/>
        <v>0</v>
      </c>
      <c r="I54" s="202">
        <f>AVERAGE(H62,H63)</f>
        <v>0.5</v>
      </c>
      <c r="J54" s="19"/>
      <c r="K54" s="35"/>
      <c r="L54" s="168"/>
      <c r="M54" s="168"/>
    </row>
    <row r="55" spans="1:13" ht="48" hidden="1" customHeight="1">
      <c r="A55" s="183"/>
      <c r="B55" s="180"/>
      <c r="C55" s="83" t="s">
        <v>302</v>
      </c>
      <c r="D55" s="19"/>
      <c r="E55" s="180"/>
      <c r="F55" s="16">
        <v>246</v>
      </c>
      <c r="G55" s="17"/>
      <c r="H55" s="18">
        <f t="shared" si="1"/>
        <v>0</v>
      </c>
      <c r="I55" s="203"/>
      <c r="J55" s="19"/>
      <c r="K55" s="35"/>
      <c r="L55" s="169"/>
      <c r="M55" s="169"/>
    </row>
    <row r="56" spans="1:13" ht="110.1" hidden="1" customHeight="1">
      <c r="A56" s="183"/>
      <c r="B56" s="180"/>
      <c r="C56" s="83" t="s">
        <v>301</v>
      </c>
      <c r="D56" s="19" t="s">
        <v>300</v>
      </c>
      <c r="E56" s="180"/>
      <c r="F56" s="16">
        <v>247</v>
      </c>
      <c r="G56" s="17"/>
      <c r="H56" s="18">
        <f t="shared" si="1"/>
        <v>0</v>
      </c>
      <c r="I56" s="203"/>
      <c r="J56" s="19"/>
      <c r="K56" s="35"/>
      <c r="L56" s="169"/>
      <c r="M56" s="169"/>
    </row>
    <row r="57" spans="1:13" ht="108" hidden="1" customHeight="1">
      <c r="A57" s="183"/>
      <c r="B57" s="180"/>
      <c r="C57" s="83" t="s">
        <v>299</v>
      </c>
      <c r="D57" s="19" t="s">
        <v>298</v>
      </c>
      <c r="E57" s="180"/>
      <c r="F57" s="16">
        <v>248</v>
      </c>
      <c r="G57" s="17"/>
      <c r="H57" s="18">
        <f t="shared" si="1"/>
        <v>0</v>
      </c>
      <c r="I57" s="203"/>
      <c r="J57" s="19"/>
      <c r="K57" s="35"/>
      <c r="L57" s="169"/>
      <c r="M57" s="169"/>
    </row>
    <row r="58" spans="1:13" ht="63.95" hidden="1" customHeight="1">
      <c r="A58" s="183"/>
      <c r="B58" s="180"/>
      <c r="C58" s="83" t="s">
        <v>297</v>
      </c>
      <c r="D58" s="19"/>
      <c r="E58" s="180"/>
      <c r="F58" s="16">
        <v>249</v>
      </c>
      <c r="G58" s="17"/>
      <c r="H58" s="18">
        <f t="shared" si="1"/>
        <v>0</v>
      </c>
      <c r="I58" s="203"/>
      <c r="J58" s="19"/>
      <c r="K58" s="35"/>
      <c r="L58" s="169"/>
      <c r="M58" s="169"/>
    </row>
    <row r="59" spans="1:13" ht="32.1" hidden="1" customHeight="1">
      <c r="A59" s="183"/>
      <c r="B59" s="180"/>
      <c r="C59" s="83" t="s">
        <v>296</v>
      </c>
      <c r="D59" s="19"/>
      <c r="E59" s="180"/>
      <c r="F59" s="16">
        <v>250</v>
      </c>
      <c r="G59" s="17"/>
      <c r="H59" s="18">
        <f t="shared" si="1"/>
        <v>0</v>
      </c>
      <c r="I59" s="203"/>
      <c r="J59" s="19"/>
      <c r="K59" s="35"/>
      <c r="L59" s="169"/>
      <c r="M59" s="169"/>
    </row>
    <row r="60" spans="1:13" ht="80.099999999999994" hidden="1" customHeight="1">
      <c r="A60" s="183"/>
      <c r="B60" s="180"/>
      <c r="C60" s="83" t="s">
        <v>295</v>
      </c>
      <c r="D60" s="19"/>
      <c r="E60" s="180"/>
      <c r="F60" s="16">
        <v>251</v>
      </c>
      <c r="G60" s="17"/>
      <c r="H60" s="18">
        <f t="shared" si="1"/>
        <v>0</v>
      </c>
      <c r="I60" s="203"/>
      <c r="J60" s="19"/>
      <c r="K60" s="35"/>
      <c r="L60" s="169"/>
      <c r="M60" s="169"/>
    </row>
    <row r="61" spans="1:13" ht="111.95" hidden="1" customHeight="1">
      <c r="A61" s="183"/>
      <c r="B61" s="180"/>
      <c r="C61" s="83" t="s">
        <v>294</v>
      </c>
      <c r="D61" s="19"/>
      <c r="E61" s="180"/>
      <c r="F61" s="16">
        <v>252</v>
      </c>
      <c r="G61" s="17"/>
      <c r="H61" s="18">
        <f t="shared" si="1"/>
        <v>0</v>
      </c>
      <c r="I61" s="203"/>
      <c r="J61" s="19"/>
      <c r="K61" s="35"/>
      <c r="L61" s="169"/>
      <c r="M61" s="169"/>
    </row>
    <row r="62" spans="1:13" ht="60">
      <c r="A62" s="183"/>
      <c r="B62" s="180" t="s">
        <v>293</v>
      </c>
      <c r="C62" s="83" t="s">
        <v>292</v>
      </c>
      <c r="D62" s="19" t="s">
        <v>291</v>
      </c>
      <c r="E62" s="180" t="s">
        <v>285</v>
      </c>
      <c r="F62" s="16">
        <v>253</v>
      </c>
      <c r="G62" s="17" t="s">
        <v>430</v>
      </c>
      <c r="H62" s="18">
        <f t="shared" si="1"/>
        <v>0.5</v>
      </c>
      <c r="I62" s="203"/>
      <c r="J62" s="210" t="s">
        <v>1019</v>
      </c>
      <c r="K62" s="174" t="s">
        <v>891</v>
      </c>
      <c r="L62" s="169"/>
      <c r="M62" s="169"/>
    </row>
    <row r="63" spans="1:13" ht="90">
      <c r="A63" s="183"/>
      <c r="B63" s="180"/>
      <c r="C63" s="83" t="s">
        <v>290</v>
      </c>
      <c r="D63" s="19"/>
      <c r="E63" s="180"/>
      <c r="F63" s="16">
        <v>254</v>
      </c>
      <c r="G63" s="17" t="s">
        <v>430</v>
      </c>
      <c r="H63" s="18">
        <f t="shared" si="1"/>
        <v>0.5</v>
      </c>
      <c r="I63" s="203"/>
      <c r="J63" s="211"/>
      <c r="K63" s="176"/>
      <c r="L63" s="169"/>
      <c r="M63" s="169"/>
    </row>
    <row r="64" spans="1:13" ht="32.1" hidden="1" customHeight="1">
      <c r="A64" s="183"/>
      <c r="B64" s="180"/>
      <c r="C64" s="83" t="s">
        <v>289</v>
      </c>
      <c r="D64" s="19" t="s">
        <v>288</v>
      </c>
      <c r="E64" s="180"/>
      <c r="F64" s="16">
        <v>255</v>
      </c>
      <c r="G64" s="17"/>
      <c r="H64" s="18">
        <f t="shared" si="1"/>
        <v>0</v>
      </c>
      <c r="I64" s="203"/>
      <c r="J64" s="19"/>
      <c r="K64" s="35"/>
      <c r="L64" s="169"/>
      <c r="M64" s="169"/>
    </row>
    <row r="65" spans="1:13" ht="45" hidden="1">
      <c r="A65" s="183"/>
      <c r="B65" s="19" t="s">
        <v>287</v>
      </c>
      <c r="C65" s="83" t="s">
        <v>286</v>
      </c>
      <c r="D65" s="19"/>
      <c r="E65" s="19" t="s">
        <v>285</v>
      </c>
      <c r="F65" s="16">
        <v>256</v>
      </c>
      <c r="G65" s="17"/>
      <c r="H65" s="18">
        <f t="shared" si="1"/>
        <v>0</v>
      </c>
      <c r="I65" s="204"/>
      <c r="J65" s="19"/>
      <c r="K65" s="35"/>
      <c r="L65" s="170"/>
      <c r="M65" s="170"/>
    </row>
    <row r="66" spans="1:13" ht="60" hidden="1">
      <c r="A66" s="183" t="s">
        <v>284</v>
      </c>
      <c r="B66" s="180" t="s">
        <v>283</v>
      </c>
      <c r="C66" s="83" t="s">
        <v>282</v>
      </c>
      <c r="D66" s="19" t="s">
        <v>281</v>
      </c>
      <c r="E66" s="180" t="s">
        <v>280</v>
      </c>
      <c r="F66" s="16">
        <v>262</v>
      </c>
      <c r="G66" s="17"/>
      <c r="H66" s="18">
        <f t="shared" si="1"/>
        <v>0</v>
      </c>
      <c r="I66" s="20"/>
      <c r="J66" s="19"/>
      <c r="K66" s="35"/>
      <c r="L66" s="75"/>
      <c r="M66" s="75"/>
    </row>
    <row r="67" spans="1:13" hidden="1">
      <c r="A67" s="183"/>
      <c r="B67" s="180"/>
      <c r="C67" s="83" t="s">
        <v>279</v>
      </c>
      <c r="D67" s="19"/>
      <c r="E67" s="180"/>
      <c r="F67" s="16">
        <v>263</v>
      </c>
      <c r="G67" s="17"/>
      <c r="H67" s="18">
        <f t="shared" si="1"/>
        <v>0</v>
      </c>
      <c r="I67" s="20"/>
      <c r="J67" s="19"/>
      <c r="K67" s="35"/>
      <c r="L67" s="75"/>
      <c r="M67" s="75"/>
    </row>
    <row r="68" spans="1:13" ht="30" hidden="1">
      <c r="A68" s="183"/>
      <c r="B68" s="180"/>
      <c r="C68" s="83" t="s">
        <v>278</v>
      </c>
      <c r="D68" s="19"/>
      <c r="E68" s="180"/>
      <c r="F68" s="16">
        <v>264</v>
      </c>
      <c r="G68" s="17"/>
      <c r="H68" s="18">
        <f t="shared" si="1"/>
        <v>0</v>
      </c>
      <c r="I68" s="20"/>
      <c r="J68" s="19"/>
      <c r="K68" s="35"/>
      <c r="L68" s="75"/>
      <c r="M68" s="75"/>
    </row>
    <row r="69" spans="1:13" ht="60" hidden="1">
      <c r="A69" s="183"/>
      <c r="B69" s="180"/>
      <c r="C69" s="83" t="s">
        <v>277</v>
      </c>
      <c r="D69" s="19" t="s">
        <v>271</v>
      </c>
      <c r="E69" s="180"/>
      <c r="F69" s="16">
        <v>265</v>
      </c>
      <c r="G69" s="17"/>
      <c r="H69" s="18">
        <f t="shared" si="1"/>
        <v>0</v>
      </c>
      <c r="I69" s="20"/>
      <c r="J69" s="19"/>
      <c r="K69" s="35"/>
      <c r="L69" s="75"/>
      <c r="M69" s="75"/>
    </row>
    <row r="70" spans="1:13" ht="105" hidden="1">
      <c r="A70" s="183"/>
      <c r="B70" s="180"/>
      <c r="C70" s="83" t="s">
        <v>276</v>
      </c>
      <c r="D70" s="19" t="s">
        <v>275</v>
      </c>
      <c r="E70" s="180"/>
      <c r="F70" s="16">
        <v>266</v>
      </c>
      <c r="G70" s="17"/>
      <c r="H70" s="18">
        <f t="shared" si="1"/>
        <v>0</v>
      </c>
      <c r="I70" s="20"/>
      <c r="J70" s="19"/>
      <c r="K70" s="35"/>
      <c r="L70" s="75"/>
      <c r="M70" s="75"/>
    </row>
    <row r="71" spans="1:13" ht="60" hidden="1">
      <c r="A71" s="183"/>
      <c r="B71" s="180"/>
      <c r="C71" s="83" t="s">
        <v>274</v>
      </c>
      <c r="D71" s="19" t="s">
        <v>273</v>
      </c>
      <c r="E71" s="180"/>
      <c r="F71" s="16">
        <v>267</v>
      </c>
      <c r="G71" s="17"/>
      <c r="H71" s="18">
        <f t="shared" si="1"/>
        <v>0</v>
      </c>
      <c r="I71" s="20"/>
      <c r="J71" s="19"/>
      <c r="K71" s="35"/>
      <c r="L71" s="75"/>
      <c r="M71" s="75"/>
    </row>
    <row r="72" spans="1:13" ht="60" hidden="1">
      <c r="A72" s="183"/>
      <c r="B72" s="180"/>
      <c r="C72" s="83" t="s">
        <v>272</v>
      </c>
      <c r="D72" s="19" t="s">
        <v>271</v>
      </c>
      <c r="E72" s="180"/>
      <c r="F72" s="16">
        <v>268</v>
      </c>
      <c r="G72" s="17"/>
      <c r="H72" s="18">
        <f t="shared" si="1"/>
        <v>0</v>
      </c>
      <c r="I72" s="20"/>
      <c r="J72" s="19"/>
      <c r="K72" s="35"/>
      <c r="L72" s="75"/>
      <c r="M72" s="75"/>
    </row>
    <row r="73" spans="1:13" ht="135" hidden="1">
      <c r="A73" s="183"/>
      <c r="B73" s="180"/>
      <c r="C73" s="83" t="s">
        <v>270</v>
      </c>
      <c r="D73" s="19" t="s">
        <v>269</v>
      </c>
      <c r="E73" s="180"/>
      <c r="F73" s="16">
        <v>269</v>
      </c>
      <c r="G73" s="17"/>
      <c r="H73" s="18">
        <f t="shared" si="1"/>
        <v>0</v>
      </c>
      <c r="I73" s="20"/>
      <c r="J73" s="19"/>
      <c r="K73" s="35"/>
      <c r="L73" s="75"/>
      <c r="M73" s="75"/>
    </row>
    <row r="74" spans="1:13" ht="135" hidden="1">
      <c r="A74" s="183"/>
      <c r="B74" s="180" t="s">
        <v>268</v>
      </c>
      <c r="C74" s="83" t="s">
        <v>267</v>
      </c>
      <c r="D74" s="19" t="s">
        <v>266</v>
      </c>
      <c r="E74" s="180" t="s">
        <v>265</v>
      </c>
      <c r="F74" s="16">
        <v>453</v>
      </c>
      <c r="G74" s="17"/>
      <c r="H74" s="18">
        <f t="shared" si="1"/>
        <v>0</v>
      </c>
      <c r="I74" s="20"/>
      <c r="J74" s="26"/>
      <c r="K74" s="35"/>
      <c r="L74" s="75"/>
      <c r="M74" s="75"/>
    </row>
    <row r="75" spans="1:13" hidden="1">
      <c r="A75" s="183"/>
      <c r="B75" s="180"/>
      <c r="C75" s="83" t="s">
        <v>264</v>
      </c>
      <c r="D75" s="26"/>
      <c r="E75" s="180"/>
      <c r="F75" s="16">
        <v>270</v>
      </c>
      <c r="G75" s="17"/>
      <c r="H75" s="18">
        <f t="shared" si="1"/>
        <v>0</v>
      </c>
      <c r="I75" s="20"/>
      <c r="J75" s="198"/>
      <c r="K75" s="35"/>
      <c r="L75" s="75"/>
      <c r="M75" s="75"/>
    </row>
    <row r="76" spans="1:13" hidden="1">
      <c r="A76" s="183"/>
      <c r="B76" s="180"/>
      <c r="C76" s="83" t="s">
        <v>263</v>
      </c>
      <c r="D76" s="19"/>
      <c r="E76" s="180"/>
      <c r="F76" s="16">
        <v>272</v>
      </c>
      <c r="G76" s="17"/>
      <c r="H76" s="18">
        <f t="shared" si="1"/>
        <v>0</v>
      </c>
      <c r="I76" s="20"/>
      <c r="J76" s="198"/>
      <c r="K76" s="35"/>
      <c r="L76" s="75"/>
      <c r="M76" s="75"/>
    </row>
    <row r="77" spans="1:13" hidden="1">
      <c r="A77" s="183"/>
      <c r="B77" s="180"/>
      <c r="C77" s="83" t="s">
        <v>262</v>
      </c>
      <c r="D77" s="19"/>
      <c r="E77" s="180"/>
      <c r="F77" s="16">
        <v>273</v>
      </c>
      <c r="G77" s="17"/>
      <c r="H77" s="18">
        <f t="shared" si="1"/>
        <v>0</v>
      </c>
      <c r="I77" s="20"/>
      <c r="J77" s="198"/>
      <c r="K77" s="35"/>
      <c r="L77" s="75"/>
      <c r="M77" s="75"/>
    </row>
    <row r="78" spans="1:13" hidden="1">
      <c r="A78" s="183"/>
      <c r="B78" s="180"/>
      <c r="C78" s="83" t="s">
        <v>261</v>
      </c>
      <c r="D78" s="19"/>
      <c r="E78" s="180"/>
      <c r="F78" s="16">
        <v>274</v>
      </c>
      <c r="G78" s="17"/>
      <c r="H78" s="18">
        <f t="shared" si="1"/>
        <v>0</v>
      </c>
      <c r="I78" s="20"/>
      <c r="J78" s="198"/>
      <c r="K78" s="35"/>
      <c r="L78" s="75"/>
      <c r="M78" s="75"/>
    </row>
    <row r="79" spans="1:13" hidden="1">
      <c r="A79" s="183"/>
      <c r="B79" s="180"/>
      <c r="C79" s="83" t="s">
        <v>260</v>
      </c>
      <c r="D79" s="19"/>
      <c r="E79" s="180"/>
      <c r="F79" s="16">
        <v>275</v>
      </c>
      <c r="G79" s="17"/>
      <c r="H79" s="18">
        <f t="shared" si="1"/>
        <v>0</v>
      </c>
      <c r="I79" s="20"/>
      <c r="J79" s="198"/>
      <c r="K79" s="35"/>
      <c r="L79" s="75"/>
      <c r="M79" s="75"/>
    </row>
    <row r="80" spans="1:13" hidden="1">
      <c r="A80" s="183"/>
      <c r="B80" s="180"/>
      <c r="C80" s="83" t="s">
        <v>259</v>
      </c>
      <c r="D80" s="19"/>
      <c r="E80" s="180"/>
      <c r="F80" s="16">
        <v>276</v>
      </c>
      <c r="G80" s="17"/>
      <c r="H80" s="18">
        <f t="shared" si="1"/>
        <v>0</v>
      </c>
      <c r="I80" s="20"/>
      <c r="J80" s="198"/>
      <c r="K80" s="35"/>
      <c r="L80" s="75"/>
      <c r="M80" s="75"/>
    </row>
    <row r="81" spans="1:13" ht="75" hidden="1">
      <c r="A81" s="183"/>
      <c r="B81" s="180"/>
      <c r="C81" s="83" t="s">
        <v>258</v>
      </c>
      <c r="D81" s="19" t="s">
        <v>257</v>
      </c>
      <c r="E81" s="180"/>
      <c r="F81" s="16">
        <v>746</v>
      </c>
      <c r="G81" s="17"/>
      <c r="H81" s="18">
        <f t="shared" si="1"/>
        <v>0</v>
      </c>
      <c r="I81" s="28"/>
      <c r="J81" s="198"/>
      <c r="K81" s="35"/>
      <c r="L81" s="75"/>
      <c r="M81" s="75"/>
    </row>
    <row r="82" spans="1:13" ht="90" hidden="1">
      <c r="A82" s="183"/>
      <c r="B82" s="180"/>
      <c r="C82" s="83" t="s">
        <v>256</v>
      </c>
      <c r="D82" s="19" t="s">
        <v>255</v>
      </c>
      <c r="E82" s="180"/>
      <c r="F82" s="16">
        <v>747</v>
      </c>
      <c r="G82" s="17"/>
      <c r="H82" s="18">
        <f t="shared" si="1"/>
        <v>0</v>
      </c>
      <c r="I82" s="20"/>
      <c r="J82" s="198"/>
      <c r="K82" s="35"/>
      <c r="L82" s="75"/>
      <c r="M82" s="75"/>
    </row>
    <row r="83" spans="1:13" ht="153.94999999999999" customHeight="1">
      <c r="A83" s="183"/>
      <c r="B83" s="19" t="s">
        <v>254</v>
      </c>
      <c r="C83" s="83" t="s">
        <v>253</v>
      </c>
      <c r="D83" s="19" t="s">
        <v>252</v>
      </c>
      <c r="E83" s="19" t="s">
        <v>251</v>
      </c>
      <c r="F83" s="16">
        <v>277</v>
      </c>
      <c r="G83" s="17" t="s">
        <v>430</v>
      </c>
      <c r="H83" s="18">
        <f t="shared" si="1"/>
        <v>0.5</v>
      </c>
      <c r="I83" s="28">
        <f>AVERAGE(H83)</f>
        <v>0.5</v>
      </c>
      <c r="J83" s="19" t="s">
        <v>1020</v>
      </c>
      <c r="K83" s="82" t="s">
        <v>892</v>
      </c>
      <c r="L83" s="75"/>
      <c r="M83" s="75"/>
    </row>
    <row r="84" spans="1:13" ht="60" hidden="1">
      <c r="A84" s="183"/>
      <c r="B84" s="19" t="s">
        <v>250</v>
      </c>
      <c r="C84" s="83" t="s">
        <v>249</v>
      </c>
      <c r="D84" s="19" t="s">
        <v>248</v>
      </c>
      <c r="E84" s="19" t="s">
        <v>247</v>
      </c>
      <c r="F84" s="16">
        <v>279</v>
      </c>
      <c r="G84" s="17"/>
      <c r="H84" s="18">
        <f t="shared" si="1"/>
        <v>0</v>
      </c>
      <c r="I84" s="20"/>
      <c r="J84" s="19"/>
      <c r="K84" s="35"/>
      <c r="L84" s="75"/>
      <c r="M84" s="75"/>
    </row>
    <row r="85" spans="1:13" ht="90" hidden="1">
      <c r="A85" s="183"/>
      <c r="B85" s="180" t="s">
        <v>246</v>
      </c>
      <c r="C85" s="83" t="s">
        <v>245</v>
      </c>
      <c r="D85" s="19"/>
      <c r="E85" s="180" t="s">
        <v>244</v>
      </c>
      <c r="F85" s="16">
        <v>457</v>
      </c>
      <c r="G85" s="17"/>
      <c r="H85" s="18">
        <f t="shared" si="1"/>
        <v>0</v>
      </c>
      <c r="I85" s="20"/>
      <c r="J85" s="26"/>
      <c r="K85" s="35"/>
      <c r="L85" s="75"/>
      <c r="M85" s="75"/>
    </row>
    <row r="86" spans="1:13" hidden="1">
      <c r="A86" s="183"/>
      <c r="B86" s="180"/>
      <c r="C86" s="83" t="s">
        <v>243</v>
      </c>
      <c r="D86" s="19" t="s">
        <v>242</v>
      </c>
      <c r="E86" s="180"/>
      <c r="F86" s="16">
        <v>280</v>
      </c>
      <c r="G86" s="17"/>
      <c r="H86" s="18">
        <f t="shared" si="1"/>
        <v>0</v>
      </c>
      <c r="I86" s="20"/>
      <c r="J86" s="19"/>
      <c r="K86" s="35"/>
      <c r="L86" s="75"/>
      <c r="M86" s="75"/>
    </row>
    <row r="87" spans="1:13" hidden="1">
      <c r="A87" s="183"/>
      <c r="B87" s="180"/>
      <c r="C87" s="83" t="s">
        <v>241</v>
      </c>
      <c r="D87" s="19"/>
      <c r="E87" s="180"/>
      <c r="F87" s="16">
        <v>281</v>
      </c>
      <c r="G87" s="17"/>
      <c r="H87" s="18">
        <f t="shared" si="1"/>
        <v>0</v>
      </c>
      <c r="I87" s="20"/>
      <c r="J87" s="19"/>
      <c r="K87" s="35"/>
      <c r="L87" s="75"/>
      <c r="M87" s="75"/>
    </row>
    <row r="88" spans="1:13" ht="30" hidden="1">
      <c r="A88" s="183"/>
      <c r="B88" s="180"/>
      <c r="C88" s="83" t="s">
        <v>240</v>
      </c>
      <c r="D88" s="19"/>
      <c r="E88" s="180"/>
      <c r="F88" s="16">
        <v>282</v>
      </c>
      <c r="G88" s="17"/>
      <c r="H88" s="18">
        <f t="shared" si="1"/>
        <v>0</v>
      </c>
      <c r="I88" s="20"/>
      <c r="J88" s="19"/>
      <c r="K88" s="35"/>
      <c r="L88" s="75"/>
      <c r="M88" s="75"/>
    </row>
    <row r="89" spans="1:13" ht="105" hidden="1">
      <c r="A89" s="183"/>
      <c r="B89" s="19" t="s">
        <v>239</v>
      </c>
      <c r="C89" s="83" t="s">
        <v>238</v>
      </c>
      <c r="D89" s="19" t="s">
        <v>237</v>
      </c>
      <c r="E89" s="19" t="s">
        <v>236</v>
      </c>
      <c r="F89" s="16">
        <v>283</v>
      </c>
      <c r="G89" s="17"/>
      <c r="H89" s="18">
        <f t="shared" si="1"/>
        <v>0</v>
      </c>
      <c r="I89" s="20"/>
      <c r="J89" s="19"/>
      <c r="K89" s="35"/>
      <c r="L89" s="75"/>
      <c r="M89" s="75"/>
    </row>
    <row r="90" spans="1:13" ht="63.95" customHeight="1">
      <c r="A90" s="183" t="s">
        <v>235</v>
      </c>
      <c r="B90" s="180" t="s">
        <v>234</v>
      </c>
      <c r="C90" s="83" t="s">
        <v>233</v>
      </c>
      <c r="D90" s="19" t="s">
        <v>232</v>
      </c>
      <c r="E90" s="180" t="s">
        <v>231</v>
      </c>
      <c r="F90" s="16">
        <v>454</v>
      </c>
      <c r="G90" s="185" t="s">
        <v>429</v>
      </c>
      <c r="H90" s="187">
        <f t="shared" si="1"/>
        <v>1</v>
      </c>
      <c r="I90" s="195">
        <f>AVERAGE(H90,H93,H94,H95,H96,H97,H101)</f>
        <v>0.25</v>
      </c>
      <c r="J90" s="214"/>
      <c r="K90" s="174" t="s">
        <v>893</v>
      </c>
      <c r="L90" s="168"/>
      <c r="M90" s="168"/>
    </row>
    <row r="91" spans="1:13" ht="18.95" hidden="1" customHeight="1">
      <c r="A91" s="183"/>
      <c r="B91" s="180"/>
      <c r="C91" s="83" t="s">
        <v>230</v>
      </c>
      <c r="D91" s="19" t="s">
        <v>229</v>
      </c>
      <c r="E91" s="180"/>
      <c r="F91" s="16">
        <v>284</v>
      </c>
      <c r="G91" s="193"/>
      <c r="H91" s="194"/>
      <c r="I91" s="196"/>
      <c r="J91" s="215"/>
      <c r="K91" s="213"/>
      <c r="L91" s="169"/>
      <c r="M91" s="169"/>
    </row>
    <row r="92" spans="1:13" ht="60">
      <c r="A92" s="183"/>
      <c r="B92" s="180"/>
      <c r="C92" s="83" t="s">
        <v>228</v>
      </c>
      <c r="D92" s="19" t="s">
        <v>227</v>
      </c>
      <c r="E92" s="180"/>
      <c r="F92" s="16">
        <v>285</v>
      </c>
      <c r="G92" s="186"/>
      <c r="H92" s="188"/>
      <c r="I92" s="196"/>
      <c r="J92" s="216"/>
      <c r="K92" s="212"/>
      <c r="L92" s="169"/>
      <c r="M92" s="169"/>
    </row>
    <row r="93" spans="1:13" ht="75">
      <c r="A93" s="183"/>
      <c r="B93" s="180"/>
      <c r="C93" s="83" t="s">
        <v>226</v>
      </c>
      <c r="D93" s="19" t="s">
        <v>225</v>
      </c>
      <c r="E93" s="180"/>
      <c r="F93" s="16">
        <v>286</v>
      </c>
      <c r="G93" s="17" t="s">
        <v>405</v>
      </c>
      <c r="H93" s="18">
        <f t="shared" ref="H93:H111" si="2">IF(G93="SI",1,IF(G93="PARCIAL",0.5,IF(G93="NO APLICA","",0)))</f>
        <v>0</v>
      </c>
      <c r="I93" s="196"/>
      <c r="J93" s="19" t="s">
        <v>1021</v>
      </c>
      <c r="K93" s="82" t="s">
        <v>894</v>
      </c>
      <c r="L93" s="169"/>
      <c r="M93" s="169"/>
    </row>
    <row r="94" spans="1:13" ht="30">
      <c r="A94" s="183"/>
      <c r="B94" s="180"/>
      <c r="C94" s="83" t="s">
        <v>224</v>
      </c>
      <c r="D94" s="19"/>
      <c r="E94" s="180"/>
      <c r="F94" s="16">
        <v>287</v>
      </c>
      <c r="G94" s="17" t="s">
        <v>405</v>
      </c>
      <c r="H94" s="18">
        <f t="shared" si="2"/>
        <v>0</v>
      </c>
      <c r="I94" s="196"/>
      <c r="J94" s="19" t="s">
        <v>1022</v>
      </c>
      <c r="K94" s="35"/>
      <c r="L94" s="169"/>
      <c r="M94" s="169"/>
    </row>
    <row r="95" spans="1:13" ht="60.95" customHeight="1">
      <c r="A95" s="183"/>
      <c r="B95" s="19" t="s">
        <v>223</v>
      </c>
      <c r="C95" s="83" t="s">
        <v>222</v>
      </c>
      <c r="D95" s="19" t="s">
        <v>221</v>
      </c>
      <c r="E95" s="19" t="s">
        <v>220</v>
      </c>
      <c r="F95" s="16">
        <v>288</v>
      </c>
      <c r="G95" s="17" t="s">
        <v>431</v>
      </c>
      <c r="H95" s="18" t="str">
        <f t="shared" si="2"/>
        <v/>
      </c>
      <c r="I95" s="196"/>
      <c r="J95" s="19"/>
      <c r="K95" s="35"/>
      <c r="L95" s="169"/>
      <c r="M95" s="169"/>
    </row>
    <row r="96" spans="1:13" ht="75">
      <c r="A96" s="183"/>
      <c r="B96" s="180" t="s">
        <v>219</v>
      </c>
      <c r="C96" s="83" t="s">
        <v>218</v>
      </c>
      <c r="D96" s="19" t="s">
        <v>217</v>
      </c>
      <c r="E96" s="180"/>
      <c r="F96" s="16">
        <v>289</v>
      </c>
      <c r="G96" s="17" t="s">
        <v>430</v>
      </c>
      <c r="H96" s="18">
        <f t="shared" si="2"/>
        <v>0.5</v>
      </c>
      <c r="I96" s="196"/>
      <c r="J96" s="210" t="s">
        <v>1023</v>
      </c>
      <c r="K96" s="174" t="s">
        <v>895</v>
      </c>
      <c r="L96" s="169"/>
      <c r="M96" s="169"/>
    </row>
    <row r="97" spans="1:13" ht="60">
      <c r="A97" s="183"/>
      <c r="B97" s="180"/>
      <c r="C97" s="83" t="s">
        <v>216</v>
      </c>
      <c r="D97" s="19"/>
      <c r="E97" s="180"/>
      <c r="F97" s="16">
        <v>290</v>
      </c>
      <c r="G97" s="17" t="s">
        <v>405</v>
      </c>
      <c r="H97" s="18">
        <f t="shared" si="2"/>
        <v>0</v>
      </c>
      <c r="I97" s="196"/>
      <c r="J97" s="211"/>
      <c r="K97" s="212"/>
      <c r="L97" s="169"/>
      <c r="M97" s="169"/>
    </row>
    <row r="98" spans="1:13" ht="32.1" hidden="1" customHeight="1">
      <c r="A98" s="183"/>
      <c r="B98" s="180" t="s">
        <v>215</v>
      </c>
      <c r="C98" s="83" t="s">
        <v>214</v>
      </c>
      <c r="D98" s="19"/>
      <c r="E98" s="180" t="s">
        <v>213</v>
      </c>
      <c r="F98" s="16">
        <v>291</v>
      </c>
      <c r="G98" s="17"/>
      <c r="H98" s="18">
        <f t="shared" si="2"/>
        <v>0</v>
      </c>
      <c r="I98" s="196"/>
      <c r="J98" s="19"/>
      <c r="K98" s="35"/>
      <c r="L98" s="169"/>
      <c r="M98" s="169"/>
    </row>
    <row r="99" spans="1:13" ht="48" hidden="1" customHeight="1">
      <c r="A99" s="183"/>
      <c r="B99" s="180"/>
      <c r="C99" s="83" t="s">
        <v>212</v>
      </c>
      <c r="D99" s="19"/>
      <c r="E99" s="180"/>
      <c r="F99" s="16">
        <v>292</v>
      </c>
      <c r="G99" s="17"/>
      <c r="H99" s="18">
        <f t="shared" si="2"/>
        <v>0</v>
      </c>
      <c r="I99" s="196"/>
      <c r="J99" s="19"/>
      <c r="K99" s="35"/>
      <c r="L99" s="169"/>
      <c r="M99" s="169"/>
    </row>
    <row r="100" spans="1:13" ht="48" hidden="1" customHeight="1">
      <c r="A100" s="183"/>
      <c r="B100" s="180"/>
      <c r="C100" s="83" t="s">
        <v>211</v>
      </c>
      <c r="D100" s="19"/>
      <c r="E100" s="180"/>
      <c r="F100" s="16">
        <v>293</v>
      </c>
      <c r="G100" s="17"/>
      <c r="H100" s="18">
        <f t="shared" si="2"/>
        <v>0</v>
      </c>
      <c r="I100" s="196"/>
      <c r="J100" s="19"/>
      <c r="K100" s="35"/>
      <c r="L100" s="169"/>
      <c r="M100" s="169"/>
    </row>
    <row r="101" spans="1:13" ht="45.95" customHeight="1">
      <c r="A101" s="183"/>
      <c r="B101" s="19" t="s">
        <v>210</v>
      </c>
      <c r="C101" s="83" t="s">
        <v>209</v>
      </c>
      <c r="D101" s="19" t="s">
        <v>208</v>
      </c>
      <c r="E101" s="19" t="s">
        <v>207</v>
      </c>
      <c r="F101" s="16">
        <v>455</v>
      </c>
      <c r="G101" s="17" t="s">
        <v>405</v>
      </c>
      <c r="H101" s="18">
        <f t="shared" si="2"/>
        <v>0</v>
      </c>
      <c r="I101" s="197"/>
      <c r="J101" s="19" t="s">
        <v>1024</v>
      </c>
      <c r="K101" s="35"/>
      <c r="L101" s="170"/>
      <c r="M101" s="170"/>
    </row>
    <row r="102" spans="1:13" ht="105" hidden="1">
      <c r="A102" s="183"/>
      <c r="B102" s="180" t="s">
        <v>206</v>
      </c>
      <c r="C102" s="83" t="s">
        <v>205</v>
      </c>
      <c r="D102" s="19" t="s">
        <v>204</v>
      </c>
      <c r="E102" s="180"/>
      <c r="F102" s="16">
        <v>456</v>
      </c>
      <c r="G102" s="17"/>
      <c r="H102" s="18">
        <f t="shared" si="2"/>
        <v>0</v>
      </c>
      <c r="I102" s="20"/>
      <c r="J102" s="26"/>
      <c r="K102" s="35"/>
      <c r="L102" s="75"/>
      <c r="M102" s="75"/>
    </row>
    <row r="103" spans="1:13" hidden="1">
      <c r="A103" s="183"/>
      <c r="B103" s="180"/>
      <c r="C103" s="83" t="s">
        <v>203</v>
      </c>
      <c r="D103" s="19"/>
      <c r="E103" s="180"/>
      <c r="F103" s="16">
        <v>295</v>
      </c>
      <c r="G103" s="17"/>
      <c r="H103" s="18">
        <f t="shared" si="2"/>
        <v>0</v>
      </c>
      <c r="I103" s="20"/>
      <c r="J103" s="19"/>
      <c r="K103" s="35"/>
      <c r="L103" s="75"/>
      <c r="M103" s="75"/>
    </row>
    <row r="104" spans="1:13" hidden="1">
      <c r="A104" s="183"/>
      <c r="B104" s="180"/>
      <c r="C104" s="83" t="s">
        <v>202</v>
      </c>
      <c r="D104" s="19"/>
      <c r="E104" s="180"/>
      <c r="F104" s="16">
        <v>296</v>
      </c>
      <c r="G104" s="17"/>
      <c r="H104" s="18">
        <f t="shared" si="2"/>
        <v>0</v>
      </c>
      <c r="I104" s="20"/>
      <c r="J104" s="19"/>
      <c r="K104" s="35"/>
      <c r="L104" s="75"/>
      <c r="M104" s="75"/>
    </row>
    <row r="105" spans="1:13" hidden="1">
      <c r="A105" s="183"/>
      <c r="B105" s="180"/>
      <c r="C105" s="83" t="s">
        <v>201</v>
      </c>
      <c r="D105" s="19"/>
      <c r="E105" s="180"/>
      <c r="F105" s="16">
        <v>297</v>
      </c>
      <c r="G105" s="17"/>
      <c r="H105" s="18">
        <f t="shared" si="2"/>
        <v>0</v>
      </c>
      <c r="I105" s="20"/>
      <c r="J105" s="19"/>
      <c r="K105" s="35"/>
      <c r="L105" s="75"/>
      <c r="M105" s="75"/>
    </row>
    <row r="106" spans="1:13" hidden="1">
      <c r="A106" s="183"/>
      <c r="B106" s="180"/>
      <c r="C106" s="83" t="s">
        <v>200</v>
      </c>
      <c r="D106" s="19"/>
      <c r="E106" s="180"/>
      <c r="F106" s="16">
        <v>298</v>
      </c>
      <c r="G106" s="17"/>
      <c r="H106" s="18">
        <f t="shared" si="2"/>
        <v>0</v>
      </c>
      <c r="I106" s="20"/>
      <c r="J106" s="19"/>
      <c r="K106" s="35"/>
      <c r="L106" s="75"/>
      <c r="M106" s="75"/>
    </row>
    <row r="107" spans="1:13" ht="96" customHeight="1">
      <c r="A107" s="183" t="s">
        <v>199</v>
      </c>
      <c r="B107" s="19" t="s">
        <v>198</v>
      </c>
      <c r="C107" s="83" t="s">
        <v>197</v>
      </c>
      <c r="D107" s="19" t="s">
        <v>196</v>
      </c>
      <c r="E107" s="19" t="s">
        <v>195</v>
      </c>
      <c r="F107" s="16">
        <v>300</v>
      </c>
      <c r="G107" s="17" t="s">
        <v>430</v>
      </c>
      <c r="H107" s="18">
        <f t="shared" si="2"/>
        <v>0.5</v>
      </c>
      <c r="I107" s="184">
        <f>AVERAGE(H107,H108,H110)</f>
        <v>0.66666666666666663</v>
      </c>
      <c r="J107" s="210" t="s">
        <v>1025</v>
      </c>
      <c r="K107" s="174" t="s">
        <v>898</v>
      </c>
      <c r="L107" s="168"/>
      <c r="M107" s="168"/>
    </row>
    <row r="108" spans="1:13" ht="75">
      <c r="A108" s="183"/>
      <c r="B108" s="19" t="s">
        <v>194</v>
      </c>
      <c r="C108" s="83" t="s">
        <v>193</v>
      </c>
      <c r="D108" s="19"/>
      <c r="E108" s="19" t="s">
        <v>192</v>
      </c>
      <c r="F108" s="16">
        <v>301</v>
      </c>
      <c r="G108" s="17" t="s">
        <v>430</v>
      </c>
      <c r="H108" s="18">
        <f t="shared" si="2"/>
        <v>0.5</v>
      </c>
      <c r="I108" s="184"/>
      <c r="J108" s="211"/>
      <c r="K108" s="176"/>
      <c r="L108" s="169"/>
      <c r="M108" s="169"/>
    </row>
    <row r="109" spans="1:13" ht="150" hidden="1" customHeight="1">
      <c r="A109" s="183"/>
      <c r="B109" s="19" t="s">
        <v>191</v>
      </c>
      <c r="C109" s="83" t="s">
        <v>190</v>
      </c>
      <c r="D109" s="19" t="s">
        <v>189</v>
      </c>
      <c r="E109" s="19" t="s">
        <v>188</v>
      </c>
      <c r="F109" s="16">
        <v>302</v>
      </c>
      <c r="G109" s="17"/>
      <c r="H109" s="18">
        <f t="shared" si="2"/>
        <v>0</v>
      </c>
      <c r="I109" s="184"/>
      <c r="J109" s="19"/>
      <c r="K109" s="35"/>
      <c r="L109" s="169"/>
      <c r="M109" s="169"/>
    </row>
    <row r="110" spans="1:13" ht="135">
      <c r="A110" s="183"/>
      <c r="B110" s="19" t="s">
        <v>187</v>
      </c>
      <c r="C110" s="83" t="s">
        <v>186</v>
      </c>
      <c r="D110" s="19" t="s">
        <v>185</v>
      </c>
      <c r="E110" s="19" t="s">
        <v>184</v>
      </c>
      <c r="F110" s="16">
        <v>303</v>
      </c>
      <c r="G110" s="17" t="s">
        <v>429</v>
      </c>
      <c r="H110" s="18">
        <f t="shared" si="2"/>
        <v>1</v>
      </c>
      <c r="I110" s="184"/>
      <c r="J110" s="32" t="s">
        <v>1026</v>
      </c>
      <c r="K110" s="82" t="s">
        <v>893</v>
      </c>
      <c r="L110" s="170"/>
      <c r="M110" s="170"/>
    </row>
    <row r="111" spans="1:13" ht="192" customHeight="1">
      <c r="A111" s="183" t="s">
        <v>183</v>
      </c>
      <c r="B111" s="180" t="s">
        <v>182</v>
      </c>
      <c r="C111" s="83" t="s">
        <v>181</v>
      </c>
      <c r="D111" s="19" t="s">
        <v>176</v>
      </c>
      <c r="E111" s="180" t="s">
        <v>180</v>
      </c>
      <c r="F111" s="16">
        <v>452</v>
      </c>
      <c r="G111" s="185" t="s">
        <v>430</v>
      </c>
      <c r="H111" s="187">
        <f t="shared" si="2"/>
        <v>0.5</v>
      </c>
      <c r="I111" s="184">
        <f>AVERAGE(H111,H113,H114,H115)</f>
        <v>0.5</v>
      </c>
      <c r="J111" s="192" t="s">
        <v>1027</v>
      </c>
      <c r="K111" s="174" t="s">
        <v>896</v>
      </c>
      <c r="L111" s="168"/>
      <c r="M111" s="168"/>
    </row>
    <row r="112" spans="1:13" ht="168.95" customHeight="1">
      <c r="A112" s="183"/>
      <c r="B112" s="180"/>
      <c r="C112" s="83" t="s">
        <v>179</v>
      </c>
      <c r="D112" s="19" t="s">
        <v>178</v>
      </c>
      <c r="E112" s="180"/>
      <c r="F112" s="16">
        <v>305</v>
      </c>
      <c r="G112" s="186"/>
      <c r="H112" s="188"/>
      <c r="I112" s="184"/>
      <c r="J112" s="175"/>
      <c r="K112" s="175"/>
      <c r="L112" s="169"/>
      <c r="M112" s="169"/>
    </row>
    <row r="113" spans="1:13" ht="171" customHeight="1">
      <c r="A113" s="183"/>
      <c r="B113" s="180"/>
      <c r="C113" s="83" t="s">
        <v>177</v>
      </c>
      <c r="D113" s="19" t="s">
        <v>176</v>
      </c>
      <c r="E113" s="180"/>
      <c r="F113" s="16">
        <v>306</v>
      </c>
      <c r="G113" s="17" t="s">
        <v>431</v>
      </c>
      <c r="H113" s="18" t="str">
        <f>IF(G113="SI",1,IF(G113="PARCIAL",0.5,IF(G113="NO APLICA","",0)))</f>
        <v/>
      </c>
      <c r="I113" s="184"/>
      <c r="J113" s="175"/>
      <c r="K113" s="175"/>
      <c r="L113" s="169"/>
      <c r="M113" s="169"/>
    </row>
    <row r="114" spans="1:13">
      <c r="A114" s="183"/>
      <c r="B114" s="180"/>
      <c r="C114" s="83" t="s">
        <v>175</v>
      </c>
      <c r="D114" s="19"/>
      <c r="E114" s="180"/>
      <c r="F114" s="16">
        <v>307</v>
      </c>
      <c r="G114" s="17" t="s">
        <v>431</v>
      </c>
      <c r="H114" s="18" t="str">
        <f>IF(G114="SI",1,IF(G114="PARCIAL",0.5,IF(G114="NO APLICA","",0)))</f>
        <v/>
      </c>
      <c r="I114" s="184"/>
      <c r="J114" s="175"/>
      <c r="K114" s="175"/>
      <c r="L114" s="169"/>
      <c r="M114" s="169"/>
    </row>
    <row r="115" spans="1:13" ht="60">
      <c r="A115" s="183"/>
      <c r="B115" s="180"/>
      <c r="C115" s="83" t="s">
        <v>174</v>
      </c>
      <c r="D115" s="19"/>
      <c r="E115" s="180"/>
      <c r="F115" s="16">
        <v>308</v>
      </c>
      <c r="G115" s="17" t="s">
        <v>430</v>
      </c>
      <c r="H115" s="18">
        <f>IF(G115="SI",1,IF(G115="PARCIAL",0.5,IF(G115="NO APLICA","",0)))</f>
        <v>0.5</v>
      </c>
      <c r="I115" s="184"/>
      <c r="J115" s="176"/>
      <c r="K115" s="176"/>
      <c r="L115" s="170"/>
      <c r="M115" s="170"/>
    </row>
    <row r="116" spans="1:13" ht="138.94999999999999" hidden="1" customHeight="1">
      <c r="A116" s="183" t="s">
        <v>173</v>
      </c>
      <c r="B116" s="19" t="s">
        <v>172</v>
      </c>
      <c r="C116" s="83" t="s">
        <v>171</v>
      </c>
      <c r="D116" s="19"/>
      <c r="E116" s="19"/>
      <c r="F116" s="16">
        <v>748</v>
      </c>
      <c r="G116" s="17"/>
      <c r="H116" s="18">
        <f>IF(G116="SI",1,IF(G116="PARCIAL",0.5,IF(G116="NO APLICA","",0)))</f>
        <v>0</v>
      </c>
      <c r="I116" s="184">
        <f>AVERAGE(H117,H119,H120,H121,H122,H123,H124,H125,H126,H127,H129,H130,H131,H132,H133,H134,H135,H136,H137,H138,H139,H140,H141,H142,H143,H145,H146,H147,H148,H149,H150,H151,H152,H153,H154,)</f>
        <v>0</v>
      </c>
      <c r="J116" s="26"/>
      <c r="K116" s="35"/>
      <c r="L116" s="75"/>
      <c r="M116" s="75"/>
    </row>
    <row r="117" spans="1:13" ht="80.099999999999994" customHeight="1">
      <c r="A117" s="183"/>
      <c r="B117" s="180" t="s">
        <v>170</v>
      </c>
      <c r="C117" s="83" t="s">
        <v>169</v>
      </c>
      <c r="D117" s="19" t="s">
        <v>168</v>
      </c>
      <c r="E117" s="180" t="s">
        <v>167</v>
      </c>
      <c r="F117" s="16">
        <v>439</v>
      </c>
      <c r="G117" s="185" t="s">
        <v>405</v>
      </c>
      <c r="H117" s="187">
        <f>IF(G117="SI",1,IF(G117="PARCIAL",0.5,IF(G117="NO APLICA","",0)))</f>
        <v>0</v>
      </c>
      <c r="I117" s="184"/>
      <c r="J117" s="192" t="s">
        <v>490</v>
      </c>
      <c r="K117" s="192"/>
      <c r="L117" s="168"/>
      <c r="M117" s="168"/>
    </row>
    <row r="118" spans="1:13" ht="30">
      <c r="A118" s="183"/>
      <c r="B118" s="180"/>
      <c r="C118" s="83" t="s">
        <v>158</v>
      </c>
      <c r="D118" s="19"/>
      <c r="E118" s="180"/>
      <c r="F118" s="16">
        <v>310</v>
      </c>
      <c r="G118" s="186"/>
      <c r="H118" s="188"/>
      <c r="I118" s="184"/>
      <c r="J118" s="175"/>
      <c r="K118" s="175"/>
      <c r="L118" s="169"/>
      <c r="M118" s="169"/>
    </row>
    <row r="119" spans="1:13" ht="30">
      <c r="A119" s="183"/>
      <c r="B119" s="180"/>
      <c r="C119" s="83" t="s">
        <v>157</v>
      </c>
      <c r="D119" s="19"/>
      <c r="E119" s="180"/>
      <c r="F119" s="16">
        <v>440</v>
      </c>
      <c r="G119" s="17" t="s">
        <v>405</v>
      </c>
      <c r="H119" s="18">
        <f t="shared" ref="H119:H127" si="3">IF(G119="SI",1,IF(G119="PARCIAL",0.5,IF(G119="NO APLICA","",0)))</f>
        <v>0</v>
      </c>
      <c r="I119" s="184"/>
      <c r="J119" s="175"/>
      <c r="K119" s="175"/>
      <c r="L119" s="169"/>
      <c r="M119" s="169"/>
    </row>
    <row r="120" spans="1:13" ht="17.100000000000001" customHeight="1">
      <c r="A120" s="183"/>
      <c r="B120" s="180"/>
      <c r="C120" s="83" t="s">
        <v>156</v>
      </c>
      <c r="D120" s="19"/>
      <c r="E120" s="180"/>
      <c r="F120" s="16">
        <v>311</v>
      </c>
      <c r="G120" s="17" t="s">
        <v>405</v>
      </c>
      <c r="H120" s="18">
        <f t="shared" si="3"/>
        <v>0</v>
      </c>
      <c r="I120" s="184"/>
      <c r="J120" s="175"/>
      <c r="K120" s="175"/>
      <c r="L120" s="169"/>
      <c r="M120" s="169"/>
    </row>
    <row r="121" spans="1:13" ht="30">
      <c r="A121" s="183"/>
      <c r="B121" s="180"/>
      <c r="C121" s="83" t="s">
        <v>166</v>
      </c>
      <c r="D121" s="19"/>
      <c r="E121" s="180"/>
      <c r="F121" s="16">
        <v>312</v>
      </c>
      <c r="G121" s="17" t="s">
        <v>405</v>
      </c>
      <c r="H121" s="18">
        <f t="shared" si="3"/>
        <v>0</v>
      </c>
      <c r="I121" s="184"/>
      <c r="J121" s="175"/>
      <c r="K121" s="175"/>
      <c r="L121" s="169"/>
      <c r="M121" s="169"/>
    </row>
    <row r="122" spans="1:13">
      <c r="A122" s="183"/>
      <c r="B122" s="180"/>
      <c r="C122" s="83" t="s">
        <v>154</v>
      </c>
      <c r="D122" s="19"/>
      <c r="E122" s="180"/>
      <c r="F122" s="16">
        <v>313</v>
      </c>
      <c r="G122" s="17" t="s">
        <v>405</v>
      </c>
      <c r="H122" s="18">
        <f t="shared" si="3"/>
        <v>0</v>
      </c>
      <c r="I122" s="184"/>
      <c r="J122" s="175"/>
      <c r="K122" s="175"/>
      <c r="L122" s="169"/>
      <c r="M122" s="169"/>
    </row>
    <row r="123" spans="1:13" ht="30">
      <c r="A123" s="183"/>
      <c r="B123" s="180"/>
      <c r="C123" s="83" t="s">
        <v>153</v>
      </c>
      <c r="D123" s="19"/>
      <c r="E123" s="180"/>
      <c r="F123" s="16">
        <v>314</v>
      </c>
      <c r="G123" s="17" t="s">
        <v>405</v>
      </c>
      <c r="H123" s="18">
        <f t="shared" si="3"/>
        <v>0</v>
      </c>
      <c r="I123" s="184"/>
      <c r="J123" s="175"/>
      <c r="K123" s="175"/>
      <c r="L123" s="169"/>
      <c r="M123" s="169"/>
    </row>
    <row r="124" spans="1:13" ht="30">
      <c r="A124" s="183"/>
      <c r="B124" s="180"/>
      <c r="C124" s="83" t="s">
        <v>165</v>
      </c>
      <c r="D124" s="19"/>
      <c r="E124" s="180"/>
      <c r="F124" s="16">
        <v>315</v>
      </c>
      <c r="G124" s="17" t="s">
        <v>405</v>
      </c>
      <c r="H124" s="18">
        <f t="shared" si="3"/>
        <v>0</v>
      </c>
      <c r="I124" s="184"/>
      <c r="J124" s="175"/>
      <c r="K124" s="175"/>
      <c r="L124" s="169"/>
      <c r="M124" s="169"/>
    </row>
    <row r="125" spans="1:13">
      <c r="A125" s="183"/>
      <c r="B125" s="180"/>
      <c r="C125" s="83" t="s">
        <v>164</v>
      </c>
      <c r="D125" s="19"/>
      <c r="E125" s="180"/>
      <c r="F125" s="16">
        <v>316</v>
      </c>
      <c r="G125" s="17" t="s">
        <v>405</v>
      </c>
      <c r="H125" s="18">
        <f t="shared" si="3"/>
        <v>0</v>
      </c>
      <c r="I125" s="184"/>
      <c r="J125" s="175"/>
      <c r="K125" s="175"/>
      <c r="L125" s="169"/>
      <c r="M125" s="169"/>
    </row>
    <row r="126" spans="1:13" ht="83.1" customHeight="1">
      <c r="A126" s="183"/>
      <c r="B126" s="180"/>
      <c r="C126" s="83" t="s">
        <v>163</v>
      </c>
      <c r="D126" s="19"/>
      <c r="E126" s="180"/>
      <c r="F126" s="16">
        <v>441</v>
      </c>
      <c r="G126" s="17" t="s">
        <v>405</v>
      </c>
      <c r="H126" s="18">
        <f t="shared" si="3"/>
        <v>0</v>
      </c>
      <c r="I126" s="184"/>
      <c r="J126" s="176"/>
      <c r="K126" s="176"/>
      <c r="L126" s="170"/>
      <c r="M126" s="170"/>
    </row>
    <row r="127" spans="1:13" ht="153.94999999999999" customHeight="1">
      <c r="A127" s="183"/>
      <c r="B127" s="180" t="s">
        <v>162</v>
      </c>
      <c r="C127" s="83" t="s">
        <v>161</v>
      </c>
      <c r="D127" s="19" t="s">
        <v>160</v>
      </c>
      <c r="E127" s="180" t="s">
        <v>159</v>
      </c>
      <c r="F127" s="16">
        <v>459</v>
      </c>
      <c r="G127" s="185" t="s">
        <v>405</v>
      </c>
      <c r="H127" s="187">
        <f t="shared" si="3"/>
        <v>0</v>
      </c>
      <c r="I127" s="184"/>
      <c r="J127" s="192" t="s">
        <v>928</v>
      </c>
      <c r="K127" s="192"/>
      <c r="L127" s="168"/>
      <c r="M127" s="168"/>
    </row>
    <row r="128" spans="1:13" ht="30">
      <c r="A128" s="183"/>
      <c r="B128" s="180"/>
      <c r="C128" s="83" t="s">
        <v>158</v>
      </c>
      <c r="D128" s="19"/>
      <c r="E128" s="180"/>
      <c r="F128" s="16">
        <v>460</v>
      </c>
      <c r="G128" s="186"/>
      <c r="H128" s="188"/>
      <c r="I128" s="184"/>
      <c r="J128" s="175"/>
      <c r="K128" s="175"/>
      <c r="L128" s="169"/>
      <c r="M128" s="169"/>
    </row>
    <row r="129" spans="1:13" ht="30">
      <c r="A129" s="183"/>
      <c r="B129" s="180"/>
      <c r="C129" s="83" t="s">
        <v>157</v>
      </c>
      <c r="D129" s="19"/>
      <c r="E129" s="180"/>
      <c r="F129" s="16">
        <v>461</v>
      </c>
      <c r="G129" s="17" t="s">
        <v>405</v>
      </c>
      <c r="H129" s="18">
        <f t="shared" ref="H129:H143" si="4">IF(G129="SI",1,IF(G129="PARCIAL",0.5,IF(G129="NO APLICA","",0)))</f>
        <v>0</v>
      </c>
      <c r="I129" s="184"/>
      <c r="J129" s="175"/>
      <c r="K129" s="175"/>
      <c r="L129" s="169"/>
      <c r="M129" s="169"/>
    </row>
    <row r="130" spans="1:13" ht="30">
      <c r="A130" s="183"/>
      <c r="B130" s="180"/>
      <c r="C130" s="83" t="s">
        <v>156</v>
      </c>
      <c r="D130" s="19"/>
      <c r="E130" s="180"/>
      <c r="F130" s="16">
        <v>462</v>
      </c>
      <c r="G130" s="17" t="s">
        <v>405</v>
      </c>
      <c r="H130" s="18">
        <f t="shared" si="4"/>
        <v>0</v>
      </c>
      <c r="I130" s="184"/>
      <c r="J130" s="175"/>
      <c r="K130" s="175"/>
      <c r="L130" s="169"/>
      <c r="M130" s="169"/>
    </row>
    <row r="131" spans="1:13">
      <c r="A131" s="183"/>
      <c r="B131" s="180"/>
      <c r="C131" s="83" t="s">
        <v>155</v>
      </c>
      <c r="D131" s="19"/>
      <c r="E131" s="180"/>
      <c r="F131" s="16">
        <v>463</v>
      </c>
      <c r="G131" s="17" t="s">
        <v>405</v>
      </c>
      <c r="H131" s="18">
        <f t="shared" si="4"/>
        <v>0</v>
      </c>
      <c r="I131" s="184"/>
      <c r="J131" s="175"/>
      <c r="K131" s="175"/>
      <c r="L131" s="169"/>
      <c r="M131" s="169"/>
    </row>
    <row r="132" spans="1:13">
      <c r="A132" s="183"/>
      <c r="B132" s="180"/>
      <c r="C132" s="83" t="s">
        <v>154</v>
      </c>
      <c r="D132" s="19"/>
      <c r="E132" s="180"/>
      <c r="F132" s="16">
        <v>464</v>
      </c>
      <c r="G132" s="17" t="s">
        <v>405</v>
      </c>
      <c r="H132" s="18">
        <f t="shared" si="4"/>
        <v>0</v>
      </c>
      <c r="I132" s="184"/>
      <c r="J132" s="175"/>
      <c r="K132" s="175"/>
      <c r="L132" s="169"/>
      <c r="M132" s="169"/>
    </row>
    <row r="133" spans="1:13" ht="30">
      <c r="A133" s="183"/>
      <c r="B133" s="180"/>
      <c r="C133" s="83" t="s">
        <v>153</v>
      </c>
      <c r="D133" s="19"/>
      <c r="E133" s="180"/>
      <c r="F133" s="16">
        <v>465</v>
      </c>
      <c r="G133" s="17" t="s">
        <v>405</v>
      </c>
      <c r="H133" s="18">
        <f t="shared" si="4"/>
        <v>0</v>
      </c>
      <c r="I133" s="184"/>
      <c r="J133" s="175"/>
      <c r="K133" s="175"/>
      <c r="L133" s="169"/>
      <c r="M133" s="169"/>
    </row>
    <row r="134" spans="1:13">
      <c r="A134" s="183"/>
      <c r="B134" s="180"/>
      <c r="C134" s="83" t="s">
        <v>152</v>
      </c>
      <c r="D134" s="19"/>
      <c r="E134" s="180"/>
      <c r="F134" s="16">
        <v>466</v>
      </c>
      <c r="G134" s="17" t="s">
        <v>405</v>
      </c>
      <c r="H134" s="18">
        <f t="shared" si="4"/>
        <v>0</v>
      </c>
      <c r="I134" s="184"/>
      <c r="J134" s="175"/>
      <c r="K134" s="175"/>
      <c r="L134" s="169"/>
      <c r="M134" s="169"/>
    </row>
    <row r="135" spans="1:13" ht="30">
      <c r="A135" s="183"/>
      <c r="B135" s="180"/>
      <c r="C135" s="83" t="s">
        <v>151</v>
      </c>
      <c r="D135" s="19"/>
      <c r="E135" s="180"/>
      <c r="F135" s="16">
        <v>467</v>
      </c>
      <c r="G135" s="17" t="s">
        <v>405</v>
      </c>
      <c r="H135" s="18">
        <f t="shared" si="4"/>
        <v>0</v>
      </c>
      <c r="I135" s="184"/>
      <c r="J135" s="175"/>
      <c r="K135" s="175"/>
      <c r="L135" s="169"/>
      <c r="M135" s="169"/>
    </row>
    <row r="136" spans="1:13">
      <c r="A136" s="183"/>
      <c r="B136" s="180"/>
      <c r="C136" s="83" t="s">
        <v>150</v>
      </c>
      <c r="D136" s="19"/>
      <c r="E136" s="180"/>
      <c r="F136" s="16">
        <v>468</v>
      </c>
      <c r="G136" s="17" t="s">
        <v>405</v>
      </c>
      <c r="H136" s="18">
        <f t="shared" si="4"/>
        <v>0</v>
      </c>
      <c r="I136" s="184"/>
      <c r="J136" s="175"/>
      <c r="K136" s="175"/>
      <c r="L136" s="169"/>
      <c r="M136" s="169"/>
    </row>
    <row r="137" spans="1:13">
      <c r="A137" s="183"/>
      <c r="B137" s="180"/>
      <c r="C137" s="83" t="s">
        <v>149</v>
      </c>
      <c r="D137" s="19"/>
      <c r="E137" s="180"/>
      <c r="F137" s="16">
        <v>470</v>
      </c>
      <c r="G137" s="17" t="s">
        <v>405</v>
      </c>
      <c r="H137" s="18">
        <f t="shared" si="4"/>
        <v>0</v>
      </c>
      <c r="I137" s="184"/>
      <c r="J137" s="175"/>
      <c r="K137" s="175"/>
      <c r="L137" s="169"/>
      <c r="M137" s="169"/>
    </row>
    <row r="138" spans="1:13">
      <c r="A138" s="183"/>
      <c r="B138" s="180"/>
      <c r="C138" s="83" t="s">
        <v>148</v>
      </c>
      <c r="D138" s="19"/>
      <c r="E138" s="180"/>
      <c r="F138" s="16">
        <v>471</v>
      </c>
      <c r="G138" s="17" t="s">
        <v>405</v>
      </c>
      <c r="H138" s="18">
        <f t="shared" si="4"/>
        <v>0</v>
      </c>
      <c r="I138" s="184"/>
      <c r="J138" s="175"/>
      <c r="K138" s="175"/>
      <c r="L138" s="169"/>
      <c r="M138" s="169"/>
    </row>
    <row r="139" spans="1:13">
      <c r="A139" s="183"/>
      <c r="B139" s="180"/>
      <c r="C139" s="83" t="s">
        <v>147</v>
      </c>
      <c r="D139" s="19"/>
      <c r="E139" s="180"/>
      <c r="F139" s="16">
        <v>472</v>
      </c>
      <c r="G139" s="17" t="s">
        <v>405</v>
      </c>
      <c r="H139" s="18">
        <f t="shared" si="4"/>
        <v>0</v>
      </c>
      <c r="I139" s="184"/>
      <c r="J139" s="175"/>
      <c r="K139" s="175"/>
      <c r="L139" s="169"/>
      <c r="M139" s="169"/>
    </row>
    <row r="140" spans="1:13">
      <c r="A140" s="183"/>
      <c r="B140" s="180"/>
      <c r="C140" s="83" t="s">
        <v>146</v>
      </c>
      <c r="D140" s="19"/>
      <c r="E140" s="180"/>
      <c r="F140" s="16">
        <v>473</v>
      </c>
      <c r="G140" s="17" t="s">
        <v>405</v>
      </c>
      <c r="H140" s="18">
        <f t="shared" si="4"/>
        <v>0</v>
      </c>
      <c r="I140" s="184"/>
      <c r="J140" s="175"/>
      <c r="K140" s="175"/>
      <c r="L140" s="169"/>
      <c r="M140" s="169"/>
    </row>
    <row r="141" spans="1:13">
      <c r="A141" s="183"/>
      <c r="B141" s="180"/>
      <c r="C141" s="83" t="s">
        <v>145</v>
      </c>
      <c r="D141" s="19"/>
      <c r="E141" s="180"/>
      <c r="F141" s="16">
        <v>474</v>
      </c>
      <c r="G141" s="17" t="s">
        <v>405</v>
      </c>
      <c r="H141" s="18">
        <f t="shared" si="4"/>
        <v>0</v>
      </c>
      <c r="I141" s="184"/>
      <c r="J141" s="175"/>
      <c r="K141" s="175"/>
      <c r="L141" s="169"/>
      <c r="M141" s="169"/>
    </row>
    <row r="142" spans="1:13" ht="77.099999999999994" customHeight="1">
      <c r="A142" s="183"/>
      <c r="B142" s="180"/>
      <c r="C142" s="83" t="s">
        <v>144</v>
      </c>
      <c r="D142" s="19"/>
      <c r="E142" s="180"/>
      <c r="F142" s="16">
        <v>475</v>
      </c>
      <c r="G142" s="17" t="s">
        <v>405</v>
      </c>
      <c r="H142" s="18">
        <f t="shared" si="4"/>
        <v>0</v>
      </c>
      <c r="I142" s="184"/>
      <c r="J142" s="176"/>
      <c r="K142" s="176"/>
      <c r="L142" s="170"/>
      <c r="M142" s="170"/>
    </row>
    <row r="143" spans="1:13" ht="81" customHeight="1">
      <c r="A143" s="183"/>
      <c r="B143" s="180" t="s">
        <v>143</v>
      </c>
      <c r="C143" s="83" t="s">
        <v>142</v>
      </c>
      <c r="D143" s="19" t="s">
        <v>135</v>
      </c>
      <c r="E143" s="180" t="s">
        <v>141</v>
      </c>
      <c r="F143" s="16">
        <v>446</v>
      </c>
      <c r="G143" s="185" t="s">
        <v>405</v>
      </c>
      <c r="H143" s="187">
        <f t="shared" si="4"/>
        <v>0</v>
      </c>
      <c r="I143" s="184"/>
      <c r="J143" s="192" t="s">
        <v>491</v>
      </c>
      <c r="K143" s="192"/>
      <c r="L143" s="168"/>
      <c r="M143" s="168"/>
    </row>
    <row r="144" spans="1:13" ht="78" customHeight="1">
      <c r="A144" s="183"/>
      <c r="B144" s="180"/>
      <c r="C144" s="83" t="s">
        <v>140</v>
      </c>
      <c r="D144" s="19" t="s">
        <v>135</v>
      </c>
      <c r="E144" s="180"/>
      <c r="F144" s="16">
        <v>330</v>
      </c>
      <c r="G144" s="186"/>
      <c r="H144" s="188"/>
      <c r="I144" s="184"/>
      <c r="J144" s="175"/>
      <c r="K144" s="175"/>
      <c r="L144" s="169"/>
      <c r="M144" s="169"/>
    </row>
    <row r="145" spans="1:13">
      <c r="A145" s="183"/>
      <c r="B145" s="180"/>
      <c r="C145" s="83" t="s">
        <v>139</v>
      </c>
      <c r="D145" s="19"/>
      <c r="E145" s="180"/>
      <c r="F145" s="16">
        <v>331</v>
      </c>
      <c r="G145" s="17" t="s">
        <v>405</v>
      </c>
      <c r="H145" s="18">
        <f t="shared" ref="H145:H204" si="5">IF(G145="SI",1,IF(G145="PARCIAL",0.5,IF(G145="NO APLICA","",0)))</f>
        <v>0</v>
      </c>
      <c r="I145" s="184"/>
      <c r="J145" s="175"/>
      <c r="K145" s="175"/>
      <c r="L145" s="169"/>
      <c r="M145" s="169"/>
    </row>
    <row r="146" spans="1:13" ht="30">
      <c r="A146" s="183"/>
      <c r="B146" s="180"/>
      <c r="C146" s="83" t="s">
        <v>138</v>
      </c>
      <c r="D146" s="19"/>
      <c r="E146" s="180"/>
      <c r="F146" s="16">
        <v>332</v>
      </c>
      <c r="G146" s="17" t="s">
        <v>405</v>
      </c>
      <c r="H146" s="18">
        <f t="shared" si="5"/>
        <v>0</v>
      </c>
      <c r="I146" s="184"/>
      <c r="J146" s="175"/>
      <c r="K146" s="175"/>
      <c r="L146" s="169"/>
      <c r="M146" s="169"/>
    </row>
    <row r="147" spans="1:13" ht="30">
      <c r="A147" s="183"/>
      <c r="B147" s="180"/>
      <c r="C147" s="83" t="s">
        <v>137</v>
      </c>
      <c r="D147" s="19"/>
      <c r="E147" s="180"/>
      <c r="F147" s="16">
        <v>333</v>
      </c>
      <c r="G147" s="17" t="s">
        <v>405</v>
      </c>
      <c r="H147" s="18">
        <f t="shared" si="5"/>
        <v>0</v>
      </c>
      <c r="I147" s="184"/>
      <c r="J147" s="175"/>
      <c r="K147" s="175"/>
      <c r="L147" s="169"/>
      <c r="M147" s="169"/>
    </row>
    <row r="148" spans="1:13" ht="78" customHeight="1">
      <c r="A148" s="183"/>
      <c r="B148" s="180"/>
      <c r="C148" s="83" t="s">
        <v>136</v>
      </c>
      <c r="D148" s="19" t="s">
        <v>135</v>
      </c>
      <c r="E148" s="180"/>
      <c r="F148" s="16">
        <v>334</v>
      </c>
      <c r="G148" s="17" t="s">
        <v>405</v>
      </c>
      <c r="H148" s="18">
        <f t="shared" si="5"/>
        <v>0</v>
      </c>
      <c r="I148" s="184"/>
      <c r="J148" s="175"/>
      <c r="K148" s="175"/>
      <c r="L148" s="169"/>
      <c r="M148" s="169"/>
    </row>
    <row r="149" spans="1:13">
      <c r="A149" s="183"/>
      <c r="B149" s="180"/>
      <c r="C149" s="83" t="s">
        <v>134</v>
      </c>
      <c r="D149" s="19"/>
      <c r="E149" s="180"/>
      <c r="F149" s="16">
        <v>335</v>
      </c>
      <c r="G149" s="17" t="s">
        <v>405</v>
      </c>
      <c r="H149" s="18">
        <f t="shared" si="5"/>
        <v>0</v>
      </c>
      <c r="I149" s="184"/>
      <c r="J149" s="175"/>
      <c r="K149" s="175"/>
      <c r="L149" s="169"/>
      <c r="M149" s="169"/>
    </row>
    <row r="150" spans="1:13">
      <c r="A150" s="183"/>
      <c r="B150" s="180"/>
      <c r="C150" s="83" t="s">
        <v>133</v>
      </c>
      <c r="D150" s="19"/>
      <c r="E150" s="180"/>
      <c r="F150" s="16">
        <v>336</v>
      </c>
      <c r="G150" s="17" t="s">
        <v>405</v>
      </c>
      <c r="H150" s="18">
        <f t="shared" si="5"/>
        <v>0</v>
      </c>
      <c r="I150" s="184"/>
      <c r="J150" s="175"/>
      <c r="K150" s="175"/>
      <c r="L150" s="169"/>
      <c r="M150" s="169"/>
    </row>
    <row r="151" spans="1:13" ht="30">
      <c r="A151" s="183"/>
      <c r="B151" s="180"/>
      <c r="C151" s="83" t="s">
        <v>132</v>
      </c>
      <c r="D151" s="19"/>
      <c r="E151" s="180"/>
      <c r="F151" s="16">
        <v>337</v>
      </c>
      <c r="G151" s="17" t="s">
        <v>405</v>
      </c>
      <c r="H151" s="18">
        <f t="shared" si="5"/>
        <v>0</v>
      </c>
      <c r="I151" s="184"/>
      <c r="J151" s="175"/>
      <c r="K151" s="175"/>
      <c r="L151" s="169"/>
      <c r="M151" s="169"/>
    </row>
    <row r="152" spans="1:13" ht="30">
      <c r="A152" s="183"/>
      <c r="B152" s="180"/>
      <c r="C152" s="83" t="s">
        <v>131</v>
      </c>
      <c r="D152" s="19"/>
      <c r="E152" s="180"/>
      <c r="F152" s="16">
        <v>338</v>
      </c>
      <c r="G152" s="17" t="s">
        <v>405</v>
      </c>
      <c r="H152" s="18">
        <f t="shared" si="5"/>
        <v>0</v>
      </c>
      <c r="I152" s="184"/>
      <c r="J152" s="175"/>
      <c r="K152" s="175"/>
      <c r="L152" s="169"/>
      <c r="M152" s="169"/>
    </row>
    <row r="153" spans="1:13" ht="138" customHeight="1">
      <c r="A153" s="183"/>
      <c r="B153" s="180"/>
      <c r="C153" s="83" t="s">
        <v>130</v>
      </c>
      <c r="D153" s="19"/>
      <c r="E153" s="180"/>
      <c r="F153" s="16">
        <v>339</v>
      </c>
      <c r="G153" s="17" t="s">
        <v>405</v>
      </c>
      <c r="H153" s="18">
        <f t="shared" si="5"/>
        <v>0</v>
      </c>
      <c r="I153" s="184"/>
      <c r="J153" s="175"/>
      <c r="K153" s="175"/>
      <c r="L153" s="169"/>
      <c r="M153" s="169"/>
    </row>
    <row r="154" spans="1:13" ht="77.099999999999994" customHeight="1">
      <c r="A154" s="183"/>
      <c r="B154" s="180"/>
      <c r="C154" s="83" t="s">
        <v>129</v>
      </c>
      <c r="D154" s="19"/>
      <c r="E154" s="180"/>
      <c r="F154" s="16">
        <v>340</v>
      </c>
      <c r="G154" s="17" t="s">
        <v>405</v>
      </c>
      <c r="H154" s="18">
        <f t="shared" si="5"/>
        <v>0</v>
      </c>
      <c r="I154" s="184"/>
      <c r="J154" s="176"/>
      <c r="K154" s="176"/>
      <c r="L154" s="170"/>
      <c r="M154" s="170"/>
    </row>
    <row r="155" spans="1:13" ht="180" hidden="1">
      <c r="A155" s="183"/>
      <c r="B155" s="180" t="s">
        <v>128</v>
      </c>
      <c r="C155" s="19" t="s">
        <v>127</v>
      </c>
      <c r="D155" s="19" t="s">
        <v>126</v>
      </c>
      <c r="E155" s="180" t="s">
        <v>125</v>
      </c>
      <c r="F155" s="16">
        <v>341</v>
      </c>
      <c r="G155" s="17"/>
      <c r="H155" s="18">
        <f t="shared" si="5"/>
        <v>0</v>
      </c>
      <c r="I155" s="20"/>
      <c r="J155" s="19"/>
      <c r="K155" s="35"/>
      <c r="L155" s="75"/>
      <c r="M155" s="75"/>
    </row>
    <row r="156" spans="1:13" ht="90" hidden="1">
      <c r="A156" s="183"/>
      <c r="B156" s="180"/>
      <c r="C156" s="19" t="s">
        <v>124</v>
      </c>
      <c r="D156" s="19"/>
      <c r="E156" s="180"/>
      <c r="F156" s="16">
        <v>448</v>
      </c>
      <c r="G156" s="17"/>
      <c r="H156" s="18">
        <f t="shared" si="5"/>
        <v>0</v>
      </c>
      <c r="I156" s="20"/>
      <c r="J156" s="19"/>
      <c r="K156" s="35"/>
      <c r="L156" s="75"/>
      <c r="M156" s="75"/>
    </row>
    <row r="157" spans="1:13" ht="90" hidden="1">
      <c r="A157" s="183"/>
      <c r="B157" s="180" t="s">
        <v>123</v>
      </c>
      <c r="C157" s="19" t="s">
        <v>122</v>
      </c>
      <c r="D157" s="19" t="s">
        <v>121</v>
      </c>
      <c r="E157" s="180" t="s">
        <v>120</v>
      </c>
      <c r="F157" s="16">
        <v>342</v>
      </c>
      <c r="G157" s="17"/>
      <c r="H157" s="18">
        <f t="shared" si="5"/>
        <v>0</v>
      </c>
      <c r="I157" s="20"/>
      <c r="J157" s="19"/>
      <c r="K157" s="35"/>
      <c r="L157" s="75"/>
      <c r="M157" s="75"/>
    </row>
    <row r="158" spans="1:13" ht="90" hidden="1">
      <c r="A158" s="183"/>
      <c r="B158" s="180"/>
      <c r="C158" s="19" t="s">
        <v>119</v>
      </c>
      <c r="D158" s="19"/>
      <c r="E158" s="180"/>
      <c r="F158" s="16">
        <v>450</v>
      </c>
      <c r="G158" s="17"/>
      <c r="H158" s="18">
        <f t="shared" si="5"/>
        <v>0</v>
      </c>
      <c r="I158" s="20"/>
      <c r="J158" s="19"/>
      <c r="K158" s="35"/>
      <c r="L158" s="75"/>
      <c r="M158" s="75"/>
    </row>
    <row r="159" spans="1:13" ht="90" hidden="1">
      <c r="A159" s="183"/>
      <c r="B159" s="180" t="s">
        <v>118</v>
      </c>
      <c r="C159" s="19" t="s">
        <v>117</v>
      </c>
      <c r="D159" s="19" t="s">
        <v>116</v>
      </c>
      <c r="E159" s="180" t="s">
        <v>115</v>
      </c>
      <c r="F159" s="16">
        <v>343</v>
      </c>
      <c r="G159" s="17"/>
      <c r="H159" s="18">
        <f t="shared" si="5"/>
        <v>0</v>
      </c>
      <c r="I159" s="20"/>
      <c r="J159" s="19"/>
      <c r="K159" s="35"/>
      <c r="L159" s="75"/>
      <c r="M159" s="75"/>
    </row>
    <row r="160" spans="1:13" hidden="1">
      <c r="A160" s="183"/>
      <c r="B160" s="180"/>
      <c r="C160" s="19" t="s">
        <v>114</v>
      </c>
      <c r="D160" s="19"/>
      <c r="E160" s="180"/>
      <c r="F160" s="16">
        <v>344</v>
      </c>
      <c r="G160" s="17"/>
      <c r="H160" s="18">
        <f t="shared" si="5"/>
        <v>0</v>
      </c>
      <c r="I160" s="20"/>
      <c r="J160" s="19"/>
      <c r="K160" s="35"/>
      <c r="L160" s="75"/>
      <c r="M160" s="75"/>
    </row>
    <row r="161" spans="1:13" ht="30" hidden="1">
      <c r="A161" s="183"/>
      <c r="B161" s="180" t="s">
        <v>113</v>
      </c>
      <c r="C161" s="19" t="s">
        <v>112</v>
      </c>
      <c r="D161" s="19"/>
      <c r="E161" s="180" t="s">
        <v>111</v>
      </c>
      <c r="F161" s="16">
        <v>345</v>
      </c>
      <c r="G161" s="17"/>
      <c r="H161" s="18">
        <f t="shared" si="5"/>
        <v>0</v>
      </c>
      <c r="I161" s="20"/>
      <c r="J161" s="19"/>
      <c r="K161" s="35"/>
      <c r="L161" s="75"/>
      <c r="M161" s="75"/>
    </row>
    <row r="162" spans="1:13" ht="90" hidden="1">
      <c r="A162" s="183"/>
      <c r="B162" s="180"/>
      <c r="C162" s="19" t="s">
        <v>110</v>
      </c>
      <c r="D162" s="19" t="s">
        <v>109</v>
      </c>
      <c r="E162" s="180"/>
      <c r="F162" s="16">
        <v>346</v>
      </c>
      <c r="G162" s="17"/>
      <c r="H162" s="18">
        <f t="shared" si="5"/>
        <v>0</v>
      </c>
      <c r="I162" s="20"/>
      <c r="J162" s="19"/>
      <c r="K162" s="35"/>
      <c r="L162" s="75"/>
      <c r="M162" s="75"/>
    </row>
    <row r="163" spans="1:13" ht="105" hidden="1">
      <c r="A163" s="183"/>
      <c r="B163" s="19" t="s">
        <v>108</v>
      </c>
      <c r="C163" s="19" t="s">
        <v>107</v>
      </c>
      <c r="D163" s="19" t="s">
        <v>106</v>
      </c>
      <c r="E163" s="19" t="s">
        <v>105</v>
      </c>
      <c r="F163" s="16">
        <v>347</v>
      </c>
      <c r="G163" s="17"/>
      <c r="H163" s="18">
        <f t="shared" si="5"/>
        <v>0</v>
      </c>
      <c r="I163" s="20"/>
      <c r="J163" s="19"/>
      <c r="K163" s="35"/>
      <c r="L163" s="75"/>
      <c r="M163" s="75"/>
    </row>
    <row r="164" spans="1:13" ht="75" hidden="1">
      <c r="A164" s="183"/>
      <c r="B164" s="180" t="s">
        <v>104</v>
      </c>
      <c r="C164" s="19" t="s">
        <v>103</v>
      </c>
      <c r="D164" s="19" t="s">
        <v>102</v>
      </c>
      <c r="E164" s="180" t="s">
        <v>101</v>
      </c>
      <c r="F164" s="16">
        <v>348</v>
      </c>
      <c r="G164" s="17"/>
      <c r="H164" s="18">
        <f t="shared" si="5"/>
        <v>0</v>
      </c>
      <c r="I164" s="20"/>
      <c r="J164" s="19"/>
      <c r="K164" s="35"/>
      <c r="L164" s="75"/>
      <c r="M164" s="75"/>
    </row>
    <row r="165" spans="1:13" ht="75" hidden="1">
      <c r="A165" s="183"/>
      <c r="B165" s="180"/>
      <c r="C165" s="19" t="s">
        <v>100</v>
      </c>
      <c r="D165" s="19" t="s">
        <v>99</v>
      </c>
      <c r="E165" s="180"/>
      <c r="F165" s="16">
        <v>451</v>
      </c>
      <c r="G165" s="31"/>
      <c r="H165" s="18">
        <f t="shared" si="5"/>
        <v>0</v>
      </c>
      <c r="I165" s="20"/>
      <c r="J165" s="26"/>
      <c r="K165" s="35"/>
      <c r="L165" s="75"/>
      <c r="M165" s="75"/>
    </row>
    <row r="166" spans="1:13" hidden="1">
      <c r="A166" s="183"/>
      <c r="B166" s="180"/>
      <c r="C166" s="19" t="s">
        <v>98</v>
      </c>
      <c r="D166" s="19"/>
      <c r="E166" s="180"/>
      <c r="F166" s="16">
        <v>349</v>
      </c>
      <c r="G166" s="17"/>
      <c r="H166" s="18">
        <f t="shared" si="5"/>
        <v>0</v>
      </c>
      <c r="I166" s="20"/>
      <c r="J166" s="19"/>
      <c r="K166" s="35"/>
      <c r="L166" s="75"/>
      <c r="M166" s="75"/>
    </row>
    <row r="167" spans="1:13" ht="30" hidden="1">
      <c r="A167" s="183"/>
      <c r="B167" s="180"/>
      <c r="C167" s="19" t="s">
        <v>97</v>
      </c>
      <c r="D167" s="19"/>
      <c r="E167" s="180"/>
      <c r="F167" s="16">
        <v>350</v>
      </c>
      <c r="G167" s="17"/>
      <c r="H167" s="18">
        <f t="shared" si="5"/>
        <v>0</v>
      </c>
      <c r="I167" s="20"/>
      <c r="J167" s="19"/>
      <c r="K167" s="35"/>
      <c r="L167" s="75"/>
      <c r="M167" s="75"/>
    </row>
    <row r="168" spans="1:13" hidden="1">
      <c r="A168" s="183"/>
      <c r="B168" s="180"/>
      <c r="C168" s="19" t="s">
        <v>96</v>
      </c>
      <c r="D168" s="19"/>
      <c r="E168" s="180"/>
      <c r="F168" s="16">
        <v>351</v>
      </c>
      <c r="G168" s="17"/>
      <c r="H168" s="18">
        <f t="shared" si="5"/>
        <v>0</v>
      </c>
      <c r="I168" s="20"/>
      <c r="J168" s="19"/>
      <c r="K168" s="35"/>
      <c r="L168" s="75"/>
      <c r="M168" s="75"/>
    </row>
    <row r="169" spans="1:13" ht="30" hidden="1">
      <c r="A169" s="183"/>
      <c r="B169" s="180"/>
      <c r="C169" s="19" t="s">
        <v>95</v>
      </c>
      <c r="D169" s="19"/>
      <c r="E169" s="180"/>
      <c r="F169" s="16">
        <v>352</v>
      </c>
      <c r="G169" s="17"/>
      <c r="H169" s="18">
        <f t="shared" si="5"/>
        <v>0</v>
      </c>
      <c r="I169" s="20"/>
      <c r="J169" s="19"/>
      <c r="K169" s="35"/>
      <c r="L169" s="75"/>
      <c r="M169" s="75"/>
    </row>
    <row r="170" spans="1:13" ht="105" hidden="1">
      <c r="A170" s="181" t="s">
        <v>94</v>
      </c>
      <c r="B170" s="19" t="s">
        <v>93</v>
      </c>
      <c r="C170" s="19" t="s">
        <v>92</v>
      </c>
      <c r="D170" s="19" t="s">
        <v>91</v>
      </c>
      <c r="E170" s="19" t="s">
        <v>91</v>
      </c>
      <c r="F170" s="16">
        <v>400</v>
      </c>
      <c r="G170" s="17"/>
      <c r="H170" s="18">
        <f t="shared" si="5"/>
        <v>0</v>
      </c>
      <c r="I170" s="20"/>
      <c r="J170" s="19"/>
      <c r="K170" s="35"/>
      <c r="L170" s="75"/>
      <c r="M170" s="75"/>
    </row>
    <row r="171" spans="1:13" hidden="1">
      <c r="A171" s="181"/>
      <c r="B171" s="180" t="s">
        <v>90</v>
      </c>
      <c r="C171" s="19" t="s">
        <v>89</v>
      </c>
      <c r="D171" s="19"/>
      <c r="E171" s="179" t="s">
        <v>78</v>
      </c>
      <c r="F171" s="16">
        <v>401</v>
      </c>
      <c r="G171" s="33"/>
      <c r="H171" s="18">
        <f t="shared" si="5"/>
        <v>0</v>
      </c>
      <c r="I171" s="20"/>
      <c r="J171" s="26"/>
      <c r="K171" s="35"/>
      <c r="L171" s="75"/>
      <c r="M171" s="75"/>
    </row>
    <row r="172" spans="1:13" ht="60" hidden="1">
      <c r="A172" s="181"/>
      <c r="B172" s="180"/>
      <c r="C172" s="19" t="s">
        <v>88</v>
      </c>
      <c r="D172" s="19" t="s">
        <v>87</v>
      </c>
      <c r="E172" s="179"/>
      <c r="F172" s="16"/>
      <c r="G172" s="33"/>
      <c r="H172" s="18">
        <f t="shared" si="5"/>
        <v>0</v>
      </c>
      <c r="I172" s="20"/>
      <c r="J172" s="26"/>
      <c r="K172" s="35"/>
      <c r="L172" s="75"/>
      <c r="M172" s="75"/>
    </row>
    <row r="173" spans="1:13" ht="75" hidden="1">
      <c r="A173" s="181"/>
      <c r="B173" s="180"/>
      <c r="C173" s="19" t="s">
        <v>86</v>
      </c>
      <c r="D173" s="19" t="s">
        <v>85</v>
      </c>
      <c r="E173" s="179"/>
      <c r="F173" s="16"/>
      <c r="G173" s="33"/>
      <c r="H173" s="18">
        <f t="shared" si="5"/>
        <v>0</v>
      </c>
      <c r="I173" s="20"/>
      <c r="J173" s="26"/>
      <c r="K173" s="35"/>
      <c r="L173" s="75"/>
      <c r="M173" s="75"/>
    </row>
    <row r="174" spans="1:13" ht="90" hidden="1">
      <c r="A174" s="181"/>
      <c r="B174" s="180"/>
      <c r="C174" s="19" t="s">
        <v>84</v>
      </c>
      <c r="D174" s="19" t="s">
        <v>83</v>
      </c>
      <c r="E174" s="179"/>
      <c r="F174" s="16"/>
      <c r="G174" s="33"/>
      <c r="H174" s="18">
        <f t="shared" si="5"/>
        <v>0</v>
      </c>
      <c r="I174" s="20"/>
      <c r="J174" s="26"/>
      <c r="K174" s="35"/>
      <c r="L174" s="75"/>
      <c r="M174" s="75"/>
    </row>
    <row r="175" spans="1:13" ht="135" hidden="1">
      <c r="A175" s="181"/>
      <c r="B175" s="180"/>
      <c r="C175" s="19" t="s">
        <v>82</v>
      </c>
      <c r="D175" s="19" t="s">
        <v>81</v>
      </c>
      <c r="E175" s="34" t="s">
        <v>80</v>
      </c>
      <c r="F175" s="16">
        <v>415</v>
      </c>
      <c r="G175" s="17"/>
      <c r="H175" s="18">
        <f t="shared" si="5"/>
        <v>0</v>
      </c>
      <c r="I175" s="20"/>
      <c r="J175" s="19"/>
      <c r="K175" s="35"/>
      <c r="L175" s="75"/>
      <c r="M175" s="75"/>
    </row>
    <row r="176" spans="1:13" hidden="1">
      <c r="A176" s="181"/>
      <c r="B176" s="180"/>
      <c r="C176" s="19" t="s">
        <v>79</v>
      </c>
      <c r="D176" s="19"/>
      <c r="E176" s="182" t="s">
        <v>78</v>
      </c>
      <c r="F176" s="16">
        <v>416</v>
      </c>
      <c r="G176" s="33"/>
      <c r="H176" s="18">
        <f t="shared" si="5"/>
        <v>0</v>
      </c>
      <c r="I176" s="20"/>
      <c r="J176" s="26"/>
      <c r="K176" s="35"/>
      <c r="L176" s="75"/>
      <c r="M176" s="75"/>
    </row>
    <row r="177" spans="1:13" ht="240" hidden="1">
      <c r="A177" s="181"/>
      <c r="B177" s="180"/>
      <c r="C177" s="19" t="s">
        <v>77</v>
      </c>
      <c r="D177" s="19" t="s">
        <v>76</v>
      </c>
      <c r="E177" s="182"/>
      <c r="F177" s="16">
        <v>417</v>
      </c>
      <c r="G177" s="17"/>
      <c r="H177" s="18">
        <f t="shared" si="5"/>
        <v>0</v>
      </c>
      <c r="I177" s="20"/>
      <c r="J177" s="19"/>
      <c r="K177" s="35"/>
      <c r="L177" s="75"/>
      <c r="M177" s="75"/>
    </row>
    <row r="178" spans="1:13" ht="45" hidden="1">
      <c r="A178" s="181"/>
      <c r="B178" s="180"/>
      <c r="C178" s="19" t="s">
        <v>75</v>
      </c>
      <c r="D178" s="19" t="s">
        <v>74</v>
      </c>
      <c r="E178" s="182"/>
      <c r="F178" s="16">
        <v>418</v>
      </c>
      <c r="G178" s="17"/>
      <c r="H178" s="18">
        <f t="shared" si="5"/>
        <v>0</v>
      </c>
      <c r="I178" s="20"/>
      <c r="J178" s="19"/>
      <c r="K178" s="35"/>
      <c r="L178" s="75"/>
      <c r="M178" s="75"/>
    </row>
    <row r="179" spans="1:13" ht="120" hidden="1">
      <c r="A179" s="181"/>
      <c r="B179" s="180"/>
      <c r="C179" s="19" t="s">
        <v>73</v>
      </c>
      <c r="D179" s="19" t="s">
        <v>72</v>
      </c>
      <c r="E179" s="182"/>
      <c r="F179" s="16">
        <v>419</v>
      </c>
      <c r="G179" s="17"/>
      <c r="H179" s="18">
        <f t="shared" si="5"/>
        <v>0</v>
      </c>
      <c r="I179" s="20"/>
      <c r="J179" s="19"/>
      <c r="K179" s="35"/>
      <c r="L179" s="75"/>
      <c r="M179" s="75"/>
    </row>
    <row r="180" spans="1:13" hidden="1">
      <c r="A180" s="181"/>
      <c r="B180" s="180"/>
      <c r="C180" s="19" t="s">
        <v>71</v>
      </c>
      <c r="D180" s="19"/>
      <c r="E180" s="182"/>
      <c r="F180" s="16">
        <v>420</v>
      </c>
      <c r="G180" s="17"/>
      <c r="H180" s="18">
        <f t="shared" si="5"/>
        <v>0</v>
      </c>
      <c r="I180" s="20"/>
      <c r="J180" s="19"/>
      <c r="K180" s="35"/>
      <c r="L180" s="75"/>
      <c r="M180" s="75"/>
    </row>
    <row r="181" spans="1:13" hidden="1">
      <c r="A181" s="181"/>
      <c r="B181" s="180"/>
      <c r="C181" s="19" t="s">
        <v>70</v>
      </c>
      <c r="D181" s="19"/>
      <c r="E181" s="182"/>
      <c r="F181" s="16">
        <v>421</v>
      </c>
      <c r="G181" s="17"/>
      <c r="H181" s="18">
        <f t="shared" si="5"/>
        <v>0</v>
      </c>
      <c r="I181" s="20"/>
      <c r="J181" s="19"/>
      <c r="K181" s="35"/>
      <c r="L181" s="75"/>
      <c r="M181" s="75"/>
    </row>
    <row r="182" spans="1:13" hidden="1">
      <c r="A182" s="181"/>
      <c r="B182" s="180"/>
      <c r="C182" s="19" t="s">
        <v>69</v>
      </c>
      <c r="D182" s="19"/>
      <c r="E182" s="182"/>
      <c r="F182" s="16">
        <v>422</v>
      </c>
      <c r="G182" s="17"/>
      <c r="H182" s="18">
        <f t="shared" si="5"/>
        <v>0</v>
      </c>
      <c r="I182" s="20"/>
      <c r="J182" s="19"/>
      <c r="K182" s="35"/>
      <c r="L182" s="75"/>
      <c r="M182" s="75"/>
    </row>
    <row r="183" spans="1:13" ht="45" hidden="1">
      <c r="A183" s="181"/>
      <c r="B183" s="180"/>
      <c r="C183" s="19" t="s">
        <v>68</v>
      </c>
      <c r="D183" s="19" t="s">
        <v>67</v>
      </c>
      <c r="E183" s="182"/>
      <c r="F183" s="16">
        <v>423</v>
      </c>
      <c r="G183" s="17"/>
      <c r="H183" s="18">
        <f t="shared" si="5"/>
        <v>0</v>
      </c>
      <c r="I183" s="20"/>
      <c r="J183" s="19"/>
      <c r="K183" s="35"/>
      <c r="L183" s="75"/>
      <c r="M183" s="75"/>
    </row>
    <row r="184" spans="1:13" ht="45" hidden="1">
      <c r="A184" s="181"/>
      <c r="B184" s="180"/>
      <c r="C184" s="19" t="s">
        <v>66</v>
      </c>
      <c r="D184" s="19" t="s">
        <v>65</v>
      </c>
      <c r="E184" s="182"/>
      <c r="F184" s="16">
        <v>424</v>
      </c>
      <c r="G184" s="17"/>
      <c r="H184" s="18">
        <f t="shared" si="5"/>
        <v>0</v>
      </c>
      <c r="I184" s="20"/>
      <c r="J184" s="19"/>
      <c r="K184" s="35"/>
      <c r="L184" s="75"/>
      <c r="M184" s="75"/>
    </row>
    <row r="185" spans="1:13" ht="60" hidden="1">
      <c r="A185" s="181"/>
      <c r="B185" s="180"/>
      <c r="C185" s="19" t="s">
        <v>64</v>
      </c>
      <c r="D185" s="19" t="s">
        <v>63</v>
      </c>
      <c r="E185" s="182"/>
      <c r="F185" s="16">
        <v>425</v>
      </c>
      <c r="G185" s="17"/>
      <c r="H185" s="18">
        <f t="shared" si="5"/>
        <v>0</v>
      </c>
      <c r="I185" s="20"/>
      <c r="J185" s="19"/>
      <c r="K185" s="35"/>
      <c r="L185" s="75"/>
      <c r="M185" s="75"/>
    </row>
    <row r="186" spans="1:13" ht="75" hidden="1">
      <c r="A186" s="181"/>
      <c r="B186" s="180"/>
      <c r="C186" s="19" t="s">
        <v>62</v>
      </c>
      <c r="D186" s="19" t="s">
        <v>61</v>
      </c>
      <c r="E186" s="182"/>
      <c r="F186" s="16">
        <v>426</v>
      </c>
      <c r="G186" s="17"/>
      <c r="H186" s="18">
        <f t="shared" si="5"/>
        <v>0</v>
      </c>
      <c r="I186" s="20"/>
      <c r="J186" s="19"/>
      <c r="K186" s="35"/>
      <c r="L186" s="75"/>
      <c r="M186" s="75"/>
    </row>
    <row r="187" spans="1:13" ht="120" hidden="1">
      <c r="A187" s="181"/>
      <c r="B187" s="180"/>
      <c r="C187" s="19" t="s">
        <v>60</v>
      </c>
      <c r="D187" s="19" t="s">
        <v>59</v>
      </c>
      <c r="E187" s="182"/>
      <c r="F187" s="16">
        <v>427</v>
      </c>
      <c r="G187" s="17"/>
      <c r="H187" s="18">
        <f t="shared" si="5"/>
        <v>0</v>
      </c>
      <c r="I187" s="20"/>
      <c r="J187" s="19"/>
      <c r="K187" s="35"/>
      <c r="L187" s="75"/>
      <c r="M187" s="75"/>
    </row>
    <row r="188" spans="1:13" ht="180" hidden="1">
      <c r="A188" s="181"/>
      <c r="B188" s="180"/>
      <c r="C188" s="19" t="s">
        <v>58</v>
      </c>
      <c r="D188" s="19" t="s">
        <v>57</v>
      </c>
      <c r="E188" s="182"/>
      <c r="F188" s="16">
        <v>428</v>
      </c>
      <c r="G188" s="17"/>
      <c r="H188" s="18">
        <f t="shared" si="5"/>
        <v>0</v>
      </c>
      <c r="I188" s="20"/>
      <c r="J188" s="19"/>
      <c r="K188" s="35"/>
      <c r="L188" s="75"/>
      <c r="M188" s="75"/>
    </row>
    <row r="189" spans="1:13" ht="180" hidden="1">
      <c r="A189" s="181"/>
      <c r="B189" s="180"/>
      <c r="C189" s="19" t="s">
        <v>56</v>
      </c>
      <c r="D189" s="19" t="s">
        <v>55</v>
      </c>
      <c r="E189" s="182"/>
      <c r="F189" s="16">
        <v>430</v>
      </c>
      <c r="G189" s="17"/>
      <c r="H189" s="18">
        <f t="shared" si="5"/>
        <v>0</v>
      </c>
      <c r="I189" s="20"/>
      <c r="J189" s="19"/>
      <c r="K189" s="35"/>
      <c r="L189" s="75"/>
      <c r="M189" s="75"/>
    </row>
    <row r="190" spans="1:13" ht="105" hidden="1">
      <c r="A190" s="181"/>
      <c r="B190" s="180"/>
      <c r="C190" s="19" t="s">
        <v>54</v>
      </c>
      <c r="D190" s="19" t="s">
        <v>53</v>
      </c>
      <c r="E190" s="182"/>
      <c r="F190" s="16">
        <v>431</v>
      </c>
      <c r="G190" s="17"/>
      <c r="H190" s="18">
        <f t="shared" si="5"/>
        <v>0</v>
      </c>
      <c r="I190" s="20"/>
      <c r="J190" s="19"/>
      <c r="K190" s="35"/>
      <c r="L190" s="75"/>
      <c r="M190" s="75"/>
    </row>
    <row r="191" spans="1:13" ht="150" hidden="1">
      <c r="A191" s="181"/>
      <c r="B191" s="180"/>
      <c r="C191" s="19" t="s">
        <v>52</v>
      </c>
      <c r="D191" s="19" t="s">
        <v>51</v>
      </c>
      <c r="E191" s="182"/>
      <c r="F191" s="16">
        <v>432</v>
      </c>
      <c r="G191" s="17"/>
      <c r="H191" s="18">
        <f t="shared" si="5"/>
        <v>0</v>
      </c>
      <c r="I191" s="20"/>
      <c r="J191" s="19"/>
      <c r="K191" s="35"/>
      <c r="L191" s="75"/>
      <c r="M191" s="75"/>
    </row>
    <row r="192" spans="1:13" ht="60" hidden="1">
      <c r="A192" s="181"/>
      <c r="B192" s="180"/>
      <c r="C192" s="19" t="s">
        <v>50</v>
      </c>
      <c r="D192" s="19" t="s">
        <v>49</v>
      </c>
      <c r="E192" s="182"/>
      <c r="F192" s="16">
        <v>433</v>
      </c>
      <c r="G192" s="17"/>
      <c r="H192" s="18">
        <f t="shared" si="5"/>
        <v>0</v>
      </c>
      <c r="I192" s="20"/>
      <c r="J192" s="19"/>
      <c r="K192" s="35"/>
      <c r="L192" s="75"/>
      <c r="M192" s="75"/>
    </row>
    <row r="193" spans="1:13" ht="60" hidden="1">
      <c r="A193" s="181"/>
      <c r="B193" s="180"/>
      <c r="C193" s="19" t="s">
        <v>48</v>
      </c>
      <c r="D193" s="19" t="s">
        <v>47</v>
      </c>
      <c r="E193" s="182"/>
      <c r="F193" s="16">
        <v>434</v>
      </c>
      <c r="G193" s="17"/>
      <c r="H193" s="18">
        <f t="shared" si="5"/>
        <v>0</v>
      </c>
      <c r="I193" s="20"/>
      <c r="J193" s="19"/>
      <c r="K193" s="35"/>
      <c r="L193" s="75"/>
      <c r="M193" s="75"/>
    </row>
    <row r="194" spans="1:13" ht="90" hidden="1">
      <c r="A194" s="181"/>
      <c r="B194" s="180"/>
      <c r="C194" s="19" t="s">
        <v>46</v>
      </c>
      <c r="D194" s="19" t="s">
        <v>45</v>
      </c>
      <c r="E194" s="182"/>
      <c r="F194" s="16">
        <v>435</v>
      </c>
      <c r="G194" s="17"/>
      <c r="H194" s="18">
        <f t="shared" si="5"/>
        <v>0</v>
      </c>
      <c r="I194" s="20"/>
      <c r="J194" s="19"/>
      <c r="K194" s="35"/>
      <c r="L194" s="75"/>
      <c r="M194" s="75"/>
    </row>
    <row r="195" spans="1:13" ht="90" hidden="1">
      <c r="A195" s="181"/>
      <c r="B195" s="180"/>
      <c r="C195" s="19" t="s">
        <v>44</v>
      </c>
      <c r="D195" s="19" t="s">
        <v>43</v>
      </c>
      <c r="E195" s="182"/>
      <c r="F195" s="16">
        <v>436</v>
      </c>
      <c r="G195" s="17"/>
      <c r="H195" s="18">
        <f t="shared" si="5"/>
        <v>0</v>
      </c>
      <c r="I195" s="20"/>
      <c r="J195" s="19"/>
      <c r="K195" s="35"/>
      <c r="L195" s="75"/>
      <c r="M195" s="75"/>
    </row>
    <row r="196" spans="1:13" ht="75" hidden="1">
      <c r="A196" s="181"/>
      <c r="B196" s="180"/>
      <c r="C196" s="19" t="s">
        <v>42</v>
      </c>
      <c r="D196" s="19" t="s">
        <v>41</v>
      </c>
      <c r="E196" s="182"/>
      <c r="F196" s="16">
        <v>437</v>
      </c>
      <c r="G196" s="17"/>
      <c r="H196" s="18">
        <f t="shared" si="5"/>
        <v>0</v>
      </c>
      <c r="I196" s="20"/>
      <c r="J196" s="19"/>
      <c r="K196" s="35"/>
      <c r="L196" s="75"/>
      <c r="M196" s="75"/>
    </row>
    <row r="197" spans="1:13" ht="105" hidden="1">
      <c r="A197" s="181"/>
      <c r="B197" s="180"/>
      <c r="C197" s="19" t="s">
        <v>40</v>
      </c>
      <c r="D197" s="19" t="s">
        <v>39</v>
      </c>
      <c r="E197" s="182"/>
      <c r="F197" s="16">
        <v>438</v>
      </c>
      <c r="G197" s="17"/>
      <c r="H197" s="18">
        <f t="shared" si="5"/>
        <v>0</v>
      </c>
      <c r="I197" s="20"/>
      <c r="J197" s="19"/>
      <c r="K197" s="35"/>
      <c r="L197" s="75"/>
      <c r="M197" s="75"/>
    </row>
    <row r="198" spans="1:13" s="77" customFormat="1" ht="126" hidden="1">
      <c r="A198" s="177" t="s">
        <v>38</v>
      </c>
      <c r="B198" s="36" t="s">
        <v>37</v>
      </c>
      <c r="C198" s="36" t="s">
        <v>36</v>
      </c>
      <c r="D198" s="37" t="s">
        <v>35</v>
      </c>
      <c r="E198" s="38" t="s">
        <v>34</v>
      </c>
      <c r="F198" s="39"/>
      <c r="G198" s="40"/>
      <c r="H198" s="18">
        <f t="shared" si="5"/>
        <v>0</v>
      </c>
      <c r="I198" s="20"/>
      <c r="J198" s="41"/>
      <c r="K198" s="37"/>
      <c r="L198" s="76"/>
      <c r="M198" s="76"/>
    </row>
    <row r="199" spans="1:13" s="77" customFormat="1" ht="173.25" hidden="1">
      <c r="A199" s="177"/>
      <c r="B199" s="36" t="s">
        <v>33</v>
      </c>
      <c r="C199" s="41" t="s">
        <v>32</v>
      </c>
      <c r="D199" s="41" t="s">
        <v>31</v>
      </c>
      <c r="E199" s="38" t="s">
        <v>30</v>
      </c>
      <c r="F199" s="39">
        <v>749</v>
      </c>
      <c r="G199" s="40"/>
      <c r="H199" s="18">
        <f t="shared" si="5"/>
        <v>0</v>
      </c>
      <c r="I199" s="20"/>
      <c r="J199" s="41"/>
      <c r="K199" s="37"/>
      <c r="L199" s="76"/>
      <c r="M199" s="76"/>
    </row>
    <row r="200" spans="1:13" ht="409.5" hidden="1">
      <c r="A200" s="178" t="s">
        <v>29</v>
      </c>
      <c r="B200" s="179" t="s">
        <v>28</v>
      </c>
      <c r="C200" s="19" t="s">
        <v>27</v>
      </c>
      <c r="D200" s="19" t="s">
        <v>26</v>
      </c>
      <c r="E200" s="19" t="s">
        <v>25</v>
      </c>
      <c r="F200" s="16">
        <v>749</v>
      </c>
      <c r="G200" s="17"/>
      <c r="H200" s="18">
        <f t="shared" si="5"/>
        <v>0</v>
      </c>
      <c r="I200" s="20"/>
      <c r="J200" s="19"/>
      <c r="K200" s="35"/>
      <c r="L200" s="75"/>
      <c r="M200" s="75"/>
    </row>
    <row r="201" spans="1:13" ht="180" hidden="1">
      <c r="A201" s="178"/>
      <c r="B201" s="179"/>
      <c r="C201" s="19" t="s">
        <v>24</v>
      </c>
      <c r="D201" s="19" t="s">
        <v>23</v>
      </c>
      <c r="E201" s="19" t="s">
        <v>22</v>
      </c>
      <c r="F201" s="26"/>
      <c r="G201" s="33"/>
      <c r="H201" s="18">
        <f t="shared" si="5"/>
        <v>0</v>
      </c>
      <c r="I201" s="20"/>
      <c r="J201" s="26"/>
      <c r="K201" s="35"/>
      <c r="L201" s="75"/>
      <c r="M201" s="75"/>
    </row>
    <row r="202" spans="1:13" ht="195" hidden="1">
      <c r="A202" s="178"/>
      <c r="B202" s="179"/>
      <c r="C202" s="19" t="s">
        <v>21</v>
      </c>
      <c r="D202" s="19" t="s">
        <v>20</v>
      </c>
      <c r="E202" s="19" t="s">
        <v>19</v>
      </c>
      <c r="F202" s="26"/>
      <c r="G202" s="33"/>
      <c r="H202" s="18">
        <f t="shared" si="5"/>
        <v>0</v>
      </c>
      <c r="I202" s="20"/>
      <c r="J202" s="26"/>
      <c r="K202" s="35"/>
      <c r="L202" s="75"/>
      <c r="M202" s="75"/>
    </row>
    <row r="203" spans="1:13" ht="225" hidden="1">
      <c r="A203" s="178"/>
      <c r="B203" s="179"/>
      <c r="C203" s="19" t="s">
        <v>18</v>
      </c>
      <c r="D203" s="19" t="s">
        <v>17</v>
      </c>
      <c r="E203" s="19" t="s">
        <v>16</v>
      </c>
      <c r="F203" s="26"/>
      <c r="G203" s="33"/>
      <c r="H203" s="18">
        <f t="shared" si="5"/>
        <v>0</v>
      </c>
      <c r="I203" s="20"/>
      <c r="J203" s="26"/>
      <c r="K203" s="35"/>
      <c r="L203" s="75"/>
      <c r="M203" s="75"/>
    </row>
    <row r="204" spans="1:13" ht="135" hidden="1">
      <c r="A204" s="178"/>
      <c r="B204" s="179"/>
      <c r="C204" s="19" t="s">
        <v>15</v>
      </c>
      <c r="D204" s="19" t="s">
        <v>14</v>
      </c>
      <c r="E204" s="19" t="s">
        <v>13</v>
      </c>
      <c r="F204" s="26"/>
      <c r="G204" s="33"/>
      <c r="H204" s="18">
        <f t="shared" si="5"/>
        <v>0</v>
      </c>
      <c r="I204" s="20"/>
      <c r="J204" s="26"/>
      <c r="K204" s="35"/>
      <c r="L204" s="75"/>
      <c r="M204" s="75"/>
    </row>
    <row r="206" spans="1:13" hidden="1">
      <c r="A206" s="42" t="str">
        <f>B2</f>
        <v>UNIDAD ADMINISTRATIVA ESPECIAL PARA LA GESTIÓN DEL RIESGO DE DESASTRES</v>
      </c>
    </row>
    <row r="207" spans="1:13" ht="31.5" hidden="1">
      <c r="A207" s="49" t="s">
        <v>12</v>
      </c>
      <c r="B207" s="50" t="s">
        <v>11</v>
      </c>
      <c r="C207" s="51" t="s">
        <v>10</v>
      </c>
    </row>
    <row r="208" spans="1:13" ht="35.1" hidden="1" customHeight="1">
      <c r="A208" s="52" t="s">
        <v>9</v>
      </c>
      <c r="B208" s="53">
        <f>I8</f>
        <v>0.6</v>
      </c>
      <c r="C208" s="54" t="str">
        <f>CONCATENATE(J8," 2- ",J9," 3- ",J10," 4- ",J11," 5- ",J13," 6- ",J14," 7- ",J15," 8- ",J16)</f>
        <v xml:space="preserve"> 2-  3- no se observo correo de contacto 4-  5-  6-  7- No se observa la publicación de los horarios de atención 8- </v>
      </c>
    </row>
    <row r="209" spans="1:8" ht="23.1" hidden="1" customHeight="1">
      <c r="A209" s="52" t="s">
        <v>8</v>
      </c>
      <c r="B209" s="53">
        <f>I22</f>
        <v>0.65</v>
      </c>
      <c r="C209" s="54" t="str">
        <f>CONCATENATE(J22," 2- ",J23," 3- ",J24," 4- ",J25," 5- ",J26," 6- ",J27," 7- ",J28," 8- ",J29," 9- ",J30," 10- ",J31)</f>
        <v xml:space="preserve">Se evidencia que no hay información, se observa el mensaje de (pagina no disponible). Es importante que la información que publique como datos abiertos este de forma accesible permitiéndose descargar en formatos  (Word, Excel, CSV) 2-  3-  4- En el link relacionado se observa actividad del 2018 5-  6-  7-  8- Se observan eventos, pero no calendario de actividades. 9- Se observan logos del plan de desarrollo anterior. Es importante realizar publicación información dirigida para los niños, niñas y adolescentes sobre la entidad, sus servicios o sus actividades, de forma didáctica.  10- </v>
      </c>
      <c r="E209" s="55" t="s">
        <v>429</v>
      </c>
      <c r="F209" s="55"/>
      <c r="G209" s="56">
        <f>COUNTIF($G$8:$G$154,"SI")</f>
        <v>21</v>
      </c>
      <c r="H209" s="57">
        <f>(G209*100%)/$G$213</f>
        <v>0.24705882352941178</v>
      </c>
    </row>
    <row r="210" spans="1:8" ht="65.099999999999994" hidden="1" customHeight="1">
      <c r="A210" s="52" t="s">
        <v>7</v>
      </c>
      <c r="B210" s="53">
        <f>I32</f>
        <v>0.65625</v>
      </c>
      <c r="C210" s="54" t="str">
        <f>CONCATENATE(J32," 2- ",J33," 3- ",J34," 4- ",J35," 5- ",J36," 6- ",J37," 7- ",J39," 8- ",J40," 9- ",J41," 10- ",J42," 11- ",J43," 12- ",J44," 13- ",J45," 14- ",J46," 15- ",J47," 16- ",J48," 17- ",J49," 18- ",J50," 19- ",J51," 20- ",J52)</f>
        <v xml:space="preserve"> 2-  3- Se observan 4 procedimientos publicados los cuales están desactualizados de acuerdo con el mapa de isolución 4-  5-  6-  7-  8- No se observo el enlace con el Sistema de Información de Empleo Público – SIGEP, para cumplir con este ítem, hay que tener en cuenta que el SIGEP debe estar actualizado 9-  10-  11-  12-  13-  14-  15-  16-  17-  18-  19-  20- </v>
      </c>
      <c r="E210" s="55" t="s">
        <v>405</v>
      </c>
      <c r="F210" s="55"/>
      <c r="G210" s="56">
        <f>COUNTIF($G$8:$G$154,"NO")</f>
        <v>48</v>
      </c>
      <c r="H210" s="57">
        <f t="shared" ref="H210:H212" si="6">(G210*100%)/$G$213</f>
        <v>0.56470588235294117</v>
      </c>
    </row>
    <row r="211" spans="1:8" ht="39" hidden="1" customHeight="1">
      <c r="A211" s="52" t="s">
        <v>6</v>
      </c>
      <c r="B211" s="53">
        <f>I54</f>
        <v>0.5</v>
      </c>
      <c r="C211" s="54" t="str">
        <f>CONCATENATE(J54," 2- ",J62," 3- ",J63," 4- ",J65)</f>
        <v xml:space="preserve"> 2- En el enlace relacionado se observan documentos de los cuales el mas reciente es del año 2019, es importante que la información este publicada como indica la normatividad 3-  4- </v>
      </c>
      <c r="E211" s="55" t="s">
        <v>430</v>
      </c>
      <c r="F211" s="55"/>
      <c r="G211" s="56">
        <f>COUNTIF($G$8:$G$154,"PARCIAL")</f>
        <v>12</v>
      </c>
      <c r="H211" s="57">
        <f t="shared" si="6"/>
        <v>0.14117647058823529</v>
      </c>
    </row>
    <row r="212" spans="1:8" ht="39" hidden="1" customHeight="1">
      <c r="A212" s="52" t="s">
        <v>5</v>
      </c>
      <c r="B212" s="53">
        <f>I83</f>
        <v>0.5</v>
      </c>
      <c r="C212" s="54" t="str">
        <f>CONCATENATE(" 1- ",J83)</f>
        <v xml:space="preserve"> 1- No se observa información reciente</v>
      </c>
      <c r="E212" s="55" t="s">
        <v>431</v>
      </c>
      <c r="F212" s="55"/>
      <c r="G212" s="56">
        <f>COUNTIF($G$8:$G$154,"NO APLICA")</f>
        <v>4</v>
      </c>
      <c r="H212" s="57">
        <f t="shared" si="6"/>
        <v>4.7058823529411764E-2</v>
      </c>
    </row>
    <row r="213" spans="1:8" ht="39" hidden="1" customHeight="1">
      <c r="A213" s="52" t="s">
        <v>4</v>
      </c>
      <c r="B213" s="53">
        <f>I90</f>
        <v>0.25</v>
      </c>
      <c r="C213" s="54" t="str">
        <f>CONCATENATE(J90," 2- ",J92," 3- ",J93," 4- ",J94," 5- ",J95," 6- ",J96," 7- ",J97," 8- ",J101)</f>
        <v xml:space="preserve"> 2-  3- No se observan informes de rendición de cuentas  4- No se evidencian informes 5-  6- No se observan planes de mejoramiento vigentes, ni los informes de auditoría. 7-  8- No se evidencia información dirigida a población vulnerable </v>
      </c>
      <c r="E213" s="58">
        <v>87</v>
      </c>
      <c r="F213" s="26"/>
      <c r="G213" s="59">
        <f>SUM(G209:G212)</f>
        <v>85</v>
      </c>
      <c r="H213" s="60"/>
    </row>
    <row r="214" spans="1:8" ht="35.1" hidden="1" customHeight="1">
      <c r="A214" s="52" t="s">
        <v>3</v>
      </c>
      <c r="B214" s="53">
        <f>I107</f>
        <v>0.66666666666666663</v>
      </c>
      <c r="C214" s="54" t="str">
        <f>CONCATENATE(J107," 2- ",J108," 3- ",J110)</f>
        <v>En la pagina relacionada se observo contratación de las vigencias 2016, 2017, 2018, 2019 y 2020, falta la vigencia 2021 2-  3- no se observo el enlace con SECOP.</v>
      </c>
      <c r="E214" s="61"/>
      <c r="F214" s="61"/>
      <c r="G214" s="59">
        <f>E213-G213</f>
        <v>2</v>
      </c>
      <c r="H214" s="60"/>
    </row>
    <row r="215" spans="1:8" ht="33" hidden="1" customHeight="1">
      <c r="A215" s="52" t="s">
        <v>2</v>
      </c>
      <c r="B215" s="53">
        <f>I111</f>
        <v>0.5</v>
      </c>
      <c r="C215" s="54" t="str">
        <f>CONCATENATE(J111," 2- ",J112," 3- ",J113," 4- ",J114," 5- ",J115)</f>
        <v xml:space="preserve">En el enlace relacionado se observa información de los servicios prestados, es importante dar mas información sobre los formatos o la tramitología que los ciudadanos deben realizar para acceder a estos servicios 2-  3-  4-  5- </v>
      </c>
      <c r="E215" s="62">
        <v>1</v>
      </c>
      <c r="G215" s="63"/>
    </row>
    <row r="216" spans="1:8" ht="32.1" hidden="1" customHeight="1">
      <c r="A216" s="52" t="s">
        <v>1</v>
      </c>
      <c r="B216" s="53">
        <f>I116</f>
        <v>0</v>
      </c>
      <c r="C216" s="54" t="str">
        <f>CONCATENATE(J117," 2- ",J120," 3- ",J121," - ",J122," 4- ",J123," - ",J124," 5- ",J125," 6- ",J126," 10- ",J127," 7- ",J130," 3- ",J131," 8- ",J132," 9- ",J133," 10- ",J134," 11- ",J135," 12- ",J136," 13- ",J137," 14- ",J139," 15- ",J140," 16- ",J141," 17- ",J142," 18- ",J143," 19- ",J146," 20- ",J147," 21- ",J148," 22- ",J149," 23- ",J150," 24- ",J151," 25- ",J152," 26- ",J153," 27- ",J154)</f>
        <v xml:space="preserve">El Índice de información Clasificada y Reservada es el inventario de la información pública generada, obtenida, adquirida o controlada por la entidad con las características es importante realizar la publicación de este registro de activos 2-  3-  -  4-  -  5-  6-  10- El Índice de información Clasificada y Reservada es el inventario de la información pública generada, obtenida, adquirida o controlada por la entidad con las características es importante realizar la publicación de este índice 7-  3-  8-  9-  10-  11-  12-  13-  14-  15-  16-  17-  18- El Índice de información Clasificada y Reservada es el inventario de la información pública generada, obtenida, adquirida o controlada por la entidad con las características es importante realizar la publicación de este esquema de publicación de información
 19-  20-  21-  22-  23-  24-  25-  26-  27- </v>
      </c>
      <c r="E216" s="62">
        <f>B217</f>
        <v>0.48032407407407401</v>
      </c>
      <c r="F216" s="64"/>
      <c r="G216" s="65">
        <f>E215-E216</f>
        <v>0.51967592592592604</v>
      </c>
    </row>
    <row r="217" spans="1:8" ht="15.75" hidden="1">
      <c r="A217" s="66" t="s">
        <v>0</v>
      </c>
      <c r="B217" s="67">
        <f>AVERAGE(B208:B216)</f>
        <v>0.48032407407407401</v>
      </c>
      <c r="C217" s="67"/>
    </row>
  </sheetData>
  <sheetProtection algorithmName="SHA-512" hashValue="m4vStbhfqala/y3CjULIxljH8kr25kHf1AMolw+SaX+YWVMX5ck7/pAWA8QdmB1rLGd3wDJHqD5m5DKGYyAa3g==" saltValue="+o8XzADvnWKm7BCg4GdSJg==" spinCount="100000" sheet="1" objects="1" scenarios="1"/>
  <mergeCells count="129">
    <mergeCell ref="A198:A199"/>
    <mergeCell ref="A200:A204"/>
    <mergeCell ref="B200:B204"/>
    <mergeCell ref="B161:B162"/>
    <mergeCell ref="E161:E162"/>
    <mergeCell ref="B164:B169"/>
    <mergeCell ref="E164:E169"/>
    <mergeCell ref="A170:A197"/>
    <mergeCell ref="B171:B197"/>
    <mergeCell ref="E171:E174"/>
    <mergeCell ref="E176:E197"/>
    <mergeCell ref="A116:A169"/>
    <mergeCell ref="M117:M126"/>
    <mergeCell ref="B127:B142"/>
    <mergeCell ref="E127:E142"/>
    <mergeCell ref="G127:G128"/>
    <mergeCell ref="H127:H128"/>
    <mergeCell ref="J127:J142"/>
    <mergeCell ref="K127:K142"/>
    <mergeCell ref="L127:L142"/>
    <mergeCell ref="B155:B156"/>
    <mergeCell ref="E155:E156"/>
    <mergeCell ref="M127:M142"/>
    <mergeCell ref="B143:B154"/>
    <mergeCell ref="E143:E154"/>
    <mergeCell ref="G143:G144"/>
    <mergeCell ref="H143:H144"/>
    <mergeCell ref="J143:J154"/>
    <mergeCell ref="K143:K154"/>
    <mergeCell ref="L143:L154"/>
    <mergeCell ref="M143:M154"/>
    <mergeCell ref="I116:I154"/>
    <mergeCell ref="B117:B126"/>
    <mergeCell ref="E117:E126"/>
    <mergeCell ref="G117:G118"/>
    <mergeCell ref="H117:H118"/>
    <mergeCell ref="J117:J126"/>
    <mergeCell ref="K117:K126"/>
    <mergeCell ref="L117:L126"/>
    <mergeCell ref="B157:B158"/>
    <mergeCell ref="E157:E158"/>
    <mergeCell ref="B159:B160"/>
    <mergeCell ref="E159:E160"/>
    <mergeCell ref="A107:A110"/>
    <mergeCell ref="I107:I110"/>
    <mergeCell ref="L107:L110"/>
    <mergeCell ref="K111:K115"/>
    <mergeCell ref="J111:J115"/>
    <mergeCell ref="K107:K108"/>
    <mergeCell ref="J107:J108"/>
    <mergeCell ref="M107:M110"/>
    <mergeCell ref="A111:A115"/>
    <mergeCell ref="B111:B115"/>
    <mergeCell ref="E111:E115"/>
    <mergeCell ref="G111:G112"/>
    <mergeCell ref="H111:H112"/>
    <mergeCell ref="I111:I115"/>
    <mergeCell ref="L111:L115"/>
    <mergeCell ref="M111:M115"/>
    <mergeCell ref="J90:J92"/>
    <mergeCell ref="L90:L101"/>
    <mergeCell ref="M90:M101"/>
    <mergeCell ref="B96:B97"/>
    <mergeCell ref="E96:E97"/>
    <mergeCell ref="B98:B100"/>
    <mergeCell ref="E98:E100"/>
    <mergeCell ref="A90:A106"/>
    <mergeCell ref="B90:B94"/>
    <mergeCell ref="E90:E94"/>
    <mergeCell ref="G90:G92"/>
    <mergeCell ref="H90:H92"/>
    <mergeCell ref="I90:I101"/>
    <mergeCell ref="B102:B106"/>
    <mergeCell ref="E102:E106"/>
    <mergeCell ref="K90:K92"/>
    <mergeCell ref="J96:J97"/>
    <mergeCell ref="K96:K97"/>
    <mergeCell ref="A66:A89"/>
    <mergeCell ref="B66:B73"/>
    <mergeCell ref="E66:E73"/>
    <mergeCell ref="B74:B82"/>
    <mergeCell ref="E74:E82"/>
    <mergeCell ref="J75:J82"/>
    <mergeCell ref="B85:B88"/>
    <mergeCell ref="E85:E88"/>
    <mergeCell ref="A54:A65"/>
    <mergeCell ref="B54:B61"/>
    <mergeCell ref="E54:E61"/>
    <mergeCell ref="I54:I65"/>
    <mergeCell ref="J62:J63"/>
    <mergeCell ref="A32:A53"/>
    <mergeCell ref="I32:I52"/>
    <mergeCell ref="L32:L52"/>
    <mergeCell ref="M32:M52"/>
    <mergeCell ref="B35:B37"/>
    <mergeCell ref="E35:E37"/>
    <mergeCell ref="B39:B50"/>
    <mergeCell ref="E39:E50"/>
    <mergeCell ref="G40:G41"/>
    <mergeCell ref="H40:H41"/>
    <mergeCell ref="K39:K50"/>
    <mergeCell ref="J40:J50"/>
    <mergeCell ref="L22:L31"/>
    <mergeCell ref="M22:M31"/>
    <mergeCell ref="L8:L16"/>
    <mergeCell ref="M8:M16"/>
    <mergeCell ref="B13:B16"/>
    <mergeCell ref="E13:E16"/>
    <mergeCell ref="B17:B20"/>
    <mergeCell ref="E17:E20"/>
    <mergeCell ref="L54:L65"/>
    <mergeCell ref="M54:M65"/>
    <mergeCell ref="B62:B64"/>
    <mergeCell ref="E62:E64"/>
    <mergeCell ref="J22:J23"/>
    <mergeCell ref="K22:K23"/>
    <mergeCell ref="K62:K63"/>
    <mergeCell ref="A1:J1"/>
    <mergeCell ref="A5:C5"/>
    <mergeCell ref="G5:I5"/>
    <mergeCell ref="J5:J6"/>
    <mergeCell ref="A7:A21"/>
    <mergeCell ref="B8:B12"/>
    <mergeCell ref="E8:E12"/>
    <mergeCell ref="I8:I16"/>
    <mergeCell ref="A22:A31"/>
    <mergeCell ref="B22:B23"/>
    <mergeCell ref="E22:E23"/>
    <mergeCell ref="I22:I31"/>
  </mergeCells>
  <hyperlinks>
    <hyperlink ref="K8" r:id="rId1"/>
    <hyperlink ref="K9" r:id="rId2"/>
    <hyperlink ref="K13" r:id="rId3"/>
    <hyperlink ref="K22" r:id="rId4"/>
    <hyperlink ref="K32" r:id="rId5"/>
    <hyperlink ref="K25" r:id="rId6"/>
    <hyperlink ref="K26" r:id="rId7"/>
    <hyperlink ref="K27" r:id="rId8"/>
    <hyperlink ref="K28" r:id="rId9"/>
    <hyperlink ref="K35" r:id="rId10"/>
    <hyperlink ref="K38" r:id="rId11"/>
    <hyperlink ref="K39" r:id="rId12"/>
    <hyperlink ref="K33" r:id="rId13"/>
    <hyperlink ref="K24" r:id="rId14"/>
    <hyperlink ref="K29" r:id="rId15"/>
    <hyperlink ref="K30" r:id="rId16"/>
    <hyperlink ref="K34" r:id="rId17"/>
    <hyperlink ref="K52" r:id="rId18"/>
    <hyperlink ref="K62" r:id="rId19"/>
    <hyperlink ref="K83" r:id="rId20"/>
    <hyperlink ref="K90" r:id="rId21"/>
    <hyperlink ref="K110" r:id="rId22"/>
    <hyperlink ref="K93" r:id="rId23"/>
    <hyperlink ref="K96" r:id="rId24"/>
    <hyperlink ref="K111" r:id="rId25"/>
    <hyperlink ref="K31" r:id="rId26"/>
    <hyperlink ref="K107" r:id="rId27"/>
  </hyperlinks>
  <pageMargins left="0.7" right="0.7" top="0.75" bottom="0.75" header="0.51180555555555496" footer="0.51180555555555496"/>
  <pageSetup firstPageNumber="0" orientation="portrait" horizontalDpi="300" verticalDpi="300" r:id="rId28"/>
  <tableParts count="1">
    <tablePart r:id="rId29"/>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Lista!$A$1:$A$4</xm:f>
          </x14:formula1>
          <xm:sqref>G8:G154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zoomScaleNormal="100" workbookViewId="0">
      <pane xSplit="2" ySplit="7" topLeftCell="C8" activePane="bottomRight" state="frozen"/>
      <selection pane="topRight" activeCell="C1" sqref="C1"/>
      <selection pane="bottomLeft" activeCell="A8" sqref="A8"/>
      <selection pane="bottomRight" activeCell="L8" sqref="L8:L16"/>
    </sheetView>
  </sheetViews>
  <sheetFormatPr baseColWidth="10" defaultColWidth="9.140625" defaultRowHeight="15"/>
  <cols>
    <col min="1" max="1" width="31.7109375" style="42" customWidth="1"/>
    <col min="2" max="2" width="19.7109375" style="43" customWidth="1"/>
    <col min="3" max="3" width="38.7109375" style="43" customWidth="1"/>
    <col min="4" max="4" width="41" style="43" customWidth="1"/>
    <col min="5" max="5" width="13.7109375" style="43" customWidth="1"/>
    <col min="6" max="6" width="11.42578125" style="43" hidden="1" customWidth="1"/>
    <col min="7" max="7" width="12.85546875" style="44" customWidth="1"/>
    <col min="8" max="8" width="13" style="45" customWidth="1"/>
    <col min="9" max="9" width="12.7109375" style="46" customWidth="1"/>
    <col min="10" max="10" width="46.28515625" style="48" customWidth="1"/>
    <col min="11" max="11" width="38.28515625" style="47" customWidth="1"/>
    <col min="12" max="12" width="31" style="9" customWidth="1"/>
    <col min="13" max="13" width="54.140625" style="9" customWidth="1"/>
    <col min="14" max="16384" width="9.140625" style="9"/>
  </cols>
  <sheetData>
    <row r="1" spans="1:13">
      <c r="A1" s="205" t="s">
        <v>428</v>
      </c>
      <c r="B1" s="205"/>
      <c r="C1" s="205"/>
      <c r="D1" s="205"/>
      <c r="E1" s="205"/>
      <c r="F1" s="205"/>
      <c r="G1" s="205"/>
      <c r="H1" s="205"/>
      <c r="I1" s="205"/>
      <c r="J1" s="205"/>
    </row>
    <row r="2" spans="1:13">
      <c r="A2" s="78" t="s">
        <v>427</v>
      </c>
      <c r="B2" s="79" t="s">
        <v>672</v>
      </c>
    </row>
    <row r="3" spans="1:13" ht="15.75" hidden="1" customHeight="1">
      <c r="A3" s="78" t="s">
        <v>426</v>
      </c>
      <c r="B3" s="80"/>
      <c r="C3" s="80"/>
      <c r="D3" s="80"/>
    </row>
    <row r="4" spans="1:13">
      <c r="A4" s="42" t="s">
        <v>425</v>
      </c>
      <c r="B4" s="81">
        <v>44348</v>
      </c>
    </row>
    <row r="5" spans="1:13" ht="15.95" customHeight="1">
      <c r="A5" s="206" t="s">
        <v>424</v>
      </c>
      <c r="B5" s="206"/>
      <c r="C5" s="206"/>
      <c r="D5" s="11" t="s">
        <v>423</v>
      </c>
      <c r="E5" s="11" t="s">
        <v>422</v>
      </c>
      <c r="F5" s="11" t="s">
        <v>421</v>
      </c>
      <c r="G5" s="207" t="s">
        <v>420</v>
      </c>
      <c r="H5" s="207"/>
      <c r="I5" s="207"/>
      <c r="J5" s="208" t="s">
        <v>419</v>
      </c>
      <c r="K5" s="12" t="s">
        <v>418</v>
      </c>
      <c r="L5" s="73" t="s">
        <v>417</v>
      </c>
      <c r="M5" s="73" t="s">
        <v>416</v>
      </c>
    </row>
    <row r="6" spans="1:13" ht="15.95" customHeight="1">
      <c r="A6" s="11" t="s">
        <v>12</v>
      </c>
      <c r="B6" s="11" t="s">
        <v>415</v>
      </c>
      <c r="C6" s="11" t="s">
        <v>414</v>
      </c>
      <c r="D6" s="11"/>
      <c r="E6" s="11"/>
      <c r="F6" s="11"/>
      <c r="G6" s="13" t="s">
        <v>413</v>
      </c>
      <c r="H6" s="14" t="s">
        <v>412</v>
      </c>
      <c r="I6" s="12" t="s">
        <v>411</v>
      </c>
      <c r="J6" s="209"/>
      <c r="K6" s="86"/>
      <c r="L6" s="74"/>
      <c r="M6" s="74"/>
    </row>
    <row r="7" spans="1:13" ht="30" hidden="1">
      <c r="A7" s="183" t="s">
        <v>410</v>
      </c>
      <c r="B7" s="19" t="s">
        <v>409</v>
      </c>
      <c r="C7" s="19" t="s">
        <v>408</v>
      </c>
      <c r="D7" s="19" t="s">
        <v>407</v>
      </c>
      <c r="E7" s="19" t="s">
        <v>406</v>
      </c>
      <c r="F7" s="16">
        <v>353</v>
      </c>
      <c r="G7" s="17" t="s">
        <v>405</v>
      </c>
      <c r="H7" s="18">
        <f t="shared" ref="H7:H37" si="0">IF(G7="SI",1,IF(G7="PARCIAL",0.5,IF(G7="NO APLICA","",0)))</f>
        <v>0</v>
      </c>
      <c r="I7" s="20"/>
      <c r="J7" s="32"/>
      <c r="K7" s="22"/>
      <c r="L7" s="75"/>
      <c r="M7" s="75"/>
    </row>
    <row r="8" spans="1:13" s="84" customFormat="1" ht="75">
      <c r="A8" s="183"/>
      <c r="B8" s="217" t="s">
        <v>404</v>
      </c>
      <c r="C8" s="83" t="s">
        <v>403</v>
      </c>
      <c r="D8" s="83" t="s">
        <v>402</v>
      </c>
      <c r="E8" s="217" t="s">
        <v>337</v>
      </c>
      <c r="F8" s="87">
        <v>200</v>
      </c>
      <c r="G8" s="88" t="s">
        <v>429</v>
      </c>
      <c r="H8" s="89">
        <f t="shared" si="0"/>
        <v>1</v>
      </c>
      <c r="I8" s="184">
        <f>AVERAGE(H8,H9,H10,H13,H15,H16)</f>
        <v>1</v>
      </c>
      <c r="J8" s="90"/>
      <c r="K8" s="91" t="s">
        <v>775</v>
      </c>
      <c r="L8" s="218"/>
      <c r="M8" s="218"/>
    </row>
    <row r="9" spans="1:13" s="84" customFormat="1" ht="75">
      <c r="A9" s="183"/>
      <c r="B9" s="217"/>
      <c r="C9" s="83" t="s">
        <v>401</v>
      </c>
      <c r="D9" s="83" t="s">
        <v>400</v>
      </c>
      <c r="E9" s="217"/>
      <c r="F9" s="87">
        <v>201</v>
      </c>
      <c r="G9" s="88" t="s">
        <v>429</v>
      </c>
      <c r="H9" s="89">
        <f t="shared" si="0"/>
        <v>1</v>
      </c>
      <c r="I9" s="184"/>
      <c r="J9" s="90"/>
      <c r="K9" s="91" t="s">
        <v>775</v>
      </c>
      <c r="L9" s="219"/>
      <c r="M9" s="219"/>
    </row>
    <row r="10" spans="1:13" s="84" customFormat="1" ht="75">
      <c r="A10" s="183"/>
      <c r="B10" s="217"/>
      <c r="C10" s="83" t="s">
        <v>399</v>
      </c>
      <c r="D10" s="83"/>
      <c r="E10" s="217"/>
      <c r="F10" s="87">
        <v>202</v>
      </c>
      <c r="G10" s="88" t="s">
        <v>429</v>
      </c>
      <c r="H10" s="89">
        <f t="shared" si="0"/>
        <v>1</v>
      </c>
      <c r="I10" s="184"/>
      <c r="J10" s="90"/>
      <c r="K10" s="91" t="s">
        <v>775</v>
      </c>
      <c r="L10" s="219"/>
      <c r="M10" s="219"/>
    </row>
    <row r="11" spans="1:13" s="84" customFormat="1" hidden="1">
      <c r="A11" s="183"/>
      <c r="B11" s="217"/>
      <c r="C11" s="83" t="s">
        <v>398</v>
      </c>
      <c r="D11" s="83" t="s">
        <v>397</v>
      </c>
      <c r="E11" s="217"/>
      <c r="F11" s="87">
        <v>203</v>
      </c>
      <c r="G11" s="88"/>
      <c r="H11" s="89">
        <f t="shared" si="0"/>
        <v>0</v>
      </c>
      <c r="I11" s="184"/>
      <c r="J11" s="90"/>
      <c r="K11" s="92"/>
      <c r="L11" s="219"/>
      <c r="M11" s="219"/>
    </row>
    <row r="12" spans="1:13" s="84" customFormat="1" ht="90" hidden="1" customHeight="1">
      <c r="A12" s="183"/>
      <c r="B12" s="217"/>
      <c r="C12" s="83" t="s">
        <v>396</v>
      </c>
      <c r="D12" s="83" t="s">
        <v>395</v>
      </c>
      <c r="E12" s="217"/>
      <c r="F12" s="87">
        <v>204</v>
      </c>
      <c r="G12" s="88"/>
      <c r="H12" s="89">
        <f t="shared" si="0"/>
        <v>0</v>
      </c>
      <c r="I12" s="184"/>
      <c r="J12" s="90"/>
      <c r="K12" s="92"/>
      <c r="L12" s="219"/>
      <c r="M12" s="219"/>
    </row>
    <row r="13" spans="1:13" s="84" customFormat="1" ht="75">
      <c r="A13" s="183"/>
      <c r="B13" s="217" t="s">
        <v>394</v>
      </c>
      <c r="C13" s="83" t="s">
        <v>393</v>
      </c>
      <c r="D13" s="83" t="s">
        <v>392</v>
      </c>
      <c r="E13" s="217" t="s">
        <v>391</v>
      </c>
      <c r="F13" s="87">
        <v>205</v>
      </c>
      <c r="G13" s="88" t="s">
        <v>429</v>
      </c>
      <c r="H13" s="89">
        <f t="shared" si="0"/>
        <v>1</v>
      </c>
      <c r="I13" s="184"/>
      <c r="J13" s="90"/>
      <c r="K13" s="91" t="s">
        <v>775</v>
      </c>
      <c r="L13" s="219"/>
      <c r="M13" s="219"/>
    </row>
    <row r="14" spans="1:13" s="84" customFormat="1" ht="60" hidden="1">
      <c r="A14" s="183"/>
      <c r="B14" s="217"/>
      <c r="C14" s="83" t="s">
        <v>390</v>
      </c>
      <c r="D14" s="83" t="s">
        <v>389</v>
      </c>
      <c r="E14" s="217"/>
      <c r="F14" s="87">
        <v>206</v>
      </c>
      <c r="G14" s="88"/>
      <c r="H14" s="89">
        <f t="shared" si="0"/>
        <v>0</v>
      </c>
      <c r="I14" s="184"/>
      <c r="J14" s="90"/>
      <c r="K14" s="92"/>
      <c r="L14" s="219"/>
      <c r="M14" s="219"/>
    </row>
    <row r="15" spans="1:13" s="84" customFormat="1" ht="75">
      <c r="A15" s="183"/>
      <c r="B15" s="217"/>
      <c r="C15" s="83" t="s">
        <v>388</v>
      </c>
      <c r="D15" s="83"/>
      <c r="E15" s="217"/>
      <c r="F15" s="87">
        <v>207</v>
      </c>
      <c r="G15" s="88" t="s">
        <v>429</v>
      </c>
      <c r="H15" s="89">
        <f t="shared" si="0"/>
        <v>1</v>
      </c>
      <c r="I15" s="184"/>
      <c r="J15" s="90"/>
      <c r="K15" s="91" t="s">
        <v>775</v>
      </c>
      <c r="L15" s="219"/>
      <c r="M15" s="219"/>
    </row>
    <row r="16" spans="1:13" s="84" customFormat="1" ht="45">
      <c r="A16" s="183"/>
      <c r="B16" s="217"/>
      <c r="C16" s="83" t="s">
        <v>387</v>
      </c>
      <c r="D16" s="83" t="s">
        <v>386</v>
      </c>
      <c r="E16" s="217"/>
      <c r="F16" s="87">
        <v>208</v>
      </c>
      <c r="G16" s="88" t="s">
        <v>431</v>
      </c>
      <c r="H16" s="89" t="str">
        <f t="shared" si="0"/>
        <v/>
      </c>
      <c r="I16" s="184"/>
      <c r="J16" s="90"/>
      <c r="K16" s="92"/>
      <c r="L16" s="220"/>
      <c r="M16" s="220"/>
    </row>
    <row r="17" spans="1:13" s="84" customFormat="1" ht="30" hidden="1">
      <c r="A17" s="183"/>
      <c r="B17" s="217" t="s">
        <v>385</v>
      </c>
      <c r="C17" s="83" t="s">
        <v>384</v>
      </c>
      <c r="D17" s="83"/>
      <c r="E17" s="217" t="s">
        <v>383</v>
      </c>
      <c r="F17" s="87">
        <v>209</v>
      </c>
      <c r="G17" s="88"/>
      <c r="H17" s="89">
        <f t="shared" si="0"/>
        <v>0</v>
      </c>
      <c r="I17" s="20"/>
      <c r="J17" s="90"/>
      <c r="K17" s="92"/>
      <c r="L17" s="85"/>
      <c r="M17" s="85"/>
    </row>
    <row r="18" spans="1:13" s="84" customFormat="1" ht="30" hidden="1">
      <c r="A18" s="183"/>
      <c r="B18" s="217"/>
      <c r="C18" s="83" t="s">
        <v>382</v>
      </c>
      <c r="D18" s="83"/>
      <c r="E18" s="217"/>
      <c r="F18" s="87">
        <v>210</v>
      </c>
      <c r="G18" s="88"/>
      <c r="H18" s="89">
        <f t="shared" si="0"/>
        <v>0</v>
      </c>
      <c r="I18" s="20"/>
      <c r="J18" s="90"/>
      <c r="K18" s="92"/>
      <c r="L18" s="85"/>
      <c r="M18" s="85"/>
    </row>
    <row r="19" spans="1:13" s="84" customFormat="1" ht="30" hidden="1">
      <c r="A19" s="183"/>
      <c r="B19" s="217"/>
      <c r="C19" s="83" t="s">
        <v>381</v>
      </c>
      <c r="D19" s="83"/>
      <c r="E19" s="217"/>
      <c r="F19" s="87">
        <v>211</v>
      </c>
      <c r="G19" s="88"/>
      <c r="H19" s="89">
        <f t="shared" si="0"/>
        <v>0</v>
      </c>
      <c r="I19" s="20"/>
      <c r="J19" s="90"/>
      <c r="K19" s="92"/>
      <c r="L19" s="85"/>
      <c r="M19" s="85"/>
    </row>
    <row r="20" spans="1:13" s="84" customFormat="1" ht="30" hidden="1">
      <c r="A20" s="183"/>
      <c r="B20" s="217"/>
      <c r="C20" s="83" t="s">
        <v>380</v>
      </c>
      <c r="D20" s="83"/>
      <c r="E20" s="217"/>
      <c r="F20" s="87">
        <v>212</v>
      </c>
      <c r="G20" s="88"/>
      <c r="H20" s="89">
        <f t="shared" si="0"/>
        <v>0</v>
      </c>
      <c r="I20" s="20"/>
      <c r="J20" s="90"/>
      <c r="K20" s="92"/>
      <c r="L20" s="85"/>
      <c r="M20" s="85"/>
    </row>
    <row r="21" spans="1:13" s="84" customFormat="1" ht="105" hidden="1">
      <c r="A21" s="183"/>
      <c r="B21" s="83" t="s">
        <v>379</v>
      </c>
      <c r="C21" s="83" t="s">
        <v>378</v>
      </c>
      <c r="D21" s="83" t="s">
        <v>377</v>
      </c>
      <c r="E21" s="83" t="s">
        <v>376</v>
      </c>
      <c r="F21" s="87">
        <v>213</v>
      </c>
      <c r="G21" s="88"/>
      <c r="H21" s="89">
        <f t="shared" si="0"/>
        <v>0</v>
      </c>
      <c r="I21" s="20"/>
      <c r="J21" s="90"/>
      <c r="K21" s="92"/>
      <c r="L21" s="85"/>
      <c r="M21" s="85"/>
    </row>
    <row r="22" spans="1:13" s="84" customFormat="1" ht="135">
      <c r="A22" s="183" t="s">
        <v>375</v>
      </c>
      <c r="B22" s="217" t="s">
        <v>374</v>
      </c>
      <c r="C22" s="83" t="s">
        <v>373</v>
      </c>
      <c r="D22" s="83" t="s">
        <v>372</v>
      </c>
      <c r="E22" s="217" t="s">
        <v>371</v>
      </c>
      <c r="F22" s="87">
        <v>214</v>
      </c>
      <c r="G22" s="88" t="s">
        <v>405</v>
      </c>
      <c r="H22" s="89">
        <f t="shared" si="0"/>
        <v>0</v>
      </c>
      <c r="I22" s="184">
        <f>AVERAGE(H22,H23,H24,H25,H26,H27,H28,H29,H30,H31)</f>
        <v>0.75</v>
      </c>
      <c r="J22" s="90"/>
      <c r="K22" s="91"/>
      <c r="L22" s="218"/>
      <c r="M22" s="218"/>
    </row>
    <row r="23" spans="1:13" s="84" customFormat="1" ht="90">
      <c r="A23" s="183"/>
      <c r="B23" s="217"/>
      <c r="C23" s="83" t="s">
        <v>370</v>
      </c>
      <c r="D23" s="83" t="s">
        <v>369</v>
      </c>
      <c r="E23" s="217"/>
      <c r="F23" s="87">
        <v>215</v>
      </c>
      <c r="G23" s="88" t="s">
        <v>405</v>
      </c>
      <c r="H23" s="89">
        <f t="shared" si="0"/>
        <v>0</v>
      </c>
      <c r="I23" s="184"/>
      <c r="J23" s="90"/>
      <c r="K23" s="92"/>
      <c r="L23" s="219"/>
      <c r="M23" s="219"/>
    </row>
    <row r="24" spans="1:13" s="84" customFormat="1" ht="75">
      <c r="A24" s="183"/>
      <c r="B24" s="83" t="s">
        <v>368</v>
      </c>
      <c r="C24" s="83" t="s">
        <v>367</v>
      </c>
      <c r="D24" s="83" t="s">
        <v>366</v>
      </c>
      <c r="E24" s="83"/>
      <c r="F24" s="87">
        <v>216</v>
      </c>
      <c r="G24" s="88" t="s">
        <v>429</v>
      </c>
      <c r="H24" s="89">
        <f t="shared" si="0"/>
        <v>1</v>
      </c>
      <c r="I24" s="184"/>
      <c r="J24" s="90"/>
      <c r="K24" s="91" t="s">
        <v>791</v>
      </c>
      <c r="L24" s="219"/>
      <c r="M24" s="219"/>
    </row>
    <row r="25" spans="1:13" s="84" customFormat="1" ht="75">
      <c r="A25" s="183"/>
      <c r="B25" s="83" t="s">
        <v>365</v>
      </c>
      <c r="C25" s="83" t="s">
        <v>364</v>
      </c>
      <c r="D25" s="83"/>
      <c r="E25" s="83"/>
      <c r="F25" s="87">
        <v>217</v>
      </c>
      <c r="G25" s="88" t="s">
        <v>429</v>
      </c>
      <c r="H25" s="89">
        <f t="shared" si="0"/>
        <v>1</v>
      </c>
      <c r="I25" s="184"/>
      <c r="J25" s="90" t="s">
        <v>790</v>
      </c>
      <c r="K25" s="91" t="s">
        <v>789</v>
      </c>
      <c r="L25" s="219"/>
      <c r="M25" s="219"/>
    </row>
    <row r="26" spans="1:13" s="84" customFormat="1" ht="75">
      <c r="A26" s="183"/>
      <c r="B26" s="83" t="s">
        <v>363</v>
      </c>
      <c r="C26" s="83" t="s">
        <v>362</v>
      </c>
      <c r="D26" s="83" t="s">
        <v>361</v>
      </c>
      <c r="E26" s="83"/>
      <c r="F26" s="87">
        <v>218</v>
      </c>
      <c r="G26" s="88" t="s">
        <v>429</v>
      </c>
      <c r="H26" s="89">
        <f t="shared" si="0"/>
        <v>1</v>
      </c>
      <c r="I26" s="184"/>
      <c r="J26" s="90"/>
      <c r="K26" s="91" t="s">
        <v>788</v>
      </c>
      <c r="L26" s="219"/>
      <c r="M26" s="219"/>
    </row>
    <row r="27" spans="1:13" s="84" customFormat="1" ht="60">
      <c r="A27" s="183"/>
      <c r="B27" s="83" t="s">
        <v>360</v>
      </c>
      <c r="C27" s="83" t="s">
        <v>359</v>
      </c>
      <c r="D27" s="83"/>
      <c r="E27" s="83"/>
      <c r="F27" s="87">
        <v>219</v>
      </c>
      <c r="G27" s="88" t="s">
        <v>429</v>
      </c>
      <c r="H27" s="89">
        <f t="shared" si="0"/>
        <v>1</v>
      </c>
      <c r="I27" s="184"/>
      <c r="J27" s="90"/>
      <c r="K27" s="91" t="s">
        <v>787</v>
      </c>
      <c r="L27" s="219"/>
      <c r="M27" s="219"/>
    </row>
    <row r="28" spans="1:13" s="84" customFormat="1" ht="75">
      <c r="A28" s="183"/>
      <c r="B28" s="83" t="s">
        <v>358</v>
      </c>
      <c r="C28" s="83" t="s">
        <v>357</v>
      </c>
      <c r="D28" s="83"/>
      <c r="E28" s="83"/>
      <c r="F28" s="87">
        <v>220</v>
      </c>
      <c r="G28" s="88" t="s">
        <v>429</v>
      </c>
      <c r="H28" s="89">
        <f t="shared" si="0"/>
        <v>1</v>
      </c>
      <c r="I28" s="184"/>
      <c r="J28" s="90"/>
      <c r="K28" s="91" t="s">
        <v>786</v>
      </c>
      <c r="L28" s="219"/>
      <c r="M28" s="219"/>
    </row>
    <row r="29" spans="1:13" s="84" customFormat="1" ht="135">
      <c r="A29" s="183"/>
      <c r="B29" s="83" t="s">
        <v>356</v>
      </c>
      <c r="C29" s="83" t="s">
        <v>355</v>
      </c>
      <c r="D29" s="83"/>
      <c r="E29" s="83"/>
      <c r="F29" s="87">
        <v>221</v>
      </c>
      <c r="G29" s="88" t="s">
        <v>430</v>
      </c>
      <c r="H29" s="89">
        <f t="shared" si="0"/>
        <v>0.5</v>
      </c>
      <c r="I29" s="184"/>
      <c r="J29" s="90" t="s">
        <v>1031</v>
      </c>
      <c r="K29" s="91" t="s">
        <v>785</v>
      </c>
      <c r="L29" s="219"/>
      <c r="M29" s="219"/>
    </row>
    <row r="30" spans="1:13" s="84" customFormat="1" ht="75">
      <c r="A30" s="183"/>
      <c r="B30" s="83" t="s">
        <v>354</v>
      </c>
      <c r="C30" s="83" t="s">
        <v>353</v>
      </c>
      <c r="D30" s="83"/>
      <c r="E30" s="83" t="s">
        <v>352</v>
      </c>
      <c r="F30" s="87">
        <v>222</v>
      </c>
      <c r="G30" s="88" t="s">
        <v>429</v>
      </c>
      <c r="H30" s="89">
        <f t="shared" si="0"/>
        <v>1</v>
      </c>
      <c r="I30" s="184"/>
      <c r="J30" s="90"/>
      <c r="K30" s="91" t="s">
        <v>784</v>
      </c>
      <c r="L30" s="219"/>
      <c r="M30" s="219"/>
    </row>
    <row r="31" spans="1:13" s="84" customFormat="1" ht="75">
      <c r="A31" s="183"/>
      <c r="B31" s="83" t="s">
        <v>351</v>
      </c>
      <c r="C31" s="83" t="s">
        <v>350</v>
      </c>
      <c r="D31" s="83" t="s">
        <v>349</v>
      </c>
      <c r="E31" s="83" t="s">
        <v>345</v>
      </c>
      <c r="F31" s="87">
        <v>223</v>
      </c>
      <c r="G31" s="88" t="s">
        <v>429</v>
      </c>
      <c r="H31" s="89">
        <f t="shared" si="0"/>
        <v>1</v>
      </c>
      <c r="I31" s="184"/>
      <c r="J31" s="90"/>
      <c r="K31" s="91" t="s">
        <v>783</v>
      </c>
      <c r="L31" s="220"/>
      <c r="M31" s="220"/>
    </row>
    <row r="32" spans="1:13" s="84" customFormat="1" ht="75">
      <c r="A32" s="183" t="s">
        <v>348</v>
      </c>
      <c r="B32" s="83" t="s">
        <v>347</v>
      </c>
      <c r="C32" s="83" t="s">
        <v>346</v>
      </c>
      <c r="D32" s="83"/>
      <c r="E32" s="83" t="s">
        <v>345</v>
      </c>
      <c r="F32" s="87">
        <v>224</v>
      </c>
      <c r="G32" s="88" t="s">
        <v>429</v>
      </c>
      <c r="H32" s="89">
        <f t="shared" si="0"/>
        <v>1</v>
      </c>
      <c r="I32" s="184">
        <f>AVERAGE(H32,H33,H34,H35,H38,H39,H40,H42,H43,H44,H45,H46,H47,H48,H49,H50,H52)</f>
        <v>0.84375</v>
      </c>
      <c r="J32" s="90"/>
      <c r="K32" s="91" t="s">
        <v>782</v>
      </c>
      <c r="L32" s="224"/>
      <c r="M32" s="224"/>
    </row>
    <row r="33" spans="1:13" s="84" customFormat="1" ht="75">
      <c r="A33" s="183"/>
      <c r="B33" s="83" t="s">
        <v>344</v>
      </c>
      <c r="C33" s="83" t="s">
        <v>343</v>
      </c>
      <c r="D33" s="83"/>
      <c r="E33" s="83" t="s">
        <v>337</v>
      </c>
      <c r="F33" s="87">
        <v>225</v>
      </c>
      <c r="G33" s="88" t="s">
        <v>429</v>
      </c>
      <c r="H33" s="89">
        <f t="shared" si="0"/>
        <v>1</v>
      </c>
      <c r="I33" s="184"/>
      <c r="J33" s="90"/>
      <c r="K33" s="91" t="s">
        <v>782</v>
      </c>
      <c r="L33" s="225"/>
      <c r="M33" s="225"/>
    </row>
    <row r="34" spans="1:13" s="84" customFormat="1" ht="75">
      <c r="A34" s="183"/>
      <c r="B34" s="83" t="s">
        <v>342</v>
      </c>
      <c r="C34" s="83" t="s">
        <v>341</v>
      </c>
      <c r="D34" s="83"/>
      <c r="E34" s="83" t="s">
        <v>340</v>
      </c>
      <c r="F34" s="87">
        <v>226</v>
      </c>
      <c r="G34" s="88" t="s">
        <v>429</v>
      </c>
      <c r="H34" s="89">
        <f t="shared" si="0"/>
        <v>1</v>
      </c>
      <c r="I34" s="184"/>
      <c r="J34" s="90"/>
      <c r="K34" s="91" t="s">
        <v>781</v>
      </c>
      <c r="L34" s="225"/>
      <c r="M34" s="225"/>
    </row>
    <row r="35" spans="1:13" s="84" customFormat="1" ht="75">
      <c r="A35" s="183"/>
      <c r="B35" s="221" t="s">
        <v>339</v>
      </c>
      <c r="C35" s="83" t="s">
        <v>338</v>
      </c>
      <c r="D35" s="83"/>
      <c r="E35" s="217" t="s">
        <v>337</v>
      </c>
      <c r="F35" s="87">
        <v>227</v>
      </c>
      <c r="G35" s="88" t="s">
        <v>429</v>
      </c>
      <c r="H35" s="89">
        <f t="shared" si="0"/>
        <v>1</v>
      </c>
      <c r="I35" s="184"/>
      <c r="J35" s="90"/>
      <c r="K35" s="91" t="s">
        <v>780</v>
      </c>
      <c r="L35" s="225"/>
      <c r="M35" s="225"/>
    </row>
    <row r="36" spans="1:13" s="84" customFormat="1" ht="32.1" hidden="1" customHeight="1">
      <c r="A36" s="183"/>
      <c r="B36" s="222"/>
      <c r="C36" s="83" t="s">
        <v>336</v>
      </c>
      <c r="D36" s="83"/>
      <c r="E36" s="217"/>
      <c r="F36" s="87">
        <v>228</v>
      </c>
      <c r="G36" s="88"/>
      <c r="H36" s="89">
        <f t="shared" si="0"/>
        <v>0</v>
      </c>
      <c r="I36" s="184"/>
      <c r="J36" s="90"/>
      <c r="K36" s="92"/>
      <c r="L36" s="225"/>
      <c r="M36" s="225"/>
    </row>
    <row r="37" spans="1:13" s="84" customFormat="1" ht="48" hidden="1" customHeight="1">
      <c r="A37" s="183"/>
      <c r="B37" s="223"/>
      <c r="C37" s="83" t="s">
        <v>335</v>
      </c>
      <c r="D37" s="83"/>
      <c r="E37" s="217"/>
      <c r="F37" s="87">
        <v>229</v>
      </c>
      <c r="G37" s="88"/>
      <c r="H37" s="89">
        <f t="shared" si="0"/>
        <v>0</v>
      </c>
      <c r="I37" s="184"/>
      <c r="J37" s="90"/>
      <c r="K37" s="92"/>
      <c r="L37" s="225"/>
      <c r="M37" s="225"/>
    </row>
    <row r="38" spans="1:13" s="84" customFormat="1" ht="75">
      <c r="A38" s="183"/>
      <c r="B38" s="83" t="s">
        <v>334</v>
      </c>
      <c r="C38" s="83" t="s">
        <v>333</v>
      </c>
      <c r="D38" s="83"/>
      <c r="E38" s="83"/>
      <c r="F38" s="87"/>
      <c r="G38" s="88" t="s">
        <v>429</v>
      </c>
      <c r="H38" s="93"/>
      <c r="I38" s="184"/>
      <c r="J38" s="90"/>
      <c r="K38" s="91" t="s">
        <v>780</v>
      </c>
      <c r="L38" s="225"/>
      <c r="M38" s="225"/>
    </row>
    <row r="39" spans="1:13" s="84" customFormat="1" ht="271.5">
      <c r="A39" s="183"/>
      <c r="B39" s="217" t="s">
        <v>332</v>
      </c>
      <c r="C39" s="83" t="s">
        <v>331</v>
      </c>
      <c r="D39" s="83" t="s">
        <v>330</v>
      </c>
      <c r="E39" s="217" t="s">
        <v>329</v>
      </c>
      <c r="F39" s="87">
        <v>230</v>
      </c>
      <c r="G39" s="88" t="s">
        <v>429</v>
      </c>
      <c r="H39" s="89">
        <f>IF(G39="SI",1,IF(G39="PARCIAL",0.5,IF(G39="NO APLICA","",0)))</f>
        <v>1</v>
      </c>
      <c r="I39" s="184"/>
      <c r="J39" s="94"/>
      <c r="K39" s="91" t="s">
        <v>780</v>
      </c>
      <c r="L39" s="225"/>
      <c r="M39" s="225"/>
    </row>
    <row r="40" spans="1:13" s="84" customFormat="1" ht="32.1" customHeight="1">
      <c r="A40" s="183"/>
      <c r="B40" s="217"/>
      <c r="C40" s="83" t="s">
        <v>328</v>
      </c>
      <c r="D40" s="83"/>
      <c r="E40" s="217"/>
      <c r="F40" s="87">
        <v>429</v>
      </c>
      <c r="G40" s="227" t="s">
        <v>429</v>
      </c>
      <c r="H40" s="229">
        <f>IF(G40="SI",1,IF(G40="PARCIAL",0.5,IF(G40="NO APLICA","",0)))</f>
        <v>1</v>
      </c>
      <c r="I40" s="184"/>
      <c r="J40" s="94"/>
      <c r="K40" s="92"/>
      <c r="L40" s="225"/>
      <c r="M40" s="225"/>
    </row>
    <row r="41" spans="1:13" s="84" customFormat="1" ht="165">
      <c r="A41" s="183"/>
      <c r="B41" s="217"/>
      <c r="C41" s="83" t="s">
        <v>327</v>
      </c>
      <c r="D41" s="83" t="s">
        <v>326</v>
      </c>
      <c r="E41" s="217"/>
      <c r="F41" s="87">
        <v>231</v>
      </c>
      <c r="G41" s="228"/>
      <c r="H41" s="230"/>
      <c r="I41" s="184"/>
      <c r="J41" s="90"/>
      <c r="K41" s="91" t="s">
        <v>780</v>
      </c>
      <c r="L41" s="225"/>
      <c r="M41" s="225"/>
    </row>
    <row r="42" spans="1:13" s="84" customFormat="1" ht="165">
      <c r="A42" s="183"/>
      <c r="B42" s="217"/>
      <c r="C42" s="83" t="s">
        <v>325</v>
      </c>
      <c r="D42" s="83" t="s">
        <v>324</v>
      </c>
      <c r="E42" s="217"/>
      <c r="F42" s="87">
        <v>232</v>
      </c>
      <c r="G42" s="88" t="s">
        <v>429</v>
      </c>
      <c r="H42" s="89">
        <f t="shared" ref="H42:H53" si="1">IF(G42="SI",1,IF(G42="PARCIAL",0.5,IF(G42="NO APLICA","",0)))</f>
        <v>1</v>
      </c>
      <c r="I42" s="184"/>
      <c r="J42" s="90"/>
      <c r="K42" s="91" t="s">
        <v>780</v>
      </c>
      <c r="L42" s="225"/>
      <c r="M42" s="225"/>
    </row>
    <row r="43" spans="1:13" s="84" customFormat="1" ht="165">
      <c r="A43" s="183"/>
      <c r="B43" s="217"/>
      <c r="C43" s="83" t="s">
        <v>323</v>
      </c>
      <c r="D43" s="83" t="s">
        <v>322</v>
      </c>
      <c r="E43" s="217"/>
      <c r="F43" s="87">
        <v>233</v>
      </c>
      <c r="G43" s="88" t="s">
        <v>429</v>
      </c>
      <c r="H43" s="89">
        <f t="shared" si="1"/>
        <v>1</v>
      </c>
      <c r="I43" s="184"/>
      <c r="J43" s="90"/>
      <c r="K43" s="91" t="s">
        <v>780</v>
      </c>
      <c r="L43" s="225"/>
      <c r="M43" s="225"/>
    </row>
    <row r="44" spans="1:13" s="84" customFormat="1" ht="75">
      <c r="A44" s="183"/>
      <c r="B44" s="217"/>
      <c r="C44" s="83" t="s">
        <v>321</v>
      </c>
      <c r="D44" s="83"/>
      <c r="E44" s="217"/>
      <c r="F44" s="87">
        <v>234</v>
      </c>
      <c r="G44" s="88" t="s">
        <v>430</v>
      </c>
      <c r="H44" s="89">
        <f t="shared" si="1"/>
        <v>0.5</v>
      </c>
      <c r="I44" s="184"/>
      <c r="J44" s="90" t="s">
        <v>929</v>
      </c>
      <c r="K44" s="91" t="s">
        <v>780</v>
      </c>
      <c r="L44" s="225"/>
      <c r="M44" s="225"/>
    </row>
    <row r="45" spans="1:13" s="84" customFormat="1" ht="75">
      <c r="A45" s="183"/>
      <c r="B45" s="217"/>
      <c r="C45" s="83" t="s">
        <v>320</v>
      </c>
      <c r="D45" s="83"/>
      <c r="E45" s="217"/>
      <c r="F45" s="87">
        <v>235</v>
      </c>
      <c r="G45" s="88" t="s">
        <v>429</v>
      </c>
      <c r="H45" s="89">
        <f t="shared" si="1"/>
        <v>1</v>
      </c>
      <c r="I45" s="184"/>
      <c r="J45" s="90"/>
      <c r="K45" s="91" t="s">
        <v>780</v>
      </c>
      <c r="L45" s="225"/>
      <c r="M45" s="225"/>
    </row>
    <row r="46" spans="1:13" s="84" customFormat="1" ht="75">
      <c r="A46" s="183"/>
      <c r="B46" s="217"/>
      <c r="C46" s="83" t="s">
        <v>319</v>
      </c>
      <c r="D46" s="83"/>
      <c r="E46" s="217"/>
      <c r="F46" s="87">
        <v>236</v>
      </c>
      <c r="G46" s="88" t="s">
        <v>429</v>
      </c>
      <c r="H46" s="89">
        <f t="shared" si="1"/>
        <v>1</v>
      </c>
      <c r="I46" s="184"/>
      <c r="J46" s="90"/>
      <c r="K46" s="91" t="s">
        <v>780</v>
      </c>
      <c r="L46" s="225"/>
      <c r="M46" s="225"/>
    </row>
    <row r="47" spans="1:13" s="84" customFormat="1" ht="75">
      <c r="A47" s="183"/>
      <c r="B47" s="217"/>
      <c r="C47" s="83" t="s">
        <v>318</v>
      </c>
      <c r="D47" s="83"/>
      <c r="E47" s="217"/>
      <c r="F47" s="87">
        <v>237</v>
      </c>
      <c r="G47" s="88" t="s">
        <v>429</v>
      </c>
      <c r="H47" s="89">
        <f t="shared" si="1"/>
        <v>1</v>
      </c>
      <c r="I47" s="184"/>
      <c r="J47" s="90"/>
      <c r="K47" s="91" t="s">
        <v>780</v>
      </c>
      <c r="L47" s="225"/>
      <c r="M47" s="225"/>
    </row>
    <row r="48" spans="1:13" s="84" customFormat="1" ht="75">
      <c r="A48" s="183"/>
      <c r="B48" s="217"/>
      <c r="C48" s="83" t="s">
        <v>317</v>
      </c>
      <c r="D48" s="83"/>
      <c r="E48" s="217"/>
      <c r="F48" s="87">
        <v>238</v>
      </c>
      <c r="G48" s="88" t="s">
        <v>429</v>
      </c>
      <c r="H48" s="89">
        <f t="shared" si="1"/>
        <v>1</v>
      </c>
      <c r="I48" s="184"/>
      <c r="J48" s="90"/>
      <c r="K48" s="91" t="s">
        <v>780</v>
      </c>
      <c r="L48" s="225"/>
      <c r="M48" s="225"/>
    </row>
    <row r="49" spans="1:13" s="84" customFormat="1" ht="75">
      <c r="A49" s="183"/>
      <c r="B49" s="217"/>
      <c r="C49" s="83" t="s">
        <v>316</v>
      </c>
      <c r="D49" s="83"/>
      <c r="E49" s="217"/>
      <c r="F49" s="87">
        <v>239</v>
      </c>
      <c r="G49" s="88"/>
      <c r="H49" s="89">
        <f t="shared" si="1"/>
        <v>0</v>
      </c>
      <c r="I49" s="184"/>
      <c r="J49" s="90"/>
      <c r="K49" s="91" t="s">
        <v>780</v>
      </c>
      <c r="L49" s="225"/>
      <c r="M49" s="225"/>
    </row>
    <row r="50" spans="1:13" s="84" customFormat="1" ht="75">
      <c r="A50" s="183"/>
      <c r="B50" s="217"/>
      <c r="C50" s="83" t="s">
        <v>315</v>
      </c>
      <c r="D50" s="83"/>
      <c r="E50" s="217"/>
      <c r="F50" s="87">
        <v>240</v>
      </c>
      <c r="G50" s="88"/>
      <c r="H50" s="89">
        <f t="shared" si="1"/>
        <v>0</v>
      </c>
      <c r="I50" s="184"/>
      <c r="J50" s="90"/>
      <c r="K50" s="91" t="s">
        <v>780</v>
      </c>
      <c r="L50" s="225"/>
      <c r="M50" s="225"/>
    </row>
    <row r="51" spans="1:13" s="84" customFormat="1" ht="48" hidden="1" customHeight="1">
      <c r="A51" s="183"/>
      <c r="B51" s="83" t="s">
        <v>314</v>
      </c>
      <c r="C51" s="83" t="s">
        <v>313</v>
      </c>
      <c r="D51" s="83"/>
      <c r="E51" s="83"/>
      <c r="F51" s="87">
        <v>241</v>
      </c>
      <c r="G51" s="88"/>
      <c r="H51" s="89">
        <f t="shared" si="1"/>
        <v>0</v>
      </c>
      <c r="I51" s="184"/>
      <c r="J51" s="90"/>
      <c r="K51" s="92"/>
      <c r="L51" s="225"/>
      <c r="M51" s="225"/>
    </row>
    <row r="52" spans="1:13" s="84" customFormat="1" ht="105">
      <c r="A52" s="183"/>
      <c r="B52" s="83" t="s">
        <v>312</v>
      </c>
      <c r="C52" s="83" t="s">
        <v>311</v>
      </c>
      <c r="D52" s="83" t="s">
        <v>310</v>
      </c>
      <c r="E52" s="83"/>
      <c r="F52" s="87">
        <v>243</v>
      </c>
      <c r="G52" s="88" t="s">
        <v>429</v>
      </c>
      <c r="H52" s="89">
        <f t="shared" si="1"/>
        <v>1</v>
      </c>
      <c r="I52" s="184"/>
      <c r="J52" s="90"/>
      <c r="K52" s="91" t="s">
        <v>779</v>
      </c>
      <c r="L52" s="226"/>
      <c r="M52" s="226"/>
    </row>
    <row r="53" spans="1:13" s="84" customFormat="1" ht="90" hidden="1">
      <c r="A53" s="183"/>
      <c r="B53" s="83" t="s">
        <v>309</v>
      </c>
      <c r="C53" s="83" t="s">
        <v>308</v>
      </c>
      <c r="D53" s="83" t="s">
        <v>307</v>
      </c>
      <c r="E53" s="83"/>
      <c r="F53" s="87">
        <v>244</v>
      </c>
      <c r="G53" s="88"/>
      <c r="H53" s="89">
        <f t="shared" si="1"/>
        <v>0</v>
      </c>
      <c r="I53" s="20"/>
      <c r="J53" s="90"/>
      <c r="K53" s="92"/>
      <c r="L53" s="85"/>
      <c r="M53" s="85"/>
    </row>
    <row r="54" spans="1:13" s="84" customFormat="1" ht="219" hidden="1" customHeight="1">
      <c r="A54" s="183" t="s">
        <v>306</v>
      </c>
      <c r="B54" s="217" t="s">
        <v>305</v>
      </c>
      <c r="C54" s="83" t="s">
        <v>304</v>
      </c>
      <c r="D54" s="83" t="s">
        <v>303</v>
      </c>
      <c r="E54" s="217" t="s">
        <v>285</v>
      </c>
      <c r="F54" s="87">
        <v>245</v>
      </c>
      <c r="G54" s="88"/>
      <c r="H54" s="89"/>
      <c r="I54" s="202">
        <f>AVERAGE(H62,H63)</f>
        <v>1</v>
      </c>
      <c r="J54" s="90"/>
      <c r="K54" s="91"/>
      <c r="L54" s="85"/>
      <c r="M54" s="85"/>
    </row>
    <row r="55" spans="1:13" s="84" customFormat="1" ht="48" hidden="1" customHeight="1">
      <c r="A55" s="183"/>
      <c r="B55" s="217"/>
      <c r="C55" s="83" t="s">
        <v>302</v>
      </c>
      <c r="D55" s="83"/>
      <c r="E55" s="217"/>
      <c r="F55" s="87">
        <v>246</v>
      </c>
      <c r="G55" s="88"/>
      <c r="H55" s="89">
        <f t="shared" ref="H55:H64" si="2">IF(G55="SI",1,IF(G55="PARCIAL",0.5,IF(G55="NO APLICA","",0)))</f>
        <v>0</v>
      </c>
      <c r="I55" s="203"/>
      <c r="J55" s="90"/>
      <c r="K55" s="92"/>
      <c r="L55" s="85"/>
      <c r="M55" s="85"/>
    </row>
    <row r="56" spans="1:13" s="84" customFormat="1" ht="110.1" hidden="1" customHeight="1">
      <c r="A56" s="183"/>
      <c r="B56" s="217"/>
      <c r="C56" s="83" t="s">
        <v>301</v>
      </c>
      <c r="D56" s="83" t="s">
        <v>300</v>
      </c>
      <c r="E56" s="217"/>
      <c r="F56" s="87">
        <v>247</v>
      </c>
      <c r="G56" s="88"/>
      <c r="H56" s="89">
        <f t="shared" si="2"/>
        <v>0</v>
      </c>
      <c r="I56" s="203"/>
      <c r="J56" s="90"/>
      <c r="K56" s="92"/>
      <c r="L56" s="85"/>
      <c r="M56" s="85"/>
    </row>
    <row r="57" spans="1:13" s="84" customFormat="1" ht="108" hidden="1" customHeight="1">
      <c r="A57" s="183"/>
      <c r="B57" s="217"/>
      <c r="C57" s="83" t="s">
        <v>299</v>
      </c>
      <c r="D57" s="83" t="s">
        <v>298</v>
      </c>
      <c r="E57" s="217"/>
      <c r="F57" s="87">
        <v>248</v>
      </c>
      <c r="G57" s="88"/>
      <c r="H57" s="89">
        <f t="shared" si="2"/>
        <v>0</v>
      </c>
      <c r="I57" s="203"/>
      <c r="J57" s="90"/>
      <c r="K57" s="92"/>
      <c r="L57" s="85"/>
      <c r="M57" s="85"/>
    </row>
    <row r="58" spans="1:13" s="84" customFormat="1" ht="63.95" hidden="1" customHeight="1">
      <c r="A58" s="183"/>
      <c r="B58" s="217"/>
      <c r="C58" s="83" t="s">
        <v>297</v>
      </c>
      <c r="D58" s="83"/>
      <c r="E58" s="217"/>
      <c r="F58" s="87">
        <v>249</v>
      </c>
      <c r="G58" s="88"/>
      <c r="H58" s="89">
        <f t="shared" si="2"/>
        <v>0</v>
      </c>
      <c r="I58" s="203"/>
      <c r="J58" s="90"/>
      <c r="K58" s="92"/>
      <c r="L58" s="85"/>
      <c r="M58" s="85"/>
    </row>
    <row r="59" spans="1:13" s="84" customFormat="1" ht="32.1" hidden="1" customHeight="1">
      <c r="A59" s="183"/>
      <c r="B59" s="217"/>
      <c r="C59" s="83" t="s">
        <v>296</v>
      </c>
      <c r="D59" s="83"/>
      <c r="E59" s="217"/>
      <c r="F59" s="87">
        <v>250</v>
      </c>
      <c r="G59" s="88"/>
      <c r="H59" s="89">
        <f t="shared" si="2"/>
        <v>0</v>
      </c>
      <c r="I59" s="203"/>
      <c r="J59" s="90"/>
      <c r="K59" s="92"/>
      <c r="L59" s="85"/>
      <c r="M59" s="85"/>
    </row>
    <row r="60" spans="1:13" s="84" customFormat="1" ht="80.099999999999994" hidden="1" customHeight="1">
      <c r="A60" s="183"/>
      <c r="B60" s="217"/>
      <c r="C60" s="83" t="s">
        <v>295</v>
      </c>
      <c r="D60" s="83"/>
      <c r="E60" s="217"/>
      <c r="F60" s="87">
        <v>251</v>
      </c>
      <c r="G60" s="88"/>
      <c r="H60" s="89">
        <f t="shared" si="2"/>
        <v>0</v>
      </c>
      <c r="I60" s="203"/>
      <c r="J60" s="90"/>
      <c r="K60" s="92"/>
      <c r="L60" s="85"/>
      <c r="M60" s="85"/>
    </row>
    <row r="61" spans="1:13" s="84" customFormat="1" ht="111.95" hidden="1" customHeight="1">
      <c r="A61" s="183"/>
      <c r="B61" s="217"/>
      <c r="C61" s="83" t="s">
        <v>294</v>
      </c>
      <c r="D61" s="83"/>
      <c r="E61" s="217"/>
      <c r="F61" s="87">
        <v>252</v>
      </c>
      <c r="G61" s="88"/>
      <c r="H61" s="89">
        <f t="shared" si="2"/>
        <v>0</v>
      </c>
      <c r="I61" s="203"/>
      <c r="J61" s="90"/>
      <c r="K61" s="92"/>
      <c r="L61" s="85"/>
      <c r="M61" s="85"/>
    </row>
    <row r="62" spans="1:13" s="84" customFormat="1" ht="60">
      <c r="A62" s="183"/>
      <c r="B62" s="217" t="s">
        <v>293</v>
      </c>
      <c r="C62" s="83" t="s">
        <v>292</v>
      </c>
      <c r="D62" s="83" t="s">
        <v>291</v>
      </c>
      <c r="E62" s="217" t="s">
        <v>285</v>
      </c>
      <c r="F62" s="87">
        <v>253</v>
      </c>
      <c r="G62" s="88" t="s">
        <v>429</v>
      </c>
      <c r="H62" s="89">
        <f t="shared" si="2"/>
        <v>1</v>
      </c>
      <c r="I62" s="203"/>
      <c r="J62" s="231"/>
      <c r="K62" s="171" t="s">
        <v>778</v>
      </c>
      <c r="L62" s="224"/>
      <c r="M62" s="224"/>
    </row>
    <row r="63" spans="1:13" s="84" customFormat="1" ht="90">
      <c r="A63" s="183"/>
      <c r="B63" s="217"/>
      <c r="C63" s="83" t="s">
        <v>290</v>
      </c>
      <c r="D63" s="83"/>
      <c r="E63" s="217"/>
      <c r="F63" s="87">
        <v>254</v>
      </c>
      <c r="G63" s="88" t="s">
        <v>429</v>
      </c>
      <c r="H63" s="89">
        <f t="shared" si="2"/>
        <v>1</v>
      </c>
      <c r="I63" s="203"/>
      <c r="J63" s="232"/>
      <c r="K63" s="173"/>
      <c r="L63" s="226"/>
      <c r="M63" s="226"/>
    </row>
    <row r="64" spans="1:13" s="84" customFormat="1" ht="32.1" hidden="1" customHeight="1">
      <c r="A64" s="183"/>
      <c r="B64" s="217"/>
      <c r="C64" s="83" t="s">
        <v>289</v>
      </c>
      <c r="D64" s="83" t="s">
        <v>288</v>
      </c>
      <c r="E64" s="217"/>
      <c r="F64" s="87">
        <v>255</v>
      </c>
      <c r="G64" s="88"/>
      <c r="H64" s="89">
        <f t="shared" si="2"/>
        <v>0</v>
      </c>
      <c r="I64" s="203"/>
      <c r="J64" s="90"/>
      <c r="K64" s="92"/>
      <c r="L64" s="85"/>
      <c r="M64" s="85"/>
    </row>
    <row r="65" spans="1:13" s="84" customFormat="1" ht="45" hidden="1">
      <c r="A65" s="183"/>
      <c r="B65" s="83" t="s">
        <v>287</v>
      </c>
      <c r="C65" s="83" t="s">
        <v>286</v>
      </c>
      <c r="D65" s="83"/>
      <c r="E65" s="83" t="s">
        <v>285</v>
      </c>
      <c r="F65" s="87">
        <v>256</v>
      </c>
      <c r="G65" s="88"/>
      <c r="H65" s="89"/>
      <c r="I65" s="204"/>
      <c r="J65" s="90"/>
      <c r="K65" s="91"/>
      <c r="L65" s="85"/>
      <c r="M65" s="85"/>
    </row>
    <row r="66" spans="1:13" s="84" customFormat="1" ht="60" hidden="1">
      <c r="A66" s="183" t="s">
        <v>284</v>
      </c>
      <c r="B66" s="217" t="s">
        <v>283</v>
      </c>
      <c r="C66" s="83" t="s">
        <v>282</v>
      </c>
      <c r="D66" s="83" t="s">
        <v>281</v>
      </c>
      <c r="E66" s="217" t="s">
        <v>280</v>
      </c>
      <c r="F66" s="87">
        <v>262</v>
      </c>
      <c r="G66" s="88"/>
      <c r="H66" s="89">
        <f t="shared" ref="H66:H90" si="3">IF(G66="SI",1,IF(G66="PARCIAL",0.5,IF(G66="NO APLICA","",0)))</f>
        <v>0</v>
      </c>
      <c r="I66" s="20"/>
      <c r="J66" s="90"/>
      <c r="K66" s="92"/>
      <c r="L66" s="85"/>
      <c r="M66" s="85"/>
    </row>
    <row r="67" spans="1:13" s="84" customFormat="1" hidden="1">
      <c r="A67" s="183"/>
      <c r="B67" s="217"/>
      <c r="C67" s="83" t="s">
        <v>279</v>
      </c>
      <c r="D67" s="83"/>
      <c r="E67" s="217"/>
      <c r="F67" s="87">
        <v>263</v>
      </c>
      <c r="G67" s="88"/>
      <c r="H67" s="89">
        <f t="shared" si="3"/>
        <v>0</v>
      </c>
      <c r="I67" s="20"/>
      <c r="J67" s="90"/>
      <c r="K67" s="92"/>
      <c r="L67" s="85"/>
      <c r="M67" s="85"/>
    </row>
    <row r="68" spans="1:13" s="84" customFormat="1" ht="30" hidden="1">
      <c r="A68" s="183"/>
      <c r="B68" s="217"/>
      <c r="C68" s="83" t="s">
        <v>278</v>
      </c>
      <c r="D68" s="83"/>
      <c r="E68" s="217"/>
      <c r="F68" s="87">
        <v>264</v>
      </c>
      <c r="G68" s="88"/>
      <c r="H68" s="89">
        <f t="shared" si="3"/>
        <v>0</v>
      </c>
      <c r="I68" s="20"/>
      <c r="J68" s="90"/>
      <c r="K68" s="92"/>
      <c r="L68" s="85"/>
      <c r="M68" s="85"/>
    </row>
    <row r="69" spans="1:13" s="84" customFormat="1" ht="60" hidden="1">
      <c r="A69" s="183"/>
      <c r="B69" s="217"/>
      <c r="C69" s="83" t="s">
        <v>277</v>
      </c>
      <c r="D69" s="83" t="s">
        <v>271</v>
      </c>
      <c r="E69" s="217"/>
      <c r="F69" s="87">
        <v>265</v>
      </c>
      <c r="G69" s="88"/>
      <c r="H69" s="89">
        <f t="shared" si="3"/>
        <v>0</v>
      </c>
      <c r="I69" s="20"/>
      <c r="J69" s="90"/>
      <c r="K69" s="92"/>
      <c r="L69" s="85"/>
      <c r="M69" s="85"/>
    </row>
    <row r="70" spans="1:13" s="84" customFormat="1" ht="105" hidden="1">
      <c r="A70" s="183"/>
      <c r="B70" s="217"/>
      <c r="C70" s="83" t="s">
        <v>276</v>
      </c>
      <c r="D70" s="83" t="s">
        <v>275</v>
      </c>
      <c r="E70" s="217"/>
      <c r="F70" s="87">
        <v>266</v>
      </c>
      <c r="G70" s="88"/>
      <c r="H70" s="89">
        <f t="shared" si="3"/>
        <v>0</v>
      </c>
      <c r="I70" s="20"/>
      <c r="J70" s="90"/>
      <c r="K70" s="92"/>
      <c r="L70" s="85"/>
      <c r="M70" s="85"/>
    </row>
    <row r="71" spans="1:13" s="84" customFormat="1" ht="60" hidden="1">
      <c r="A71" s="183"/>
      <c r="B71" s="217"/>
      <c r="C71" s="83" t="s">
        <v>274</v>
      </c>
      <c r="D71" s="83" t="s">
        <v>273</v>
      </c>
      <c r="E71" s="217"/>
      <c r="F71" s="87">
        <v>267</v>
      </c>
      <c r="G71" s="88"/>
      <c r="H71" s="89">
        <f t="shared" si="3"/>
        <v>0</v>
      </c>
      <c r="I71" s="20"/>
      <c r="J71" s="90"/>
      <c r="K71" s="92"/>
      <c r="L71" s="85"/>
      <c r="M71" s="85"/>
    </row>
    <row r="72" spans="1:13" s="84" customFormat="1" ht="60" hidden="1">
      <c r="A72" s="183"/>
      <c r="B72" s="217"/>
      <c r="C72" s="83" t="s">
        <v>272</v>
      </c>
      <c r="D72" s="83" t="s">
        <v>271</v>
      </c>
      <c r="E72" s="217"/>
      <c r="F72" s="87">
        <v>268</v>
      </c>
      <c r="G72" s="88"/>
      <c r="H72" s="89">
        <f t="shared" si="3"/>
        <v>0</v>
      </c>
      <c r="I72" s="20"/>
      <c r="J72" s="90"/>
      <c r="K72" s="92"/>
      <c r="L72" s="85"/>
      <c r="M72" s="85"/>
    </row>
    <row r="73" spans="1:13" s="84" customFormat="1" ht="135" hidden="1">
      <c r="A73" s="183"/>
      <c r="B73" s="217"/>
      <c r="C73" s="83" t="s">
        <v>270</v>
      </c>
      <c r="D73" s="83" t="s">
        <v>269</v>
      </c>
      <c r="E73" s="217"/>
      <c r="F73" s="87">
        <v>269</v>
      </c>
      <c r="G73" s="88"/>
      <c r="H73" s="89">
        <f t="shared" si="3"/>
        <v>0</v>
      </c>
      <c r="I73" s="20"/>
      <c r="J73" s="90"/>
      <c r="K73" s="92"/>
      <c r="L73" s="85"/>
      <c r="M73" s="85"/>
    </row>
    <row r="74" spans="1:13" s="84" customFormat="1" ht="135" hidden="1">
      <c r="A74" s="183"/>
      <c r="B74" s="217" t="s">
        <v>268</v>
      </c>
      <c r="C74" s="83" t="s">
        <v>267</v>
      </c>
      <c r="D74" s="83" t="s">
        <v>266</v>
      </c>
      <c r="E74" s="217" t="s">
        <v>265</v>
      </c>
      <c r="F74" s="87">
        <v>453</v>
      </c>
      <c r="G74" s="88"/>
      <c r="H74" s="89">
        <f t="shared" si="3"/>
        <v>0</v>
      </c>
      <c r="I74" s="20"/>
      <c r="J74" s="94"/>
      <c r="K74" s="92"/>
      <c r="L74" s="85"/>
      <c r="M74" s="85"/>
    </row>
    <row r="75" spans="1:13" s="84" customFormat="1" hidden="1">
      <c r="A75" s="183"/>
      <c r="B75" s="217"/>
      <c r="C75" s="83" t="s">
        <v>264</v>
      </c>
      <c r="D75" s="95"/>
      <c r="E75" s="217"/>
      <c r="F75" s="87">
        <v>270</v>
      </c>
      <c r="G75" s="88"/>
      <c r="H75" s="89">
        <f t="shared" si="3"/>
        <v>0</v>
      </c>
      <c r="I75" s="20"/>
      <c r="J75" s="233"/>
      <c r="K75" s="92"/>
      <c r="L75" s="85"/>
      <c r="M75" s="85"/>
    </row>
    <row r="76" spans="1:13" s="84" customFormat="1" hidden="1">
      <c r="A76" s="183"/>
      <c r="B76" s="217"/>
      <c r="C76" s="83" t="s">
        <v>263</v>
      </c>
      <c r="D76" s="83"/>
      <c r="E76" s="217"/>
      <c r="F76" s="87">
        <v>272</v>
      </c>
      <c r="G76" s="88"/>
      <c r="H76" s="89">
        <f t="shared" si="3"/>
        <v>0</v>
      </c>
      <c r="I76" s="20"/>
      <c r="J76" s="233"/>
      <c r="K76" s="92"/>
      <c r="L76" s="85"/>
      <c r="M76" s="85"/>
    </row>
    <row r="77" spans="1:13" s="84" customFormat="1" hidden="1">
      <c r="A77" s="183"/>
      <c r="B77" s="217"/>
      <c r="C77" s="83" t="s">
        <v>262</v>
      </c>
      <c r="D77" s="83"/>
      <c r="E77" s="217"/>
      <c r="F77" s="87">
        <v>273</v>
      </c>
      <c r="G77" s="88"/>
      <c r="H77" s="89">
        <f t="shared" si="3"/>
        <v>0</v>
      </c>
      <c r="I77" s="20"/>
      <c r="J77" s="233"/>
      <c r="K77" s="92"/>
      <c r="L77" s="85"/>
      <c r="M77" s="85"/>
    </row>
    <row r="78" spans="1:13" s="84" customFormat="1" hidden="1">
      <c r="A78" s="183"/>
      <c r="B78" s="217"/>
      <c r="C78" s="83" t="s">
        <v>261</v>
      </c>
      <c r="D78" s="83"/>
      <c r="E78" s="217"/>
      <c r="F78" s="87">
        <v>274</v>
      </c>
      <c r="G78" s="88"/>
      <c r="H78" s="89">
        <f t="shared" si="3"/>
        <v>0</v>
      </c>
      <c r="I78" s="20"/>
      <c r="J78" s="233"/>
      <c r="K78" s="92"/>
      <c r="L78" s="85"/>
      <c r="M78" s="85"/>
    </row>
    <row r="79" spans="1:13" s="84" customFormat="1" hidden="1">
      <c r="A79" s="183"/>
      <c r="B79" s="217"/>
      <c r="C79" s="83" t="s">
        <v>260</v>
      </c>
      <c r="D79" s="83"/>
      <c r="E79" s="217"/>
      <c r="F79" s="87">
        <v>275</v>
      </c>
      <c r="G79" s="88"/>
      <c r="H79" s="89">
        <f t="shared" si="3"/>
        <v>0</v>
      </c>
      <c r="I79" s="20"/>
      <c r="J79" s="233"/>
      <c r="K79" s="92"/>
      <c r="L79" s="85"/>
      <c r="M79" s="85"/>
    </row>
    <row r="80" spans="1:13" s="84" customFormat="1" hidden="1">
      <c r="A80" s="183"/>
      <c r="B80" s="217"/>
      <c r="C80" s="83" t="s">
        <v>259</v>
      </c>
      <c r="D80" s="83"/>
      <c r="E80" s="217"/>
      <c r="F80" s="87">
        <v>276</v>
      </c>
      <c r="G80" s="88"/>
      <c r="H80" s="89">
        <f t="shared" si="3"/>
        <v>0</v>
      </c>
      <c r="I80" s="20"/>
      <c r="J80" s="233"/>
      <c r="K80" s="92"/>
      <c r="L80" s="85"/>
      <c r="M80" s="85"/>
    </row>
    <row r="81" spans="1:13" s="84" customFormat="1" ht="75" hidden="1">
      <c r="A81" s="183"/>
      <c r="B81" s="217"/>
      <c r="C81" s="83" t="s">
        <v>258</v>
      </c>
      <c r="D81" s="83" t="s">
        <v>257</v>
      </c>
      <c r="E81" s="217"/>
      <c r="F81" s="87">
        <v>746</v>
      </c>
      <c r="G81" s="88"/>
      <c r="H81" s="89">
        <f t="shared" si="3"/>
        <v>0</v>
      </c>
      <c r="I81" s="28"/>
      <c r="J81" s="233"/>
      <c r="K81" s="92"/>
      <c r="L81" s="85"/>
      <c r="M81" s="85"/>
    </row>
    <row r="82" spans="1:13" s="84" customFormat="1" ht="90" hidden="1">
      <c r="A82" s="183"/>
      <c r="B82" s="217"/>
      <c r="C82" s="83" t="s">
        <v>256</v>
      </c>
      <c r="D82" s="83" t="s">
        <v>255</v>
      </c>
      <c r="E82" s="217"/>
      <c r="F82" s="87">
        <v>747</v>
      </c>
      <c r="G82" s="88"/>
      <c r="H82" s="89">
        <f t="shared" si="3"/>
        <v>0</v>
      </c>
      <c r="I82" s="20"/>
      <c r="J82" s="233"/>
      <c r="K82" s="92"/>
      <c r="L82" s="85"/>
      <c r="M82" s="85"/>
    </row>
    <row r="83" spans="1:13" s="84" customFormat="1" ht="153.94999999999999" customHeight="1">
      <c r="A83" s="183"/>
      <c r="B83" s="83" t="s">
        <v>254</v>
      </c>
      <c r="C83" s="83" t="s">
        <v>253</v>
      </c>
      <c r="D83" s="83" t="s">
        <v>252</v>
      </c>
      <c r="E83" s="83" t="s">
        <v>251</v>
      </c>
      <c r="F83" s="87">
        <v>277</v>
      </c>
      <c r="G83" s="88" t="s">
        <v>430</v>
      </c>
      <c r="H83" s="89">
        <f t="shared" si="3"/>
        <v>0.5</v>
      </c>
      <c r="I83" s="28">
        <f>AVERAGE(H83)</f>
        <v>0.5</v>
      </c>
      <c r="J83" s="90" t="s">
        <v>1032</v>
      </c>
      <c r="K83" s="91" t="s">
        <v>775</v>
      </c>
      <c r="L83" s="85"/>
      <c r="M83" s="85"/>
    </row>
    <row r="84" spans="1:13" s="84" customFormat="1" ht="60" hidden="1">
      <c r="A84" s="183"/>
      <c r="B84" s="83" t="s">
        <v>250</v>
      </c>
      <c r="C84" s="83" t="s">
        <v>249</v>
      </c>
      <c r="D84" s="83" t="s">
        <v>248</v>
      </c>
      <c r="E84" s="83" t="s">
        <v>247</v>
      </c>
      <c r="F84" s="87">
        <v>279</v>
      </c>
      <c r="G84" s="88"/>
      <c r="H84" s="89">
        <f t="shared" si="3"/>
        <v>0</v>
      </c>
      <c r="I84" s="20"/>
      <c r="J84" s="90"/>
      <c r="K84" s="92"/>
      <c r="L84" s="85"/>
      <c r="M84" s="85"/>
    </row>
    <row r="85" spans="1:13" s="84" customFormat="1" ht="90" hidden="1">
      <c r="A85" s="183"/>
      <c r="B85" s="217" t="s">
        <v>246</v>
      </c>
      <c r="C85" s="83" t="s">
        <v>245</v>
      </c>
      <c r="D85" s="83"/>
      <c r="E85" s="217" t="s">
        <v>244</v>
      </c>
      <c r="F85" s="87">
        <v>457</v>
      </c>
      <c r="G85" s="88"/>
      <c r="H85" s="89">
        <f t="shared" si="3"/>
        <v>0</v>
      </c>
      <c r="I85" s="20"/>
      <c r="J85" s="94"/>
      <c r="K85" s="92"/>
      <c r="L85" s="85"/>
      <c r="M85" s="85"/>
    </row>
    <row r="86" spans="1:13" s="84" customFormat="1" hidden="1">
      <c r="A86" s="183"/>
      <c r="B86" s="217"/>
      <c r="C86" s="83" t="s">
        <v>243</v>
      </c>
      <c r="D86" s="83" t="s">
        <v>242</v>
      </c>
      <c r="E86" s="217"/>
      <c r="F86" s="87">
        <v>280</v>
      </c>
      <c r="G86" s="88"/>
      <c r="H86" s="89">
        <f t="shared" si="3"/>
        <v>0</v>
      </c>
      <c r="I86" s="20"/>
      <c r="J86" s="90"/>
      <c r="K86" s="92"/>
      <c r="L86" s="85"/>
      <c r="M86" s="85"/>
    </row>
    <row r="87" spans="1:13" s="84" customFormat="1" hidden="1">
      <c r="A87" s="183"/>
      <c r="B87" s="217"/>
      <c r="C87" s="83" t="s">
        <v>241</v>
      </c>
      <c r="D87" s="83"/>
      <c r="E87" s="217"/>
      <c r="F87" s="87">
        <v>281</v>
      </c>
      <c r="G87" s="88"/>
      <c r="H87" s="89">
        <f t="shared" si="3"/>
        <v>0</v>
      </c>
      <c r="I87" s="20"/>
      <c r="J87" s="90"/>
      <c r="K87" s="92"/>
      <c r="L87" s="85"/>
      <c r="M87" s="85"/>
    </row>
    <row r="88" spans="1:13" s="84" customFormat="1" ht="30" hidden="1">
      <c r="A88" s="183"/>
      <c r="B88" s="217"/>
      <c r="C88" s="83" t="s">
        <v>240</v>
      </c>
      <c r="D88" s="83"/>
      <c r="E88" s="217"/>
      <c r="F88" s="87">
        <v>282</v>
      </c>
      <c r="G88" s="88"/>
      <c r="H88" s="89">
        <f t="shared" si="3"/>
        <v>0</v>
      </c>
      <c r="I88" s="20"/>
      <c r="J88" s="90"/>
      <c r="K88" s="92"/>
      <c r="L88" s="85"/>
      <c r="M88" s="85"/>
    </row>
    <row r="89" spans="1:13" s="84" customFormat="1" ht="105" hidden="1">
      <c r="A89" s="183"/>
      <c r="B89" s="83" t="s">
        <v>239</v>
      </c>
      <c r="C89" s="83" t="s">
        <v>238</v>
      </c>
      <c r="D89" s="83" t="s">
        <v>237</v>
      </c>
      <c r="E89" s="83" t="s">
        <v>236</v>
      </c>
      <c r="F89" s="87">
        <v>283</v>
      </c>
      <c r="G89" s="88"/>
      <c r="H89" s="89">
        <f t="shared" si="3"/>
        <v>0</v>
      </c>
      <c r="I89" s="20"/>
      <c r="J89" s="90"/>
      <c r="K89" s="92"/>
      <c r="L89" s="85"/>
      <c r="M89" s="85"/>
    </row>
    <row r="90" spans="1:13" s="84" customFormat="1" ht="75">
      <c r="A90" s="183" t="s">
        <v>235</v>
      </c>
      <c r="B90" s="217" t="s">
        <v>234</v>
      </c>
      <c r="C90" s="83" t="s">
        <v>233</v>
      </c>
      <c r="D90" s="83" t="s">
        <v>232</v>
      </c>
      <c r="E90" s="217" t="s">
        <v>231</v>
      </c>
      <c r="F90" s="87">
        <v>454</v>
      </c>
      <c r="G90" s="227" t="s">
        <v>405</v>
      </c>
      <c r="H90" s="229">
        <f t="shared" si="3"/>
        <v>0</v>
      </c>
      <c r="I90" s="195">
        <f>AVERAGE(H90,H93,H94,H95,H96,H97,H101)</f>
        <v>0.33333333333333331</v>
      </c>
      <c r="J90" s="236"/>
      <c r="K90" s="91" t="s">
        <v>775</v>
      </c>
      <c r="L90" s="224"/>
      <c r="M90" s="224"/>
    </row>
    <row r="91" spans="1:13" s="84" customFormat="1" ht="18.95" hidden="1" customHeight="1">
      <c r="A91" s="183"/>
      <c r="B91" s="217"/>
      <c r="C91" s="83" t="s">
        <v>230</v>
      </c>
      <c r="D91" s="83" t="s">
        <v>229</v>
      </c>
      <c r="E91" s="217"/>
      <c r="F91" s="87">
        <v>284</v>
      </c>
      <c r="G91" s="234"/>
      <c r="H91" s="235"/>
      <c r="I91" s="196"/>
      <c r="J91" s="237"/>
      <c r="K91" s="92"/>
      <c r="L91" s="225"/>
      <c r="M91" s="225"/>
    </row>
    <row r="92" spans="1:13" s="84" customFormat="1" ht="75">
      <c r="A92" s="183"/>
      <c r="B92" s="217"/>
      <c r="C92" s="83" t="s">
        <v>228</v>
      </c>
      <c r="D92" s="83" t="s">
        <v>227</v>
      </c>
      <c r="E92" s="217"/>
      <c r="F92" s="87">
        <v>285</v>
      </c>
      <c r="G92" s="228"/>
      <c r="H92" s="230"/>
      <c r="I92" s="196"/>
      <c r="J92" s="238"/>
      <c r="K92" s="91" t="s">
        <v>775</v>
      </c>
      <c r="L92" s="225"/>
      <c r="M92" s="225"/>
    </row>
    <row r="93" spans="1:13" s="84" customFormat="1" ht="90">
      <c r="A93" s="183"/>
      <c r="B93" s="217"/>
      <c r="C93" s="83" t="s">
        <v>226</v>
      </c>
      <c r="D93" s="83" t="s">
        <v>225</v>
      </c>
      <c r="E93" s="217"/>
      <c r="F93" s="87">
        <v>286</v>
      </c>
      <c r="G93" s="88" t="s">
        <v>429</v>
      </c>
      <c r="H93" s="89">
        <f t="shared" ref="H93:H111" si="4">IF(G93="SI",1,IF(G93="PARCIAL",0.5,IF(G93="NO APLICA","",0)))</f>
        <v>1</v>
      </c>
      <c r="I93" s="196"/>
      <c r="J93" s="90"/>
      <c r="K93" s="91" t="s">
        <v>777</v>
      </c>
      <c r="L93" s="225"/>
      <c r="M93" s="225"/>
    </row>
    <row r="94" spans="1:13" s="84" customFormat="1" ht="30">
      <c r="A94" s="183"/>
      <c r="B94" s="217"/>
      <c r="C94" s="83" t="s">
        <v>224</v>
      </c>
      <c r="D94" s="83"/>
      <c r="E94" s="217"/>
      <c r="F94" s="87">
        <v>287</v>
      </c>
      <c r="G94" s="88" t="s">
        <v>405</v>
      </c>
      <c r="H94" s="89">
        <f t="shared" si="4"/>
        <v>0</v>
      </c>
      <c r="I94" s="196"/>
      <c r="J94" s="90"/>
      <c r="K94" s="92"/>
      <c r="L94" s="225"/>
      <c r="M94" s="225"/>
    </row>
    <row r="95" spans="1:13" s="84" customFormat="1" ht="60.95" customHeight="1">
      <c r="A95" s="183"/>
      <c r="B95" s="83" t="s">
        <v>223</v>
      </c>
      <c r="C95" s="83" t="s">
        <v>222</v>
      </c>
      <c r="D95" s="83" t="s">
        <v>221</v>
      </c>
      <c r="E95" s="83" t="s">
        <v>220</v>
      </c>
      <c r="F95" s="87">
        <v>288</v>
      </c>
      <c r="G95" s="88" t="s">
        <v>431</v>
      </c>
      <c r="H95" s="89" t="str">
        <f t="shared" si="4"/>
        <v/>
      </c>
      <c r="I95" s="196"/>
      <c r="J95" s="90"/>
      <c r="K95" s="91"/>
      <c r="L95" s="225"/>
      <c r="M95" s="225"/>
    </row>
    <row r="96" spans="1:13" s="84" customFormat="1" ht="75">
      <c r="A96" s="183"/>
      <c r="B96" s="217" t="s">
        <v>219</v>
      </c>
      <c r="C96" s="83" t="s">
        <v>218</v>
      </c>
      <c r="D96" s="83" t="s">
        <v>217</v>
      </c>
      <c r="E96" s="217"/>
      <c r="F96" s="87">
        <v>289</v>
      </c>
      <c r="G96" s="88" t="s">
        <v>430</v>
      </c>
      <c r="H96" s="89">
        <f t="shared" si="4"/>
        <v>0.5</v>
      </c>
      <c r="I96" s="196"/>
      <c r="J96" s="90" t="s">
        <v>930</v>
      </c>
      <c r="K96" s="91" t="s">
        <v>775</v>
      </c>
      <c r="L96" s="225"/>
      <c r="M96" s="225"/>
    </row>
    <row r="97" spans="1:13" s="84" customFormat="1" ht="60">
      <c r="A97" s="183"/>
      <c r="B97" s="217"/>
      <c r="C97" s="83" t="s">
        <v>216</v>
      </c>
      <c r="D97" s="83"/>
      <c r="E97" s="217"/>
      <c r="F97" s="87">
        <v>290</v>
      </c>
      <c r="G97" s="88" t="s">
        <v>430</v>
      </c>
      <c r="H97" s="89">
        <f t="shared" si="4"/>
        <v>0.5</v>
      </c>
      <c r="I97" s="196"/>
      <c r="J97" s="90" t="s">
        <v>931</v>
      </c>
      <c r="K97" s="92"/>
      <c r="L97" s="225"/>
      <c r="M97" s="225"/>
    </row>
    <row r="98" spans="1:13" s="84" customFormat="1" ht="32.1" hidden="1" customHeight="1">
      <c r="A98" s="183"/>
      <c r="B98" s="217" t="s">
        <v>215</v>
      </c>
      <c r="C98" s="83" t="s">
        <v>214</v>
      </c>
      <c r="D98" s="83"/>
      <c r="E98" s="217" t="s">
        <v>213</v>
      </c>
      <c r="F98" s="87">
        <v>291</v>
      </c>
      <c r="G98" s="88"/>
      <c r="H98" s="89">
        <f t="shared" si="4"/>
        <v>0</v>
      </c>
      <c r="I98" s="196"/>
      <c r="J98" s="90"/>
      <c r="K98" s="92"/>
      <c r="L98" s="225"/>
      <c r="M98" s="225"/>
    </row>
    <row r="99" spans="1:13" s="84" customFormat="1" ht="48" hidden="1" customHeight="1">
      <c r="A99" s="183"/>
      <c r="B99" s="217"/>
      <c r="C99" s="83" t="s">
        <v>212</v>
      </c>
      <c r="D99" s="83"/>
      <c r="E99" s="217"/>
      <c r="F99" s="87">
        <v>292</v>
      </c>
      <c r="G99" s="88"/>
      <c r="H99" s="89">
        <f t="shared" si="4"/>
        <v>0</v>
      </c>
      <c r="I99" s="196"/>
      <c r="J99" s="90"/>
      <c r="K99" s="92"/>
      <c r="L99" s="225"/>
      <c r="M99" s="225"/>
    </row>
    <row r="100" spans="1:13" s="84" customFormat="1" ht="48" hidden="1" customHeight="1">
      <c r="A100" s="183"/>
      <c r="B100" s="217"/>
      <c r="C100" s="83" t="s">
        <v>211</v>
      </c>
      <c r="D100" s="83"/>
      <c r="E100" s="217"/>
      <c r="F100" s="87">
        <v>293</v>
      </c>
      <c r="G100" s="88"/>
      <c r="H100" s="89">
        <f t="shared" si="4"/>
        <v>0</v>
      </c>
      <c r="I100" s="196"/>
      <c r="J100" s="90"/>
      <c r="K100" s="92"/>
      <c r="L100" s="225"/>
      <c r="M100" s="225"/>
    </row>
    <row r="101" spans="1:13" s="84" customFormat="1" ht="45.95" customHeight="1">
      <c r="A101" s="183"/>
      <c r="B101" s="83" t="s">
        <v>210</v>
      </c>
      <c r="C101" s="83" t="s">
        <v>209</v>
      </c>
      <c r="D101" s="83" t="s">
        <v>208</v>
      </c>
      <c r="E101" s="83" t="s">
        <v>207</v>
      </c>
      <c r="F101" s="87">
        <v>455</v>
      </c>
      <c r="G101" s="88" t="s">
        <v>405</v>
      </c>
      <c r="H101" s="89">
        <f t="shared" si="4"/>
        <v>0</v>
      </c>
      <c r="I101" s="197"/>
      <c r="J101" s="90" t="s">
        <v>932</v>
      </c>
      <c r="K101" s="92"/>
      <c r="L101" s="226"/>
      <c r="M101" s="226"/>
    </row>
    <row r="102" spans="1:13" s="84" customFormat="1" ht="105" hidden="1">
      <c r="A102" s="183"/>
      <c r="B102" s="217" t="s">
        <v>206</v>
      </c>
      <c r="C102" s="83" t="s">
        <v>205</v>
      </c>
      <c r="D102" s="83" t="s">
        <v>204</v>
      </c>
      <c r="E102" s="217"/>
      <c r="F102" s="87">
        <v>456</v>
      </c>
      <c r="G102" s="88"/>
      <c r="H102" s="89">
        <f t="shared" si="4"/>
        <v>0</v>
      </c>
      <c r="I102" s="20"/>
      <c r="J102" s="94"/>
      <c r="K102" s="92"/>
      <c r="L102" s="85"/>
      <c r="M102" s="85"/>
    </row>
    <row r="103" spans="1:13" s="84" customFormat="1" hidden="1">
      <c r="A103" s="183"/>
      <c r="B103" s="217"/>
      <c r="C103" s="83" t="s">
        <v>203</v>
      </c>
      <c r="D103" s="83"/>
      <c r="E103" s="217"/>
      <c r="F103" s="87">
        <v>295</v>
      </c>
      <c r="G103" s="88"/>
      <c r="H103" s="89">
        <f t="shared" si="4"/>
        <v>0</v>
      </c>
      <c r="I103" s="20"/>
      <c r="J103" s="90"/>
      <c r="K103" s="92"/>
      <c r="L103" s="85"/>
      <c r="M103" s="85"/>
    </row>
    <row r="104" spans="1:13" s="84" customFormat="1" hidden="1">
      <c r="A104" s="183"/>
      <c r="B104" s="217"/>
      <c r="C104" s="83" t="s">
        <v>202</v>
      </c>
      <c r="D104" s="83"/>
      <c r="E104" s="217"/>
      <c r="F104" s="87">
        <v>296</v>
      </c>
      <c r="G104" s="88"/>
      <c r="H104" s="89">
        <f t="shared" si="4"/>
        <v>0</v>
      </c>
      <c r="I104" s="20"/>
      <c r="J104" s="90"/>
      <c r="K104" s="92"/>
      <c r="L104" s="85"/>
      <c r="M104" s="85"/>
    </row>
    <row r="105" spans="1:13" s="84" customFormat="1" hidden="1">
      <c r="A105" s="183"/>
      <c r="B105" s="217"/>
      <c r="C105" s="83" t="s">
        <v>201</v>
      </c>
      <c r="D105" s="83"/>
      <c r="E105" s="217"/>
      <c r="F105" s="87">
        <v>297</v>
      </c>
      <c r="G105" s="88"/>
      <c r="H105" s="89">
        <f t="shared" si="4"/>
        <v>0</v>
      </c>
      <c r="I105" s="20"/>
      <c r="J105" s="90"/>
      <c r="K105" s="92"/>
      <c r="L105" s="85"/>
      <c r="M105" s="85"/>
    </row>
    <row r="106" spans="1:13" s="84" customFormat="1" hidden="1">
      <c r="A106" s="183"/>
      <c r="B106" s="217"/>
      <c r="C106" s="83" t="s">
        <v>200</v>
      </c>
      <c r="D106" s="83"/>
      <c r="E106" s="217"/>
      <c r="F106" s="87">
        <v>298</v>
      </c>
      <c r="G106" s="88"/>
      <c r="H106" s="89">
        <f t="shared" si="4"/>
        <v>0</v>
      </c>
      <c r="I106" s="20"/>
      <c r="J106" s="90"/>
      <c r="K106" s="92"/>
      <c r="L106" s="85"/>
      <c r="M106" s="85"/>
    </row>
    <row r="107" spans="1:13" s="84" customFormat="1" ht="96" customHeight="1">
      <c r="A107" s="183" t="s">
        <v>199</v>
      </c>
      <c r="B107" s="83" t="s">
        <v>198</v>
      </c>
      <c r="C107" s="83" t="s">
        <v>197</v>
      </c>
      <c r="D107" s="83" t="s">
        <v>196</v>
      </c>
      <c r="E107" s="83" t="s">
        <v>195</v>
      </c>
      <c r="F107" s="87">
        <v>300</v>
      </c>
      <c r="G107" s="88" t="s">
        <v>429</v>
      </c>
      <c r="H107" s="89">
        <f t="shared" si="4"/>
        <v>1</v>
      </c>
      <c r="I107" s="184">
        <f>AVERAGE(H107,H108,H110)</f>
        <v>0.83333333333333337</v>
      </c>
      <c r="J107" s="90"/>
      <c r="K107" s="91" t="s">
        <v>777</v>
      </c>
      <c r="L107" s="224"/>
      <c r="M107" s="224"/>
    </row>
    <row r="108" spans="1:13" s="84" customFormat="1" ht="75">
      <c r="A108" s="183"/>
      <c r="B108" s="83" t="s">
        <v>194</v>
      </c>
      <c r="C108" s="83" t="s">
        <v>193</v>
      </c>
      <c r="D108" s="83"/>
      <c r="E108" s="83" t="s">
        <v>192</v>
      </c>
      <c r="F108" s="87">
        <v>301</v>
      </c>
      <c r="G108" s="88" t="s">
        <v>430</v>
      </c>
      <c r="H108" s="89">
        <f t="shared" si="4"/>
        <v>0.5</v>
      </c>
      <c r="I108" s="184"/>
      <c r="J108" s="90"/>
      <c r="K108" s="91" t="s">
        <v>776</v>
      </c>
      <c r="L108" s="225"/>
      <c r="M108" s="225"/>
    </row>
    <row r="109" spans="1:13" s="84" customFormat="1" ht="150" hidden="1" customHeight="1">
      <c r="A109" s="183"/>
      <c r="B109" s="83" t="s">
        <v>191</v>
      </c>
      <c r="C109" s="83" t="s">
        <v>190</v>
      </c>
      <c r="D109" s="83" t="s">
        <v>189</v>
      </c>
      <c r="E109" s="83" t="s">
        <v>188</v>
      </c>
      <c r="F109" s="87">
        <v>302</v>
      </c>
      <c r="G109" s="88"/>
      <c r="H109" s="89">
        <f t="shared" si="4"/>
        <v>0</v>
      </c>
      <c r="I109" s="184"/>
      <c r="J109" s="90"/>
      <c r="K109" s="92"/>
      <c r="L109" s="225"/>
      <c r="M109" s="225"/>
    </row>
    <row r="110" spans="1:13" s="84" customFormat="1" ht="108" customHeight="1">
      <c r="A110" s="183"/>
      <c r="B110" s="83" t="s">
        <v>187</v>
      </c>
      <c r="C110" s="83" t="s">
        <v>186</v>
      </c>
      <c r="D110" s="83" t="s">
        <v>185</v>
      </c>
      <c r="E110" s="83" t="s">
        <v>184</v>
      </c>
      <c r="F110" s="87">
        <v>303</v>
      </c>
      <c r="G110" s="88" t="s">
        <v>429</v>
      </c>
      <c r="H110" s="89">
        <f t="shared" si="4"/>
        <v>1</v>
      </c>
      <c r="I110" s="184"/>
      <c r="J110" s="96" t="s">
        <v>933</v>
      </c>
      <c r="K110" s="91" t="s">
        <v>775</v>
      </c>
      <c r="L110" s="226"/>
      <c r="M110" s="226"/>
    </row>
    <row r="111" spans="1:13" s="84" customFormat="1" ht="153" customHeight="1">
      <c r="A111" s="183" t="s">
        <v>183</v>
      </c>
      <c r="B111" s="217" t="s">
        <v>182</v>
      </c>
      <c r="C111" s="83" t="s">
        <v>181</v>
      </c>
      <c r="D111" s="83" t="s">
        <v>176</v>
      </c>
      <c r="E111" s="217" t="s">
        <v>180</v>
      </c>
      <c r="F111" s="87">
        <v>452</v>
      </c>
      <c r="G111" s="227" t="s">
        <v>430</v>
      </c>
      <c r="H111" s="229">
        <f t="shared" si="4"/>
        <v>0.5</v>
      </c>
      <c r="I111" s="184">
        <f>AVERAGE(H111,H113,H114,H115)</f>
        <v>0.5</v>
      </c>
      <c r="J111" s="236" t="s">
        <v>1033</v>
      </c>
      <c r="K111" s="171" t="s">
        <v>774</v>
      </c>
      <c r="L111" s="224"/>
      <c r="M111" s="224"/>
    </row>
    <row r="112" spans="1:13" s="84" customFormat="1" ht="149.1" customHeight="1">
      <c r="A112" s="183"/>
      <c r="B112" s="217"/>
      <c r="C112" s="83" t="s">
        <v>179</v>
      </c>
      <c r="D112" s="83" t="s">
        <v>178</v>
      </c>
      <c r="E112" s="217"/>
      <c r="F112" s="87">
        <v>305</v>
      </c>
      <c r="G112" s="228"/>
      <c r="H112" s="230"/>
      <c r="I112" s="184"/>
      <c r="J112" s="238"/>
      <c r="K112" s="172"/>
      <c r="L112" s="225"/>
      <c r="M112" s="225"/>
    </row>
    <row r="113" spans="1:13" s="84" customFormat="1" ht="150" customHeight="1">
      <c r="A113" s="183"/>
      <c r="B113" s="217"/>
      <c r="C113" s="83" t="s">
        <v>177</v>
      </c>
      <c r="D113" s="83" t="s">
        <v>176</v>
      </c>
      <c r="E113" s="217"/>
      <c r="F113" s="87">
        <v>306</v>
      </c>
      <c r="G113" s="88" t="s">
        <v>430</v>
      </c>
      <c r="H113" s="89">
        <f>IF(G113="SI",1,IF(G113="PARCIAL",0.5,IF(G113="NO APLICA","",0)))</f>
        <v>0.5</v>
      </c>
      <c r="I113" s="184"/>
      <c r="J113" s="97"/>
      <c r="K113" s="172"/>
      <c r="L113" s="225"/>
      <c r="M113" s="225"/>
    </row>
    <row r="114" spans="1:13" s="84" customFormat="1">
      <c r="A114" s="183"/>
      <c r="B114" s="217"/>
      <c r="C114" s="83" t="s">
        <v>175</v>
      </c>
      <c r="D114" s="83"/>
      <c r="E114" s="217"/>
      <c r="F114" s="87">
        <v>307</v>
      </c>
      <c r="G114" s="88" t="s">
        <v>405</v>
      </c>
      <c r="H114" s="89">
        <f>IF(G114="SI",1,IF(G114="PARCIAL",0.5,IF(G114="NO APLICA","",0)))</f>
        <v>0</v>
      </c>
      <c r="I114" s="184"/>
      <c r="J114" s="96" t="s">
        <v>773</v>
      </c>
      <c r="K114" s="172"/>
      <c r="L114" s="225"/>
      <c r="M114" s="225"/>
    </row>
    <row r="115" spans="1:13" s="84" customFormat="1" ht="47.1" customHeight="1">
      <c r="A115" s="183"/>
      <c r="B115" s="217"/>
      <c r="C115" s="83" t="s">
        <v>174</v>
      </c>
      <c r="D115" s="83"/>
      <c r="E115" s="217"/>
      <c r="F115" s="87">
        <v>308</v>
      </c>
      <c r="G115" s="88" t="s">
        <v>429</v>
      </c>
      <c r="H115" s="89">
        <f>IF(G115="SI",1,IF(G115="PARCIAL",0.5,IF(G115="NO APLICA","",0)))</f>
        <v>1</v>
      </c>
      <c r="I115" s="184"/>
      <c r="J115" s="97"/>
      <c r="K115" s="173"/>
      <c r="L115" s="226"/>
      <c r="M115" s="226"/>
    </row>
    <row r="116" spans="1:13" s="84" customFormat="1" ht="138.94999999999999" hidden="1" customHeight="1">
      <c r="A116" s="183" t="s">
        <v>173</v>
      </c>
      <c r="B116" s="83" t="s">
        <v>172</v>
      </c>
      <c r="C116" s="83" t="s">
        <v>171</v>
      </c>
      <c r="D116" s="83"/>
      <c r="E116" s="83"/>
      <c r="F116" s="87">
        <v>748</v>
      </c>
      <c r="G116" s="88"/>
      <c r="H116" s="89">
        <f>IF(G116="SI",1,IF(G116="PARCIAL",0.5,IF(G116="NO APLICA","",0)))</f>
        <v>0</v>
      </c>
      <c r="I116" s="184">
        <f>AVERAGE(H117,H119,H120,H121,H122,H123,H124,H125,H126,H127,H129,H130,H131,H132,H133,H134,H135,H136,H137,H138,H139,H140,H141,H142,H143,H145,H146,H147,H148,H149,H150,H151,H152,H153,H154,)</f>
        <v>0.19444444444444445</v>
      </c>
      <c r="J116" s="94"/>
      <c r="K116" s="92"/>
      <c r="L116" s="85"/>
      <c r="M116" s="85"/>
    </row>
    <row r="117" spans="1:13" s="84" customFormat="1" ht="80.099999999999994" customHeight="1">
      <c r="A117" s="183"/>
      <c r="B117" s="217" t="s">
        <v>170</v>
      </c>
      <c r="C117" s="83" t="s">
        <v>169</v>
      </c>
      <c r="D117" s="83" t="s">
        <v>168</v>
      </c>
      <c r="E117" s="217" t="s">
        <v>167</v>
      </c>
      <c r="F117" s="87">
        <v>439</v>
      </c>
      <c r="G117" s="227" t="s">
        <v>405</v>
      </c>
      <c r="H117" s="229">
        <f>IF(G117="SI",1,IF(G117="PARCIAL",0.5,IF(G117="NO APLICA","",0)))</f>
        <v>0</v>
      </c>
      <c r="I117" s="184"/>
      <c r="J117" s="236" t="s">
        <v>934</v>
      </c>
      <c r="K117" s="171" t="s">
        <v>772</v>
      </c>
      <c r="L117" s="224"/>
      <c r="M117" s="224"/>
    </row>
    <row r="118" spans="1:13" s="84" customFormat="1" ht="30">
      <c r="A118" s="183"/>
      <c r="B118" s="217"/>
      <c r="C118" s="83" t="s">
        <v>158</v>
      </c>
      <c r="D118" s="83"/>
      <c r="E118" s="217"/>
      <c r="F118" s="87">
        <v>310</v>
      </c>
      <c r="G118" s="228"/>
      <c r="H118" s="230"/>
      <c r="I118" s="184"/>
      <c r="J118" s="237"/>
      <c r="K118" s="172"/>
      <c r="L118" s="225"/>
      <c r="M118" s="225"/>
    </row>
    <row r="119" spans="1:13" s="84" customFormat="1" ht="30">
      <c r="A119" s="183"/>
      <c r="B119" s="217"/>
      <c r="C119" s="83" t="s">
        <v>157</v>
      </c>
      <c r="D119" s="83"/>
      <c r="E119" s="217"/>
      <c r="F119" s="87">
        <v>440</v>
      </c>
      <c r="G119" s="88" t="s">
        <v>405</v>
      </c>
      <c r="H119" s="89">
        <f t="shared" ref="H119:H127" si="5">IF(G119="SI",1,IF(G119="PARCIAL",0.5,IF(G119="NO APLICA","",0)))</f>
        <v>0</v>
      </c>
      <c r="I119" s="184"/>
      <c r="J119" s="237"/>
      <c r="K119" s="172"/>
      <c r="L119" s="225"/>
      <c r="M119" s="225"/>
    </row>
    <row r="120" spans="1:13" s="84" customFormat="1" ht="17.100000000000001" customHeight="1">
      <c r="A120" s="183"/>
      <c r="B120" s="217"/>
      <c r="C120" s="83" t="s">
        <v>156</v>
      </c>
      <c r="D120" s="83"/>
      <c r="E120" s="217"/>
      <c r="F120" s="87">
        <v>311</v>
      </c>
      <c r="G120" s="88" t="s">
        <v>405</v>
      </c>
      <c r="H120" s="89">
        <f t="shared" si="5"/>
        <v>0</v>
      </c>
      <c r="I120" s="184"/>
      <c r="J120" s="237"/>
      <c r="K120" s="172"/>
      <c r="L120" s="225"/>
      <c r="M120" s="225"/>
    </row>
    <row r="121" spans="1:13" s="84" customFormat="1" ht="30">
      <c r="A121" s="183"/>
      <c r="B121" s="217"/>
      <c r="C121" s="83" t="s">
        <v>166</v>
      </c>
      <c r="D121" s="83"/>
      <c r="E121" s="217"/>
      <c r="F121" s="87">
        <v>312</v>
      </c>
      <c r="G121" s="88" t="s">
        <v>405</v>
      </c>
      <c r="H121" s="89">
        <f t="shared" si="5"/>
        <v>0</v>
      </c>
      <c r="I121" s="184"/>
      <c r="J121" s="237"/>
      <c r="K121" s="172"/>
      <c r="L121" s="225"/>
      <c r="M121" s="225"/>
    </row>
    <row r="122" spans="1:13" s="84" customFormat="1">
      <c r="A122" s="183"/>
      <c r="B122" s="217"/>
      <c r="C122" s="83" t="s">
        <v>154</v>
      </c>
      <c r="D122" s="83"/>
      <c r="E122" s="217"/>
      <c r="F122" s="87">
        <v>313</v>
      </c>
      <c r="G122" s="88" t="s">
        <v>405</v>
      </c>
      <c r="H122" s="89">
        <f t="shared" si="5"/>
        <v>0</v>
      </c>
      <c r="I122" s="184"/>
      <c r="J122" s="237"/>
      <c r="K122" s="172"/>
      <c r="L122" s="225"/>
      <c r="M122" s="225"/>
    </row>
    <row r="123" spans="1:13" s="84" customFormat="1" ht="30">
      <c r="A123" s="183"/>
      <c r="B123" s="217"/>
      <c r="C123" s="83" t="s">
        <v>153</v>
      </c>
      <c r="D123" s="83"/>
      <c r="E123" s="217"/>
      <c r="F123" s="87">
        <v>314</v>
      </c>
      <c r="G123" s="88" t="s">
        <v>405</v>
      </c>
      <c r="H123" s="89">
        <f t="shared" si="5"/>
        <v>0</v>
      </c>
      <c r="I123" s="184"/>
      <c r="J123" s="237"/>
      <c r="K123" s="172"/>
      <c r="L123" s="225"/>
      <c r="M123" s="225"/>
    </row>
    <row r="124" spans="1:13" s="84" customFormat="1" ht="30">
      <c r="A124" s="183"/>
      <c r="B124" s="217"/>
      <c r="C124" s="83" t="s">
        <v>165</v>
      </c>
      <c r="D124" s="83"/>
      <c r="E124" s="217"/>
      <c r="F124" s="87">
        <v>315</v>
      </c>
      <c r="G124" s="88" t="s">
        <v>405</v>
      </c>
      <c r="H124" s="89">
        <f t="shared" si="5"/>
        <v>0</v>
      </c>
      <c r="I124" s="184"/>
      <c r="J124" s="237"/>
      <c r="K124" s="172"/>
      <c r="L124" s="225"/>
      <c r="M124" s="225"/>
    </row>
    <row r="125" spans="1:13" s="84" customFormat="1">
      <c r="A125" s="183"/>
      <c r="B125" s="217"/>
      <c r="C125" s="83" t="s">
        <v>164</v>
      </c>
      <c r="D125" s="83"/>
      <c r="E125" s="217"/>
      <c r="F125" s="87">
        <v>316</v>
      </c>
      <c r="G125" s="88" t="s">
        <v>405</v>
      </c>
      <c r="H125" s="89">
        <f t="shared" si="5"/>
        <v>0</v>
      </c>
      <c r="I125" s="184"/>
      <c r="J125" s="237"/>
      <c r="K125" s="172"/>
      <c r="L125" s="225"/>
      <c r="M125" s="225"/>
    </row>
    <row r="126" spans="1:13" s="84" customFormat="1" ht="83.1" customHeight="1">
      <c r="A126" s="183"/>
      <c r="B126" s="217"/>
      <c r="C126" s="83" t="s">
        <v>163</v>
      </c>
      <c r="D126" s="83"/>
      <c r="E126" s="217"/>
      <c r="F126" s="87">
        <v>441</v>
      </c>
      <c r="G126" s="88" t="s">
        <v>405</v>
      </c>
      <c r="H126" s="89">
        <f t="shared" si="5"/>
        <v>0</v>
      </c>
      <c r="I126" s="184"/>
      <c r="J126" s="238"/>
      <c r="K126" s="173"/>
      <c r="L126" s="226"/>
      <c r="M126" s="226"/>
    </row>
    <row r="127" spans="1:13" s="84" customFormat="1" ht="153.94999999999999" customHeight="1">
      <c r="A127" s="183"/>
      <c r="B127" s="217" t="s">
        <v>162</v>
      </c>
      <c r="C127" s="83" t="s">
        <v>161</v>
      </c>
      <c r="D127" s="83" t="s">
        <v>160</v>
      </c>
      <c r="E127" s="217" t="s">
        <v>159</v>
      </c>
      <c r="F127" s="87">
        <v>459</v>
      </c>
      <c r="G127" s="227" t="s">
        <v>405</v>
      </c>
      <c r="H127" s="229">
        <f t="shared" si="5"/>
        <v>0</v>
      </c>
      <c r="I127" s="184"/>
      <c r="J127" s="236" t="s">
        <v>1034</v>
      </c>
      <c r="K127" s="239"/>
      <c r="L127" s="218"/>
      <c r="M127" s="218"/>
    </row>
    <row r="128" spans="1:13" s="84" customFormat="1" ht="30">
      <c r="A128" s="183"/>
      <c r="B128" s="217"/>
      <c r="C128" s="83" t="s">
        <v>158</v>
      </c>
      <c r="D128" s="83"/>
      <c r="E128" s="217"/>
      <c r="F128" s="87">
        <v>460</v>
      </c>
      <c r="G128" s="228"/>
      <c r="H128" s="230"/>
      <c r="I128" s="184"/>
      <c r="J128" s="238"/>
      <c r="K128" s="240"/>
      <c r="L128" s="219"/>
      <c r="M128" s="219"/>
    </row>
    <row r="129" spans="1:13" s="84" customFormat="1" ht="30">
      <c r="A129" s="183"/>
      <c r="B129" s="217"/>
      <c r="C129" s="83" t="s">
        <v>157</v>
      </c>
      <c r="D129" s="83"/>
      <c r="E129" s="217"/>
      <c r="F129" s="87">
        <v>461</v>
      </c>
      <c r="G129" s="88" t="s">
        <v>405</v>
      </c>
      <c r="H129" s="89">
        <f t="shared" ref="H129:H143" si="6">IF(G129="SI",1,IF(G129="PARCIAL",0.5,IF(G129="NO APLICA","",0)))</f>
        <v>0</v>
      </c>
      <c r="I129" s="184"/>
      <c r="J129" s="90"/>
      <c r="K129" s="240"/>
      <c r="L129" s="219"/>
      <c r="M129" s="219"/>
    </row>
    <row r="130" spans="1:13" s="84" customFormat="1" ht="30">
      <c r="A130" s="183"/>
      <c r="B130" s="217"/>
      <c r="C130" s="83" t="s">
        <v>156</v>
      </c>
      <c r="D130" s="83"/>
      <c r="E130" s="217"/>
      <c r="F130" s="87">
        <v>462</v>
      </c>
      <c r="G130" s="88" t="s">
        <v>405</v>
      </c>
      <c r="H130" s="89">
        <f t="shared" si="6"/>
        <v>0</v>
      </c>
      <c r="I130" s="184"/>
      <c r="J130" s="90"/>
      <c r="K130" s="240"/>
      <c r="L130" s="219"/>
      <c r="M130" s="219"/>
    </row>
    <row r="131" spans="1:13" s="84" customFormat="1">
      <c r="A131" s="183"/>
      <c r="B131" s="217"/>
      <c r="C131" s="83" t="s">
        <v>155</v>
      </c>
      <c r="D131" s="83"/>
      <c r="E131" s="217"/>
      <c r="F131" s="87">
        <v>463</v>
      </c>
      <c r="G131" s="88" t="s">
        <v>405</v>
      </c>
      <c r="H131" s="89">
        <f t="shared" si="6"/>
        <v>0</v>
      </c>
      <c r="I131" s="184"/>
      <c r="J131" s="90"/>
      <c r="K131" s="240"/>
      <c r="L131" s="219"/>
      <c r="M131" s="219"/>
    </row>
    <row r="132" spans="1:13" s="84" customFormat="1">
      <c r="A132" s="183"/>
      <c r="B132" s="217"/>
      <c r="C132" s="83" t="s">
        <v>154</v>
      </c>
      <c r="D132" s="83"/>
      <c r="E132" s="217"/>
      <c r="F132" s="87">
        <v>464</v>
      </c>
      <c r="G132" s="88" t="s">
        <v>405</v>
      </c>
      <c r="H132" s="89">
        <f t="shared" si="6"/>
        <v>0</v>
      </c>
      <c r="I132" s="184"/>
      <c r="J132" s="90"/>
      <c r="K132" s="240"/>
      <c r="L132" s="219"/>
      <c r="M132" s="219"/>
    </row>
    <row r="133" spans="1:13" s="84" customFormat="1" ht="30">
      <c r="A133" s="183"/>
      <c r="B133" s="217"/>
      <c r="C133" s="83" t="s">
        <v>153</v>
      </c>
      <c r="D133" s="83"/>
      <c r="E133" s="217"/>
      <c r="F133" s="87">
        <v>465</v>
      </c>
      <c r="G133" s="88" t="s">
        <v>405</v>
      </c>
      <c r="H133" s="89">
        <f t="shared" si="6"/>
        <v>0</v>
      </c>
      <c r="I133" s="184"/>
      <c r="J133" s="90"/>
      <c r="K133" s="240"/>
      <c r="L133" s="219"/>
      <c r="M133" s="219"/>
    </row>
    <row r="134" spans="1:13" s="84" customFormat="1">
      <c r="A134" s="183"/>
      <c r="B134" s="217"/>
      <c r="C134" s="83" t="s">
        <v>152</v>
      </c>
      <c r="D134" s="83"/>
      <c r="E134" s="217"/>
      <c r="F134" s="87">
        <v>466</v>
      </c>
      <c r="G134" s="88" t="s">
        <v>405</v>
      </c>
      <c r="H134" s="89">
        <f t="shared" si="6"/>
        <v>0</v>
      </c>
      <c r="I134" s="184"/>
      <c r="J134" s="90"/>
      <c r="K134" s="240"/>
      <c r="L134" s="219"/>
      <c r="M134" s="219"/>
    </row>
    <row r="135" spans="1:13" s="84" customFormat="1" ht="30">
      <c r="A135" s="183"/>
      <c r="B135" s="217"/>
      <c r="C135" s="83" t="s">
        <v>151</v>
      </c>
      <c r="D135" s="83"/>
      <c r="E135" s="217"/>
      <c r="F135" s="87">
        <v>467</v>
      </c>
      <c r="G135" s="88" t="s">
        <v>405</v>
      </c>
      <c r="H135" s="89">
        <f t="shared" si="6"/>
        <v>0</v>
      </c>
      <c r="I135" s="184"/>
      <c r="J135" s="90"/>
      <c r="K135" s="240"/>
      <c r="L135" s="219"/>
      <c r="M135" s="219"/>
    </row>
    <row r="136" spans="1:13" s="84" customFormat="1">
      <c r="A136" s="183"/>
      <c r="B136" s="217"/>
      <c r="C136" s="83" t="s">
        <v>150</v>
      </c>
      <c r="D136" s="83"/>
      <c r="E136" s="217"/>
      <c r="F136" s="87">
        <v>468</v>
      </c>
      <c r="G136" s="88" t="s">
        <v>405</v>
      </c>
      <c r="H136" s="89">
        <f t="shared" si="6"/>
        <v>0</v>
      </c>
      <c r="I136" s="184"/>
      <c r="J136" s="90"/>
      <c r="K136" s="240"/>
      <c r="L136" s="219"/>
      <c r="M136" s="219"/>
    </row>
    <row r="137" spans="1:13" s="84" customFormat="1">
      <c r="A137" s="183"/>
      <c r="B137" s="217"/>
      <c r="C137" s="83" t="s">
        <v>149</v>
      </c>
      <c r="D137" s="83"/>
      <c r="E137" s="217"/>
      <c r="F137" s="87">
        <v>470</v>
      </c>
      <c r="G137" s="88" t="s">
        <v>405</v>
      </c>
      <c r="H137" s="89">
        <f t="shared" si="6"/>
        <v>0</v>
      </c>
      <c r="I137" s="184"/>
      <c r="J137" s="90"/>
      <c r="K137" s="240"/>
      <c r="L137" s="219"/>
      <c r="M137" s="219"/>
    </row>
    <row r="138" spans="1:13" s="84" customFormat="1">
      <c r="A138" s="183"/>
      <c r="B138" s="217"/>
      <c r="C138" s="83" t="s">
        <v>148</v>
      </c>
      <c r="D138" s="83"/>
      <c r="E138" s="217"/>
      <c r="F138" s="87">
        <v>471</v>
      </c>
      <c r="G138" s="88" t="s">
        <v>405</v>
      </c>
      <c r="H138" s="89">
        <f t="shared" si="6"/>
        <v>0</v>
      </c>
      <c r="I138" s="184"/>
      <c r="J138" s="90"/>
      <c r="K138" s="240"/>
      <c r="L138" s="219"/>
      <c r="M138" s="219"/>
    </row>
    <row r="139" spans="1:13" s="84" customFormat="1">
      <c r="A139" s="183"/>
      <c r="B139" s="217"/>
      <c r="C139" s="83" t="s">
        <v>147</v>
      </c>
      <c r="D139" s="83"/>
      <c r="E139" s="217"/>
      <c r="F139" s="87">
        <v>472</v>
      </c>
      <c r="G139" s="88" t="s">
        <v>405</v>
      </c>
      <c r="H139" s="89">
        <f t="shared" si="6"/>
        <v>0</v>
      </c>
      <c r="I139" s="184"/>
      <c r="J139" s="90"/>
      <c r="K139" s="240"/>
      <c r="L139" s="219"/>
      <c r="M139" s="219"/>
    </row>
    <row r="140" spans="1:13" s="84" customFormat="1">
      <c r="A140" s="183"/>
      <c r="B140" s="217"/>
      <c r="C140" s="83" t="s">
        <v>146</v>
      </c>
      <c r="D140" s="83"/>
      <c r="E140" s="217"/>
      <c r="F140" s="87">
        <v>473</v>
      </c>
      <c r="G140" s="88" t="s">
        <v>405</v>
      </c>
      <c r="H140" s="89">
        <f t="shared" si="6"/>
        <v>0</v>
      </c>
      <c r="I140" s="184"/>
      <c r="J140" s="90"/>
      <c r="K140" s="240"/>
      <c r="L140" s="219"/>
      <c r="M140" s="219"/>
    </row>
    <row r="141" spans="1:13" s="84" customFormat="1">
      <c r="A141" s="183"/>
      <c r="B141" s="217"/>
      <c r="C141" s="83" t="s">
        <v>145</v>
      </c>
      <c r="D141" s="83"/>
      <c r="E141" s="217"/>
      <c r="F141" s="87">
        <v>474</v>
      </c>
      <c r="G141" s="88" t="s">
        <v>405</v>
      </c>
      <c r="H141" s="89">
        <f t="shared" si="6"/>
        <v>0</v>
      </c>
      <c r="I141" s="184"/>
      <c r="J141" s="90"/>
      <c r="K141" s="240"/>
      <c r="L141" s="219"/>
      <c r="M141" s="219"/>
    </row>
    <row r="142" spans="1:13" s="84" customFormat="1" ht="77.099999999999994" customHeight="1">
      <c r="A142" s="183"/>
      <c r="B142" s="217"/>
      <c r="C142" s="83" t="s">
        <v>144</v>
      </c>
      <c r="D142" s="83"/>
      <c r="E142" s="217"/>
      <c r="F142" s="87">
        <v>475</v>
      </c>
      <c r="G142" s="88" t="s">
        <v>405</v>
      </c>
      <c r="H142" s="89">
        <f t="shared" si="6"/>
        <v>0</v>
      </c>
      <c r="I142" s="184"/>
      <c r="J142" s="90" t="s">
        <v>935</v>
      </c>
      <c r="K142" s="241"/>
      <c r="L142" s="220"/>
      <c r="M142" s="220"/>
    </row>
    <row r="143" spans="1:13" s="84" customFormat="1" ht="81" customHeight="1">
      <c r="A143" s="183"/>
      <c r="B143" s="217" t="s">
        <v>143</v>
      </c>
      <c r="C143" s="83" t="s">
        <v>142</v>
      </c>
      <c r="D143" s="83" t="s">
        <v>135</v>
      </c>
      <c r="E143" s="217" t="s">
        <v>141</v>
      </c>
      <c r="F143" s="87">
        <v>446</v>
      </c>
      <c r="G143" s="227" t="s">
        <v>429</v>
      </c>
      <c r="H143" s="229">
        <f t="shared" si="6"/>
        <v>1</v>
      </c>
      <c r="I143" s="184"/>
      <c r="J143" s="236"/>
      <c r="K143" s="242" t="s">
        <v>772</v>
      </c>
      <c r="L143" s="224"/>
      <c r="M143" s="224"/>
    </row>
    <row r="144" spans="1:13" s="84" customFormat="1" ht="78" customHeight="1">
      <c r="A144" s="183"/>
      <c r="B144" s="217"/>
      <c r="C144" s="83" t="s">
        <v>140</v>
      </c>
      <c r="D144" s="83" t="s">
        <v>135</v>
      </c>
      <c r="E144" s="217"/>
      <c r="F144" s="87">
        <v>330</v>
      </c>
      <c r="G144" s="228"/>
      <c r="H144" s="230"/>
      <c r="I144" s="184"/>
      <c r="J144" s="238"/>
      <c r="K144" s="243"/>
      <c r="L144" s="225"/>
      <c r="M144" s="225"/>
    </row>
    <row r="145" spans="1:13" s="84" customFormat="1">
      <c r="A145" s="183"/>
      <c r="B145" s="217"/>
      <c r="C145" s="83" t="s">
        <v>139</v>
      </c>
      <c r="D145" s="83"/>
      <c r="E145" s="217"/>
      <c r="F145" s="87">
        <v>331</v>
      </c>
      <c r="G145" s="88" t="s">
        <v>429</v>
      </c>
      <c r="H145" s="89">
        <f t="shared" ref="H145:H176" si="7">IF(G145="SI",1,IF(G145="PARCIAL",0.5,IF(G145="NO APLICA","",0)))</f>
        <v>1</v>
      </c>
      <c r="I145" s="184"/>
      <c r="J145" s="90"/>
      <c r="K145" s="243"/>
      <c r="L145" s="225"/>
      <c r="M145" s="225"/>
    </row>
    <row r="146" spans="1:13" s="84" customFormat="1" ht="30">
      <c r="A146" s="183"/>
      <c r="B146" s="217"/>
      <c r="C146" s="83" t="s">
        <v>138</v>
      </c>
      <c r="D146" s="83"/>
      <c r="E146" s="217"/>
      <c r="F146" s="87">
        <v>332</v>
      </c>
      <c r="G146" s="88" t="s">
        <v>429</v>
      </c>
      <c r="H146" s="89">
        <f t="shared" si="7"/>
        <v>1</v>
      </c>
      <c r="I146" s="184"/>
      <c r="J146" s="90"/>
      <c r="K146" s="243"/>
      <c r="L146" s="225"/>
      <c r="M146" s="225"/>
    </row>
    <row r="147" spans="1:13" s="84" customFormat="1" ht="30">
      <c r="A147" s="183"/>
      <c r="B147" s="217"/>
      <c r="C147" s="83" t="s">
        <v>137</v>
      </c>
      <c r="D147" s="83"/>
      <c r="E147" s="217"/>
      <c r="F147" s="87">
        <v>333</v>
      </c>
      <c r="G147" s="88" t="s">
        <v>429</v>
      </c>
      <c r="H147" s="89">
        <f t="shared" si="7"/>
        <v>1</v>
      </c>
      <c r="I147" s="184"/>
      <c r="J147" s="90"/>
      <c r="K147" s="243"/>
      <c r="L147" s="225"/>
      <c r="M147" s="225"/>
    </row>
    <row r="148" spans="1:13" s="84" customFormat="1" ht="78" customHeight="1">
      <c r="A148" s="183"/>
      <c r="B148" s="217"/>
      <c r="C148" s="83" t="s">
        <v>136</v>
      </c>
      <c r="D148" s="83" t="s">
        <v>135</v>
      </c>
      <c r="E148" s="217"/>
      <c r="F148" s="87">
        <v>334</v>
      </c>
      <c r="G148" s="88" t="s">
        <v>429</v>
      </c>
      <c r="H148" s="89">
        <f t="shared" si="7"/>
        <v>1</v>
      </c>
      <c r="I148" s="184"/>
      <c r="J148" s="90"/>
      <c r="K148" s="243"/>
      <c r="L148" s="225"/>
      <c r="M148" s="225"/>
    </row>
    <row r="149" spans="1:13" s="84" customFormat="1">
      <c r="A149" s="183"/>
      <c r="B149" s="217"/>
      <c r="C149" s="83" t="s">
        <v>134</v>
      </c>
      <c r="D149" s="83"/>
      <c r="E149" s="217"/>
      <c r="F149" s="87">
        <v>335</v>
      </c>
      <c r="G149" s="88" t="s">
        <v>429</v>
      </c>
      <c r="H149" s="89">
        <f t="shared" si="7"/>
        <v>1</v>
      </c>
      <c r="I149" s="184"/>
      <c r="J149" s="90"/>
      <c r="K149" s="243"/>
      <c r="L149" s="225"/>
      <c r="M149" s="225"/>
    </row>
    <row r="150" spans="1:13" s="84" customFormat="1">
      <c r="A150" s="183"/>
      <c r="B150" s="217"/>
      <c r="C150" s="83" t="s">
        <v>133</v>
      </c>
      <c r="D150" s="83"/>
      <c r="E150" s="217"/>
      <c r="F150" s="87">
        <v>336</v>
      </c>
      <c r="G150" s="88" t="s">
        <v>429</v>
      </c>
      <c r="H150" s="89">
        <f t="shared" si="7"/>
        <v>1</v>
      </c>
      <c r="I150" s="184"/>
      <c r="J150" s="90"/>
      <c r="K150" s="243"/>
      <c r="L150" s="225"/>
      <c r="M150" s="225"/>
    </row>
    <row r="151" spans="1:13" s="84" customFormat="1" ht="30">
      <c r="A151" s="183"/>
      <c r="B151" s="217"/>
      <c r="C151" s="83" t="s">
        <v>132</v>
      </c>
      <c r="D151" s="83"/>
      <c r="E151" s="217"/>
      <c r="F151" s="87">
        <v>337</v>
      </c>
      <c r="G151" s="88" t="s">
        <v>405</v>
      </c>
      <c r="H151" s="89">
        <f t="shared" si="7"/>
        <v>0</v>
      </c>
      <c r="I151" s="184"/>
      <c r="J151" s="90"/>
      <c r="K151" s="243"/>
      <c r="L151" s="225"/>
      <c r="M151" s="225"/>
    </row>
    <row r="152" spans="1:13" s="84" customFormat="1" ht="30">
      <c r="A152" s="183"/>
      <c r="B152" s="217"/>
      <c r="C152" s="83" t="s">
        <v>131</v>
      </c>
      <c r="D152" s="83"/>
      <c r="E152" s="217"/>
      <c r="F152" s="87">
        <v>338</v>
      </c>
      <c r="G152" s="88" t="s">
        <v>405</v>
      </c>
      <c r="H152" s="89">
        <f t="shared" si="7"/>
        <v>0</v>
      </c>
      <c r="I152" s="184"/>
      <c r="J152" s="90"/>
      <c r="K152" s="243"/>
      <c r="L152" s="225"/>
      <c r="M152" s="225"/>
    </row>
    <row r="153" spans="1:13" s="84" customFormat="1" ht="138" customHeight="1">
      <c r="A153" s="183"/>
      <c r="B153" s="217"/>
      <c r="C153" s="83" t="s">
        <v>130</v>
      </c>
      <c r="D153" s="83"/>
      <c r="E153" s="217"/>
      <c r="F153" s="87">
        <v>339</v>
      </c>
      <c r="G153" s="88" t="s">
        <v>405</v>
      </c>
      <c r="H153" s="89">
        <f t="shared" si="7"/>
        <v>0</v>
      </c>
      <c r="I153" s="184"/>
      <c r="J153" s="90" t="s">
        <v>936</v>
      </c>
      <c r="K153" s="243"/>
      <c r="L153" s="225"/>
      <c r="M153" s="225"/>
    </row>
    <row r="154" spans="1:13" s="84" customFormat="1" ht="77.099999999999994" customHeight="1">
      <c r="A154" s="183"/>
      <c r="B154" s="217"/>
      <c r="C154" s="83" t="s">
        <v>129</v>
      </c>
      <c r="D154" s="83"/>
      <c r="E154" s="217"/>
      <c r="F154" s="87">
        <v>340</v>
      </c>
      <c r="G154" s="88" t="s">
        <v>405</v>
      </c>
      <c r="H154" s="89">
        <f t="shared" si="7"/>
        <v>0</v>
      </c>
      <c r="I154" s="184"/>
      <c r="J154" s="90" t="s">
        <v>937</v>
      </c>
      <c r="K154" s="244"/>
      <c r="L154" s="226"/>
      <c r="M154" s="226"/>
    </row>
    <row r="155" spans="1:13" ht="180" hidden="1">
      <c r="A155" s="183"/>
      <c r="B155" s="180" t="s">
        <v>128</v>
      </c>
      <c r="C155" s="19" t="s">
        <v>127</v>
      </c>
      <c r="D155" s="19" t="s">
        <v>126</v>
      </c>
      <c r="E155" s="180" t="s">
        <v>125</v>
      </c>
      <c r="F155" s="16">
        <v>341</v>
      </c>
      <c r="G155" s="17"/>
      <c r="H155" s="18">
        <f t="shared" si="7"/>
        <v>0</v>
      </c>
      <c r="I155" s="20"/>
      <c r="J155" s="32"/>
      <c r="K155" s="22"/>
      <c r="L155" s="75"/>
      <c r="M155" s="75"/>
    </row>
    <row r="156" spans="1:13" ht="90" hidden="1">
      <c r="A156" s="183"/>
      <c r="B156" s="180"/>
      <c r="C156" s="19" t="s">
        <v>124</v>
      </c>
      <c r="D156" s="19"/>
      <c r="E156" s="180"/>
      <c r="F156" s="16">
        <v>448</v>
      </c>
      <c r="G156" s="17"/>
      <c r="H156" s="18">
        <f t="shared" si="7"/>
        <v>0</v>
      </c>
      <c r="I156" s="20"/>
      <c r="J156" s="32"/>
      <c r="K156" s="22"/>
      <c r="L156" s="75"/>
      <c r="M156" s="75"/>
    </row>
    <row r="157" spans="1:13" ht="90" hidden="1">
      <c r="A157" s="183"/>
      <c r="B157" s="180" t="s">
        <v>123</v>
      </c>
      <c r="C157" s="19" t="s">
        <v>122</v>
      </c>
      <c r="D157" s="19" t="s">
        <v>121</v>
      </c>
      <c r="E157" s="180" t="s">
        <v>120</v>
      </c>
      <c r="F157" s="16">
        <v>342</v>
      </c>
      <c r="G157" s="17"/>
      <c r="H157" s="18">
        <f t="shared" si="7"/>
        <v>0</v>
      </c>
      <c r="I157" s="20"/>
      <c r="J157" s="32"/>
      <c r="K157" s="22"/>
      <c r="L157" s="75"/>
      <c r="M157" s="75"/>
    </row>
    <row r="158" spans="1:13" ht="90" hidden="1">
      <c r="A158" s="183"/>
      <c r="B158" s="180"/>
      <c r="C158" s="19" t="s">
        <v>119</v>
      </c>
      <c r="D158" s="19"/>
      <c r="E158" s="180"/>
      <c r="F158" s="16">
        <v>450</v>
      </c>
      <c r="G158" s="17"/>
      <c r="H158" s="18">
        <f t="shared" si="7"/>
        <v>0</v>
      </c>
      <c r="I158" s="20"/>
      <c r="J158" s="32"/>
      <c r="K158" s="22"/>
      <c r="L158" s="75"/>
      <c r="M158" s="75"/>
    </row>
    <row r="159" spans="1:13" ht="90" hidden="1">
      <c r="A159" s="183"/>
      <c r="B159" s="180" t="s">
        <v>118</v>
      </c>
      <c r="C159" s="19" t="s">
        <v>117</v>
      </c>
      <c r="D159" s="19" t="s">
        <v>116</v>
      </c>
      <c r="E159" s="180" t="s">
        <v>115</v>
      </c>
      <c r="F159" s="16">
        <v>343</v>
      </c>
      <c r="G159" s="17"/>
      <c r="H159" s="18">
        <f t="shared" si="7"/>
        <v>0</v>
      </c>
      <c r="I159" s="20"/>
      <c r="J159" s="32"/>
      <c r="K159" s="22"/>
      <c r="L159" s="75"/>
      <c r="M159" s="75"/>
    </row>
    <row r="160" spans="1:13" hidden="1">
      <c r="A160" s="183"/>
      <c r="B160" s="180"/>
      <c r="C160" s="19" t="s">
        <v>114</v>
      </c>
      <c r="D160" s="19"/>
      <c r="E160" s="180"/>
      <c r="F160" s="16">
        <v>344</v>
      </c>
      <c r="G160" s="17"/>
      <c r="H160" s="18">
        <f t="shared" si="7"/>
        <v>0</v>
      </c>
      <c r="I160" s="20"/>
      <c r="J160" s="32"/>
      <c r="K160" s="22"/>
      <c r="L160" s="75"/>
      <c r="M160" s="75"/>
    </row>
    <row r="161" spans="1:13" ht="30" hidden="1">
      <c r="A161" s="183"/>
      <c r="B161" s="180" t="s">
        <v>113</v>
      </c>
      <c r="C161" s="19" t="s">
        <v>112</v>
      </c>
      <c r="D161" s="19"/>
      <c r="E161" s="180" t="s">
        <v>111</v>
      </c>
      <c r="F161" s="16">
        <v>345</v>
      </c>
      <c r="G161" s="17"/>
      <c r="H161" s="18">
        <f t="shared" si="7"/>
        <v>0</v>
      </c>
      <c r="I161" s="20"/>
      <c r="J161" s="32"/>
      <c r="K161" s="22"/>
      <c r="L161" s="75"/>
      <c r="M161" s="75"/>
    </row>
    <row r="162" spans="1:13" ht="90" hidden="1">
      <c r="A162" s="183"/>
      <c r="B162" s="180"/>
      <c r="C162" s="19" t="s">
        <v>110</v>
      </c>
      <c r="D162" s="19" t="s">
        <v>109</v>
      </c>
      <c r="E162" s="180"/>
      <c r="F162" s="16">
        <v>346</v>
      </c>
      <c r="G162" s="17"/>
      <c r="H162" s="18">
        <f t="shared" si="7"/>
        <v>0</v>
      </c>
      <c r="I162" s="20"/>
      <c r="J162" s="32"/>
      <c r="K162" s="22"/>
      <c r="L162" s="75"/>
      <c r="M162" s="75"/>
    </row>
    <row r="163" spans="1:13" ht="105" hidden="1">
      <c r="A163" s="183"/>
      <c r="B163" s="19" t="s">
        <v>108</v>
      </c>
      <c r="C163" s="19" t="s">
        <v>107</v>
      </c>
      <c r="D163" s="19" t="s">
        <v>106</v>
      </c>
      <c r="E163" s="19" t="s">
        <v>105</v>
      </c>
      <c r="F163" s="16">
        <v>347</v>
      </c>
      <c r="G163" s="17"/>
      <c r="H163" s="18">
        <f t="shared" si="7"/>
        <v>0</v>
      </c>
      <c r="I163" s="20"/>
      <c r="J163" s="32"/>
      <c r="K163" s="22"/>
      <c r="L163" s="75"/>
      <c r="M163" s="75"/>
    </row>
    <row r="164" spans="1:13" ht="75" hidden="1">
      <c r="A164" s="183"/>
      <c r="B164" s="180" t="s">
        <v>104</v>
      </c>
      <c r="C164" s="19" t="s">
        <v>103</v>
      </c>
      <c r="D164" s="19" t="s">
        <v>102</v>
      </c>
      <c r="E164" s="180" t="s">
        <v>101</v>
      </c>
      <c r="F164" s="16">
        <v>348</v>
      </c>
      <c r="G164" s="17"/>
      <c r="H164" s="18">
        <f t="shared" si="7"/>
        <v>0</v>
      </c>
      <c r="I164" s="20"/>
      <c r="J164" s="32"/>
      <c r="K164" s="22"/>
      <c r="L164" s="75"/>
      <c r="M164" s="75"/>
    </row>
    <row r="165" spans="1:13" ht="75" hidden="1">
      <c r="A165" s="183"/>
      <c r="B165" s="180"/>
      <c r="C165" s="19" t="s">
        <v>100</v>
      </c>
      <c r="D165" s="19" t="s">
        <v>99</v>
      </c>
      <c r="E165" s="180"/>
      <c r="F165" s="16">
        <v>451</v>
      </c>
      <c r="G165" s="31"/>
      <c r="H165" s="18">
        <f t="shared" si="7"/>
        <v>0</v>
      </c>
      <c r="I165" s="20"/>
      <c r="J165" s="35"/>
      <c r="K165" s="22"/>
      <c r="L165" s="75"/>
      <c r="M165" s="75"/>
    </row>
    <row r="166" spans="1:13" hidden="1">
      <c r="A166" s="183"/>
      <c r="B166" s="180"/>
      <c r="C166" s="19" t="s">
        <v>98</v>
      </c>
      <c r="D166" s="19"/>
      <c r="E166" s="180"/>
      <c r="F166" s="16">
        <v>349</v>
      </c>
      <c r="G166" s="17"/>
      <c r="H166" s="18">
        <f t="shared" si="7"/>
        <v>0</v>
      </c>
      <c r="I166" s="20"/>
      <c r="J166" s="32"/>
      <c r="K166" s="22"/>
      <c r="L166" s="75"/>
      <c r="M166" s="75"/>
    </row>
    <row r="167" spans="1:13" ht="30" hidden="1">
      <c r="A167" s="183"/>
      <c r="B167" s="180"/>
      <c r="C167" s="19" t="s">
        <v>97</v>
      </c>
      <c r="D167" s="19"/>
      <c r="E167" s="180"/>
      <c r="F167" s="16">
        <v>350</v>
      </c>
      <c r="G167" s="17"/>
      <c r="H167" s="18">
        <f t="shared" si="7"/>
        <v>0</v>
      </c>
      <c r="I167" s="20"/>
      <c r="J167" s="32"/>
      <c r="K167" s="22"/>
      <c r="L167" s="75"/>
      <c r="M167" s="75"/>
    </row>
    <row r="168" spans="1:13" hidden="1">
      <c r="A168" s="183"/>
      <c r="B168" s="180"/>
      <c r="C168" s="19" t="s">
        <v>96</v>
      </c>
      <c r="D168" s="19"/>
      <c r="E168" s="180"/>
      <c r="F168" s="16">
        <v>351</v>
      </c>
      <c r="G168" s="17"/>
      <c r="H168" s="18">
        <f t="shared" si="7"/>
        <v>0</v>
      </c>
      <c r="I168" s="20"/>
      <c r="J168" s="32"/>
      <c r="K168" s="22"/>
      <c r="L168" s="75"/>
      <c r="M168" s="75"/>
    </row>
    <row r="169" spans="1:13" ht="30" hidden="1">
      <c r="A169" s="183"/>
      <c r="B169" s="180"/>
      <c r="C169" s="19" t="s">
        <v>95</v>
      </c>
      <c r="D169" s="19"/>
      <c r="E169" s="180"/>
      <c r="F169" s="16">
        <v>352</v>
      </c>
      <c r="G169" s="17"/>
      <c r="H169" s="18">
        <f t="shared" si="7"/>
        <v>0</v>
      </c>
      <c r="I169" s="20"/>
      <c r="J169" s="32"/>
      <c r="K169" s="22"/>
      <c r="L169" s="75"/>
      <c r="M169" s="75"/>
    </row>
    <row r="170" spans="1:13" ht="105" hidden="1">
      <c r="A170" s="181" t="s">
        <v>94</v>
      </c>
      <c r="B170" s="19" t="s">
        <v>93</v>
      </c>
      <c r="C170" s="19" t="s">
        <v>92</v>
      </c>
      <c r="D170" s="19" t="s">
        <v>91</v>
      </c>
      <c r="E170" s="19" t="s">
        <v>91</v>
      </c>
      <c r="F170" s="16">
        <v>400</v>
      </c>
      <c r="G170" s="17"/>
      <c r="H170" s="18">
        <f t="shared" si="7"/>
        <v>0</v>
      </c>
      <c r="I170" s="20"/>
      <c r="J170" s="32"/>
      <c r="K170" s="22"/>
      <c r="L170" s="75"/>
      <c r="M170" s="75"/>
    </row>
    <row r="171" spans="1:13" hidden="1">
      <c r="A171" s="181"/>
      <c r="B171" s="180" t="s">
        <v>90</v>
      </c>
      <c r="C171" s="19" t="s">
        <v>89</v>
      </c>
      <c r="D171" s="19"/>
      <c r="E171" s="179" t="s">
        <v>78</v>
      </c>
      <c r="F171" s="16">
        <v>401</v>
      </c>
      <c r="G171" s="33"/>
      <c r="H171" s="18">
        <f t="shared" si="7"/>
        <v>0</v>
      </c>
      <c r="I171" s="20"/>
      <c r="J171" s="35"/>
      <c r="K171" s="22"/>
      <c r="L171" s="75"/>
      <c r="M171" s="75"/>
    </row>
    <row r="172" spans="1:13" ht="60" hidden="1">
      <c r="A172" s="181"/>
      <c r="B172" s="180"/>
      <c r="C172" s="19" t="s">
        <v>88</v>
      </c>
      <c r="D172" s="19" t="s">
        <v>87</v>
      </c>
      <c r="E172" s="179"/>
      <c r="F172" s="16"/>
      <c r="G172" s="33"/>
      <c r="H172" s="18">
        <f t="shared" si="7"/>
        <v>0</v>
      </c>
      <c r="I172" s="20"/>
      <c r="J172" s="35"/>
      <c r="K172" s="22"/>
      <c r="L172" s="75"/>
      <c r="M172" s="75"/>
    </row>
    <row r="173" spans="1:13" ht="75" hidden="1">
      <c r="A173" s="181"/>
      <c r="B173" s="180"/>
      <c r="C173" s="19" t="s">
        <v>86</v>
      </c>
      <c r="D173" s="19" t="s">
        <v>85</v>
      </c>
      <c r="E173" s="179"/>
      <c r="F173" s="16"/>
      <c r="G173" s="33"/>
      <c r="H173" s="18">
        <f t="shared" si="7"/>
        <v>0</v>
      </c>
      <c r="I173" s="20"/>
      <c r="J173" s="35"/>
      <c r="K173" s="22"/>
      <c r="L173" s="75"/>
      <c r="M173" s="75"/>
    </row>
    <row r="174" spans="1:13" ht="90" hidden="1">
      <c r="A174" s="181"/>
      <c r="B174" s="180"/>
      <c r="C174" s="19" t="s">
        <v>84</v>
      </c>
      <c r="D174" s="19" t="s">
        <v>83</v>
      </c>
      <c r="E174" s="179"/>
      <c r="F174" s="16"/>
      <c r="G174" s="33"/>
      <c r="H174" s="18">
        <f t="shared" si="7"/>
        <v>0</v>
      </c>
      <c r="I174" s="20"/>
      <c r="J174" s="35"/>
      <c r="K174" s="22"/>
      <c r="L174" s="75"/>
      <c r="M174" s="75"/>
    </row>
    <row r="175" spans="1:13" ht="135" hidden="1">
      <c r="A175" s="181"/>
      <c r="B175" s="180"/>
      <c r="C175" s="19" t="s">
        <v>82</v>
      </c>
      <c r="D175" s="19" t="s">
        <v>81</v>
      </c>
      <c r="E175" s="34" t="s">
        <v>80</v>
      </c>
      <c r="F175" s="16">
        <v>415</v>
      </c>
      <c r="G175" s="17"/>
      <c r="H175" s="18">
        <f t="shared" si="7"/>
        <v>0</v>
      </c>
      <c r="I175" s="20"/>
      <c r="J175" s="32"/>
      <c r="K175" s="22"/>
      <c r="L175" s="75"/>
      <c r="M175" s="75"/>
    </row>
    <row r="176" spans="1:13" hidden="1">
      <c r="A176" s="181"/>
      <c r="B176" s="180"/>
      <c r="C176" s="19" t="s">
        <v>79</v>
      </c>
      <c r="D176" s="19"/>
      <c r="E176" s="182" t="s">
        <v>78</v>
      </c>
      <c r="F176" s="16">
        <v>416</v>
      </c>
      <c r="G176" s="33"/>
      <c r="H176" s="18">
        <f t="shared" si="7"/>
        <v>0</v>
      </c>
      <c r="I176" s="20"/>
      <c r="J176" s="35"/>
      <c r="K176" s="22"/>
      <c r="L176" s="75"/>
      <c r="M176" s="75"/>
    </row>
    <row r="177" spans="1:13" ht="240" hidden="1">
      <c r="A177" s="181"/>
      <c r="B177" s="180"/>
      <c r="C177" s="19" t="s">
        <v>77</v>
      </c>
      <c r="D177" s="19" t="s">
        <v>76</v>
      </c>
      <c r="E177" s="182"/>
      <c r="F177" s="16">
        <v>417</v>
      </c>
      <c r="G177" s="17"/>
      <c r="H177" s="18">
        <f t="shared" ref="H177:H204" si="8">IF(G177="SI",1,IF(G177="PARCIAL",0.5,IF(G177="NO APLICA","",0)))</f>
        <v>0</v>
      </c>
      <c r="I177" s="20"/>
      <c r="J177" s="32"/>
      <c r="K177" s="22"/>
      <c r="L177" s="75"/>
      <c r="M177" s="75"/>
    </row>
    <row r="178" spans="1:13" ht="45" hidden="1">
      <c r="A178" s="181"/>
      <c r="B178" s="180"/>
      <c r="C178" s="19" t="s">
        <v>75</v>
      </c>
      <c r="D178" s="19" t="s">
        <v>74</v>
      </c>
      <c r="E178" s="182"/>
      <c r="F178" s="16">
        <v>418</v>
      </c>
      <c r="G178" s="17"/>
      <c r="H178" s="18">
        <f t="shared" si="8"/>
        <v>0</v>
      </c>
      <c r="I178" s="20"/>
      <c r="J178" s="32"/>
      <c r="K178" s="22"/>
      <c r="L178" s="75"/>
      <c r="M178" s="75"/>
    </row>
    <row r="179" spans="1:13" ht="120" hidden="1">
      <c r="A179" s="181"/>
      <c r="B179" s="180"/>
      <c r="C179" s="19" t="s">
        <v>73</v>
      </c>
      <c r="D179" s="19" t="s">
        <v>72</v>
      </c>
      <c r="E179" s="182"/>
      <c r="F179" s="16">
        <v>419</v>
      </c>
      <c r="G179" s="17"/>
      <c r="H179" s="18">
        <f t="shared" si="8"/>
        <v>0</v>
      </c>
      <c r="I179" s="20"/>
      <c r="J179" s="32"/>
      <c r="K179" s="22"/>
      <c r="L179" s="75"/>
      <c r="M179" s="75"/>
    </row>
    <row r="180" spans="1:13" hidden="1">
      <c r="A180" s="181"/>
      <c r="B180" s="180"/>
      <c r="C180" s="19" t="s">
        <v>71</v>
      </c>
      <c r="D180" s="19"/>
      <c r="E180" s="182"/>
      <c r="F180" s="16">
        <v>420</v>
      </c>
      <c r="G180" s="17"/>
      <c r="H180" s="18">
        <f t="shared" si="8"/>
        <v>0</v>
      </c>
      <c r="I180" s="20"/>
      <c r="J180" s="32"/>
      <c r="K180" s="22"/>
      <c r="L180" s="75"/>
      <c r="M180" s="75"/>
    </row>
    <row r="181" spans="1:13" hidden="1">
      <c r="A181" s="181"/>
      <c r="B181" s="180"/>
      <c r="C181" s="19" t="s">
        <v>70</v>
      </c>
      <c r="D181" s="19"/>
      <c r="E181" s="182"/>
      <c r="F181" s="16">
        <v>421</v>
      </c>
      <c r="G181" s="17"/>
      <c r="H181" s="18">
        <f t="shared" si="8"/>
        <v>0</v>
      </c>
      <c r="I181" s="20"/>
      <c r="J181" s="32"/>
      <c r="K181" s="22"/>
      <c r="L181" s="75"/>
      <c r="M181" s="75"/>
    </row>
    <row r="182" spans="1:13" hidden="1">
      <c r="A182" s="181"/>
      <c r="B182" s="180"/>
      <c r="C182" s="19" t="s">
        <v>69</v>
      </c>
      <c r="D182" s="19"/>
      <c r="E182" s="182"/>
      <c r="F182" s="16">
        <v>422</v>
      </c>
      <c r="G182" s="17"/>
      <c r="H182" s="18">
        <f t="shared" si="8"/>
        <v>0</v>
      </c>
      <c r="I182" s="20"/>
      <c r="J182" s="32"/>
      <c r="K182" s="22"/>
      <c r="L182" s="75"/>
      <c r="M182" s="75"/>
    </row>
    <row r="183" spans="1:13" ht="45" hidden="1">
      <c r="A183" s="181"/>
      <c r="B183" s="180"/>
      <c r="C183" s="19" t="s">
        <v>68</v>
      </c>
      <c r="D183" s="19" t="s">
        <v>67</v>
      </c>
      <c r="E183" s="182"/>
      <c r="F183" s="16">
        <v>423</v>
      </c>
      <c r="G183" s="17"/>
      <c r="H183" s="18">
        <f t="shared" si="8"/>
        <v>0</v>
      </c>
      <c r="I183" s="20"/>
      <c r="J183" s="32"/>
      <c r="K183" s="22"/>
      <c r="L183" s="75"/>
      <c r="M183" s="75"/>
    </row>
    <row r="184" spans="1:13" ht="45" hidden="1">
      <c r="A184" s="181"/>
      <c r="B184" s="180"/>
      <c r="C184" s="19" t="s">
        <v>66</v>
      </c>
      <c r="D184" s="19" t="s">
        <v>65</v>
      </c>
      <c r="E184" s="182"/>
      <c r="F184" s="16">
        <v>424</v>
      </c>
      <c r="G184" s="17"/>
      <c r="H184" s="18">
        <f t="shared" si="8"/>
        <v>0</v>
      </c>
      <c r="I184" s="20"/>
      <c r="J184" s="32"/>
      <c r="K184" s="22"/>
      <c r="L184" s="75"/>
      <c r="M184" s="75"/>
    </row>
    <row r="185" spans="1:13" ht="60" hidden="1">
      <c r="A185" s="181"/>
      <c r="B185" s="180"/>
      <c r="C185" s="19" t="s">
        <v>64</v>
      </c>
      <c r="D185" s="19" t="s">
        <v>63</v>
      </c>
      <c r="E185" s="182"/>
      <c r="F185" s="16">
        <v>425</v>
      </c>
      <c r="G185" s="17"/>
      <c r="H185" s="18">
        <f t="shared" si="8"/>
        <v>0</v>
      </c>
      <c r="I185" s="20"/>
      <c r="J185" s="32"/>
      <c r="K185" s="22"/>
      <c r="L185" s="75"/>
      <c r="M185" s="75"/>
    </row>
    <row r="186" spans="1:13" ht="75" hidden="1">
      <c r="A186" s="181"/>
      <c r="B186" s="180"/>
      <c r="C186" s="19" t="s">
        <v>62</v>
      </c>
      <c r="D186" s="19" t="s">
        <v>61</v>
      </c>
      <c r="E186" s="182"/>
      <c r="F186" s="16">
        <v>426</v>
      </c>
      <c r="G186" s="17"/>
      <c r="H186" s="18">
        <f t="shared" si="8"/>
        <v>0</v>
      </c>
      <c r="I186" s="20"/>
      <c r="J186" s="32"/>
      <c r="K186" s="22"/>
      <c r="L186" s="75"/>
      <c r="M186" s="75"/>
    </row>
    <row r="187" spans="1:13" ht="120" hidden="1">
      <c r="A187" s="181"/>
      <c r="B187" s="180"/>
      <c r="C187" s="19" t="s">
        <v>60</v>
      </c>
      <c r="D187" s="19" t="s">
        <v>59</v>
      </c>
      <c r="E187" s="182"/>
      <c r="F187" s="16">
        <v>427</v>
      </c>
      <c r="G187" s="17"/>
      <c r="H187" s="18">
        <f t="shared" si="8"/>
        <v>0</v>
      </c>
      <c r="I187" s="20"/>
      <c r="J187" s="32"/>
      <c r="K187" s="22"/>
      <c r="L187" s="75"/>
      <c r="M187" s="75"/>
    </row>
    <row r="188" spans="1:13" ht="180" hidden="1">
      <c r="A188" s="181"/>
      <c r="B188" s="180"/>
      <c r="C188" s="19" t="s">
        <v>58</v>
      </c>
      <c r="D188" s="19" t="s">
        <v>57</v>
      </c>
      <c r="E188" s="182"/>
      <c r="F188" s="16">
        <v>428</v>
      </c>
      <c r="G188" s="17"/>
      <c r="H188" s="18">
        <f t="shared" si="8"/>
        <v>0</v>
      </c>
      <c r="I188" s="20"/>
      <c r="J188" s="32"/>
      <c r="K188" s="22"/>
      <c r="L188" s="75"/>
      <c r="M188" s="75"/>
    </row>
    <row r="189" spans="1:13" ht="180" hidden="1">
      <c r="A189" s="181"/>
      <c r="B189" s="180"/>
      <c r="C189" s="19" t="s">
        <v>56</v>
      </c>
      <c r="D189" s="19" t="s">
        <v>55</v>
      </c>
      <c r="E189" s="182"/>
      <c r="F189" s="16">
        <v>430</v>
      </c>
      <c r="G189" s="17"/>
      <c r="H189" s="18">
        <f t="shared" si="8"/>
        <v>0</v>
      </c>
      <c r="I189" s="20"/>
      <c r="J189" s="32"/>
      <c r="K189" s="22"/>
      <c r="L189" s="75"/>
      <c r="M189" s="75"/>
    </row>
    <row r="190" spans="1:13" ht="105" hidden="1">
      <c r="A190" s="181"/>
      <c r="B190" s="180"/>
      <c r="C190" s="19" t="s">
        <v>54</v>
      </c>
      <c r="D190" s="19" t="s">
        <v>53</v>
      </c>
      <c r="E190" s="182"/>
      <c r="F190" s="16">
        <v>431</v>
      </c>
      <c r="G190" s="17"/>
      <c r="H190" s="18">
        <f t="shared" si="8"/>
        <v>0</v>
      </c>
      <c r="I190" s="20"/>
      <c r="J190" s="32"/>
      <c r="K190" s="22"/>
      <c r="L190" s="75"/>
      <c r="M190" s="75"/>
    </row>
    <row r="191" spans="1:13" ht="150" hidden="1">
      <c r="A191" s="181"/>
      <c r="B191" s="180"/>
      <c r="C191" s="19" t="s">
        <v>52</v>
      </c>
      <c r="D191" s="19" t="s">
        <v>51</v>
      </c>
      <c r="E191" s="182"/>
      <c r="F191" s="16">
        <v>432</v>
      </c>
      <c r="G191" s="17"/>
      <c r="H191" s="18">
        <f t="shared" si="8"/>
        <v>0</v>
      </c>
      <c r="I191" s="20"/>
      <c r="J191" s="32"/>
      <c r="K191" s="22"/>
      <c r="L191" s="75"/>
      <c r="M191" s="75"/>
    </row>
    <row r="192" spans="1:13" ht="60" hidden="1">
      <c r="A192" s="181"/>
      <c r="B192" s="180"/>
      <c r="C192" s="19" t="s">
        <v>50</v>
      </c>
      <c r="D192" s="19" t="s">
        <v>49</v>
      </c>
      <c r="E192" s="182"/>
      <c r="F192" s="16">
        <v>433</v>
      </c>
      <c r="G192" s="17"/>
      <c r="H192" s="18">
        <f t="shared" si="8"/>
        <v>0</v>
      </c>
      <c r="I192" s="20"/>
      <c r="J192" s="32"/>
      <c r="K192" s="22"/>
      <c r="L192" s="75"/>
      <c r="M192" s="75"/>
    </row>
    <row r="193" spans="1:13" ht="60" hidden="1">
      <c r="A193" s="181"/>
      <c r="B193" s="180"/>
      <c r="C193" s="19" t="s">
        <v>48</v>
      </c>
      <c r="D193" s="19" t="s">
        <v>47</v>
      </c>
      <c r="E193" s="182"/>
      <c r="F193" s="16">
        <v>434</v>
      </c>
      <c r="G193" s="17"/>
      <c r="H193" s="18">
        <f t="shared" si="8"/>
        <v>0</v>
      </c>
      <c r="I193" s="20"/>
      <c r="J193" s="32"/>
      <c r="K193" s="22"/>
      <c r="L193" s="75"/>
      <c r="M193" s="75"/>
    </row>
    <row r="194" spans="1:13" ht="90" hidden="1">
      <c r="A194" s="181"/>
      <c r="B194" s="180"/>
      <c r="C194" s="19" t="s">
        <v>46</v>
      </c>
      <c r="D194" s="19" t="s">
        <v>45</v>
      </c>
      <c r="E194" s="182"/>
      <c r="F194" s="16">
        <v>435</v>
      </c>
      <c r="G194" s="17"/>
      <c r="H194" s="18">
        <f t="shared" si="8"/>
        <v>0</v>
      </c>
      <c r="I194" s="20"/>
      <c r="J194" s="32"/>
      <c r="K194" s="22"/>
      <c r="L194" s="75"/>
      <c r="M194" s="75"/>
    </row>
    <row r="195" spans="1:13" ht="90" hidden="1">
      <c r="A195" s="181"/>
      <c r="B195" s="180"/>
      <c r="C195" s="19" t="s">
        <v>44</v>
      </c>
      <c r="D195" s="19" t="s">
        <v>43</v>
      </c>
      <c r="E195" s="182"/>
      <c r="F195" s="16">
        <v>436</v>
      </c>
      <c r="G195" s="17"/>
      <c r="H195" s="18">
        <f t="shared" si="8"/>
        <v>0</v>
      </c>
      <c r="I195" s="20"/>
      <c r="J195" s="32"/>
      <c r="K195" s="22"/>
      <c r="L195" s="75"/>
      <c r="M195" s="75"/>
    </row>
    <row r="196" spans="1:13" ht="75" hidden="1">
      <c r="A196" s="181"/>
      <c r="B196" s="180"/>
      <c r="C196" s="19" t="s">
        <v>42</v>
      </c>
      <c r="D196" s="19" t="s">
        <v>41</v>
      </c>
      <c r="E196" s="182"/>
      <c r="F196" s="16">
        <v>437</v>
      </c>
      <c r="G196" s="17"/>
      <c r="H196" s="18">
        <f t="shared" si="8"/>
        <v>0</v>
      </c>
      <c r="I196" s="20"/>
      <c r="J196" s="32"/>
      <c r="K196" s="22"/>
      <c r="L196" s="75"/>
      <c r="M196" s="75"/>
    </row>
    <row r="197" spans="1:13" ht="105" hidden="1">
      <c r="A197" s="181"/>
      <c r="B197" s="180"/>
      <c r="C197" s="19" t="s">
        <v>40</v>
      </c>
      <c r="D197" s="19" t="s">
        <v>39</v>
      </c>
      <c r="E197" s="182"/>
      <c r="F197" s="16">
        <v>438</v>
      </c>
      <c r="G197" s="17"/>
      <c r="H197" s="18">
        <f t="shared" si="8"/>
        <v>0</v>
      </c>
      <c r="I197" s="20"/>
      <c r="J197" s="32"/>
      <c r="K197" s="22"/>
      <c r="L197" s="75"/>
      <c r="M197" s="75"/>
    </row>
    <row r="198" spans="1:13" s="77" customFormat="1" ht="126" hidden="1">
      <c r="A198" s="177" t="s">
        <v>38</v>
      </c>
      <c r="B198" s="36" t="s">
        <v>37</v>
      </c>
      <c r="C198" s="36" t="s">
        <v>36</v>
      </c>
      <c r="D198" s="37" t="s">
        <v>35</v>
      </c>
      <c r="E198" s="38" t="s">
        <v>34</v>
      </c>
      <c r="F198" s="39"/>
      <c r="G198" s="40"/>
      <c r="H198" s="18">
        <f t="shared" si="8"/>
        <v>0</v>
      </c>
      <c r="I198" s="20"/>
      <c r="J198" s="36"/>
      <c r="K198" s="38"/>
      <c r="L198" s="76"/>
      <c r="M198" s="76"/>
    </row>
    <row r="199" spans="1:13" s="77" customFormat="1" ht="173.25" hidden="1">
      <c r="A199" s="177"/>
      <c r="B199" s="36" t="s">
        <v>33</v>
      </c>
      <c r="C199" s="41" t="s">
        <v>32</v>
      </c>
      <c r="D199" s="41" t="s">
        <v>31</v>
      </c>
      <c r="E199" s="38" t="s">
        <v>30</v>
      </c>
      <c r="F199" s="39">
        <v>749</v>
      </c>
      <c r="G199" s="40"/>
      <c r="H199" s="18">
        <f t="shared" si="8"/>
        <v>0</v>
      </c>
      <c r="I199" s="20"/>
      <c r="J199" s="36"/>
      <c r="K199" s="38"/>
      <c r="L199" s="76"/>
      <c r="M199" s="76"/>
    </row>
    <row r="200" spans="1:13" ht="409.5" hidden="1">
      <c r="A200" s="178" t="s">
        <v>29</v>
      </c>
      <c r="B200" s="179" t="s">
        <v>28</v>
      </c>
      <c r="C200" s="19" t="s">
        <v>27</v>
      </c>
      <c r="D200" s="19" t="s">
        <v>26</v>
      </c>
      <c r="E200" s="19" t="s">
        <v>25</v>
      </c>
      <c r="F200" s="16">
        <v>749</v>
      </c>
      <c r="G200" s="17"/>
      <c r="H200" s="18">
        <f t="shared" si="8"/>
        <v>0</v>
      </c>
      <c r="I200" s="20"/>
      <c r="J200" s="32"/>
      <c r="K200" s="22"/>
      <c r="L200" s="75"/>
      <c r="M200" s="75"/>
    </row>
    <row r="201" spans="1:13" ht="180" hidden="1">
      <c r="A201" s="178"/>
      <c r="B201" s="179"/>
      <c r="C201" s="19" t="s">
        <v>24</v>
      </c>
      <c r="D201" s="19" t="s">
        <v>23</v>
      </c>
      <c r="E201" s="19" t="s">
        <v>22</v>
      </c>
      <c r="F201" s="26"/>
      <c r="G201" s="33"/>
      <c r="H201" s="18">
        <f t="shared" si="8"/>
        <v>0</v>
      </c>
      <c r="I201" s="20"/>
      <c r="J201" s="35"/>
      <c r="K201" s="22"/>
      <c r="L201" s="75"/>
      <c r="M201" s="75"/>
    </row>
    <row r="202" spans="1:13" ht="195" hidden="1">
      <c r="A202" s="178"/>
      <c r="B202" s="179"/>
      <c r="C202" s="19" t="s">
        <v>21</v>
      </c>
      <c r="D202" s="19" t="s">
        <v>20</v>
      </c>
      <c r="E202" s="19" t="s">
        <v>19</v>
      </c>
      <c r="F202" s="26"/>
      <c r="G202" s="33"/>
      <c r="H202" s="18">
        <f t="shared" si="8"/>
        <v>0</v>
      </c>
      <c r="I202" s="20"/>
      <c r="J202" s="35"/>
      <c r="K202" s="22"/>
      <c r="L202" s="75"/>
      <c r="M202" s="75"/>
    </row>
    <row r="203" spans="1:13" ht="225" hidden="1">
      <c r="A203" s="178"/>
      <c r="B203" s="179"/>
      <c r="C203" s="19" t="s">
        <v>18</v>
      </c>
      <c r="D203" s="19" t="s">
        <v>17</v>
      </c>
      <c r="E203" s="19" t="s">
        <v>16</v>
      </c>
      <c r="F203" s="26"/>
      <c r="G203" s="33"/>
      <c r="H203" s="18">
        <f t="shared" si="8"/>
        <v>0</v>
      </c>
      <c r="I203" s="20"/>
      <c r="J203" s="35"/>
      <c r="K203" s="22"/>
      <c r="L203" s="75"/>
      <c r="M203" s="75"/>
    </row>
    <row r="204" spans="1:13" ht="135" hidden="1">
      <c r="A204" s="178"/>
      <c r="B204" s="179"/>
      <c r="C204" s="19" t="s">
        <v>15</v>
      </c>
      <c r="D204" s="19" t="s">
        <v>14</v>
      </c>
      <c r="E204" s="19" t="s">
        <v>13</v>
      </c>
      <c r="F204" s="26"/>
      <c r="G204" s="33"/>
      <c r="H204" s="18">
        <f t="shared" si="8"/>
        <v>0</v>
      </c>
      <c r="I204" s="20"/>
      <c r="J204" s="35"/>
      <c r="K204" s="22"/>
      <c r="L204" s="75"/>
      <c r="M204" s="75"/>
    </row>
    <row r="206" spans="1:13" hidden="1">
      <c r="A206" s="42" t="str">
        <f>B2</f>
        <v>SECRETARÍA DE HÁBITAT Y VIVIENDA</v>
      </c>
    </row>
    <row r="207" spans="1:13" ht="31.5" hidden="1">
      <c r="A207" s="49" t="s">
        <v>12</v>
      </c>
      <c r="B207" s="50" t="s">
        <v>11</v>
      </c>
      <c r="C207" s="51" t="s">
        <v>10</v>
      </c>
    </row>
    <row r="208" spans="1:13" ht="29.1" hidden="1" customHeight="1">
      <c r="A208" s="52" t="s">
        <v>9</v>
      </c>
      <c r="B208" s="53">
        <f>I8</f>
        <v>1</v>
      </c>
      <c r="C208" s="54" t="str">
        <f>CONCATENATE(J8," 2- ",J9," 3- ",J10," 4- ",J11," 5- ",J13," 6- ",J14," 7- ",J15," 8- ",J16)</f>
        <v xml:space="preserve"> 2-  3-  4-  5-  6-  7-  8- </v>
      </c>
    </row>
    <row r="209" spans="1:8" ht="29.1" hidden="1" customHeight="1">
      <c r="A209" s="52" t="s">
        <v>8</v>
      </c>
      <c r="B209" s="53">
        <f>I22</f>
        <v>0.75</v>
      </c>
      <c r="C209" s="54" t="str">
        <f>CONCATENATE(J22," 2- ",J23," 3- ",J24," 4- ",J25," 5- ",J26," 6- ",J27," 7- ",J28," 8- ",J29," 9- ",J30," 10- ",J31)</f>
        <v xml:space="preserve"> 2-  3-  4- Se verifica que hay una plataforma para convocar a alcaldes  5-  6-  7-  8- Se encuentra publicado pero no se encuentra actualizado y en el momento de la revisión no estaba con el cronograma definido 9-  10- </v>
      </c>
      <c r="E209" s="55" t="s">
        <v>429</v>
      </c>
      <c r="F209" s="55"/>
      <c r="G209" s="56">
        <f>COUNTIF($G$8:$G$154,"SI")</f>
        <v>39</v>
      </c>
      <c r="H209" s="57">
        <f>(G209*100%)/$G$213</f>
        <v>0.46987951807228917</v>
      </c>
    </row>
    <row r="210" spans="1:8" ht="29.1" hidden="1" customHeight="1">
      <c r="A210" s="52" t="s">
        <v>7</v>
      </c>
      <c r="B210" s="53">
        <f>I32</f>
        <v>0.84375</v>
      </c>
      <c r="C210" s="54" t="str">
        <f>CONCATENATE(J32," 2- ",J33," 3- ",J34," 4- ",J35," 5- ",J36," 6- ",J37," 7- ",J39," 8- ",J40," 9- ",J41," 10- ",J42," 11- ",J43," 12- ",J44," 13- ",J45," 14- ",J46," 15- ",J47," 16- ",J48," 17- ",J49," 18- ",J50," 19- ",J51," 20- ",J52)</f>
        <v xml:space="preserve"> 2-  3-  4-  5-  6-  7-  8-  9-  10-  11-  12- En el momento de la verificación no permitió el acceso en el Sigep 13-  14-  15-  16-  17-  18-  19-  20- </v>
      </c>
      <c r="E210" s="55" t="s">
        <v>405</v>
      </c>
      <c r="F210" s="55"/>
      <c r="G210" s="56">
        <f>COUNTIF($G$8:$G$154,"NO")</f>
        <v>34</v>
      </c>
      <c r="H210" s="57">
        <f t="shared" ref="H210:H212" si="9">(G210*100%)/$G$213</f>
        <v>0.40963855421686746</v>
      </c>
    </row>
    <row r="211" spans="1:8" ht="29.1" hidden="1" customHeight="1">
      <c r="A211" s="52" t="s">
        <v>6</v>
      </c>
      <c r="B211" s="53">
        <f>I54</f>
        <v>1</v>
      </c>
      <c r="C211" s="54" t="str">
        <f>CONCATENATE(J54," 2- ",J62," 3- ",J63," 4- ",J65)</f>
        <v xml:space="preserve"> 2-  3-  4- </v>
      </c>
      <c r="E211" s="55" t="s">
        <v>430</v>
      </c>
      <c r="F211" s="55"/>
      <c r="G211" s="56">
        <f>COUNTIF($G$8:$G$154,"PARCIAL")</f>
        <v>8</v>
      </c>
      <c r="H211" s="57">
        <f t="shared" si="9"/>
        <v>9.6385542168674704E-2</v>
      </c>
    </row>
    <row r="212" spans="1:8" ht="29.1" hidden="1" customHeight="1">
      <c r="A212" s="52" t="s">
        <v>5</v>
      </c>
      <c r="B212" s="53">
        <f>I83</f>
        <v>0.5</v>
      </c>
      <c r="C212" s="54" t="str">
        <f>CONCATENATE(" 1- ",J83)</f>
        <v xml:space="preserve"> 1- Se publica plataforma de Planes y políticas respecto al POAI 2020 y 2021. es importante que actualice y se determine el grado de avance de la ejecución y llevar consecutivo de la fecha de inscripción en el banco de programas y proyectos del orden nacional y departamental.</v>
      </c>
      <c r="E212" s="55" t="s">
        <v>431</v>
      </c>
      <c r="F212" s="55"/>
      <c r="G212" s="56">
        <f>COUNTIF($G$8:$G$154,"NO APLICA")</f>
        <v>2</v>
      </c>
      <c r="H212" s="57">
        <f t="shared" si="9"/>
        <v>2.4096385542168676E-2</v>
      </c>
    </row>
    <row r="213" spans="1:8" ht="29.1" hidden="1" customHeight="1">
      <c r="A213" s="52" t="s">
        <v>4</v>
      </c>
      <c r="B213" s="53">
        <f>I90</f>
        <v>0.33333333333333331</v>
      </c>
      <c r="C213" s="54" t="str">
        <f>CONCATENATE(J90," 2- ",J92," 3- ",J93," 4- ",J94," 5- ",J95," 6- ",J96," 7- ",J97," 8- ",J101)</f>
        <v xml:space="preserve"> 2-  3-  4-  5-  6- Se encuentra publicado pero  no se encuentra actualizado ya que falta publicar el seguimiento al I avance vigencia 2020 y en el momento de la revisión no estaba el link de contactos con entes de Control no estaba disponible 7- en el momento de la revisión no estaba el link de contactos con entes de Control no estaba disponible 8- No se reporta ninguna normatividad ni proyectos dirigidos a población vulnerable</v>
      </c>
      <c r="E213" s="58">
        <v>87</v>
      </c>
      <c r="F213" s="26"/>
      <c r="G213" s="59">
        <f>SUM(G209:G212)</f>
        <v>83</v>
      </c>
      <c r="H213" s="60"/>
    </row>
    <row r="214" spans="1:8" ht="29.1" hidden="1" customHeight="1">
      <c r="A214" s="52" t="s">
        <v>3</v>
      </c>
      <c r="B214" s="53">
        <f>I107</f>
        <v>0.83333333333333337</v>
      </c>
      <c r="C214" s="54" t="str">
        <f>CONCATENATE(J107," 2- ",J108," 3- ",J110)</f>
        <v xml:space="preserve"> 2-  3- Se adelanta la publicación de PAA 2021</v>
      </c>
      <c r="E214" s="61"/>
      <c r="F214" s="61"/>
      <c r="G214" s="59">
        <f>E213-G213</f>
        <v>4</v>
      </c>
      <c r="H214" s="60"/>
    </row>
    <row r="215" spans="1:8" ht="29.1" hidden="1" customHeight="1">
      <c r="A215" s="52" t="s">
        <v>2</v>
      </c>
      <c r="B215" s="53">
        <f>I111</f>
        <v>0.5</v>
      </c>
      <c r="C215" s="54" t="str">
        <f>CONCATENATE(J111," 2- ",J112," 3- ",J113," 4- ",J114," 5- ",J115)</f>
        <v xml:space="preserve">En el momento de la verificación no se encontró un enlace  en el Sistema Único de Información de Tramites SUIT, ni información sobre el proceso del trámite 2-  3-  4- No se identifico costos   5- </v>
      </c>
      <c r="E215" s="62">
        <v>1</v>
      </c>
      <c r="G215" s="63"/>
    </row>
    <row r="216" spans="1:8" ht="29.1" hidden="1" customHeight="1">
      <c r="A216" s="52" t="s">
        <v>1</v>
      </c>
      <c r="B216" s="53">
        <f>I116</f>
        <v>0.19444444444444445</v>
      </c>
      <c r="C216" s="54" t="str">
        <f>CONCATENATE(J117," 2- ",J120," 3- ",J121," - ",J122," 4- ",J123," - ",J124," 5- ",J125," 6- ",J126," 10- ",J127," 7- ",J130," 3- ",J131," 8- ",J132," 9- ",J133," 10- ",J134," 11- ",J135," 12- ",J136," 13- ",J137," 14- ",J139," 15- ",J140," 16- ",J141," 17- ",J142," 18- ",J143," 19- ",J146," 20- ",J147," 21- ",J148," 22- ",J149," 23- ",J150," 24- ",J151," 25- ",J152," 26- ",J153," 27- ",J154)</f>
        <v>No se evidencio publicación al respecto 2-  3-  -  4-  -  5-  6-  10- En el momento de la verificación no se observo el índice de la información Clasificada y reservada 7-  3-  8-  9-  10-  11-  12-  13-  14-  15-  16-  17- No registra documento de adopción, modificación y actualización 18-  19-  20-  21-  22-  23-  24-  25-  26- Excepto de la encuesta de la satisfacción de los usuarios, no se determina una vinculación de participación en la adopción o actualización 27- No se evidencia acto o documento que permita determinar su adopción o actualización.</v>
      </c>
      <c r="E216" s="62">
        <f>B217</f>
        <v>0.6616512345679012</v>
      </c>
      <c r="F216" s="64"/>
      <c r="G216" s="65">
        <f>E215-E216</f>
        <v>0.3383487654320988</v>
      </c>
    </row>
    <row r="217" spans="1:8" ht="15.75" hidden="1">
      <c r="A217" s="66" t="s">
        <v>0</v>
      </c>
      <c r="B217" s="67">
        <f>AVERAGE(B208:B216)</f>
        <v>0.6616512345679012</v>
      </c>
      <c r="C217" s="67"/>
    </row>
  </sheetData>
  <sheetProtection algorithmName="SHA-512" hashValue="+iCKn07a3uIaQrPq2h0nZW496nyFDO3ZQusY1smjx9PThmMiWhieCpVMS6ckFOVXVI/3QU5kWzdl2SwbldbQXw==" saltValue="b16L/QHsWKcUkQ8o23tSIg==" spinCount="100000" sheet="1" objects="1" scenarios="1"/>
  <mergeCells count="120">
    <mergeCell ref="L127:L142"/>
    <mergeCell ref="M127:M142"/>
    <mergeCell ref="L143:L154"/>
    <mergeCell ref="M143:M154"/>
    <mergeCell ref="L111:L115"/>
    <mergeCell ref="M111:M115"/>
    <mergeCell ref="L117:L126"/>
    <mergeCell ref="M117:M126"/>
    <mergeCell ref="B155:B156"/>
    <mergeCell ref="E155:E156"/>
    <mergeCell ref="E143:E154"/>
    <mergeCell ref="G143:G144"/>
    <mergeCell ref="B157:B158"/>
    <mergeCell ref="E157:E158"/>
    <mergeCell ref="B159:B160"/>
    <mergeCell ref="E159:E160"/>
    <mergeCell ref="J111:J112"/>
    <mergeCell ref="A116:A169"/>
    <mergeCell ref="K127:K142"/>
    <mergeCell ref="K143:K154"/>
    <mergeCell ref="K117:K126"/>
    <mergeCell ref="J117:J126"/>
    <mergeCell ref="K111:K115"/>
    <mergeCell ref="I116:I154"/>
    <mergeCell ref="B117:B126"/>
    <mergeCell ref="E117:E126"/>
    <mergeCell ref="G117:G118"/>
    <mergeCell ref="H117:H118"/>
    <mergeCell ref="B127:B142"/>
    <mergeCell ref="E127:E142"/>
    <mergeCell ref="H143:H144"/>
    <mergeCell ref="J143:J144"/>
    <mergeCell ref="G127:G128"/>
    <mergeCell ref="H127:H128"/>
    <mergeCell ref="J127:J128"/>
    <mergeCell ref="B143:B154"/>
    <mergeCell ref="A198:A199"/>
    <mergeCell ref="A200:A204"/>
    <mergeCell ref="B200:B204"/>
    <mergeCell ref="B161:B162"/>
    <mergeCell ref="E161:E162"/>
    <mergeCell ref="B164:B169"/>
    <mergeCell ref="E164:E169"/>
    <mergeCell ref="A170:A197"/>
    <mergeCell ref="B171:B197"/>
    <mergeCell ref="E171:E174"/>
    <mergeCell ref="E176:E197"/>
    <mergeCell ref="A111:A115"/>
    <mergeCell ref="B111:B115"/>
    <mergeCell ref="E111:E115"/>
    <mergeCell ref="G111:G112"/>
    <mergeCell ref="H111:H112"/>
    <mergeCell ref="I111:I115"/>
    <mergeCell ref="J75:J82"/>
    <mergeCell ref="B85:B88"/>
    <mergeCell ref="E85:E88"/>
    <mergeCell ref="A90:A106"/>
    <mergeCell ref="B90:B94"/>
    <mergeCell ref="E90:E94"/>
    <mergeCell ref="G90:G92"/>
    <mergeCell ref="H90:H92"/>
    <mergeCell ref="I90:I101"/>
    <mergeCell ref="J90:J92"/>
    <mergeCell ref="B96:B97"/>
    <mergeCell ref="E96:E97"/>
    <mergeCell ref="B98:B100"/>
    <mergeCell ref="E98:E100"/>
    <mergeCell ref="B102:B106"/>
    <mergeCell ref="E102:E106"/>
    <mergeCell ref="E54:E61"/>
    <mergeCell ref="L32:L52"/>
    <mergeCell ref="M32:M52"/>
    <mergeCell ref="L62:L63"/>
    <mergeCell ref="G40:G41"/>
    <mergeCell ref="H40:H41"/>
    <mergeCell ref="A22:A31"/>
    <mergeCell ref="A107:A110"/>
    <mergeCell ref="I107:I110"/>
    <mergeCell ref="L107:L110"/>
    <mergeCell ref="M107:M110"/>
    <mergeCell ref="L22:L31"/>
    <mergeCell ref="M62:M63"/>
    <mergeCell ref="K62:K63"/>
    <mergeCell ref="J62:J63"/>
    <mergeCell ref="L90:L101"/>
    <mergeCell ref="M90:M101"/>
    <mergeCell ref="L8:L16"/>
    <mergeCell ref="M8:M16"/>
    <mergeCell ref="B13:B16"/>
    <mergeCell ref="E13:E16"/>
    <mergeCell ref="B17:B20"/>
    <mergeCell ref="E17:E20"/>
    <mergeCell ref="I22:I31"/>
    <mergeCell ref="A66:A89"/>
    <mergeCell ref="B66:B73"/>
    <mergeCell ref="E66:E73"/>
    <mergeCell ref="B74:B82"/>
    <mergeCell ref="E74:E82"/>
    <mergeCell ref="I54:I65"/>
    <mergeCell ref="B62:B64"/>
    <mergeCell ref="E62:E64"/>
    <mergeCell ref="M22:M31"/>
    <mergeCell ref="A32:A53"/>
    <mergeCell ref="I32:I52"/>
    <mergeCell ref="B35:B37"/>
    <mergeCell ref="E35:E37"/>
    <mergeCell ref="B39:B50"/>
    <mergeCell ref="E39:E50"/>
    <mergeCell ref="A54:A65"/>
    <mergeCell ref="B54:B61"/>
    <mergeCell ref="A1:J1"/>
    <mergeCell ref="A5:C5"/>
    <mergeCell ref="G5:I5"/>
    <mergeCell ref="J5:J6"/>
    <mergeCell ref="A7:A21"/>
    <mergeCell ref="B8:B12"/>
    <mergeCell ref="E8:E12"/>
    <mergeCell ref="I8:I16"/>
    <mergeCell ref="B22:B23"/>
    <mergeCell ref="E22:E23"/>
  </mergeCells>
  <hyperlinks>
    <hyperlink ref="K32" r:id="rId1"/>
    <hyperlink ref="K33" r:id="rId2"/>
    <hyperlink ref="K34" r:id="rId3"/>
    <hyperlink ref="K35" r:id="rId4"/>
    <hyperlink ref="K38" r:id="rId5"/>
    <hyperlink ref="K42" r:id="rId6"/>
    <hyperlink ref="K43" r:id="rId7"/>
    <hyperlink ref="K45" r:id="rId8"/>
    <hyperlink ref="K39" r:id="rId9"/>
    <hyperlink ref="K41" r:id="rId10"/>
    <hyperlink ref="K44" r:id="rId11"/>
    <hyperlink ref="K46" r:id="rId12"/>
    <hyperlink ref="K47" r:id="rId13"/>
    <hyperlink ref="K48" r:id="rId14"/>
    <hyperlink ref="K49" r:id="rId15"/>
    <hyperlink ref="K50" r:id="rId16"/>
    <hyperlink ref="K9" r:id="rId17"/>
    <hyperlink ref="K10" r:id="rId18"/>
    <hyperlink ref="K13" r:id="rId19"/>
    <hyperlink ref="K15" r:id="rId20"/>
    <hyperlink ref="K29" r:id="rId21"/>
    <hyperlink ref="K30" r:id="rId22"/>
    <hyperlink ref="K26" r:id="rId23"/>
    <hyperlink ref="K27" r:id="rId24"/>
    <hyperlink ref="K28" r:id="rId25"/>
    <hyperlink ref="K31" r:id="rId26"/>
    <hyperlink ref="K52" r:id="rId27"/>
    <hyperlink ref="K62" r:id="rId28"/>
    <hyperlink ref="K111" r:id="rId29"/>
    <hyperlink ref="K25" r:id="rId30"/>
    <hyperlink ref="K24" r:id="rId31"/>
    <hyperlink ref="K96" r:id="rId32"/>
    <hyperlink ref="K83" r:id="rId33"/>
    <hyperlink ref="K93" r:id="rId34"/>
    <hyperlink ref="K107" r:id="rId35"/>
    <hyperlink ref="K108" r:id="rId36"/>
    <hyperlink ref="K110" r:id="rId37"/>
    <hyperlink ref="K90" r:id="rId38"/>
    <hyperlink ref="K92" r:id="rId39"/>
    <hyperlink ref="K143" r:id="rId40"/>
    <hyperlink ref="K117" r:id="rId41"/>
  </hyperlinks>
  <pageMargins left="0.7" right="0.7" top="0.75" bottom="0.75" header="0.51180555555555496" footer="0.51180555555555496"/>
  <pageSetup firstPageNumber="0" orientation="portrait" horizontalDpi="300" verticalDpi="300" r:id="rId42"/>
  <tableParts count="1">
    <tablePart r:id="rId4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Lista!$A$1:$A$4</xm:f>
          </x14:formula1>
          <xm:sqref>G8:G154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tabSelected="1" zoomScale="82" zoomScaleNormal="82" workbookViewId="0">
      <pane xSplit="7" ySplit="5" topLeftCell="K6" activePane="bottomRight" state="frozen"/>
      <selection pane="topRight" activeCell="H1" sqref="H1"/>
      <selection pane="bottomLeft" activeCell="A6" sqref="A6"/>
      <selection pane="bottomRight" activeCell="D2" sqref="D2"/>
    </sheetView>
  </sheetViews>
  <sheetFormatPr baseColWidth="10" defaultColWidth="9.140625" defaultRowHeight="15"/>
  <cols>
    <col min="1" max="1" width="31.7109375" style="42" customWidth="1"/>
    <col min="2" max="2" width="19.7109375" style="43" customWidth="1"/>
    <col min="3" max="3" width="38.7109375" style="43" customWidth="1"/>
    <col min="4" max="4" width="41" style="43" customWidth="1"/>
    <col min="5" max="5" width="13.7109375" style="43" customWidth="1"/>
    <col min="6" max="6" width="11.42578125" style="43" hidden="1" customWidth="1"/>
    <col min="7" max="7" width="12.85546875" style="44" customWidth="1"/>
    <col min="8" max="8" width="13" style="45" customWidth="1"/>
    <col min="9" max="9" width="12.7109375" style="46" customWidth="1"/>
    <col min="10" max="10" width="46.28515625" style="48" customWidth="1"/>
    <col min="11" max="11" width="40.42578125" style="47" customWidth="1"/>
    <col min="12" max="12" width="31" style="9" customWidth="1"/>
    <col min="13" max="13" width="54.140625" style="9" customWidth="1"/>
    <col min="14" max="16384" width="9.140625" style="9"/>
  </cols>
  <sheetData>
    <row r="1" spans="1:13">
      <c r="A1" s="205" t="s">
        <v>428</v>
      </c>
      <c r="B1" s="205"/>
      <c r="C1" s="205"/>
      <c r="D1" s="205"/>
      <c r="E1" s="205"/>
      <c r="F1" s="205"/>
      <c r="G1" s="205"/>
      <c r="H1" s="205"/>
      <c r="I1" s="205"/>
      <c r="J1" s="205"/>
    </row>
    <row r="2" spans="1:13">
      <c r="A2" s="78" t="s">
        <v>427</v>
      </c>
      <c r="B2" s="79" t="s">
        <v>899</v>
      </c>
    </row>
    <row r="3" spans="1:13" ht="15.75" hidden="1" customHeight="1">
      <c r="A3" s="78" t="s">
        <v>426</v>
      </c>
      <c r="B3" s="80"/>
      <c r="C3" s="80"/>
      <c r="D3" s="80"/>
    </row>
    <row r="4" spans="1:13">
      <c r="A4" s="42" t="s">
        <v>425</v>
      </c>
      <c r="B4" s="81">
        <v>44348</v>
      </c>
    </row>
    <row r="5" spans="1:13" ht="15.95" customHeight="1">
      <c r="A5" s="206" t="s">
        <v>424</v>
      </c>
      <c r="B5" s="206"/>
      <c r="C5" s="206"/>
      <c r="D5" s="11" t="s">
        <v>423</v>
      </c>
      <c r="E5" s="11" t="s">
        <v>422</v>
      </c>
      <c r="F5" s="11" t="s">
        <v>421</v>
      </c>
      <c r="G5" s="207" t="s">
        <v>420</v>
      </c>
      <c r="H5" s="207"/>
      <c r="I5" s="207"/>
      <c r="J5" s="208" t="s">
        <v>419</v>
      </c>
      <c r="K5" s="12" t="s">
        <v>418</v>
      </c>
      <c r="L5" s="73" t="s">
        <v>417</v>
      </c>
      <c r="M5" s="73" t="s">
        <v>416</v>
      </c>
    </row>
    <row r="6" spans="1:13" ht="15.95" customHeight="1">
      <c r="A6" s="11" t="s">
        <v>12</v>
      </c>
      <c r="B6" s="11" t="s">
        <v>415</v>
      </c>
      <c r="C6" s="11" t="s">
        <v>414</v>
      </c>
      <c r="D6" s="11"/>
      <c r="E6" s="11"/>
      <c r="F6" s="11"/>
      <c r="G6" s="13" t="s">
        <v>413</v>
      </c>
      <c r="H6" s="14" t="s">
        <v>412</v>
      </c>
      <c r="I6" s="12" t="s">
        <v>411</v>
      </c>
      <c r="J6" s="209"/>
      <c r="K6" s="86"/>
      <c r="L6" s="74"/>
      <c r="M6" s="74"/>
    </row>
    <row r="7" spans="1:13" ht="30" hidden="1">
      <c r="A7" s="183" t="s">
        <v>410</v>
      </c>
      <c r="B7" s="19" t="s">
        <v>409</v>
      </c>
      <c r="C7" s="19" t="s">
        <v>408</v>
      </c>
      <c r="D7" s="19" t="s">
        <v>407</v>
      </c>
      <c r="E7" s="19" t="s">
        <v>406</v>
      </c>
      <c r="F7" s="16">
        <v>353</v>
      </c>
      <c r="G7" s="17" t="s">
        <v>405</v>
      </c>
      <c r="H7" s="18">
        <f t="shared" ref="H7:H37" si="0">IF(G7="SI",1,IF(G7="PARCIAL",0.5,IF(G7="NO APLICA","",0)))</f>
        <v>0</v>
      </c>
      <c r="I7" s="20"/>
      <c r="J7" s="32"/>
      <c r="K7" s="22"/>
      <c r="L7" s="75"/>
      <c r="M7" s="75"/>
    </row>
    <row r="8" spans="1:13" ht="60">
      <c r="A8" s="183"/>
      <c r="B8" s="180" t="s">
        <v>404</v>
      </c>
      <c r="C8" s="19" t="s">
        <v>403</v>
      </c>
      <c r="D8" s="19" t="s">
        <v>402</v>
      </c>
      <c r="E8" s="180" t="s">
        <v>337</v>
      </c>
      <c r="F8" s="16">
        <v>200</v>
      </c>
      <c r="G8" s="17" t="s">
        <v>429</v>
      </c>
      <c r="H8" s="18">
        <f t="shared" si="0"/>
        <v>1</v>
      </c>
      <c r="I8" s="184">
        <f>AVERAGE(H8,H9,H10,H13,H15,H16)</f>
        <v>1</v>
      </c>
      <c r="J8" s="32"/>
      <c r="K8" s="91" t="s">
        <v>803</v>
      </c>
      <c r="L8" s="168" t="s">
        <v>1243</v>
      </c>
      <c r="M8" s="168" t="s">
        <v>1243</v>
      </c>
    </row>
    <row r="9" spans="1:13" ht="60">
      <c r="A9" s="183"/>
      <c r="B9" s="180"/>
      <c r="C9" s="19" t="s">
        <v>401</v>
      </c>
      <c r="D9" s="19" t="s">
        <v>400</v>
      </c>
      <c r="E9" s="180"/>
      <c r="F9" s="16">
        <v>201</v>
      </c>
      <c r="G9" s="17" t="s">
        <v>429</v>
      </c>
      <c r="H9" s="18">
        <f t="shared" si="0"/>
        <v>1</v>
      </c>
      <c r="I9" s="184"/>
      <c r="J9" s="32"/>
      <c r="K9" s="91" t="s">
        <v>803</v>
      </c>
      <c r="L9" s="169"/>
      <c r="M9" s="169"/>
    </row>
    <row r="10" spans="1:13" ht="60">
      <c r="A10" s="183"/>
      <c r="B10" s="180"/>
      <c r="C10" s="19" t="s">
        <v>399</v>
      </c>
      <c r="D10" s="19"/>
      <c r="E10" s="180"/>
      <c r="F10" s="16">
        <v>202</v>
      </c>
      <c r="G10" s="17" t="s">
        <v>429</v>
      </c>
      <c r="H10" s="18">
        <f t="shared" si="0"/>
        <v>1</v>
      </c>
      <c r="I10" s="184"/>
      <c r="J10" s="32"/>
      <c r="K10" s="91" t="s">
        <v>803</v>
      </c>
      <c r="L10" s="169"/>
      <c r="M10" s="169"/>
    </row>
    <row r="11" spans="1:13" ht="15.95" hidden="1" customHeight="1">
      <c r="A11" s="183"/>
      <c r="B11" s="180"/>
      <c r="C11" s="19" t="s">
        <v>398</v>
      </c>
      <c r="D11" s="19" t="s">
        <v>397</v>
      </c>
      <c r="E11" s="180"/>
      <c r="F11" s="16">
        <v>203</v>
      </c>
      <c r="G11" s="17"/>
      <c r="H11" s="18">
        <f t="shared" si="0"/>
        <v>0</v>
      </c>
      <c r="I11" s="184"/>
      <c r="J11" s="32"/>
      <c r="K11" s="22"/>
      <c r="L11" s="169"/>
      <c r="M11" s="169"/>
    </row>
    <row r="12" spans="1:13" ht="90" hidden="1" customHeight="1">
      <c r="A12" s="183"/>
      <c r="B12" s="180"/>
      <c r="C12" s="19" t="s">
        <v>396</v>
      </c>
      <c r="D12" s="19" t="s">
        <v>395</v>
      </c>
      <c r="E12" s="180"/>
      <c r="F12" s="16">
        <v>204</v>
      </c>
      <c r="G12" s="17"/>
      <c r="H12" s="18">
        <f t="shared" si="0"/>
        <v>0</v>
      </c>
      <c r="I12" s="184"/>
      <c r="J12" s="32"/>
      <c r="K12" s="22"/>
      <c r="L12" s="169"/>
      <c r="M12" s="169"/>
    </row>
    <row r="13" spans="1:13" ht="60">
      <c r="A13" s="183"/>
      <c r="B13" s="180" t="s">
        <v>394</v>
      </c>
      <c r="C13" s="19" t="s">
        <v>393</v>
      </c>
      <c r="D13" s="19" t="s">
        <v>392</v>
      </c>
      <c r="E13" s="180" t="s">
        <v>391</v>
      </c>
      <c r="F13" s="16">
        <v>205</v>
      </c>
      <c r="G13" s="17" t="s">
        <v>429</v>
      </c>
      <c r="H13" s="18">
        <f t="shared" si="0"/>
        <v>1</v>
      </c>
      <c r="I13" s="184"/>
      <c r="J13" s="32"/>
      <c r="K13" s="91" t="s">
        <v>803</v>
      </c>
      <c r="L13" s="169"/>
      <c r="M13" s="169"/>
    </row>
    <row r="14" spans="1:13" ht="48" hidden="1" customHeight="1">
      <c r="A14" s="183"/>
      <c r="B14" s="180"/>
      <c r="C14" s="19" t="s">
        <v>390</v>
      </c>
      <c r="D14" s="19" t="s">
        <v>389</v>
      </c>
      <c r="E14" s="180"/>
      <c r="F14" s="16">
        <v>206</v>
      </c>
      <c r="G14" s="17"/>
      <c r="H14" s="18">
        <f t="shared" si="0"/>
        <v>0</v>
      </c>
      <c r="I14" s="184"/>
      <c r="J14" s="32"/>
      <c r="K14" s="22"/>
      <c r="L14" s="169"/>
      <c r="M14" s="169"/>
    </row>
    <row r="15" spans="1:13">
      <c r="A15" s="183"/>
      <c r="B15" s="180"/>
      <c r="C15" s="19" t="s">
        <v>388</v>
      </c>
      <c r="D15" s="19"/>
      <c r="E15" s="180"/>
      <c r="F15" s="16">
        <v>207</v>
      </c>
      <c r="G15" s="17" t="s">
        <v>429</v>
      </c>
      <c r="H15" s="18">
        <f t="shared" si="0"/>
        <v>1</v>
      </c>
      <c r="I15" s="184"/>
      <c r="J15" s="32"/>
      <c r="K15" s="22"/>
      <c r="L15" s="169"/>
      <c r="M15" s="169"/>
    </row>
    <row r="16" spans="1:13" ht="60">
      <c r="A16" s="183"/>
      <c r="B16" s="180"/>
      <c r="C16" s="19" t="s">
        <v>387</v>
      </c>
      <c r="D16" s="19" t="s">
        <v>386</v>
      </c>
      <c r="E16" s="180"/>
      <c r="F16" s="16">
        <v>208</v>
      </c>
      <c r="G16" s="17" t="s">
        <v>431</v>
      </c>
      <c r="H16" s="18" t="str">
        <f t="shared" si="0"/>
        <v/>
      </c>
      <c r="I16" s="184"/>
      <c r="J16" s="32"/>
      <c r="K16" s="91" t="s">
        <v>803</v>
      </c>
      <c r="L16" s="170"/>
      <c r="M16" s="170"/>
    </row>
    <row r="17" spans="1:13" ht="32.1" hidden="1" customHeight="1">
      <c r="A17" s="183"/>
      <c r="B17" s="180" t="s">
        <v>385</v>
      </c>
      <c r="C17" s="19" t="s">
        <v>384</v>
      </c>
      <c r="D17" s="19"/>
      <c r="E17" s="180" t="s">
        <v>383</v>
      </c>
      <c r="F17" s="16">
        <v>209</v>
      </c>
      <c r="G17" s="17"/>
      <c r="H17" s="18">
        <f t="shared" si="0"/>
        <v>0</v>
      </c>
      <c r="I17" s="20"/>
      <c r="J17" s="32"/>
      <c r="K17" s="22"/>
      <c r="L17" s="75"/>
      <c r="M17" s="75"/>
    </row>
    <row r="18" spans="1:13" ht="15.95" hidden="1" customHeight="1">
      <c r="A18" s="183"/>
      <c r="B18" s="180"/>
      <c r="C18" s="19" t="s">
        <v>382</v>
      </c>
      <c r="D18" s="19"/>
      <c r="E18" s="180"/>
      <c r="F18" s="16">
        <v>210</v>
      </c>
      <c r="G18" s="17"/>
      <c r="H18" s="18">
        <f t="shared" si="0"/>
        <v>0</v>
      </c>
      <c r="I18" s="20"/>
      <c r="J18" s="32"/>
      <c r="K18" s="22"/>
      <c r="L18" s="75"/>
      <c r="M18" s="75"/>
    </row>
    <row r="19" spans="1:13" ht="32.1" hidden="1" customHeight="1">
      <c r="A19" s="183"/>
      <c r="B19" s="180"/>
      <c r="C19" s="19" t="s">
        <v>381</v>
      </c>
      <c r="D19" s="19"/>
      <c r="E19" s="180"/>
      <c r="F19" s="16">
        <v>211</v>
      </c>
      <c r="G19" s="17"/>
      <c r="H19" s="18">
        <f t="shared" si="0"/>
        <v>0</v>
      </c>
      <c r="I19" s="20"/>
      <c r="J19" s="32"/>
      <c r="K19" s="22"/>
      <c r="L19" s="75"/>
      <c r="M19" s="75"/>
    </row>
    <row r="20" spans="1:13" ht="32.1" hidden="1" customHeight="1">
      <c r="A20" s="183"/>
      <c r="B20" s="180"/>
      <c r="C20" s="19" t="s">
        <v>380</v>
      </c>
      <c r="D20" s="19"/>
      <c r="E20" s="180"/>
      <c r="F20" s="16">
        <v>212</v>
      </c>
      <c r="G20" s="17"/>
      <c r="H20" s="18">
        <f t="shared" si="0"/>
        <v>0</v>
      </c>
      <c r="I20" s="20"/>
      <c r="J20" s="32"/>
      <c r="K20" s="22"/>
      <c r="L20" s="75"/>
      <c r="M20" s="75"/>
    </row>
    <row r="21" spans="1:13" ht="80.099999999999994" hidden="1" customHeight="1">
      <c r="A21" s="183"/>
      <c r="B21" s="19" t="s">
        <v>379</v>
      </c>
      <c r="C21" s="19" t="s">
        <v>378</v>
      </c>
      <c r="D21" s="19" t="s">
        <v>377</v>
      </c>
      <c r="E21" s="19" t="s">
        <v>376</v>
      </c>
      <c r="F21" s="16">
        <v>213</v>
      </c>
      <c r="G21" s="17"/>
      <c r="H21" s="18">
        <f t="shared" si="0"/>
        <v>0</v>
      </c>
      <c r="I21" s="20"/>
      <c r="J21" s="32"/>
      <c r="K21" s="22"/>
      <c r="L21" s="75"/>
      <c r="M21" s="75"/>
    </row>
    <row r="22" spans="1:13" ht="135">
      <c r="A22" s="183" t="s">
        <v>375</v>
      </c>
      <c r="B22" s="180" t="s">
        <v>374</v>
      </c>
      <c r="C22" s="19" t="s">
        <v>373</v>
      </c>
      <c r="D22" s="19" t="s">
        <v>372</v>
      </c>
      <c r="E22" s="180" t="s">
        <v>371</v>
      </c>
      <c r="F22" s="16">
        <v>214</v>
      </c>
      <c r="G22" s="17" t="s">
        <v>405</v>
      </c>
      <c r="H22" s="18">
        <f t="shared" si="0"/>
        <v>0</v>
      </c>
      <c r="I22" s="184">
        <f>AVERAGE(H22,H23,H24,H25,H26,H27,H28,H29,H30,H31)</f>
        <v>0.75</v>
      </c>
      <c r="J22" s="98" t="s">
        <v>814</v>
      </c>
      <c r="K22" s="91"/>
      <c r="L22" s="247" t="s">
        <v>1247</v>
      </c>
      <c r="M22" s="168" t="s">
        <v>1244</v>
      </c>
    </row>
    <row r="23" spans="1:13" ht="90">
      <c r="A23" s="183"/>
      <c r="B23" s="180"/>
      <c r="C23" s="19" t="s">
        <v>370</v>
      </c>
      <c r="D23" s="19" t="s">
        <v>369</v>
      </c>
      <c r="E23" s="180"/>
      <c r="F23" s="16">
        <v>215</v>
      </c>
      <c r="G23" s="17" t="s">
        <v>405</v>
      </c>
      <c r="H23" s="18">
        <f t="shared" si="0"/>
        <v>0</v>
      </c>
      <c r="I23" s="184"/>
      <c r="J23" s="32"/>
      <c r="K23" s="22"/>
      <c r="L23" s="169"/>
      <c r="M23" s="169"/>
    </row>
    <row r="24" spans="1:13" ht="75">
      <c r="A24" s="183"/>
      <c r="B24" s="19" t="s">
        <v>368</v>
      </c>
      <c r="C24" s="19" t="s">
        <v>367</v>
      </c>
      <c r="D24" s="19" t="s">
        <v>366</v>
      </c>
      <c r="E24" s="19"/>
      <c r="F24" s="16">
        <v>216</v>
      </c>
      <c r="G24" s="17" t="s">
        <v>429</v>
      </c>
      <c r="H24" s="18">
        <f t="shared" si="0"/>
        <v>1</v>
      </c>
      <c r="I24" s="184"/>
      <c r="J24" s="32" t="s">
        <v>938</v>
      </c>
      <c r="K24" s="91" t="s">
        <v>794</v>
      </c>
      <c r="L24" s="169"/>
      <c r="M24" s="169"/>
    </row>
    <row r="25" spans="1:13" ht="75">
      <c r="A25" s="183"/>
      <c r="B25" s="19" t="s">
        <v>365</v>
      </c>
      <c r="C25" s="19" t="s">
        <v>364</v>
      </c>
      <c r="D25" s="19"/>
      <c r="E25" s="19"/>
      <c r="F25" s="16">
        <v>217</v>
      </c>
      <c r="G25" s="17" t="s">
        <v>430</v>
      </c>
      <c r="H25" s="18">
        <f t="shared" si="0"/>
        <v>0.5</v>
      </c>
      <c r="I25" s="184"/>
      <c r="J25" s="32" t="s">
        <v>813</v>
      </c>
      <c r="K25" s="22" t="s">
        <v>812</v>
      </c>
      <c r="L25" s="169"/>
      <c r="M25" s="169"/>
    </row>
    <row r="26" spans="1:13" ht="75">
      <c r="A26" s="183"/>
      <c r="B26" s="19" t="s">
        <v>363</v>
      </c>
      <c r="C26" s="19" t="s">
        <v>362</v>
      </c>
      <c r="D26" s="19" t="s">
        <v>361</v>
      </c>
      <c r="E26" s="19"/>
      <c r="F26" s="16">
        <v>218</v>
      </c>
      <c r="G26" s="17" t="s">
        <v>429</v>
      </c>
      <c r="H26" s="18">
        <f t="shared" si="0"/>
        <v>1</v>
      </c>
      <c r="I26" s="184"/>
      <c r="J26" s="32"/>
      <c r="K26" s="91" t="s">
        <v>811</v>
      </c>
      <c r="L26" s="169"/>
      <c r="M26" s="169"/>
    </row>
    <row r="27" spans="1:13" ht="60">
      <c r="A27" s="183"/>
      <c r="B27" s="19" t="s">
        <v>360</v>
      </c>
      <c r="C27" s="19" t="s">
        <v>359</v>
      </c>
      <c r="D27" s="19"/>
      <c r="E27" s="19"/>
      <c r="F27" s="16">
        <v>219</v>
      </c>
      <c r="G27" s="17" t="s">
        <v>429</v>
      </c>
      <c r="H27" s="18">
        <f t="shared" si="0"/>
        <v>1</v>
      </c>
      <c r="I27" s="184"/>
      <c r="J27" s="32"/>
      <c r="K27" s="91" t="s">
        <v>810</v>
      </c>
      <c r="L27" s="169"/>
      <c r="M27" s="169"/>
    </row>
    <row r="28" spans="1:13" ht="75">
      <c r="A28" s="183"/>
      <c r="B28" s="19" t="s">
        <v>358</v>
      </c>
      <c r="C28" s="19" t="s">
        <v>357</v>
      </c>
      <c r="D28" s="19"/>
      <c r="E28" s="19"/>
      <c r="F28" s="16">
        <v>220</v>
      </c>
      <c r="G28" s="17" t="s">
        <v>429</v>
      </c>
      <c r="H28" s="18">
        <f t="shared" si="0"/>
        <v>1</v>
      </c>
      <c r="I28" s="184"/>
      <c r="J28" s="32"/>
      <c r="K28" s="91" t="s">
        <v>809</v>
      </c>
      <c r="L28" s="169"/>
      <c r="M28" s="169"/>
    </row>
    <row r="29" spans="1:13" ht="60">
      <c r="A29" s="183"/>
      <c r="B29" s="19" t="s">
        <v>356</v>
      </c>
      <c r="C29" s="19" t="s">
        <v>355</v>
      </c>
      <c r="D29" s="19"/>
      <c r="E29" s="19"/>
      <c r="F29" s="16">
        <v>221</v>
      </c>
      <c r="G29" s="17" t="s">
        <v>429</v>
      </c>
      <c r="H29" s="18">
        <f t="shared" si="0"/>
        <v>1</v>
      </c>
      <c r="I29" s="184"/>
      <c r="J29" s="32"/>
      <c r="K29" s="91" t="s">
        <v>808</v>
      </c>
      <c r="L29" s="169"/>
      <c r="M29" s="169"/>
    </row>
    <row r="30" spans="1:13" ht="75">
      <c r="A30" s="183"/>
      <c r="B30" s="19" t="s">
        <v>354</v>
      </c>
      <c r="C30" s="19" t="s">
        <v>353</v>
      </c>
      <c r="D30" s="19"/>
      <c r="E30" s="19" t="s">
        <v>352</v>
      </c>
      <c r="F30" s="16">
        <v>222</v>
      </c>
      <c r="G30" s="17" t="s">
        <v>429</v>
      </c>
      <c r="H30" s="18">
        <f t="shared" si="0"/>
        <v>1</v>
      </c>
      <c r="I30" s="184"/>
      <c r="J30" s="32"/>
      <c r="K30" s="91" t="s">
        <v>807</v>
      </c>
      <c r="L30" s="169"/>
      <c r="M30" s="169"/>
    </row>
    <row r="31" spans="1:13" ht="60">
      <c r="A31" s="183"/>
      <c r="B31" s="19" t="s">
        <v>351</v>
      </c>
      <c r="C31" s="19" t="s">
        <v>350</v>
      </c>
      <c r="D31" s="19" t="s">
        <v>349</v>
      </c>
      <c r="E31" s="19" t="s">
        <v>345</v>
      </c>
      <c r="F31" s="16">
        <v>223</v>
      </c>
      <c r="G31" s="17" t="s">
        <v>429</v>
      </c>
      <c r="H31" s="18">
        <f t="shared" si="0"/>
        <v>1</v>
      </c>
      <c r="I31" s="184"/>
      <c r="J31" s="32"/>
      <c r="K31" s="91" t="s">
        <v>806</v>
      </c>
      <c r="L31" s="170"/>
      <c r="M31" s="170"/>
    </row>
    <row r="32" spans="1:13" ht="60">
      <c r="A32" s="183" t="s">
        <v>348</v>
      </c>
      <c r="B32" s="19" t="s">
        <v>347</v>
      </c>
      <c r="C32" s="19" t="s">
        <v>346</v>
      </c>
      <c r="D32" s="19"/>
      <c r="E32" s="19" t="s">
        <v>345</v>
      </c>
      <c r="F32" s="16">
        <v>224</v>
      </c>
      <c r="G32" s="17" t="s">
        <v>429</v>
      </c>
      <c r="H32" s="18">
        <f t="shared" si="0"/>
        <v>1</v>
      </c>
      <c r="I32" s="184">
        <f>AVERAGE(H32,H33,H34,H35,H38,H39,H40,H42,H43,H44,H45,H46,H47,H48,H49,H50,H52)</f>
        <v>0.6875</v>
      </c>
      <c r="J32" s="32"/>
      <c r="K32" s="91" t="s">
        <v>805</v>
      </c>
      <c r="L32" s="247" t="s">
        <v>1248</v>
      </c>
      <c r="M32" s="168" t="s">
        <v>1246</v>
      </c>
    </row>
    <row r="33" spans="1:13" ht="75">
      <c r="A33" s="183"/>
      <c r="B33" s="19" t="s">
        <v>344</v>
      </c>
      <c r="C33" s="19" t="s">
        <v>343</v>
      </c>
      <c r="D33" s="19"/>
      <c r="E33" s="19" t="s">
        <v>337</v>
      </c>
      <c r="F33" s="16">
        <v>225</v>
      </c>
      <c r="G33" s="17" t="s">
        <v>429</v>
      </c>
      <c r="H33" s="18">
        <f t="shared" si="0"/>
        <v>1</v>
      </c>
      <c r="I33" s="184"/>
      <c r="J33" s="32" t="s">
        <v>1035</v>
      </c>
      <c r="K33" s="91" t="s">
        <v>804</v>
      </c>
      <c r="L33" s="169"/>
      <c r="M33" s="169"/>
    </row>
    <row r="34" spans="1:13" ht="75">
      <c r="A34" s="183"/>
      <c r="B34" s="19" t="s">
        <v>342</v>
      </c>
      <c r="C34" s="19" t="s">
        <v>341</v>
      </c>
      <c r="D34" s="19"/>
      <c r="E34" s="19" t="s">
        <v>340</v>
      </c>
      <c r="F34" s="16">
        <v>226</v>
      </c>
      <c r="G34" s="17" t="s">
        <v>430</v>
      </c>
      <c r="H34" s="18">
        <f t="shared" si="0"/>
        <v>0.5</v>
      </c>
      <c r="I34" s="184"/>
      <c r="J34" s="32" t="s">
        <v>939</v>
      </c>
      <c r="K34" s="91" t="s">
        <v>793</v>
      </c>
      <c r="L34" s="169"/>
      <c r="M34" s="169"/>
    </row>
    <row r="35" spans="1:13" ht="60">
      <c r="A35" s="183"/>
      <c r="B35" s="199" t="s">
        <v>339</v>
      </c>
      <c r="C35" s="19" t="s">
        <v>338</v>
      </c>
      <c r="D35" s="19"/>
      <c r="E35" s="180" t="s">
        <v>337</v>
      </c>
      <c r="F35" s="16">
        <v>227</v>
      </c>
      <c r="G35" s="17" t="s">
        <v>429</v>
      </c>
      <c r="H35" s="18">
        <f t="shared" si="0"/>
        <v>1</v>
      </c>
      <c r="I35" s="184"/>
      <c r="J35" s="32"/>
      <c r="K35" s="91" t="s">
        <v>802</v>
      </c>
      <c r="L35" s="169"/>
      <c r="M35" s="169"/>
    </row>
    <row r="36" spans="1:13" ht="32.1" hidden="1" customHeight="1">
      <c r="A36" s="183"/>
      <c r="B36" s="200"/>
      <c r="C36" s="19" t="s">
        <v>336</v>
      </c>
      <c r="D36" s="19"/>
      <c r="E36" s="180"/>
      <c r="F36" s="16">
        <v>228</v>
      </c>
      <c r="G36" s="17"/>
      <c r="H36" s="18">
        <f t="shared" si="0"/>
        <v>0</v>
      </c>
      <c r="I36" s="184"/>
      <c r="J36" s="32"/>
      <c r="K36" s="22"/>
      <c r="L36" s="169"/>
      <c r="M36" s="169"/>
    </row>
    <row r="37" spans="1:13" ht="48" hidden="1" customHeight="1">
      <c r="A37" s="183"/>
      <c r="B37" s="201"/>
      <c r="C37" s="19" t="s">
        <v>335</v>
      </c>
      <c r="D37" s="19"/>
      <c r="E37" s="180"/>
      <c r="F37" s="16">
        <v>229</v>
      </c>
      <c r="G37" s="17"/>
      <c r="H37" s="18">
        <f t="shared" si="0"/>
        <v>0</v>
      </c>
      <c r="I37" s="184"/>
      <c r="J37" s="32"/>
      <c r="K37" s="22"/>
      <c r="L37" s="169"/>
      <c r="M37" s="169"/>
    </row>
    <row r="38" spans="1:13" ht="60">
      <c r="A38" s="183"/>
      <c r="B38" s="19" t="s">
        <v>334</v>
      </c>
      <c r="C38" s="19" t="s">
        <v>333</v>
      </c>
      <c r="D38" s="19"/>
      <c r="E38" s="19"/>
      <c r="F38" s="16"/>
      <c r="G38" s="17" t="s">
        <v>429</v>
      </c>
      <c r="H38" s="24"/>
      <c r="I38" s="184"/>
      <c r="J38" s="32"/>
      <c r="K38" s="91" t="s">
        <v>802</v>
      </c>
      <c r="L38" s="169"/>
      <c r="M38" s="169"/>
    </row>
    <row r="39" spans="1:13" ht="271.5">
      <c r="A39" s="183"/>
      <c r="B39" s="180" t="s">
        <v>332</v>
      </c>
      <c r="C39" s="19" t="s">
        <v>331</v>
      </c>
      <c r="D39" s="19" t="s">
        <v>330</v>
      </c>
      <c r="E39" s="180" t="s">
        <v>329</v>
      </c>
      <c r="F39" s="16">
        <v>230</v>
      </c>
      <c r="G39" s="17" t="s">
        <v>429</v>
      </c>
      <c r="H39" s="18">
        <f>IF(G39="SI",1,IF(G39="PARCIAL",0.5,IF(G39="NO APLICA","",0)))</f>
        <v>1</v>
      </c>
      <c r="I39" s="184"/>
      <c r="J39" s="35"/>
      <c r="K39" s="91" t="s">
        <v>802</v>
      </c>
      <c r="L39" s="169"/>
      <c r="M39" s="169"/>
    </row>
    <row r="40" spans="1:13" ht="32.1" customHeight="1">
      <c r="A40" s="183"/>
      <c r="B40" s="180"/>
      <c r="C40" s="19" t="s">
        <v>328</v>
      </c>
      <c r="D40" s="19"/>
      <c r="E40" s="180"/>
      <c r="F40" s="16">
        <v>429</v>
      </c>
      <c r="G40" s="185" t="s">
        <v>429</v>
      </c>
      <c r="H40" s="187">
        <f>IF(G40="SI",1,IF(G40="PARCIAL",0.5,IF(G40="NO APLICA","",0)))</f>
        <v>1</v>
      </c>
      <c r="I40" s="184"/>
      <c r="J40" s="35"/>
      <c r="K40" s="91" t="s">
        <v>802</v>
      </c>
      <c r="L40" s="169"/>
      <c r="M40" s="169"/>
    </row>
    <row r="41" spans="1:13" ht="165">
      <c r="A41" s="183"/>
      <c r="B41" s="180"/>
      <c r="C41" s="19" t="s">
        <v>327</v>
      </c>
      <c r="D41" s="19" t="s">
        <v>326</v>
      </c>
      <c r="E41" s="180"/>
      <c r="F41" s="16">
        <v>231</v>
      </c>
      <c r="G41" s="186"/>
      <c r="H41" s="188"/>
      <c r="I41" s="184"/>
      <c r="J41" s="32"/>
      <c r="K41" s="91" t="s">
        <v>802</v>
      </c>
      <c r="L41" s="169"/>
      <c r="M41" s="169"/>
    </row>
    <row r="42" spans="1:13" ht="165">
      <c r="A42" s="183"/>
      <c r="B42" s="180"/>
      <c r="C42" s="19" t="s">
        <v>325</v>
      </c>
      <c r="D42" s="19" t="s">
        <v>324</v>
      </c>
      <c r="E42" s="180"/>
      <c r="F42" s="16">
        <v>232</v>
      </c>
      <c r="G42" s="17" t="s">
        <v>430</v>
      </c>
      <c r="H42" s="18">
        <f t="shared" ref="H42:H53" si="1">IF(G42="SI",1,IF(G42="PARCIAL",0.5,IF(G42="NO APLICA","",0)))</f>
        <v>0.5</v>
      </c>
      <c r="I42" s="184"/>
      <c r="J42" s="32"/>
      <c r="K42" s="22" t="s">
        <v>802</v>
      </c>
      <c r="L42" s="169"/>
      <c r="M42" s="169"/>
    </row>
    <row r="43" spans="1:13" ht="165">
      <c r="A43" s="183"/>
      <c r="B43" s="180"/>
      <c r="C43" s="19" t="s">
        <v>323</v>
      </c>
      <c r="D43" s="19" t="s">
        <v>322</v>
      </c>
      <c r="E43" s="180"/>
      <c r="F43" s="16">
        <v>233</v>
      </c>
      <c r="G43" s="17" t="s">
        <v>430</v>
      </c>
      <c r="H43" s="18">
        <f t="shared" si="1"/>
        <v>0.5</v>
      </c>
      <c r="I43" s="184"/>
      <c r="J43" s="32" t="s">
        <v>1036</v>
      </c>
      <c r="K43" s="91" t="s">
        <v>802</v>
      </c>
      <c r="L43" s="169"/>
      <c r="M43" s="169"/>
    </row>
    <row r="44" spans="1:13" ht="60">
      <c r="A44" s="183"/>
      <c r="B44" s="180"/>
      <c r="C44" s="19" t="s">
        <v>321</v>
      </c>
      <c r="D44" s="19"/>
      <c r="E44" s="180"/>
      <c r="F44" s="16">
        <v>234</v>
      </c>
      <c r="G44" s="17" t="s">
        <v>430</v>
      </c>
      <c r="H44" s="18">
        <f t="shared" si="1"/>
        <v>0.5</v>
      </c>
      <c r="I44" s="184"/>
      <c r="J44" s="32" t="s">
        <v>1036</v>
      </c>
      <c r="K44" s="91" t="s">
        <v>802</v>
      </c>
      <c r="L44" s="169"/>
      <c r="M44" s="169"/>
    </row>
    <row r="45" spans="1:13" ht="60">
      <c r="A45" s="183"/>
      <c r="B45" s="180"/>
      <c r="C45" s="19" t="s">
        <v>320</v>
      </c>
      <c r="D45" s="19"/>
      <c r="E45" s="180"/>
      <c r="F45" s="16">
        <v>235</v>
      </c>
      <c r="G45" s="17"/>
      <c r="H45" s="18">
        <f t="shared" si="1"/>
        <v>0</v>
      </c>
      <c r="I45" s="184"/>
      <c r="J45" s="32"/>
      <c r="K45" s="91" t="s">
        <v>802</v>
      </c>
      <c r="L45" s="169"/>
      <c r="M45" s="169"/>
    </row>
    <row r="46" spans="1:13" ht="60">
      <c r="A46" s="183"/>
      <c r="B46" s="180"/>
      <c r="C46" s="19" t="s">
        <v>319</v>
      </c>
      <c r="D46" s="19"/>
      <c r="E46" s="180"/>
      <c r="F46" s="16">
        <v>236</v>
      </c>
      <c r="G46" s="17" t="s">
        <v>429</v>
      </c>
      <c r="H46" s="18">
        <f t="shared" si="1"/>
        <v>1</v>
      </c>
      <c r="I46" s="184"/>
      <c r="J46" s="32"/>
      <c r="K46" s="91" t="s">
        <v>802</v>
      </c>
      <c r="L46" s="169"/>
      <c r="M46" s="169"/>
    </row>
    <row r="47" spans="1:13" ht="60">
      <c r="A47" s="183"/>
      <c r="B47" s="180"/>
      <c r="C47" s="19" t="s">
        <v>318</v>
      </c>
      <c r="D47" s="19"/>
      <c r="E47" s="180"/>
      <c r="F47" s="16">
        <v>237</v>
      </c>
      <c r="G47" s="17" t="s">
        <v>429</v>
      </c>
      <c r="H47" s="18">
        <f t="shared" si="1"/>
        <v>1</v>
      </c>
      <c r="I47" s="184"/>
      <c r="J47" s="32"/>
      <c r="K47" s="91" t="s">
        <v>802</v>
      </c>
      <c r="L47" s="169"/>
      <c r="M47" s="169"/>
    </row>
    <row r="48" spans="1:13" ht="60">
      <c r="A48" s="183"/>
      <c r="B48" s="180"/>
      <c r="C48" s="19" t="s">
        <v>317</v>
      </c>
      <c r="D48" s="19"/>
      <c r="E48" s="180"/>
      <c r="F48" s="16">
        <v>238</v>
      </c>
      <c r="G48" s="17" t="s">
        <v>429</v>
      </c>
      <c r="H48" s="18">
        <f t="shared" si="1"/>
        <v>1</v>
      </c>
      <c r="I48" s="184"/>
      <c r="J48" s="32"/>
      <c r="K48" s="91" t="s">
        <v>803</v>
      </c>
      <c r="L48" s="169"/>
      <c r="M48" s="169"/>
    </row>
    <row r="49" spans="1:13" ht="60">
      <c r="A49" s="183"/>
      <c r="B49" s="180"/>
      <c r="C49" s="19" t="s">
        <v>316</v>
      </c>
      <c r="D49" s="19"/>
      <c r="E49" s="180"/>
      <c r="F49" s="16">
        <v>239</v>
      </c>
      <c r="G49" s="17" t="s">
        <v>405</v>
      </c>
      <c r="H49" s="18">
        <f t="shared" si="1"/>
        <v>0</v>
      </c>
      <c r="I49" s="184"/>
      <c r="J49" s="32" t="s">
        <v>1036</v>
      </c>
      <c r="K49" s="91" t="s">
        <v>802</v>
      </c>
      <c r="L49" s="169"/>
      <c r="M49" s="169"/>
    </row>
    <row r="50" spans="1:13" ht="60">
      <c r="A50" s="183"/>
      <c r="B50" s="180"/>
      <c r="C50" s="19" t="s">
        <v>315</v>
      </c>
      <c r="D50" s="19"/>
      <c r="E50" s="180"/>
      <c r="F50" s="16">
        <v>240</v>
      </c>
      <c r="G50" s="17" t="s">
        <v>405</v>
      </c>
      <c r="H50" s="18">
        <f t="shared" si="1"/>
        <v>0</v>
      </c>
      <c r="I50" s="184"/>
      <c r="J50" s="32"/>
      <c r="K50" s="91" t="s">
        <v>802</v>
      </c>
      <c r="L50" s="169"/>
      <c r="M50" s="169"/>
    </row>
    <row r="51" spans="1:13" ht="48" hidden="1" customHeight="1">
      <c r="A51" s="183"/>
      <c r="B51" s="19" t="s">
        <v>314</v>
      </c>
      <c r="C51" s="19" t="s">
        <v>313</v>
      </c>
      <c r="D51" s="19"/>
      <c r="E51" s="19"/>
      <c r="F51" s="16">
        <v>241</v>
      </c>
      <c r="G51" s="17"/>
      <c r="H51" s="18">
        <f t="shared" si="1"/>
        <v>0</v>
      </c>
      <c r="I51" s="184"/>
      <c r="J51" s="32"/>
      <c r="K51" s="22"/>
      <c r="L51" s="169"/>
      <c r="M51" s="169"/>
    </row>
    <row r="52" spans="1:13" ht="105">
      <c r="A52" s="183"/>
      <c r="B52" s="19" t="s">
        <v>312</v>
      </c>
      <c r="C52" s="19" t="s">
        <v>311</v>
      </c>
      <c r="D52" s="19" t="s">
        <v>310</v>
      </c>
      <c r="E52" s="19"/>
      <c r="F52" s="16">
        <v>243</v>
      </c>
      <c r="G52" s="17" t="s">
        <v>429</v>
      </c>
      <c r="H52" s="18">
        <f t="shared" si="1"/>
        <v>1</v>
      </c>
      <c r="I52" s="184"/>
      <c r="J52" s="32"/>
      <c r="K52" s="91" t="s">
        <v>801</v>
      </c>
      <c r="L52" s="170"/>
      <c r="M52" s="170"/>
    </row>
    <row r="53" spans="1:13" ht="80.099999999999994" hidden="1" customHeight="1">
      <c r="A53" s="183"/>
      <c r="B53" s="19" t="s">
        <v>309</v>
      </c>
      <c r="C53" s="19" t="s">
        <v>308</v>
      </c>
      <c r="D53" s="19" t="s">
        <v>307</v>
      </c>
      <c r="E53" s="19"/>
      <c r="F53" s="16">
        <v>244</v>
      </c>
      <c r="G53" s="17"/>
      <c r="H53" s="18">
        <f t="shared" si="1"/>
        <v>0</v>
      </c>
      <c r="I53" s="20"/>
      <c r="J53" s="32"/>
      <c r="K53" s="22"/>
      <c r="L53" s="75"/>
      <c r="M53" s="75"/>
    </row>
    <row r="54" spans="1:13" ht="219" hidden="1" customHeight="1">
      <c r="A54" s="183" t="s">
        <v>306</v>
      </c>
      <c r="B54" s="180" t="s">
        <v>305</v>
      </c>
      <c r="C54" s="19" t="s">
        <v>304</v>
      </c>
      <c r="D54" s="19" t="s">
        <v>303</v>
      </c>
      <c r="E54" s="180" t="s">
        <v>285</v>
      </c>
      <c r="F54" s="16">
        <v>245</v>
      </c>
      <c r="G54" s="17"/>
      <c r="H54" s="18"/>
      <c r="I54" s="202">
        <f>AVERAGE(H62,H63)</f>
        <v>0.25</v>
      </c>
      <c r="J54" s="32"/>
      <c r="K54" s="22"/>
      <c r="L54" s="75"/>
      <c r="M54" s="75"/>
    </row>
    <row r="55" spans="1:13" ht="48" hidden="1" customHeight="1">
      <c r="A55" s="183"/>
      <c r="B55" s="180"/>
      <c r="C55" s="19" t="s">
        <v>302</v>
      </c>
      <c r="D55" s="19"/>
      <c r="E55" s="180"/>
      <c r="F55" s="16">
        <v>246</v>
      </c>
      <c r="G55" s="17"/>
      <c r="H55" s="18">
        <f t="shared" ref="H55:H64" si="2">IF(G55="SI",1,IF(G55="PARCIAL",0.5,IF(G55="NO APLICA","",0)))</f>
        <v>0</v>
      </c>
      <c r="I55" s="203"/>
      <c r="J55" s="32"/>
      <c r="K55" s="22"/>
      <c r="L55" s="75"/>
      <c r="M55" s="75"/>
    </row>
    <row r="56" spans="1:13" ht="110.1" hidden="1" customHeight="1">
      <c r="A56" s="183"/>
      <c r="B56" s="180"/>
      <c r="C56" s="19" t="s">
        <v>301</v>
      </c>
      <c r="D56" s="19" t="s">
        <v>300</v>
      </c>
      <c r="E56" s="180"/>
      <c r="F56" s="16">
        <v>247</v>
      </c>
      <c r="G56" s="17"/>
      <c r="H56" s="18">
        <f t="shared" si="2"/>
        <v>0</v>
      </c>
      <c r="I56" s="203"/>
      <c r="J56" s="32"/>
      <c r="K56" s="22"/>
      <c r="L56" s="75"/>
      <c r="M56" s="75"/>
    </row>
    <row r="57" spans="1:13" ht="108" hidden="1" customHeight="1">
      <c r="A57" s="183"/>
      <c r="B57" s="180"/>
      <c r="C57" s="19" t="s">
        <v>299</v>
      </c>
      <c r="D57" s="19" t="s">
        <v>298</v>
      </c>
      <c r="E57" s="180"/>
      <c r="F57" s="16">
        <v>248</v>
      </c>
      <c r="G57" s="17"/>
      <c r="H57" s="18">
        <f t="shared" si="2"/>
        <v>0</v>
      </c>
      <c r="I57" s="203"/>
      <c r="J57" s="32"/>
      <c r="K57" s="22"/>
      <c r="L57" s="75"/>
      <c r="M57" s="75"/>
    </row>
    <row r="58" spans="1:13" ht="63.95" hidden="1" customHeight="1">
      <c r="A58" s="183"/>
      <c r="B58" s="180"/>
      <c r="C58" s="19" t="s">
        <v>297</v>
      </c>
      <c r="D58" s="19"/>
      <c r="E58" s="180"/>
      <c r="F58" s="16">
        <v>249</v>
      </c>
      <c r="G58" s="17"/>
      <c r="H58" s="18">
        <f t="shared" si="2"/>
        <v>0</v>
      </c>
      <c r="I58" s="203"/>
      <c r="J58" s="32"/>
      <c r="K58" s="22"/>
      <c r="L58" s="75"/>
      <c r="M58" s="75"/>
    </row>
    <row r="59" spans="1:13" ht="32.1" hidden="1" customHeight="1">
      <c r="A59" s="183"/>
      <c r="B59" s="180"/>
      <c r="C59" s="19" t="s">
        <v>296</v>
      </c>
      <c r="D59" s="19"/>
      <c r="E59" s="180"/>
      <c r="F59" s="16">
        <v>250</v>
      </c>
      <c r="G59" s="17"/>
      <c r="H59" s="18">
        <f t="shared" si="2"/>
        <v>0</v>
      </c>
      <c r="I59" s="203"/>
      <c r="J59" s="32"/>
      <c r="K59" s="22"/>
      <c r="L59" s="75"/>
      <c r="M59" s="75"/>
    </row>
    <row r="60" spans="1:13" ht="80.099999999999994" hidden="1" customHeight="1">
      <c r="A60" s="183"/>
      <c r="B60" s="180"/>
      <c r="C60" s="19" t="s">
        <v>295</v>
      </c>
      <c r="D60" s="19"/>
      <c r="E60" s="180"/>
      <c r="F60" s="16">
        <v>251</v>
      </c>
      <c r="G60" s="17"/>
      <c r="H60" s="18">
        <f t="shared" si="2"/>
        <v>0</v>
      </c>
      <c r="I60" s="203"/>
      <c r="J60" s="32"/>
      <c r="K60" s="22"/>
      <c r="L60" s="75"/>
      <c r="M60" s="75"/>
    </row>
    <row r="61" spans="1:13" ht="111.95" hidden="1" customHeight="1">
      <c r="A61" s="183"/>
      <c r="B61" s="180"/>
      <c r="C61" s="19" t="s">
        <v>294</v>
      </c>
      <c r="D61" s="19"/>
      <c r="E61" s="180"/>
      <c r="F61" s="16">
        <v>252</v>
      </c>
      <c r="G61" s="17"/>
      <c r="H61" s="18">
        <f t="shared" si="2"/>
        <v>0</v>
      </c>
      <c r="I61" s="203"/>
      <c r="J61" s="32"/>
      <c r="K61" s="22"/>
      <c r="L61" s="75"/>
      <c r="M61" s="75"/>
    </row>
    <row r="62" spans="1:13" ht="60">
      <c r="A62" s="183"/>
      <c r="B62" s="180" t="s">
        <v>293</v>
      </c>
      <c r="C62" s="19" t="s">
        <v>292</v>
      </c>
      <c r="D62" s="19" t="s">
        <v>291</v>
      </c>
      <c r="E62" s="180" t="s">
        <v>285</v>
      </c>
      <c r="F62" s="16">
        <v>253</v>
      </c>
      <c r="G62" s="17" t="s">
        <v>430</v>
      </c>
      <c r="H62" s="18">
        <f t="shared" si="2"/>
        <v>0.5</v>
      </c>
      <c r="I62" s="203"/>
      <c r="J62" s="210" t="s">
        <v>1037</v>
      </c>
      <c r="K62" s="242" t="s">
        <v>794</v>
      </c>
      <c r="L62" s="247" t="s">
        <v>1249</v>
      </c>
      <c r="M62" s="168" t="s">
        <v>1245</v>
      </c>
    </row>
    <row r="63" spans="1:13" ht="90">
      <c r="A63" s="183"/>
      <c r="B63" s="180"/>
      <c r="C63" s="19" t="s">
        <v>290</v>
      </c>
      <c r="D63" s="19"/>
      <c r="E63" s="180"/>
      <c r="F63" s="16">
        <v>254</v>
      </c>
      <c r="G63" s="17" t="s">
        <v>405</v>
      </c>
      <c r="H63" s="18">
        <f t="shared" si="2"/>
        <v>0</v>
      </c>
      <c r="I63" s="203"/>
      <c r="J63" s="211"/>
      <c r="K63" s="244"/>
      <c r="L63" s="170"/>
      <c r="M63" s="170"/>
    </row>
    <row r="64" spans="1:13" ht="32.1" hidden="1" customHeight="1">
      <c r="A64" s="183"/>
      <c r="B64" s="180"/>
      <c r="C64" s="19" t="s">
        <v>289</v>
      </c>
      <c r="D64" s="19" t="s">
        <v>288</v>
      </c>
      <c r="E64" s="180"/>
      <c r="F64" s="16">
        <v>255</v>
      </c>
      <c r="G64" s="17"/>
      <c r="H64" s="18">
        <f t="shared" si="2"/>
        <v>0</v>
      </c>
      <c r="I64" s="203"/>
      <c r="J64" s="32"/>
      <c r="K64" s="22"/>
      <c r="L64" s="75"/>
      <c r="M64" s="75"/>
    </row>
    <row r="65" spans="1:13" ht="32.1" hidden="1" customHeight="1">
      <c r="A65" s="183"/>
      <c r="B65" s="19" t="s">
        <v>287</v>
      </c>
      <c r="C65" s="19" t="s">
        <v>286</v>
      </c>
      <c r="D65" s="19"/>
      <c r="E65" s="19" t="s">
        <v>285</v>
      </c>
      <c r="F65" s="16">
        <v>256</v>
      </c>
      <c r="G65" s="17"/>
      <c r="H65" s="18"/>
      <c r="I65" s="204"/>
      <c r="J65" s="32"/>
      <c r="K65" s="91"/>
      <c r="L65" s="75"/>
      <c r="M65" s="75"/>
    </row>
    <row r="66" spans="1:13" ht="48" hidden="1" customHeight="1">
      <c r="A66" s="183" t="s">
        <v>284</v>
      </c>
      <c r="B66" s="180" t="s">
        <v>283</v>
      </c>
      <c r="C66" s="19" t="s">
        <v>282</v>
      </c>
      <c r="D66" s="19" t="s">
        <v>281</v>
      </c>
      <c r="E66" s="180" t="s">
        <v>280</v>
      </c>
      <c r="F66" s="16">
        <v>262</v>
      </c>
      <c r="G66" s="17"/>
      <c r="H66" s="18">
        <f t="shared" ref="H66:H90" si="3">IF(G66="SI",1,IF(G66="PARCIAL",0.5,IF(G66="NO APLICA","",0)))</f>
        <v>0</v>
      </c>
      <c r="I66" s="20"/>
      <c r="J66" s="32"/>
      <c r="K66" s="22"/>
      <c r="L66" s="75"/>
      <c r="M66" s="75"/>
    </row>
    <row r="67" spans="1:13" ht="15.95" hidden="1" customHeight="1">
      <c r="A67" s="183"/>
      <c r="B67" s="180"/>
      <c r="C67" s="19" t="s">
        <v>279</v>
      </c>
      <c r="D67" s="19"/>
      <c r="E67" s="180"/>
      <c r="F67" s="16">
        <v>263</v>
      </c>
      <c r="G67" s="17"/>
      <c r="H67" s="18">
        <f t="shared" si="3"/>
        <v>0</v>
      </c>
      <c r="I67" s="20"/>
      <c r="J67" s="32"/>
      <c r="K67" s="22"/>
      <c r="L67" s="75"/>
      <c r="M67" s="75"/>
    </row>
    <row r="68" spans="1:13" ht="32.1" hidden="1" customHeight="1">
      <c r="A68" s="183"/>
      <c r="B68" s="180"/>
      <c r="C68" s="19" t="s">
        <v>278</v>
      </c>
      <c r="D68" s="19"/>
      <c r="E68" s="180"/>
      <c r="F68" s="16">
        <v>264</v>
      </c>
      <c r="G68" s="17"/>
      <c r="H68" s="18">
        <f t="shared" si="3"/>
        <v>0</v>
      </c>
      <c r="I68" s="20"/>
      <c r="J68" s="32"/>
      <c r="K68" s="22"/>
      <c r="L68" s="75"/>
      <c r="M68" s="75"/>
    </row>
    <row r="69" spans="1:13" ht="48" hidden="1" customHeight="1">
      <c r="A69" s="183"/>
      <c r="B69" s="180"/>
      <c r="C69" s="19" t="s">
        <v>277</v>
      </c>
      <c r="D69" s="19" t="s">
        <v>271</v>
      </c>
      <c r="E69" s="180"/>
      <c r="F69" s="16">
        <v>265</v>
      </c>
      <c r="G69" s="17"/>
      <c r="H69" s="18">
        <f t="shared" si="3"/>
        <v>0</v>
      </c>
      <c r="I69" s="20"/>
      <c r="J69" s="32"/>
      <c r="K69" s="22"/>
      <c r="L69" s="75"/>
      <c r="M69" s="75"/>
    </row>
    <row r="70" spans="1:13" ht="96" hidden="1" customHeight="1">
      <c r="A70" s="183"/>
      <c r="B70" s="180"/>
      <c r="C70" s="19" t="s">
        <v>276</v>
      </c>
      <c r="D70" s="19" t="s">
        <v>275</v>
      </c>
      <c r="E70" s="180"/>
      <c r="F70" s="16">
        <v>266</v>
      </c>
      <c r="G70" s="17"/>
      <c r="H70" s="18">
        <f t="shared" si="3"/>
        <v>0</v>
      </c>
      <c r="I70" s="20"/>
      <c r="J70" s="32"/>
      <c r="K70" s="22"/>
      <c r="L70" s="75"/>
      <c r="M70" s="75"/>
    </row>
    <row r="71" spans="1:13" ht="48" hidden="1" customHeight="1">
      <c r="A71" s="183"/>
      <c r="B71" s="180"/>
      <c r="C71" s="19" t="s">
        <v>274</v>
      </c>
      <c r="D71" s="19" t="s">
        <v>273</v>
      </c>
      <c r="E71" s="180"/>
      <c r="F71" s="16">
        <v>267</v>
      </c>
      <c r="G71" s="17"/>
      <c r="H71" s="18">
        <f t="shared" si="3"/>
        <v>0</v>
      </c>
      <c r="I71" s="20"/>
      <c r="J71" s="32"/>
      <c r="K71" s="22"/>
      <c r="L71" s="75"/>
      <c r="M71" s="75"/>
    </row>
    <row r="72" spans="1:13" ht="48" hidden="1" customHeight="1">
      <c r="A72" s="183"/>
      <c r="B72" s="180"/>
      <c r="C72" s="19" t="s">
        <v>272</v>
      </c>
      <c r="D72" s="19" t="s">
        <v>271</v>
      </c>
      <c r="E72" s="180"/>
      <c r="F72" s="16">
        <v>268</v>
      </c>
      <c r="G72" s="17"/>
      <c r="H72" s="18">
        <f t="shared" si="3"/>
        <v>0</v>
      </c>
      <c r="I72" s="20"/>
      <c r="J72" s="32"/>
      <c r="K72" s="22"/>
      <c r="L72" s="75"/>
      <c r="M72" s="75"/>
    </row>
    <row r="73" spans="1:13" ht="128.1" hidden="1" customHeight="1">
      <c r="A73" s="183"/>
      <c r="B73" s="180"/>
      <c r="C73" s="19" t="s">
        <v>270</v>
      </c>
      <c r="D73" s="19" t="s">
        <v>269</v>
      </c>
      <c r="E73" s="180"/>
      <c r="F73" s="16">
        <v>269</v>
      </c>
      <c r="G73" s="17"/>
      <c r="H73" s="18">
        <f t="shared" si="3"/>
        <v>0</v>
      </c>
      <c r="I73" s="20"/>
      <c r="J73" s="32"/>
      <c r="K73" s="22"/>
      <c r="L73" s="75"/>
      <c r="M73" s="75"/>
    </row>
    <row r="74" spans="1:13" ht="128.1" hidden="1" customHeight="1">
      <c r="A74" s="183"/>
      <c r="B74" s="180" t="s">
        <v>268</v>
      </c>
      <c r="C74" s="19" t="s">
        <v>267</v>
      </c>
      <c r="D74" s="19" t="s">
        <v>266</v>
      </c>
      <c r="E74" s="180" t="s">
        <v>265</v>
      </c>
      <c r="F74" s="16">
        <v>453</v>
      </c>
      <c r="G74" s="17"/>
      <c r="H74" s="18">
        <f t="shared" si="3"/>
        <v>0</v>
      </c>
      <c r="I74" s="20"/>
      <c r="J74" s="35"/>
      <c r="K74" s="22"/>
      <c r="L74" s="75"/>
      <c r="M74" s="75"/>
    </row>
    <row r="75" spans="1:13" ht="15.95" hidden="1" customHeight="1">
      <c r="A75" s="183"/>
      <c r="B75" s="180"/>
      <c r="C75" s="19" t="s">
        <v>264</v>
      </c>
      <c r="D75" s="26"/>
      <c r="E75" s="180"/>
      <c r="F75" s="16">
        <v>270</v>
      </c>
      <c r="G75" s="17"/>
      <c r="H75" s="18">
        <f t="shared" si="3"/>
        <v>0</v>
      </c>
      <c r="I75" s="20"/>
      <c r="J75" s="248"/>
      <c r="K75" s="22"/>
      <c r="L75" s="75"/>
      <c r="M75" s="75"/>
    </row>
    <row r="76" spans="1:13" ht="15.95" hidden="1" customHeight="1">
      <c r="A76" s="183"/>
      <c r="B76" s="180"/>
      <c r="C76" s="19" t="s">
        <v>263</v>
      </c>
      <c r="D76" s="19"/>
      <c r="E76" s="180"/>
      <c r="F76" s="16">
        <v>272</v>
      </c>
      <c r="G76" s="17"/>
      <c r="H76" s="18">
        <f t="shared" si="3"/>
        <v>0</v>
      </c>
      <c r="I76" s="20"/>
      <c r="J76" s="248"/>
      <c r="K76" s="22"/>
      <c r="L76" s="75"/>
      <c r="M76" s="75"/>
    </row>
    <row r="77" spans="1:13" ht="15.95" hidden="1" customHeight="1">
      <c r="A77" s="183"/>
      <c r="B77" s="180"/>
      <c r="C77" s="19" t="s">
        <v>262</v>
      </c>
      <c r="D77" s="19"/>
      <c r="E77" s="180"/>
      <c r="F77" s="16">
        <v>273</v>
      </c>
      <c r="G77" s="17"/>
      <c r="H77" s="18">
        <f t="shared" si="3"/>
        <v>0</v>
      </c>
      <c r="I77" s="20"/>
      <c r="J77" s="248"/>
      <c r="K77" s="22"/>
      <c r="L77" s="75"/>
      <c r="M77" s="75"/>
    </row>
    <row r="78" spans="1:13" ht="15.95" hidden="1" customHeight="1">
      <c r="A78" s="183"/>
      <c r="B78" s="180"/>
      <c r="C78" s="19" t="s">
        <v>261</v>
      </c>
      <c r="D78" s="19"/>
      <c r="E78" s="180"/>
      <c r="F78" s="16">
        <v>274</v>
      </c>
      <c r="G78" s="17"/>
      <c r="H78" s="18">
        <f t="shared" si="3"/>
        <v>0</v>
      </c>
      <c r="I78" s="20"/>
      <c r="J78" s="248"/>
      <c r="K78" s="22"/>
      <c r="L78" s="75"/>
      <c r="M78" s="75"/>
    </row>
    <row r="79" spans="1:13" ht="15.95" hidden="1" customHeight="1">
      <c r="A79" s="183"/>
      <c r="B79" s="180"/>
      <c r="C79" s="19" t="s">
        <v>260</v>
      </c>
      <c r="D79" s="19"/>
      <c r="E79" s="180"/>
      <c r="F79" s="16">
        <v>275</v>
      </c>
      <c r="G79" s="17"/>
      <c r="H79" s="18">
        <f t="shared" si="3"/>
        <v>0</v>
      </c>
      <c r="I79" s="20"/>
      <c r="J79" s="248"/>
      <c r="K79" s="22"/>
      <c r="L79" s="75"/>
      <c r="M79" s="75"/>
    </row>
    <row r="80" spans="1:13" ht="15.95" hidden="1" customHeight="1">
      <c r="A80" s="183"/>
      <c r="B80" s="180"/>
      <c r="C80" s="19" t="s">
        <v>259</v>
      </c>
      <c r="D80" s="19"/>
      <c r="E80" s="180"/>
      <c r="F80" s="16">
        <v>276</v>
      </c>
      <c r="G80" s="17"/>
      <c r="H80" s="18">
        <f t="shared" si="3"/>
        <v>0</v>
      </c>
      <c r="I80" s="20"/>
      <c r="J80" s="248"/>
      <c r="K80" s="22"/>
      <c r="L80" s="75"/>
      <c r="M80" s="75"/>
    </row>
    <row r="81" spans="1:13" ht="63.95" hidden="1" customHeight="1">
      <c r="A81" s="183"/>
      <c r="B81" s="180"/>
      <c r="C81" s="19" t="s">
        <v>258</v>
      </c>
      <c r="D81" s="19" t="s">
        <v>257</v>
      </c>
      <c r="E81" s="180"/>
      <c r="F81" s="16">
        <v>746</v>
      </c>
      <c r="G81" s="17"/>
      <c r="H81" s="18">
        <f t="shared" si="3"/>
        <v>0</v>
      </c>
      <c r="I81" s="28"/>
      <c r="J81" s="248"/>
      <c r="K81" s="22"/>
      <c r="L81" s="75"/>
      <c r="M81" s="75"/>
    </row>
    <row r="82" spans="1:13" ht="80.099999999999994" hidden="1" customHeight="1">
      <c r="A82" s="183"/>
      <c r="B82" s="180"/>
      <c r="C82" s="19" t="s">
        <v>256</v>
      </c>
      <c r="D82" s="19" t="s">
        <v>255</v>
      </c>
      <c r="E82" s="180"/>
      <c r="F82" s="16">
        <v>747</v>
      </c>
      <c r="G82" s="17"/>
      <c r="H82" s="18">
        <f t="shared" si="3"/>
        <v>0</v>
      </c>
      <c r="I82" s="20"/>
      <c r="J82" s="248"/>
      <c r="K82" s="22"/>
      <c r="L82" s="75"/>
      <c r="M82" s="75"/>
    </row>
    <row r="83" spans="1:13" ht="153.94999999999999" customHeight="1">
      <c r="A83" s="183"/>
      <c r="B83" s="19" t="s">
        <v>254</v>
      </c>
      <c r="C83" s="19" t="s">
        <v>253</v>
      </c>
      <c r="D83" s="19" t="s">
        <v>252</v>
      </c>
      <c r="E83" s="19" t="s">
        <v>251</v>
      </c>
      <c r="F83" s="16">
        <v>277</v>
      </c>
      <c r="G83" s="17" t="s">
        <v>430</v>
      </c>
      <c r="H83" s="18">
        <f t="shared" si="3"/>
        <v>0.5</v>
      </c>
      <c r="I83" s="28">
        <f>AVERAGE(H83)</f>
        <v>0.5</v>
      </c>
      <c r="J83" s="32" t="s">
        <v>1038</v>
      </c>
      <c r="K83" s="91" t="s">
        <v>793</v>
      </c>
      <c r="L83" s="167" t="s">
        <v>1255</v>
      </c>
      <c r="M83" s="75" t="s">
        <v>1245</v>
      </c>
    </row>
    <row r="84" spans="1:13" ht="63.95" hidden="1" customHeight="1">
      <c r="A84" s="183"/>
      <c r="B84" s="19" t="s">
        <v>250</v>
      </c>
      <c r="C84" s="19" t="s">
        <v>249</v>
      </c>
      <c r="D84" s="19" t="s">
        <v>248</v>
      </c>
      <c r="E84" s="19" t="s">
        <v>247</v>
      </c>
      <c r="F84" s="16">
        <v>279</v>
      </c>
      <c r="G84" s="17"/>
      <c r="H84" s="18">
        <f t="shared" si="3"/>
        <v>0</v>
      </c>
      <c r="I84" s="20"/>
      <c r="J84" s="32"/>
      <c r="K84" s="22"/>
      <c r="L84" s="75"/>
      <c r="M84" s="75"/>
    </row>
    <row r="85" spans="1:13" ht="80.099999999999994" hidden="1" customHeight="1">
      <c r="A85" s="183"/>
      <c r="B85" s="180" t="s">
        <v>246</v>
      </c>
      <c r="C85" s="19" t="s">
        <v>245</v>
      </c>
      <c r="D85" s="19"/>
      <c r="E85" s="180" t="s">
        <v>244</v>
      </c>
      <c r="F85" s="16">
        <v>457</v>
      </c>
      <c r="G85" s="17"/>
      <c r="H85" s="18">
        <f t="shared" si="3"/>
        <v>0</v>
      </c>
      <c r="I85" s="20"/>
      <c r="J85" s="35"/>
      <c r="K85" s="22"/>
      <c r="L85" s="75"/>
      <c r="M85" s="75"/>
    </row>
    <row r="86" spans="1:13" ht="15.95" hidden="1" customHeight="1">
      <c r="A86" s="183"/>
      <c r="B86" s="180"/>
      <c r="C86" s="19" t="s">
        <v>243</v>
      </c>
      <c r="D86" s="19" t="s">
        <v>242</v>
      </c>
      <c r="E86" s="180"/>
      <c r="F86" s="16">
        <v>280</v>
      </c>
      <c r="G86" s="17"/>
      <c r="H86" s="18">
        <f t="shared" si="3"/>
        <v>0</v>
      </c>
      <c r="I86" s="20"/>
      <c r="J86" s="32"/>
      <c r="K86" s="22"/>
      <c r="L86" s="75"/>
      <c r="M86" s="75"/>
    </row>
    <row r="87" spans="1:13" ht="15.95" hidden="1" customHeight="1">
      <c r="A87" s="183"/>
      <c r="B87" s="180"/>
      <c r="C87" s="19" t="s">
        <v>241</v>
      </c>
      <c r="D87" s="19"/>
      <c r="E87" s="180"/>
      <c r="F87" s="16">
        <v>281</v>
      </c>
      <c r="G87" s="17"/>
      <c r="H87" s="18">
        <f t="shared" si="3"/>
        <v>0</v>
      </c>
      <c r="I87" s="20"/>
      <c r="J87" s="32"/>
      <c r="K87" s="22"/>
      <c r="L87" s="75"/>
      <c r="M87" s="75"/>
    </row>
    <row r="88" spans="1:13" ht="32.1" hidden="1" customHeight="1">
      <c r="A88" s="183"/>
      <c r="B88" s="180"/>
      <c r="C88" s="19" t="s">
        <v>240</v>
      </c>
      <c r="D88" s="19"/>
      <c r="E88" s="180"/>
      <c r="F88" s="16">
        <v>282</v>
      </c>
      <c r="G88" s="17"/>
      <c r="H88" s="18">
        <f t="shared" si="3"/>
        <v>0</v>
      </c>
      <c r="I88" s="20"/>
      <c r="J88" s="32"/>
      <c r="K88" s="22"/>
      <c r="L88" s="75"/>
      <c r="M88" s="75"/>
    </row>
    <row r="89" spans="1:13" ht="111.95" hidden="1" customHeight="1">
      <c r="A89" s="183"/>
      <c r="B89" s="19" t="s">
        <v>239</v>
      </c>
      <c r="C89" s="19" t="s">
        <v>238</v>
      </c>
      <c r="D89" s="19" t="s">
        <v>237</v>
      </c>
      <c r="E89" s="19" t="s">
        <v>236</v>
      </c>
      <c r="F89" s="16">
        <v>283</v>
      </c>
      <c r="G89" s="17"/>
      <c r="H89" s="18">
        <f t="shared" si="3"/>
        <v>0</v>
      </c>
      <c r="I89" s="20"/>
      <c r="J89" s="32"/>
      <c r="K89" s="22"/>
      <c r="L89" s="75"/>
      <c r="M89" s="75"/>
    </row>
    <row r="90" spans="1:13" ht="75">
      <c r="A90" s="183" t="s">
        <v>235</v>
      </c>
      <c r="B90" s="180" t="s">
        <v>234</v>
      </c>
      <c r="C90" s="19" t="s">
        <v>233</v>
      </c>
      <c r="D90" s="19" t="s">
        <v>232</v>
      </c>
      <c r="E90" s="180" t="s">
        <v>231</v>
      </c>
      <c r="F90" s="16">
        <v>454</v>
      </c>
      <c r="G90" s="185" t="s">
        <v>430</v>
      </c>
      <c r="H90" s="187">
        <f t="shared" si="3"/>
        <v>0.5</v>
      </c>
      <c r="I90" s="195">
        <f>AVERAGE(H90,H93,H94,H95,H96,H97,H101)</f>
        <v>0.7</v>
      </c>
      <c r="J90" s="192" t="s">
        <v>1039</v>
      </c>
      <c r="K90" s="91" t="s">
        <v>800</v>
      </c>
      <c r="L90" s="247" t="s">
        <v>1250</v>
      </c>
      <c r="M90" s="168" t="s">
        <v>1244</v>
      </c>
    </row>
    <row r="91" spans="1:13" ht="18.95" hidden="1" customHeight="1">
      <c r="A91" s="183"/>
      <c r="B91" s="180"/>
      <c r="C91" s="19" t="s">
        <v>230</v>
      </c>
      <c r="D91" s="19" t="s">
        <v>229</v>
      </c>
      <c r="E91" s="180"/>
      <c r="F91" s="16">
        <v>284</v>
      </c>
      <c r="G91" s="193"/>
      <c r="H91" s="194"/>
      <c r="I91" s="196"/>
      <c r="J91" s="175"/>
      <c r="K91" s="22"/>
      <c r="L91" s="169"/>
      <c r="M91" s="169"/>
    </row>
    <row r="92" spans="1:13" ht="75">
      <c r="A92" s="183"/>
      <c r="B92" s="180"/>
      <c r="C92" s="19" t="s">
        <v>228</v>
      </c>
      <c r="D92" s="19" t="s">
        <v>227</v>
      </c>
      <c r="E92" s="180"/>
      <c r="F92" s="16">
        <v>285</v>
      </c>
      <c r="G92" s="186"/>
      <c r="H92" s="188"/>
      <c r="I92" s="196"/>
      <c r="J92" s="176"/>
      <c r="K92" s="91" t="s">
        <v>799</v>
      </c>
      <c r="L92" s="169"/>
      <c r="M92" s="169"/>
    </row>
    <row r="93" spans="1:13" ht="75">
      <c r="A93" s="183"/>
      <c r="B93" s="180"/>
      <c r="C93" s="19" t="s">
        <v>226</v>
      </c>
      <c r="D93" s="19" t="s">
        <v>225</v>
      </c>
      <c r="E93" s="180"/>
      <c r="F93" s="16">
        <v>286</v>
      </c>
      <c r="G93" s="17" t="s">
        <v>429</v>
      </c>
      <c r="H93" s="18">
        <f t="shared" ref="H93:H111" si="4">IF(G93="SI",1,IF(G93="PARCIAL",0.5,IF(G93="NO APLICA","",0)))</f>
        <v>1</v>
      </c>
      <c r="I93" s="196"/>
      <c r="J93" s="32"/>
      <c r="K93" s="91" t="s">
        <v>488</v>
      </c>
      <c r="L93" s="169"/>
      <c r="M93" s="169"/>
    </row>
    <row r="94" spans="1:13" ht="75">
      <c r="A94" s="183"/>
      <c r="B94" s="180"/>
      <c r="C94" s="19" t="s">
        <v>224</v>
      </c>
      <c r="D94" s="19"/>
      <c r="E94" s="180"/>
      <c r="F94" s="16">
        <v>287</v>
      </c>
      <c r="G94" s="17" t="s">
        <v>429</v>
      </c>
      <c r="H94" s="18">
        <f t="shared" si="4"/>
        <v>1</v>
      </c>
      <c r="I94" s="196"/>
      <c r="J94" s="32" t="s">
        <v>1039</v>
      </c>
      <c r="K94" s="91" t="s">
        <v>799</v>
      </c>
      <c r="L94" s="169"/>
      <c r="M94" s="169"/>
    </row>
    <row r="95" spans="1:13" ht="60.95" customHeight="1">
      <c r="A95" s="183"/>
      <c r="B95" s="19" t="s">
        <v>223</v>
      </c>
      <c r="C95" s="19" t="s">
        <v>222</v>
      </c>
      <c r="D95" s="19" t="s">
        <v>221</v>
      </c>
      <c r="E95" s="19" t="s">
        <v>220</v>
      </c>
      <c r="F95" s="16">
        <v>288</v>
      </c>
      <c r="G95" s="17" t="s">
        <v>431</v>
      </c>
      <c r="H95" s="18" t="str">
        <f t="shared" si="4"/>
        <v/>
      </c>
      <c r="I95" s="196"/>
      <c r="J95" s="32"/>
      <c r="K95" s="22"/>
      <c r="L95" s="169"/>
      <c r="M95" s="169"/>
    </row>
    <row r="96" spans="1:13" ht="105">
      <c r="A96" s="183"/>
      <c r="B96" s="180" t="s">
        <v>219</v>
      </c>
      <c r="C96" s="19" t="s">
        <v>218</v>
      </c>
      <c r="D96" s="19" t="s">
        <v>217</v>
      </c>
      <c r="E96" s="180"/>
      <c r="F96" s="16">
        <v>289</v>
      </c>
      <c r="G96" s="17" t="s">
        <v>429</v>
      </c>
      <c r="H96" s="18">
        <f t="shared" si="4"/>
        <v>1</v>
      </c>
      <c r="I96" s="196"/>
      <c r="J96" s="32"/>
      <c r="K96" s="91" t="s">
        <v>798</v>
      </c>
      <c r="L96" s="169"/>
      <c r="M96" s="169"/>
    </row>
    <row r="97" spans="1:13" ht="60">
      <c r="A97" s="183"/>
      <c r="B97" s="180"/>
      <c r="C97" s="19" t="s">
        <v>216</v>
      </c>
      <c r="D97" s="19"/>
      <c r="E97" s="180"/>
      <c r="F97" s="16">
        <v>290</v>
      </c>
      <c r="G97" s="17" t="s">
        <v>405</v>
      </c>
      <c r="H97" s="18">
        <f t="shared" si="4"/>
        <v>0</v>
      </c>
      <c r="I97" s="196"/>
      <c r="J97" s="32" t="s">
        <v>797</v>
      </c>
      <c r="K97" s="22"/>
      <c r="L97" s="169"/>
      <c r="M97" s="169"/>
    </row>
    <row r="98" spans="1:13" ht="32.1" hidden="1" customHeight="1">
      <c r="A98" s="183"/>
      <c r="B98" s="180" t="s">
        <v>215</v>
      </c>
      <c r="C98" s="19" t="s">
        <v>214</v>
      </c>
      <c r="D98" s="19"/>
      <c r="E98" s="180" t="s">
        <v>213</v>
      </c>
      <c r="F98" s="16">
        <v>291</v>
      </c>
      <c r="G98" s="17"/>
      <c r="H98" s="18">
        <f t="shared" si="4"/>
        <v>0</v>
      </c>
      <c r="I98" s="196"/>
      <c r="J98" s="32"/>
      <c r="K98" s="22"/>
      <c r="L98" s="169"/>
      <c r="M98" s="169"/>
    </row>
    <row r="99" spans="1:13" ht="48" hidden="1" customHeight="1">
      <c r="A99" s="183"/>
      <c r="B99" s="180"/>
      <c r="C99" s="19" t="s">
        <v>212</v>
      </c>
      <c r="D99" s="19"/>
      <c r="E99" s="180"/>
      <c r="F99" s="16">
        <v>292</v>
      </c>
      <c r="G99" s="17"/>
      <c r="H99" s="18">
        <f t="shared" si="4"/>
        <v>0</v>
      </c>
      <c r="I99" s="196"/>
      <c r="J99" s="32"/>
      <c r="K99" s="22"/>
      <c r="L99" s="169"/>
      <c r="M99" s="169"/>
    </row>
    <row r="100" spans="1:13" ht="48" hidden="1" customHeight="1">
      <c r="A100" s="183"/>
      <c r="B100" s="180"/>
      <c r="C100" s="19" t="s">
        <v>211</v>
      </c>
      <c r="D100" s="19"/>
      <c r="E100" s="180"/>
      <c r="F100" s="16">
        <v>293</v>
      </c>
      <c r="G100" s="17"/>
      <c r="H100" s="18">
        <f t="shared" si="4"/>
        <v>0</v>
      </c>
      <c r="I100" s="196"/>
      <c r="J100" s="32"/>
      <c r="K100" s="22"/>
      <c r="L100" s="169"/>
      <c r="M100" s="169"/>
    </row>
    <row r="101" spans="1:13" ht="45.95" customHeight="1">
      <c r="A101" s="183"/>
      <c r="B101" s="19" t="s">
        <v>210</v>
      </c>
      <c r="C101" s="19" t="s">
        <v>209</v>
      </c>
      <c r="D101" s="19" t="s">
        <v>208</v>
      </c>
      <c r="E101" s="19" t="s">
        <v>207</v>
      </c>
      <c r="F101" s="16">
        <v>455</v>
      </c>
      <c r="G101" s="17" t="s">
        <v>431</v>
      </c>
      <c r="H101" s="18" t="str">
        <f t="shared" si="4"/>
        <v/>
      </c>
      <c r="I101" s="197"/>
      <c r="J101" s="32"/>
      <c r="K101" s="22"/>
      <c r="L101" s="170"/>
      <c r="M101" s="170"/>
    </row>
    <row r="102" spans="1:13" ht="96" hidden="1" customHeight="1">
      <c r="A102" s="183"/>
      <c r="B102" s="180" t="s">
        <v>206</v>
      </c>
      <c r="C102" s="19" t="s">
        <v>205</v>
      </c>
      <c r="D102" s="19" t="s">
        <v>204</v>
      </c>
      <c r="E102" s="180"/>
      <c r="F102" s="16">
        <v>456</v>
      </c>
      <c r="G102" s="17"/>
      <c r="H102" s="18">
        <f t="shared" si="4"/>
        <v>0</v>
      </c>
      <c r="I102" s="20"/>
      <c r="J102" s="35"/>
      <c r="K102" s="22"/>
      <c r="L102" s="75"/>
      <c r="M102" s="75"/>
    </row>
    <row r="103" spans="1:13" ht="15.95" hidden="1" customHeight="1">
      <c r="A103" s="183"/>
      <c r="B103" s="180"/>
      <c r="C103" s="19" t="s">
        <v>203</v>
      </c>
      <c r="D103" s="19"/>
      <c r="E103" s="180"/>
      <c r="F103" s="16">
        <v>295</v>
      </c>
      <c r="G103" s="17"/>
      <c r="H103" s="18">
        <f t="shared" si="4"/>
        <v>0</v>
      </c>
      <c r="I103" s="20"/>
      <c r="J103" s="32"/>
      <c r="K103" s="22"/>
      <c r="L103" s="75"/>
      <c r="M103" s="75"/>
    </row>
    <row r="104" spans="1:13" ht="15.95" hidden="1" customHeight="1">
      <c r="A104" s="183"/>
      <c r="B104" s="180"/>
      <c r="C104" s="19" t="s">
        <v>202</v>
      </c>
      <c r="D104" s="19"/>
      <c r="E104" s="180"/>
      <c r="F104" s="16">
        <v>296</v>
      </c>
      <c r="G104" s="17"/>
      <c r="H104" s="18">
        <f t="shared" si="4"/>
        <v>0</v>
      </c>
      <c r="I104" s="20"/>
      <c r="J104" s="32"/>
      <c r="K104" s="22"/>
      <c r="L104" s="75"/>
      <c r="M104" s="75"/>
    </row>
    <row r="105" spans="1:13" ht="15.95" hidden="1" customHeight="1">
      <c r="A105" s="183"/>
      <c r="B105" s="180"/>
      <c r="C105" s="19" t="s">
        <v>201</v>
      </c>
      <c r="D105" s="19"/>
      <c r="E105" s="180"/>
      <c r="F105" s="16">
        <v>297</v>
      </c>
      <c r="G105" s="17"/>
      <c r="H105" s="18">
        <f t="shared" si="4"/>
        <v>0</v>
      </c>
      <c r="I105" s="20"/>
      <c r="J105" s="32"/>
      <c r="K105" s="22"/>
      <c r="L105" s="75"/>
      <c r="M105" s="75"/>
    </row>
    <row r="106" spans="1:13" ht="15.95" hidden="1" customHeight="1">
      <c r="A106" s="183"/>
      <c r="B106" s="180"/>
      <c r="C106" s="19" t="s">
        <v>200</v>
      </c>
      <c r="D106" s="19"/>
      <c r="E106" s="180"/>
      <c r="F106" s="16">
        <v>298</v>
      </c>
      <c r="G106" s="17"/>
      <c r="H106" s="18">
        <f t="shared" si="4"/>
        <v>0</v>
      </c>
      <c r="I106" s="20"/>
      <c r="J106" s="32"/>
      <c r="K106" s="22"/>
      <c r="L106" s="75"/>
      <c r="M106" s="75"/>
    </row>
    <row r="107" spans="1:13" ht="96" customHeight="1">
      <c r="A107" s="183" t="s">
        <v>199</v>
      </c>
      <c r="B107" s="19" t="s">
        <v>198</v>
      </c>
      <c r="C107" s="19" t="s">
        <v>197</v>
      </c>
      <c r="D107" s="19" t="s">
        <v>196</v>
      </c>
      <c r="E107" s="19" t="s">
        <v>195</v>
      </c>
      <c r="F107" s="16">
        <v>300</v>
      </c>
      <c r="G107" s="17" t="s">
        <v>429</v>
      </c>
      <c r="H107" s="18">
        <f t="shared" si="4"/>
        <v>1</v>
      </c>
      <c r="I107" s="184">
        <f>AVERAGE(H107,H108,H110)</f>
        <v>0.83333333333333337</v>
      </c>
      <c r="J107" s="32"/>
      <c r="K107" s="91" t="s">
        <v>796</v>
      </c>
      <c r="L107" s="247" t="s">
        <v>1251</v>
      </c>
      <c r="M107" s="168" t="s">
        <v>1244</v>
      </c>
    </row>
    <row r="108" spans="1:13" ht="75">
      <c r="A108" s="183"/>
      <c r="B108" s="19" t="s">
        <v>194</v>
      </c>
      <c r="C108" s="19" t="s">
        <v>193</v>
      </c>
      <c r="D108" s="19"/>
      <c r="E108" s="19" t="s">
        <v>192</v>
      </c>
      <c r="F108" s="16">
        <v>301</v>
      </c>
      <c r="G108" s="17" t="s">
        <v>430</v>
      </c>
      <c r="H108" s="18">
        <f t="shared" si="4"/>
        <v>0.5</v>
      </c>
      <c r="I108" s="184"/>
      <c r="J108" s="32" t="s">
        <v>940</v>
      </c>
      <c r="K108" s="91" t="s">
        <v>796</v>
      </c>
      <c r="L108" s="169"/>
      <c r="M108" s="169"/>
    </row>
    <row r="109" spans="1:13" ht="150" hidden="1" customHeight="1">
      <c r="A109" s="183"/>
      <c r="B109" s="19" t="s">
        <v>191</v>
      </c>
      <c r="C109" s="19" t="s">
        <v>190</v>
      </c>
      <c r="D109" s="19" t="s">
        <v>189</v>
      </c>
      <c r="E109" s="19" t="s">
        <v>188</v>
      </c>
      <c r="F109" s="16">
        <v>302</v>
      </c>
      <c r="G109" s="17"/>
      <c r="H109" s="18">
        <f t="shared" si="4"/>
        <v>0</v>
      </c>
      <c r="I109" s="184"/>
      <c r="J109" s="32"/>
      <c r="K109" s="22"/>
      <c r="L109" s="169"/>
      <c r="M109" s="169"/>
    </row>
    <row r="110" spans="1:13" ht="135">
      <c r="A110" s="183"/>
      <c r="B110" s="19" t="s">
        <v>187</v>
      </c>
      <c r="C110" s="19" t="s">
        <v>186</v>
      </c>
      <c r="D110" s="19" t="s">
        <v>185</v>
      </c>
      <c r="E110" s="19" t="s">
        <v>184</v>
      </c>
      <c r="F110" s="16">
        <v>303</v>
      </c>
      <c r="G110" s="17" t="s">
        <v>429</v>
      </c>
      <c r="H110" s="18">
        <f t="shared" si="4"/>
        <v>1</v>
      </c>
      <c r="I110" s="184"/>
      <c r="J110" s="99"/>
      <c r="K110" s="91" t="s">
        <v>796</v>
      </c>
      <c r="L110" s="170"/>
      <c r="M110" s="170"/>
    </row>
    <row r="111" spans="1:13" ht="176.1" customHeight="1">
      <c r="A111" s="183" t="s">
        <v>183</v>
      </c>
      <c r="B111" s="180" t="s">
        <v>182</v>
      </c>
      <c r="C111" s="19" t="s">
        <v>181</v>
      </c>
      <c r="D111" s="19" t="s">
        <v>176</v>
      </c>
      <c r="E111" s="180" t="s">
        <v>180</v>
      </c>
      <c r="F111" s="16">
        <v>452</v>
      </c>
      <c r="G111" s="185" t="s">
        <v>430</v>
      </c>
      <c r="H111" s="187">
        <f t="shared" si="4"/>
        <v>0.5</v>
      </c>
      <c r="I111" s="184">
        <f>AVERAGE(H111,H113,H114,H115)</f>
        <v>0.5</v>
      </c>
      <c r="J111" s="245" t="s">
        <v>941</v>
      </c>
      <c r="K111" s="91" t="s">
        <v>795</v>
      </c>
      <c r="L111" s="247" t="s">
        <v>1254</v>
      </c>
      <c r="M111" s="168" t="s">
        <v>1244</v>
      </c>
    </row>
    <row r="112" spans="1:13" ht="168.95" customHeight="1">
      <c r="A112" s="183"/>
      <c r="B112" s="180"/>
      <c r="C112" s="19" t="s">
        <v>179</v>
      </c>
      <c r="D112" s="19" t="s">
        <v>178</v>
      </c>
      <c r="E112" s="180"/>
      <c r="F112" s="16">
        <v>305</v>
      </c>
      <c r="G112" s="186"/>
      <c r="H112" s="188"/>
      <c r="I112" s="184"/>
      <c r="J112" s="246"/>
      <c r="K112" s="91" t="s">
        <v>794</v>
      </c>
      <c r="L112" s="169"/>
      <c r="M112" s="169"/>
    </row>
    <row r="113" spans="1:13" ht="171" customHeight="1">
      <c r="A113" s="183"/>
      <c r="B113" s="180"/>
      <c r="C113" s="19" t="s">
        <v>177</v>
      </c>
      <c r="D113" s="19" t="s">
        <v>176</v>
      </c>
      <c r="E113" s="180"/>
      <c r="F113" s="16">
        <v>306</v>
      </c>
      <c r="G113" s="17" t="s">
        <v>431</v>
      </c>
      <c r="H113" s="18" t="str">
        <f>IF(G113="SI",1,IF(G113="PARCIAL",0.5,IF(G113="NO APLICA","",0)))</f>
        <v/>
      </c>
      <c r="I113" s="184"/>
      <c r="J113" s="99"/>
      <c r="K113" s="22"/>
      <c r="L113" s="169"/>
      <c r="M113" s="169"/>
    </row>
    <row r="114" spans="1:13">
      <c r="A114" s="183"/>
      <c r="B114" s="180"/>
      <c r="C114" s="19" t="s">
        <v>175</v>
      </c>
      <c r="D114" s="19"/>
      <c r="E114" s="180"/>
      <c r="F114" s="16">
        <v>307</v>
      </c>
      <c r="G114" s="17" t="s">
        <v>431</v>
      </c>
      <c r="H114" s="18" t="str">
        <f>IF(G114="SI",1,IF(G114="PARCIAL",0.5,IF(G114="NO APLICA","",0)))</f>
        <v/>
      </c>
      <c r="I114" s="184"/>
      <c r="J114" s="99"/>
      <c r="K114" s="22"/>
      <c r="L114" s="169"/>
      <c r="M114" s="169"/>
    </row>
    <row r="115" spans="1:13" ht="60">
      <c r="A115" s="183"/>
      <c r="B115" s="180"/>
      <c r="C115" s="19" t="s">
        <v>174</v>
      </c>
      <c r="D115" s="19"/>
      <c r="E115" s="180"/>
      <c r="F115" s="16">
        <v>308</v>
      </c>
      <c r="G115" s="17" t="s">
        <v>431</v>
      </c>
      <c r="H115" s="18" t="str">
        <f>IF(G115="SI",1,IF(G115="PARCIAL",0.5,IF(G115="NO APLICA","",0)))</f>
        <v/>
      </c>
      <c r="I115" s="184"/>
      <c r="J115" s="99"/>
      <c r="K115" s="22"/>
      <c r="L115" s="170"/>
      <c r="M115" s="170"/>
    </row>
    <row r="116" spans="1:13" ht="138.94999999999999" hidden="1" customHeight="1">
      <c r="A116" s="183" t="s">
        <v>173</v>
      </c>
      <c r="B116" s="19" t="s">
        <v>172</v>
      </c>
      <c r="C116" s="19" t="s">
        <v>171</v>
      </c>
      <c r="D116" s="19"/>
      <c r="E116" s="19"/>
      <c r="F116" s="16">
        <v>748</v>
      </c>
      <c r="G116" s="17"/>
      <c r="H116" s="18">
        <f>IF(G116="SI",1,IF(G116="PARCIAL",0.5,IF(G116="NO APLICA","",0)))</f>
        <v>0</v>
      </c>
      <c r="I116" s="184">
        <f>AVERAGE(H117,H119,H120,H121,H122,H123,H124,H125,H126,H127,H129,H130,H131,H132,H133,H134,H135,H136,H137,H138,H139,H140,H141,H142,H143,H145,H146,H147,H148,H149,H150,H151,H152,H153,H154,)</f>
        <v>0.63043478260869568</v>
      </c>
      <c r="J116" s="35"/>
      <c r="K116" s="22"/>
      <c r="L116" s="75"/>
      <c r="M116" s="75"/>
    </row>
    <row r="117" spans="1:13" ht="80.099999999999994" customHeight="1">
      <c r="A117" s="183"/>
      <c r="B117" s="180" t="s">
        <v>170</v>
      </c>
      <c r="C117" s="19" t="s">
        <v>169</v>
      </c>
      <c r="D117" s="19" t="s">
        <v>168</v>
      </c>
      <c r="E117" s="180" t="s">
        <v>167</v>
      </c>
      <c r="F117" s="16">
        <v>439</v>
      </c>
      <c r="G117" s="185" t="s">
        <v>430</v>
      </c>
      <c r="H117" s="187">
        <f>IF(G117="SI",1,IF(G117="PARCIAL",0.5,IF(G117="NO APLICA","",0)))</f>
        <v>0.5</v>
      </c>
      <c r="I117" s="184"/>
      <c r="J117" s="192" t="s">
        <v>1040</v>
      </c>
      <c r="K117" s="171" t="s">
        <v>793</v>
      </c>
      <c r="L117" s="247" t="s">
        <v>1252</v>
      </c>
      <c r="M117" s="168" t="s">
        <v>1244</v>
      </c>
    </row>
    <row r="118" spans="1:13" ht="63.95" customHeight="1">
      <c r="A118" s="183"/>
      <c r="B118" s="180"/>
      <c r="C118" s="19" t="s">
        <v>158</v>
      </c>
      <c r="D118" s="19"/>
      <c r="E118" s="180"/>
      <c r="F118" s="16">
        <v>310</v>
      </c>
      <c r="G118" s="186"/>
      <c r="H118" s="188"/>
      <c r="I118" s="184"/>
      <c r="J118" s="176"/>
      <c r="K118" s="172"/>
      <c r="L118" s="169"/>
      <c r="M118" s="169"/>
    </row>
    <row r="119" spans="1:13" ht="63.95" customHeight="1">
      <c r="A119" s="183"/>
      <c r="B119" s="180"/>
      <c r="C119" s="19" t="s">
        <v>157</v>
      </c>
      <c r="D119" s="19"/>
      <c r="E119" s="180"/>
      <c r="F119" s="16">
        <v>440</v>
      </c>
      <c r="G119" s="17" t="s">
        <v>405</v>
      </c>
      <c r="H119" s="18">
        <f t="shared" ref="H119:H127" si="5">IF(G119="SI",1,IF(G119="PARCIAL",0.5,IF(G119="NO APLICA","",0)))</f>
        <v>0</v>
      </c>
      <c r="I119" s="184"/>
      <c r="J119" s="32" t="s">
        <v>942</v>
      </c>
      <c r="K119" s="172"/>
      <c r="L119" s="169"/>
      <c r="M119" s="169"/>
    </row>
    <row r="120" spans="1:13" ht="17.100000000000001" customHeight="1">
      <c r="A120" s="183"/>
      <c r="B120" s="180"/>
      <c r="C120" s="19" t="s">
        <v>156</v>
      </c>
      <c r="D120" s="19"/>
      <c r="E120" s="180"/>
      <c r="F120" s="16">
        <v>311</v>
      </c>
      <c r="G120" s="17" t="s">
        <v>429</v>
      </c>
      <c r="H120" s="18">
        <f t="shared" si="5"/>
        <v>1</v>
      </c>
      <c r="I120" s="184"/>
      <c r="J120" s="32"/>
      <c r="K120" s="172"/>
      <c r="L120" s="169"/>
      <c r="M120" s="169"/>
    </row>
    <row r="121" spans="1:13" ht="63.95" customHeight="1">
      <c r="A121" s="183"/>
      <c r="B121" s="180"/>
      <c r="C121" s="19" t="s">
        <v>166</v>
      </c>
      <c r="D121" s="19"/>
      <c r="E121" s="180"/>
      <c r="F121" s="16">
        <v>312</v>
      </c>
      <c r="G121" s="17" t="s">
        <v>429</v>
      </c>
      <c r="H121" s="18">
        <f t="shared" si="5"/>
        <v>1</v>
      </c>
      <c r="I121" s="184"/>
      <c r="J121" s="32"/>
      <c r="K121" s="172"/>
      <c r="L121" s="169"/>
      <c r="M121" s="169"/>
    </row>
    <row r="122" spans="1:13" ht="63.95" customHeight="1">
      <c r="A122" s="183"/>
      <c r="B122" s="180"/>
      <c r="C122" s="19" t="s">
        <v>154</v>
      </c>
      <c r="D122" s="19"/>
      <c r="E122" s="180"/>
      <c r="F122" s="16">
        <v>313</v>
      </c>
      <c r="G122" s="17" t="s">
        <v>429</v>
      </c>
      <c r="H122" s="18">
        <f t="shared" si="5"/>
        <v>1</v>
      </c>
      <c r="I122" s="184"/>
      <c r="J122" s="32"/>
      <c r="K122" s="172"/>
      <c r="L122" s="169"/>
      <c r="M122" s="169"/>
    </row>
    <row r="123" spans="1:13" ht="63.95" customHeight="1">
      <c r="A123" s="183"/>
      <c r="B123" s="180"/>
      <c r="C123" s="19" t="s">
        <v>153</v>
      </c>
      <c r="D123" s="19"/>
      <c r="E123" s="180"/>
      <c r="F123" s="16">
        <v>314</v>
      </c>
      <c r="G123" s="17" t="s">
        <v>429</v>
      </c>
      <c r="H123" s="18">
        <f t="shared" si="5"/>
        <v>1</v>
      </c>
      <c r="I123" s="184"/>
      <c r="J123" s="32"/>
      <c r="K123" s="172"/>
      <c r="L123" s="169"/>
      <c r="M123" s="169"/>
    </row>
    <row r="124" spans="1:13" ht="63.95" customHeight="1">
      <c r="A124" s="183"/>
      <c r="B124" s="180"/>
      <c r="C124" s="19" t="s">
        <v>165</v>
      </c>
      <c r="D124" s="19"/>
      <c r="E124" s="180"/>
      <c r="F124" s="16">
        <v>315</v>
      </c>
      <c r="G124" s="17" t="s">
        <v>429</v>
      </c>
      <c r="H124" s="18">
        <f t="shared" si="5"/>
        <v>1</v>
      </c>
      <c r="I124" s="184"/>
      <c r="J124" s="32"/>
      <c r="K124" s="172"/>
      <c r="L124" s="169"/>
      <c r="M124" s="169"/>
    </row>
    <row r="125" spans="1:13" ht="63.95" customHeight="1">
      <c r="A125" s="183"/>
      <c r="B125" s="180"/>
      <c r="C125" s="19" t="s">
        <v>164</v>
      </c>
      <c r="D125" s="19"/>
      <c r="E125" s="180"/>
      <c r="F125" s="16">
        <v>316</v>
      </c>
      <c r="G125" s="17" t="s">
        <v>429</v>
      </c>
      <c r="H125" s="18">
        <f t="shared" si="5"/>
        <v>1</v>
      </c>
      <c r="I125" s="184"/>
      <c r="J125" s="32"/>
      <c r="K125" s="172"/>
      <c r="L125" s="169"/>
      <c r="M125" s="169"/>
    </row>
    <row r="126" spans="1:13" ht="83.1" customHeight="1">
      <c r="A126" s="183"/>
      <c r="B126" s="180"/>
      <c r="C126" s="19" t="s">
        <v>163</v>
      </c>
      <c r="D126" s="19"/>
      <c r="E126" s="180"/>
      <c r="F126" s="16">
        <v>441</v>
      </c>
      <c r="G126" s="17" t="s">
        <v>405</v>
      </c>
      <c r="H126" s="18">
        <f t="shared" si="5"/>
        <v>0</v>
      </c>
      <c r="I126" s="184"/>
      <c r="J126" s="32" t="s">
        <v>943</v>
      </c>
      <c r="K126" s="173"/>
      <c r="L126" s="170"/>
      <c r="M126" s="170"/>
    </row>
    <row r="127" spans="1:13" ht="153.94999999999999" customHeight="1">
      <c r="A127" s="183"/>
      <c r="B127" s="180" t="s">
        <v>162</v>
      </c>
      <c r="C127" s="19" t="s">
        <v>161</v>
      </c>
      <c r="D127" s="19" t="s">
        <v>160</v>
      </c>
      <c r="E127" s="180" t="s">
        <v>159</v>
      </c>
      <c r="F127" s="16">
        <v>459</v>
      </c>
      <c r="G127" s="185" t="s">
        <v>431</v>
      </c>
      <c r="H127" s="187" t="str">
        <f t="shared" si="5"/>
        <v/>
      </c>
      <c r="I127" s="184"/>
      <c r="J127" s="192" t="s">
        <v>944</v>
      </c>
      <c r="K127" s="189"/>
      <c r="L127" s="247" t="s">
        <v>1253</v>
      </c>
      <c r="M127" s="168" t="s">
        <v>1244</v>
      </c>
    </row>
    <row r="128" spans="1:13" ht="30">
      <c r="A128" s="183"/>
      <c r="B128" s="180"/>
      <c r="C128" s="19" t="s">
        <v>158</v>
      </c>
      <c r="D128" s="19"/>
      <c r="E128" s="180"/>
      <c r="F128" s="16">
        <v>460</v>
      </c>
      <c r="G128" s="186"/>
      <c r="H128" s="188"/>
      <c r="I128" s="184"/>
      <c r="J128" s="175"/>
      <c r="K128" s="191"/>
      <c r="L128" s="169"/>
      <c r="M128" s="169"/>
    </row>
    <row r="129" spans="1:13" ht="30">
      <c r="A129" s="183"/>
      <c r="B129" s="180"/>
      <c r="C129" s="19" t="s">
        <v>157</v>
      </c>
      <c r="D129" s="19"/>
      <c r="E129" s="180"/>
      <c r="F129" s="16">
        <v>461</v>
      </c>
      <c r="G129" s="17" t="s">
        <v>431</v>
      </c>
      <c r="H129" s="18" t="str">
        <f t="shared" ref="H129:H143" si="6">IF(G129="SI",1,IF(G129="PARCIAL",0.5,IF(G129="NO APLICA","",0)))</f>
        <v/>
      </c>
      <c r="I129" s="184"/>
      <c r="J129" s="175"/>
      <c r="K129" s="191"/>
      <c r="L129" s="169"/>
      <c r="M129" s="169"/>
    </row>
    <row r="130" spans="1:13" ht="30">
      <c r="A130" s="183"/>
      <c r="B130" s="180"/>
      <c r="C130" s="19" t="s">
        <v>156</v>
      </c>
      <c r="D130" s="19"/>
      <c r="E130" s="180"/>
      <c r="F130" s="16">
        <v>462</v>
      </c>
      <c r="G130" s="17" t="s">
        <v>431</v>
      </c>
      <c r="H130" s="18" t="str">
        <f t="shared" si="6"/>
        <v/>
      </c>
      <c r="I130" s="184"/>
      <c r="J130" s="175"/>
      <c r="K130" s="191"/>
      <c r="L130" s="169"/>
      <c r="M130" s="169"/>
    </row>
    <row r="131" spans="1:13">
      <c r="A131" s="183"/>
      <c r="B131" s="180"/>
      <c r="C131" s="19" t="s">
        <v>155</v>
      </c>
      <c r="D131" s="19"/>
      <c r="E131" s="180"/>
      <c r="F131" s="16">
        <v>463</v>
      </c>
      <c r="G131" s="17" t="s">
        <v>405</v>
      </c>
      <c r="H131" s="18">
        <f t="shared" si="6"/>
        <v>0</v>
      </c>
      <c r="I131" s="184"/>
      <c r="J131" s="175"/>
      <c r="K131" s="191"/>
      <c r="L131" s="169"/>
      <c r="M131" s="169"/>
    </row>
    <row r="132" spans="1:13">
      <c r="A132" s="183"/>
      <c r="B132" s="180"/>
      <c r="C132" s="19" t="s">
        <v>154</v>
      </c>
      <c r="D132" s="19"/>
      <c r="E132" s="180"/>
      <c r="F132" s="16">
        <v>464</v>
      </c>
      <c r="G132" s="17" t="s">
        <v>405</v>
      </c>
      <c r="H132" s="18">
        <f t="shared" si="6"/>
        <v>0</v>
      </c>
      <c r="I132" s="184"/>
      <c r="J132" s="175"/>
      <c r="K132" s="191"/>
      <c r="L132" s="169"/>
      <c r="M132" s="169"/>
    </row>
    <row r="133" spans="1:13" ht="30">
      <c r="A133" s="183"/>
      <c r="B133" s="180"/>
      <c r="C133" s="19" t="s">
        <v>153</v>
      </c>
      <c r="D133" s="19"/>
      <c r="E133" s="180"/>
      <c r="F133" s="16">
        <v>465</v>
      </c>
      <c r="G133" s="17" t="s">
        <v>431</v>
      </c>
      <c r="H133" s="18" t="str">
        <f t="shared" si="6"/>
        <v/>
      </c>
      <c r="I133" s="184"/>
      <c r="J133" s="175"/>
      <c r="K133" s="191"/>
      <c r="L133" s="169"/>
      <c r="M133" s="169"/>
    </row>
    <row r="134" spans="1:13">
      <c r="A134" s="183"/>
      <c r="B134" s="180"/>
      <c r="C134" s="19" t="s">
        <v>152</v>
      </c>
      <c r="D134" s="19"/>
      <c r="E134" s="180"/>
      <c r="F134" s="16">
        <v>466</v>
      </c>
      <c r="G134" s="17" t="s">
        <v>431</v>
      </c>
      <c r="H134" s="18" t="str">
        <f t="shared" si="6"/>
        <v/>
      </c>
      <c r="I134" s="184"/>
      <c r="J134" s="175"/>
      <c r="K134" s="191"/>
      <c r="L134" s="169"/>
      <c r="M134" s="169"/>
    </row>
    <row r="135" spans="1:13" ht="30">
      <c r="A135" s="183"/>
      <c r="B135" s="180"/>
      <c r="C135" s="19" t="s">
        <v>151</v>
      </c>
      <c r="D135" s="19"/>
      <c r="E135" s="180"/>
      <c r="F135" s="16">
        <v>467</v>
      </c>
      <c r="G135" s="17" t="s">
        <v>431</v>
      </c>
      <c r="H135" s="18" t="str">
        <f t="shared" si="6"/>
        <v/>
      </c>
      <c r="I135" s="184"/>
      <c r="J135" s="175"/>
      <c r="K135" s="191"/>
      <c r="L135" s="169"/>
      <c r="M135" s="169"/>
    </row>
    <row r="136" spans="1:13">
      <c r="A136" s="183"/>
      <c r="B136" s="180"/>
      <c r="C136" s="19" t="s">
        <v>150</v>
      </c>
      <c r="D136" s="19"/>
      <c r="E136" s="180"/>
      <c r="F136" s="16">
        <v>468</v>
      </c>
      <c r="G136" s="17" t="s">
        <v>431</v>
      </c>
      <c r="H136" s="18" t="str">
        <f t="shared" si="6"/>
        <v/>
      </c>
      <c r="I136" s="184"/>
      <c r="J136" s="175"/>
      <c r="K136" s="191"/>
      <c r="L136" s="169"/>
      <c r="M136" s="169"/>
    </row>
    <row r="137" spans="1:13">
      <c r="A137" s="183"/>
      <c r="B137" s="180"/>
      <c r="C137" s="19" t="s">
        <v>149</v>
      </c>
      <c r="D137" s="19"/>
      <c r="E137" s="180"/>
      <c r="F137" s="16">
        <v>470</v>
      </c>
      <c r="G137" s="17" t="s">
        <v>431</v>
      </c>
      <c r="H137" s="18" t="str">
        <f t="shared" si="6"/>
        <v/>
      </c>
      <c r="I137" s="184"/>
      <c r="J137" s="175"/>
      <c r="K137" s="191"/>
      <c r="L137" s="169"/>
      <c r="M137" s="169"/>
    </row>
    <row r="138" spans="1:13">
      <c r="A138" s="183"/>
      <c r="B138" s="180"/>
      <c r="C138" s="19" t="s">
        <v>148</v>
      </c>
      <c r="D138" s="19"/>
      <c r="E138" s="180"/>
      <c r="F138" s="16">
        <v>471</v>
      </c>
      <c r="G138" s="17" t="s">
        <v>431</v>
      </c>
      <c r="H138" s="18" t="str">
        <f t="shared" si="6"/>
        <v/>
      </c>
      <c r="I138" s="184"/>
      <c r="J138" s="175"/>
      <c r="K138" s="191"/>
      <c r="L138" s="169"/>
      <c r="M138" s="169"/>
    </row>
    <row r="139" spans="1:13">
      <c r="A139" s="183"/>
      <c r="B139" s="180"/>
      <c r="C139" s="19" t="s">
        <v>147</v>
      </c>
      <c r="D139" s="19"/>
      <c r="E139" s="180"/>
      <c r="F139" s="16">
        <v>472</v>
      </c>
      <c r="G139" s="17" t="s">
        <v>431</v>
      </c>
      <c r="H139" s="18" t="str">
        <f t="shared" si="6"/>
        <v/>
      </c>
      <c r="I139" s="184"/>
      <c r="J139" s="175"/>
      <c r="K139" s="191"/>
      <c r="L139" s="169"/>
      <c r="M139" s="169"/>
    </row>
    <row r="140" spans="1:13">
      <c r="A140" s="183"/>
      <c r="B140" s="180"/>
      <c r="C140" s="19" t="s">
        <v>146</v>
      </c>
      <c r="D140" s="19"/>
      <c r="E140" s="180"/>
      <c r="F140" s="16">
        <v>473</v>
      </c>
      <c r="G140" s="17" t="s">
        <v>431</v>
      </c>
      <c r="H140" s="18" t="str">
        <f t="shared" si="6"/>
        <v/>
      </c>
      <c r="I140" s="184"/>
      <c r="J140" s="175"/>
      <c r="K140" s="191"/>
      <c r="L140" s="169"/>
      <c r="M140" s="169"/>
    </row>
    <row r="141" spans="1:13">
      <c r="A141" s="183"/>
      <c r="B141" s="180"/>
      <c r="C141" s="19" t="s">
        <v>145</v>
      </c>
      <c r="D141" s="19"/>
      <c r="E141" s="180"/>
      <c r="F141" s="16">
        <v>474</v>
      </c>
      <c r="G141" s="17" t="s">
        <v>431</v>
      </c>
      <c r="H141" s="18" t="str">
        <f t="shared" si="6"/>
        <v/>
      </c>
      <c r="I141" s="184"/>
      <c r="J141" s="175"/>
      <c r="K141" s="191"/>
      <c r="L141" s="169"/>
      <c r="M141" s="169"/>
    </row>
    <row r="142" spans="1:13" ht="77.099999999999994" customHeight="1">
      <c r="A142" s="183"/>
      <c r="B142" s="180"/>
      <c r="C142" s="19" t="s">
        <v>144</v>
      </c>
      <c r="D142" s="19"/>
      <c r="E142" s="180"/>
      <c r="F142" s="16">
        <v>475</v>
      </c>
      <c r="G142" s="17" t="s">
        <v>431</v>
      </c>
      <c r="H142" s="18" t="str">
        <f t="shared" si="6"/>
        <v/>
      </c>
      <c r="I142" s="184"/>
      <c r="J142" s="176"/>
      <c r="K142" s="190"/>
      <c r="L142" s="170"/>
      <c r="M142" s="170"/>
    </row>
    <row r="143" spans="1:13" ht="81" customHeight="1">
      <c r="A143" s="183"/>
      <c r="B143" s="180" t="s">
        <v>143</v>
      </c>
      <c r="C143" s="19" t="s">
        <v>142</v>
      </c>
      <c r="D143" s="19" t="s">
        <v>135</v>
      </c>
      <c r="E143" s="180" t="s">
        <v>141</v>
      </c>
      <c r="F143" s="16">
        <v>446</v>
      </c>
      <c r="G143" s="185" t="s">
        <v>429</v>
      </c>
      <c r="H143" s="187">
        <f t="shared" si="6"/>
        <v>1</v>
      </c>
      <c r="I143" s="184"/>
      <c r="J143" s="192"/>
      <c r="K143" s="171" t="s">
        <v>792</v>
      </c>
      <c r="L143" s="168" t="s">
        <v>1243</v>
      </c>
      <c r="M143" s="168" t="s">
        <v>1243</v>
      </c>
    </row>
    <row r="144" spans="1:13" ht="78" customHeight="1">
      <c r="A144" s="183"/>
      <c r="B144" s="180"/>
      <c r="C144" s="19" t="s">
        <v>140</v>
      </c>
      <c r="D144" s="19" t="s">
        <v>135</v>
      </c>
      <c r="E144" s="180"/>
      <c r="F144" s="16">
        <v>330</v>
      </c>
      <c r="G144" s="186"/>
      <c r="H144" s="188"/>
      <c r="I144" s="184"/>
      <c r="J144" s="176"/>
      <c r="K144" s="172"/>
      <c r="L144" s="169"/>
      <c r="M144" s="169"/>
    </row>
    <row r="145" spans="1:13">
      <c r="A145" s="183"/>
      <c r="B145" s="180"/>
      <c r="C145" s="19" t="s">
        <v>139</v>
      </c>
      <c r="D145" s="19"/>
      <c r="E145" s="180"/>
      <c r="F145" s="16">
        <v>331</v>
      </c>
      <c r="G145" s="17" t="s">
        <v>429</v>
      </c>
      <c r="H145" s="18">
        <f t="shared" ref="H145:H176" si="7">IF(G145="SI",1,IF(G145="PARCIAL",0.5,IF(G145="NO APLICA","",0)))</f>
        <v>1</v>
      </c>
      <c r="I145" s="184"/>
      <c r="J145" s="32"/>
      <c r="K145" s="172"/>
      <c r="L145" s="169"/>
      <c r="M145" s="169"/>
    </row>
    <row r="146" spans="1:13" ht="30">
      <c r="A146" s="183"/>
      <c r="B146" s="180"/>
      <c r="C146" s="19" t="s">
        <v>138</v>
      </c>
      <c r="D146" s="19"/>
      <c r="E146" s="180"/>
      <c r="F146" s="16">
        <v>332</v>
      </c>
      <c r="G146" s="17"/>
      <c r="H146" s="18">
        <f t="shared" si="7"/>
        <v>0</v>
      </c>
      <c r="I146" s="184"/>
      <c r="J146" s="32"/>
      <c r="K146" s="172"/>
      <c r="L146" s="169"/>
      <c r="M146" s="169"/>
    </row>
    <row r="147" spans="1:13" ht="30">
      <c r="A147" s="183"/>
      <c r="B147" s="180"/>
      <c r="C147" s="19" t="s">
        <v>137</v>
      </c>
      <c r="D147" s="19"/>
      <c r="E147" s="180"/>
      <c r="F147" s="16">
        <v>333</v>
      </c>
      <c r="G147" s="17" t="s">
        <v>429</v>
      </c>
      <c r="H147" s="18">
        <f t="shared" si="7"/>
        <v>1</v>
      </c>
      <c r="I147" s="184"/>
      <c r="J147" s="32"/>
      <c r="K147" s="172"/>
      <c r="L147" s="169"/>
      <c r="M147" s="169"/>
    </row>
    <row r="148" spans="1:13" ht="78" customHeight="1">
      <c r="A148" s="183"/>
      <c r="B148" s="180"/>
      <c r="C148" s="19" t="s">
        <v>136</v>
      </c>
      <c r="D148" s="19" t="s">
        <v>135</v>
      </c>
      <c r="E148" s="180"/>
      <c r="F148" s="16">
        <v>334</v>
      </c>
      <c r="G148" s="17" t="s">
        <v>429</v>
      </c>
      <c r="H148" s="18">
        <f t="shared" si="7"/>
        <v>1</v>
      </c>
      <c r="I148" s="184"/>
      <c r="J148" s="32"/>
      <c r="K148" s="172"/>
      <c r="L148" s="169"/>
      <c r="M148" s="169"/>
    </row>
    <row r="149" spans="1:13">
      <c r="A149" s="183"/>
      <c r="B149" s="180"/>
      <c r="C149" s="19" t="s">
        <v>134</v>
      </c>
      <c r="D149" s="19"/>
      <c r="E149" s="180"/>
      <c r="F149" s="16">
        <v>335</v>
      </c>
      <c r="G149" s="17" t="s">
        <v>429</v>
      </c>
      <c r="H149" s="18">
        <f t="shared" si="7"/>
        <v>1</v>
      </c>
      <c r="I149" s="184"/>
      <c r="J149" s="32"/>
      <c r="K149" s="172"/>
      <c r="L149" s="169"/>
      <c r="M149" s="169"/>
    </row>
    <row r="150" spans="1:13">
      <c r="A150" s="183"/>
      <c r="B150" s="180"/>
      <c r="C150" s="19" t="s">
        <v>133</v>
      </c>
      <c r="D150" s="19"/>
      <c r="E150" s="180"/>
      <c r="F150" s="16">
        <v>336</v>
      </c>
      <c r="G150" s="17" t="s">
        <v>429</v>
      </c>
      <c r="H150" s="18">
        <f t="shared" si="7"/>
        <v>1</v>
      </c>
      <c r="I150" s="184"/>
      <c r="J150" s="32"/>
      <c r="K150" s="172"/>
      <c r="L150" s="169"/>
      <c r="M150" s="169"/>
    </row>
    <row r="151" spans="1:13" ht="30">
      <c r="A151" s="183"/>
      <c r="B151" s="180"/>
      <c r="C151" s="19" t="s">
        <v>132</v>
      </c>
      <c r="D151" s="19"/>
      <c r="E151" s="180"/>
      <c r="F151" s="16">
        <v>337</v>
      </c>
      <c r="G151" s="17" t="s">
        <v>429</v>
      </c>
      <c r="H151" s="18">
        <f t="shared" si="7"/>
        <v>1</v>
      </c>
      <c r="I151" s="184"/>
      <c r="J151" s="32"/>
      <c r="K151" s="172"/>
      <c r="L151" s="169"/>
      <c r="M151" s="169"/>
    </row>
    <row r="152" spans="1:13" ht="30">
      <c r="A152" s="183"/>
      <c r="B152" s="180"/>
      <c r="C152" s="19" t="s">
        <v>131</v>
      </c>
      <c r="D152" s="19"/>
      <c r="E152" s="180"/>
      <c r="F152" s="16">
        <v>338</v>
      </c>
      <c r="G152" s="17" t="s">
        <v>429</v>
      </c>
      <c r="H152" s="18">
        <f t="shared" si="7"/>
        <v>1</v>
      </c>
      <c r="I152" s="184"/>
      <c r="J152" s="32"/>
      <c r="K152" s="172"/>
      <c r="L152" s="169"/>
      <c r="M152" s="169"/>
    </row>
    <row r="153" spans="1:13" ht="138" customHeight="1">
      <c r="A153" s="183"/>
      <c r="B153" s="180"/>
      <c r="C153" s="19" t="s">
        <v>130</v>
      </c>
      <c r="D153" s="19"/>
      <c r="E153" s="180"/>
      <c r="F153" s="16">
        <v>339</v>
      </c>
      <c r="G153" s="17" t="s">
        <v>405</v>
      </c>
      <c r="H153" s="18">
        <f t="shared" si="7"/>
        <v>0</v>
      </c>
      <c r="I153" s="184"/>
      <c r="J153" s="32" t="s">
        <v>927</v>
      </c>
      <c r="K153" s="172"/>
      <c r="L153" s="169"/>
      <c r="M153" s="169"/>
    </row>
    <row r="154" spans="1:13" ht="77.099999999999994" customHeight="1">
      <c r="A154" s="183"/>
      <c r="B154" s="180"/>
      <c r="C154" s="19" t="s">
        <v>129</v>
      </c>
      <c r="D154" s="19"/>
      <c r="E154" s="180"/>
      <c r="F154" s="16">
        <v>340</v>
      </c>
      <c r="G154" s="17" t="s">
        <v>405</v>
      </c>
      <c r="H154" s="18">
        <f t="shared" si="7"/>
        <v>0</v>
      </c>
      <c r="I154" s="184"/>
      <c r="J154" s="100" t="s">
        <v>723</v>
      </c>
      <c r="K154" s="173"/>
      <c r="L154" s="170"/>
      <c r="M154" s="170"/>
    </row>
    <row r="155" spans="1:13" ht="180" hidden="1">
      <c r="A155" s="183"/>
      <c r="B155" s="180" t="s">
        <v>128</v>
      </c>
      <c r="C155" s="19" t="s">
        <v>127</v>
      </c>
      <c r="D155" s="19" t="s">
        <v>126</v>
      </c>
      <c r="E155" s="180" t="s">
        <v>125</v>
      </c>
      <c r="F155" s="16">
        <v>341</v>
      </c>
      <c r="G155" s="17"/>
      <c r="H155" s="18">
        <f t="shared" si="7"/>
        <v>0</v>
      </c>
      <c r="I155" s="20"/>
      <c r="J155" s="32"/>
      <c r="K155" s="22"/>
      <c r="L155" s="75"/>
      <c r="M155" s="75"/>
    </row>
    <row r="156" spans="1:13" ht="90" hidden="1">
      <c r="A156" s="183"/>
      <c r="B156" s="180"/>
      <c r="C156" s="19" t="s">
        <v>124</v>
      </c>
      <c r="D156" s="19"/>
      <c r="E156" s="180"/>
      <c r="F156" s="16">
        <v>448</v>
      </c>
      <c r="G156" s="17"/>
      <c r="H156" s="18">
        <f t="shared" si="7"/>
        <v>0</v>
      </c>
      <c r="I156" s="20"/>
      <c r="J156" s="32"/>
      <c r="K156" s="22"/>
      <c r="L156" s="75"/>
      <c r="M156" s="75"/>
    </row>
    <row r="157" spans="1:13" ht="90" hidden="1">
      <c r="A157" s="183"/>
      <c r="B157" s="180" t="s">
        <v>123</v>
      </c>
      <c r="C157" s="19" t="s">
        <v>122</v>
      </c>
      <c r="D157" s="19" t="s">
        <v>121</v>
      </c>
      <c r="E157" s="180" t="s">
        <v>120</v>
      </c>
      <c r="F157" s="16">
        <v>342</v>
      </c>
      <c r="G157" s="17"/>
      <c r="H157" s="18">
        <f t="shared" si="7"/>
        <v>0</v>
      </c>
      <c r="I157" s="20"/>
      <c r="J157" s="32"/>
      <c r="K157" s="22"/>
      <c r="L157" s="75"/>
      <c r="M157" s="75"/>
    </row>
    <row r="158" spans="1:13" ht="90" hidden="1">
      <c r="A158" s="183"/>
      <c r="B158" s="180"/>
      <c r="C158" s="19" t="s">
        <v>119</v>
      </c>
      <c r="D158" s="19"/>
      <c r="E158" s="180"/>
      <c r="F158" s="16">
        <v>450</v>
      </c>
      <c r="G158" s="17"/>
      <c r="H158" s="18">
        <f t="shared" si="7"/>
        <v>0</v>
      </c>
      <c r="I158" s="20"/>
      <c r="J158" s="32"/>
      <c r="K158" s="22"/>
      <c r="L158" s="75"/>
      <c r="M158" s="75"/>
    </row>
    <row r="159" spans="1:13" ht="90" hidden="1">
      <c r="A159" s="183"/>
      <c r="B159" s="180" t="s">
        <v>118</v>
      </c>
      <c r="C159" s="19" t="s">
        <v>117</v>
      </c>
      <c r="D159" s="19" t="s">
        <v>116</v>
      </c>
      <c r="E159" s="180" t="s">
        <v>115</v>
      </c>
      <c r="F159" s="16">
        <v>343</v>
      </c>
      <c r="G159" s="17"/>
      <c r="H159" s="18">
        <f t="shared" si="7"/>
        <v>0</v>
      </c>
      <c r="I159" s="20"/>
      <c r="J159" s="32"/>
      <c r="K159" s="22"/>
      <c r="L159" s="75"/>
      <c r="M159" s="75"/>
    </row>
    <row r="160" spans="1:13" hidden="1">
      <c r="A160" s="183"/>
      <c r="B160" s="180"/>
      <c r="C160" s="19" t="s">
        <v>114</v>
      </c>
      <c r="D160" s="19"/>
      <c r="E160" s="180"/>
      <c r="F160" s="16">
        <v>344</v>
      </c>
      <c r="G160" s="17"/>
      <c r="H160" s="18">
        <f t="shared" si="7"/>
        <v>0</v>
      </c>
      <c r="I160" s="20"/>
      <c r="J160" s="32"/>
      <c r="K160" s="22"/>
      <c r="L160" s="75"/>
      <c r="M160" s="75"/>
    </row>
    <row r="161" spans="1:13" ht="30" hidden="1">
      <c r="A161" s="183"/>
      <c r="B161" s="180" t="s">
        <v>113</v>
      </c>
      <c r="C161" s="19" t="s">
        <v>112</v>
      </c>
      <c r="D161" s="19"/>
      <c r="E161" s="180" t="s">
        <v>111</v>
      </c>
      <c r="F161" s="16">
        <v>345</v>
      </c>
      <c r="G161" s="17"/>
      <c r="H161" s="18">
        <f t="shared" si="7"/>
        <v>0</v>
      </c>
      <c r="I161" s="20"/>
      <c r="J161" s="32"/>
      <c r="K161" s="22"/>
      <c r="L161" s="75"/>
      <c r="M161" s="75"/>
    </row>
    <row r="162" spans="1:13" ht="90" hidden="1">
      <c r="A162" s="183"/>
      <c r="B162" s="180"/>
      <c r="C162" s="19" t="s">
        <v>110</v>
      </c>
      <c r="D162" s="19" t="s">
        <v>109</v>
      </c>
      <c r="E162" s="180"/>
      <c r="F162" s="16">
        <v>346</v>
      </c>
      <c r="G162" s="17"/>
      <c r="H162" s="18">
        <f t="shared" si="7"/>
        <v>0</v>
      </c>
      <c r="I162" s="20"/>
      <c r="J162" s="32"/>
      <c r="K162" s="22"/>
      <c r="L162" s="75"/>
      <c r="M162" s="75"/>
    </row>
    <row r="163" spans="1:13" ht="105" hidden="1">
      <c r="A163" s="183"/>
      <c r="B163" s="19" t="s">
        <v>108</v>
      </c>
      <c r="C163" s="19" t="s">
        <v>107</v>
      </c>
      <c r="D163" s="19" t="s">
        <v>106</v>
      </c>
      <c r="E163" s="19" t="s">
        <v>105</v>
      </c>
      <c r="F163" s="16">
        <v>347</v>
      </c>
      <c r="G163" s="17"/>
      <c r="H163" s="18">
        <f t="shared" si="7"/>
        <v>0</v>
      </c>
      <c r="I163" s="20"/>
      <c r="J163" s="32"/>
      <c r="K163" s="22"/>
      <c r="L163" s="75"/>
      <c r="M163" s="75"/>
    </row>
    <row r="164" spans="1:13" ht="75" hidden="1">
      <c r="A164" s="183"/>
      <c r="B164" s="180" t="s">
        <v>104</v>
      </c>
      <c r="C164" s="19" t="s">
        <v>103</v>
      </c>
      <c r="D164" s="19" t="s">
        <v>102</v>
      </c>
      <c r="E164" s="180" t="s">
        <v>101</v>
      </c>
      <c r="F164" s="16">
        <v>348</v>
      </c>
      <c r="G164" s="17"/>
      <c r="H164" s="18">
        <f t="shared" si="7"/>
        <v>0</v>
      </c>
      <c r="I164" s="20"/>
      <c r="J164" s="32"/>
      <c r="K164" s="22"/>
      <c r="L164" s="75"/>
      <c r="M164" s="75"/>
    </row>
    <row r="165" spans="1:13" ht="75" hidden="1">
      <c r="A165" s="183"/>
      <c r="B165" s="180"/>
      <c r="C165" s="19" t="s">
        <v>100</v>
      </c>
      <c r="D165" s="19" t="s">
        <v>99</v>
      </c>
      <c r="E165" s="180"/>
      <c r="F165" s="16">
        <v>451</v>
      </c>
      <c r="G165" s="31"/>
      <c r="H165" s="18">
        <f t="shared" si="7"/>
        <v>0</v>
      </c>
      <c r="I165" s="20"/>
      <c r="J165" s="35"/>
      <c r="K165" s="22"/>
      <c r="L165" s="75"/>
      <c r="M165" s="75"/>
    </row>
    <row r="166" spans="1:13" hidden="1">
      <c r="A166" s="183"/>
      <c r="B166" s="180"/>
      <c r="C166" s="19" t="s">
        <v>98</v>
      </c>
      <c r="D166" s="19"/>
      <c r="E166" s="180"/>
      <c r="F166" s="16">
        <v>349</v>
      </c>
      <c r="G166" s="17"/>
      <c r="H166" s="18">
        <f t="shared" si="7"/>
        <v>0</v>
      </c>
      <c r="I166" s="20"/>
      <c r="J166" s="32"/>
      <c r="K166" s="22"/>
      <c r="L166" s="75"/>
      <c r="M166" s="75"/>
    </row>
    <row r="167" spans="1:13" ht="30" hidden="1">
      <c r="A167" s="183"/>
      <c r="B167" s="180"/>
      <c r="C167" s="19" t="s">
        <v>97</v>
      </c>
      <c r="D167" s="19"/>
      <c r="E167" s="180"/>
      <c r="F167" s="16">
        <v>350</v>
      </c>
      <c r="G167" s="17"/>
      <c r="H167" s="18">
        <f t="shared" si="7"/>
        <v>0</v>
      </c>
      <c r="I167" s="20"/>
      <c r="J167" s="32"/>
      <c r="K167" s="22"/>
      <c r="L167" s="75"/>
      <c r="M167" s="75"/>
    </row>
    <row r="168" spans="1:13" hidden="1">
      <c r="A168" s="183"/>
      <c r="B168" s="180"/>
      <c r="C168" s="19" t="s">
        <v>96</v>
      </c>
      <c r="D168" s="19"/>
      <c r="E168" s="180"/>
      <c r="F168" s="16">
        <v>351</v>
      </c>
      <c r="G168" s="17"/>
      <c r="H168" s="18">
        <f t="shared" si="7"/>
        <v>0</v>
      </c>
      <c r="I168" s="20"/>
      <c r="J168" s="32"/>
      <c r="K168" s="22"/>
      <c r="L168" s="75"/>
      <c r="M168" s="75"/>
    </row>
    <row r="169" spans="1:13" ht="30" hidden="1">
      <c r="A169" s="183"/>
      <c r="B169" s="180"/>
      <c r="C169" s="19" t="s">
        <v>95</v>
      </c>
      <c r="D169" s="19"/>
      <c r="E169" s="180"/>
      <c r="F169" s="16">
        <v>352</v>
      </c>
      <c r="G169" s="17"/>
      <c r="H169" s="18">
        <f t="shared" si="7"/>
        <v>0</v>
      </c>
      <c r="I169" s="20"/>
      <c r="J169" s="32"/>
      <c r="K169" s="22"/>
      <c r="L169" s="75"/>
      <c r="M169" s="75"/>
    </row>
    <row r="170" spans="1:13" ht="105" hidden="1">
      <c r="A170" s="181" t="s">
        <v>94</v>
      </c>
      <c r="B170" s="19" t="s">
        <v>93</v>
      </c>
      <c r="C170" s="19" t="s">
        <v>92</v>
      </c>
      <c r="D170" s="19" t="s">
        <v>91</v>
      </c>
      <c r="E170" s="19" t="s">
        <v>91</v>
      </c>
      <c r="F170" s="16">
        <v>400</v>
      </c>
      <c r="G170" s="17"/>
      <c r="H170" s="18">
        <f t="shared" si="7"/>
        <v>0</v>
      </c>
      <c r="I170" s="20"/>
      <c r="J170" s="32"/>
      <c r="K170" s="22"/>
      <c r="L170" s="75"/>
      <c r="M170" s="75"/>
    </row>
    <row r="171" spans="1:13" hidden="1">
      <c r="A171" s="181"/>
      <c r="B171" s="180" t="s">
        <v>90</v>
      </c>
      <c r="C171" s="19" t="s">
        <v>89</v>
      </c>
      <c r="D171" s="19"/>
      <c r="E171" s="179" t="s">
        <v>78</v>
      </c>
      <c r="F171" s="16">
        <v>401</v>
      </c>
      <c r="G171" s="33"/>
      <c r="H171" s="18">
        <f t="shared" si="7"/>
        <v>0</v>
      </c>
      <c r="I171" s="20"/>
      <c r="J171" s="35"/>
      <c r="K171" s="22"/>
      <c r="L171" s="75"/>
      <c r="M171" s="75"/>
    </row>
    <row r="172" spans="1:13" ht="60" hidden="1">
      <c r="A172" s="181"/>
      <c r="B172" s="180"/>
      <c r="C172" s="19" t="s">
        <v>88</v>
      </c>
      <c r="D172" s="19" t="s">
        <v>87</v>
      </c>
      <c r="E172" s="179"/>
      <c r="F172" s="16"/>
      <c r="G172" s="33"/>
      <c r="H172" s="18">
        <f t="shared" si="7"/>
        <v>0</v>
      </c>
      <c r="I172" s="20"/>
      <c r="J172" s="35"/>
      <c r="K172" s="22"/>
      <c r="L172" s="75"/>
      <c r="M172" s="75"/>
    </row>
    <row r="173" spans="1:13" ht="75" hidden="1">
      <c r="A173" s="181"/>
      <c r="B173" s="180"/>
      <c r="C173" s="19" t="s">
        <v>86</v>
      </c>
      <c r="D173" s="19" t="s">
        <v>85</v>
      </c>
      <c r="E173" s="179"/>
      <c r="F173" s="16"/>
      <c r="G173" s="33"/>
      <c r="H173" s="18">
        <f t="shared" si="7"/>
        <v>0</v>
      </c>
      <c r="I173" s="20"/>
      <c r="J173" s="35"/>
      <c r="K173" s="22"/>
      <c r="L173" s="75"/>
      <c r="M173" s="75"/>
    </row>
    <row r="174" spans="1:13" ht="90" hidden="1">
      <c r="A174" s="181"/>
      <c r="B174" s="180"/>
      <c r="C174" s="19" t="s">
        <v>84</v>
      </c>
      <c r="D174" s="19" t="s">
        <v>83</v>
      </c>
      <c r="E174" s="179"/>
      <c r="F174" s="16"/>
      <c r="G174" s="33"/>
      <c r="H174" s="18">
        <f t="shared" si="7"/>
        <v>0</v>
      </c>
      <c r="I174" s="20"/>
      <c r="J174" s="35"/>
      <c r="K174" s="22"/>
      <c r="L174" s="75"/>
      <c r="M174" s="75"/>
    </row>
    <row r="175" spans="1:13" ht="135" hidden="1">
      <c r="A175" s="181"/>
      <c r="B175" s="180"/>
      <c r="C175" s="19" t="s">
        <v>82</v>
      </c>
      <c r="D175" s="19" t="s">
        <v>81</v>
      </c>
      <c r="E175" s="34" t="s">
        <v>80</v>
      </c>
      <c r="F175" s="16">
        <v>415</v>
      </c>
      <c r="G175" s="17"/>
      <c r="H175" s="18">
        <f t="shared" si="7"/>
        <v>0</v>
      </c>
      <c r="I175" s="20"/>
      <c r="J175" s="32"/>
      <c r="K175" s="22"/>
      <c r="L175" s="75"/>
      <c r="M175" s="75"/>
    </row>
    <row r="176" spans="1:13" hidden="1">
      <c r="A176" s="181"/>
      <c r="B176" s="180"/>
      <c r="C176" s="19" t="s">
        <v>79</v>
      </c>
      <c r="D176" s="19"/>
      <c r="E176" s="182" t="s">
        <v>78</v>
      </c>
      <c r="F176" s="16">
        <v>416</v>
      </c>
      <c r="G176" s="33"/>
      <c r="H176" s="18">
        <f t="shared" si="7"/>
        <v>0</v>
      </c>
      <c r="I176" s="20"/>
      <c r="J176" s="35"/>
      <c r="K176" s="22"/>
      <c r="L176" s="75"/>
      <c r="M176" s="75"/>
    </row>
    <row r="177" spans="1:13" ht="240" hidden="1">
      <c r="A177" s="181"/>
      <c r="B177" s="180"/>
      <c r="C177" s="19" t="s">
        <v>77</v>
      </c>
      <c r="D177" s="19" t="s">
        <v>76</v>
      </c>
      <c r="E177" s="182"/>
      <c r="F177" s="16">
        <v>417</v>
      </c>
      <c r="G177" s="17"/>
      <c r="H177" s="18">
        <f t="shared" ref="H177:H204" si="8">IF(G177="SI",1,IF(G177="PARCIAL",0.5,IF(G177="NO APLICA","",0)))</f>
        <v>0</v>
      </c>
      <c r="I177" s="20"/>
      <c r="J177" s="32"/>
      <c r="K177" s="22"/>
      <c r="L177" s="75"/>
      <c r="M177" s="75"/>
    </row>
    <row r="178" spans="1:13" ht="45" hidden="1">
      <c r="A178" s="181"/>
      <c r="B178" s="180"/>
      <c r="C178" s="19" t="s">
        <v>75</v>
      </c>
      <c r="D178" s="19" t="s">
        <v>74</v>
      </c>
      <c r="E178" s="182"/>
      <c r="F178" s="16">
        <v>418</v>
      </c>
      <c r="G178" s="17"/>
      <c r="H178" s="18">
        <f t="shared" si="8"/>
        <v>0</v>
      </c>
      <c r="I178" s="20"/>
      <c r="J178" s="32"/>
      <c r="K178" s="22"/>
      <c r="L178" s="75"/>
      <c r="M178" s="75"/>
    </row>
    <row r="179" spans="1:13" ht="120" hidden="1">
      <c r="A179" s="181"/>
      <c r="B179" s="180"/>
      <c r="C179" s="19" t="s">
        <v>73</v>
      </c>
      <c r="D179" s="19" t="s">
        <v>72</v>
      </c>
      <c r="E179" s="182"/>
      <c r="F179" s="16">
        <v>419</v>
      </c>
      <c r="G179" s="17"/>
      <c r="H179" s="18">
        <f t="shared" si="8"/>
        <v>0</v>
      </c>
      <c r="I179" s="20"/>
      <c r="J179" s="32"/>
      <c r="K179" s="22"/>
      <c r="L179" s="75"/>
      <c r="M179" s="75"/>
    </row>
    <row r="180" spans="1:13" hidden="1">
      <c r="A180" s="181"/>
      <c r="B180" s="180"/>
      <c r="C180" s="19" t="s">
        <v>71</v>
      </c>
      <c r="D180" s="19"/>
      <c r="E180" s="182"/>
      <c r="F180" s="16">
        <v>420</v>
      </c>
      <c r="G180" s="17"/>
      <c r="H180" s="18">
        <f t="shared" si="8"/>
        <v>0</v>
      </c>
      <c r="I180" s="20"/>
      <c r="J180" s="32"/>
      <c r="K180" s="22"/>
      <c r="L180" s="75"/>
      <c r="M180" s="75"/>
    </row>
    <row r="181" spans="1:13" hidden="1">
      <c r="A181" s="181"/>
      <c r="B181" s="180"/>
      <c r="C181" s="19" t="s">
        <v>70</v>
      </c>
      <c r="D181" s="19"/>
      <c r="E181" s="182"/>
      <c r="F181" s="16">
        <v>421</v>
      </c>
      <c r="G181" s="17"/>
      <c r="H181" s="18">
        <f t="shared" si="8"/>
        <v>0</v>
      </c>
      <c r="I181" s="20"/>
      <c r="J181" s="32"/>
      <c r="K181" s="22"/>
      <c r="L181" s="75"/>
      <c r="M181" s="75"/>
    </row>
    <row r="182" spans="1:13" hidden="1">
      <c r="A182" s="181"/>
      <c r="B182" s="180"/>
      <c r="C182" s="19" t="s">
        <v>69</v>
      </c>
      <c r="D182" s="19"/>
      <c r="E182" s="182"/>
      <c r="F182" s="16">
        <v>422</v>
      </c>
      <c r="G182" s="17"/>
      <c r="H182" s="18">
        <f t="shared" si="8"/>
        <v>0</v>
      </c>
      <c r="I182" s="20"/>
      <c r="J182" s="32"/>
      <c r="K182" s="22"/>
      <c r="L182" s="75"/>
      <c r="M182" s="75"/>
    </row>
    <row r="183" spans="1:13" ht="45" hidden="1">
      <c r="A183" s="181"/>
      <c r="B183" s="180"/>
      <c r="C183" s="19" t="s">
        <v>68</v>
      </c>
      <c r="D183" s="19" t="s">
        <v>67</v>
      </c>
      <c r="E183" s="182"/>
      <c r="F183" s="16">
        <v>423</v>
      </c>
      <c r="G183" s="17"/>
      <c r="H183" s="18">
        <f t="shared" si="8"/>
        <v>0</v>
      </c>
      <c r="I183" s="20"/>
      <c r="J183" s="32"/>
      <c r="K183" s="22"/>
      <c r="L183" s="75"/>
      <c r="M183" s="75"/>
    </row>
    <row r="184" spans="1:13" ht="45" hidden="1">
      <c r="A184" s="181"/>
      <c r="B184" s="180"/>
      <c r="C184" s="19" t="s">
        <v>66</v>
      </c>
      <c r="D184" s="19" t="s">
        <v>65</v>
      </c>
      <c r="E184" s="182"/>
      <c r="F184" s="16">
        <v>424</v>
      </c>
      <c r="G184" s="17"/>
      <c r="H184" s="18">
        <f t="shared" si="8"/>
        <v>0</v>
      </c>
      <c r="I184" s="20"/>
      <c r="J184" s="32"/>
      <c r="K184" s="22"/>
      <c r="L184" s="75"/>
      <c r="M184" s="75"/>
    </row>
    <row r="185" spans="1:13" ht="75" hidden="1">
      <c r="A185" s="181"/>
      <c r="B185" s="180"/>
      <c r="C185" s="19" t="s">
        <v>64</v>
      </c>
      <c r="D185" s="19" t="s">
        <v>63</v>
      </c>
      <c r="E185" s="182"/>
      <c r="F185" s="16">
        <v>425</v>
      </c>
      <c r="G185" s="17"/>
      <c r="H185" s="18">
        <f t="shared" si="8"/>
        <v>0</v>
      </c>
      <c r="I185" s="20"/>
      <c r="J185" s="32"/>
      <c r="K185" s="22"/>
      <c r="L185" s="75"/>
      <c r="M185" s="75"/>
    </row>
    <row r="186" spans="1:13" ht="75" hidden="1">
      <c r="A186" s="181"/>
      <c r="B186" s="180"/>
      <c r="C186" s="19" t="s">
        <v>62</v>
      </c>
      <c r="D186" s="19" t="s">
        <v>61</v>
      </c>
      <c r="E186" s="182"/>
      <c r="F186" s="16">
        <v>426</v>
      </c>
      <c r="G186" s="17"/>
      <c r="H186" s="18">
        <f t="shared" si="8"/>
        <v>0</v>
      </c>
      <c r="I186" s="20"/>
      <c r="J186" s="32"/>
      <c r="K186" s="22"/>
      <c r="L186" s="75"/>
      <c r="M186" s="75"/>
    </row>
    <row r="187" spans="1:13" ht="120" hidden="1">
      <c r="A187" s="181"/>
      <c r="B187" s="180"/>
      <c r="C187" s="19" t="s">
        <v>60</v>
      </c>
      <c r="D187" s="19" t="s">
        <v>59</v>
      </c>
      <c r="E187" s="182"/>
      <c r="F187" s="16">
        <v>427</v>
      </c>
      <c r="G187" s="17"/>
      <c r="H187" s="18">
        <f t="shared" si="8"/>
        <v>0</v>
      </c>
      <c r="I187" s="20"/>
      <c r="J187" s="32"/>
      <c r="K187" s="22"/>
      <c r="L187" s="75"/>
      <c r="M187" s="75"/>
    </row>
    <row r="188" spans="1:13" ht="180" hidden="1">
      <c r="A188" s="181"/>
      <c r="B188" s="180"/>
      <c r="C188" s="19" t="s">
        <v>58</v>
      </c>
      <c r="D188" s="19" t="s">
        <v>57</v>
      </c>
      <c r="E188" s="182"/>
      <c r="F188" s="16">
        <v>428</v>
      </c>
      <c r="G188" s="17"/>
      <c r="H188" s="18">
        <f t="shared" si="8"/>
        <v>0</v>
      </c>
      <c r="I188" s="20"/>
      <c r="J188" s="32"/>
      <c r="K188" s="22"/>
      <c r="L188" s="75"/>
      <c r="M188" s="75"/>
    </row>
    <row r="189" spans="1:13" ht="180" hidden="1">
      <c r="A189" s="181"/>
      <c r="B189" s="180"/>
      <c r="C189" s="19" t="s">
        <v>56</v>
      </c>
      <c r="D189" s="19" t="s">
        <v>55</v>
      </c>
      <c r="E189" s="182"/>
      <c r="F189" s="16">
        <v>430</v>
      </c>
      <c r="G189" s="17"/>
      <c r="H189" s="18">
        <f t="shared" si="8"/>
        <v>0</v>
      </c>
      <c r="I189" s="20"/>
      <c r="J189" s="32"/>
      <c r="K189" s="22"/>
      <c r="L189" s="75"/>
      <c r="M189" s="75"/>
    </row>
    <row r="190" spans="1:13" ht="105" hidden="1">
      <c r="A190" s="181"/>
      <c r="B190" s="180"/>
      <c r="C190" s="19" t="s">
        <v>54</v>
      </c>
      <c r="D190" s="19" t="s">
        <v>53</v>
      </c>
      <c r="E190" s="182"/>
      <c r="F190" s="16">
        <v>431</v>
      </c>
      <c r="G190" s="17"/>
      <c r="H190" s="18">
        <f t="shared" si="8"/>
        <v>0</v>
      </c>
      <c r="I190" s="20"/>
      <c r="J190" s="32"/>
      <c r="K190" s="22"/>
      <c r="L190" s="75"/>
      <c r="M190" s="75"/>
    </row>
    <row r="191" spans="1:13" ht="150" hidden="1">
      <c r="A191" s="181"/>
      <c r="B191" s="180"/>
      <c r="C191" s="19" t="s">
        <v>52</v>
      </c>
      <c r="D191" s="19" t="s">
        <v>51</v>
      </c>
      <c r="E191" s="182"/>
      <c r="F191" s="16">
        <v>432</v>
      </c>
      <c r="G191" s="17"/>
      <c r="H191" s="18">
        <f t="shared" si="8"/>
        <v>0</v>
      </c>
      <c r="I191" s="20"/>
      <c r="J191" s="32"/>
      <c r="K191" s="22"/>
      <c r="L191" s="75"/>
      <c r="M191" s="75"/>
    </row>
    <row r="192" spans="1:13" ht="60" hidden="1">
      <c r="A192" s="181"/>
      <c r="B192" s="180"/>
      <c r="C192" s="19" t="s">
        <v>50</v>
      </c>
      <c r="D192" s="19" t="s">
        <v>49</v>
      </c>
      <c r="E192" s="182"/>
      <c r="F192" s="16">
        <v>433</v>
      </c>
      <c r="G192" s="17"/>
      <c r="H192" s="18">
        <f t="shared" si="8"/>
        <v>0</v>
      </c>
      <c r="I192" s="20"/>
      <c r="J192" s="32"/>
      <c r="K192" s="22"/>
      <c r="L192" s="75"/>
      <c r="M192" s="75"/>
    </row>
    <row r="193" spans="1:13" ht="60" hidden="1">
      <c r="A193" s="181"/>
      <c r="B193" s="180"/>
      <c r="C193" s="19" t="s">
        <v>48</v>
      </c>
      <c r="D193" s="19" t="s">
        <v>47</v>
      </c>
      <c r="E193" s="182"/>
      <c r="F193" s="16">
        <v>434</v>
      </c>
      <c r="G193" s="17"/>
      <c r="H193" s="18">
        <f t="shared" si="8"/>
        <v>0</v>
      </c>
      <c r="I193" s="20"/>
      <c r="J193" s="32"/>
      <c r="K193" s="22"/>
      <c r="L193" s="75"/>
      <c r="M193" s="75"/>
    </row>
    <row r="194" spans="1:13" ht="90" hidden="1">
      <c r="A194" s="181"/>
      <c r="B194" s="180"/>
      <c r="C194" s="19" t="s">
        <v>46</v>
      </c>
      <c r="D194" s="19" t="s">
        <v>45</v>
      </c>
      <c r="E194" s="182"/>
      <c r="F194" s="16">
        <v>435</v>
      </c>
      <c r="G194" s="17"/>
      <c r="H194" s="18">
        <f t="shared" si="8"/>
        <v>0</v>
      </c>
      <c r="I194" s="20"/>
      <c r="J194" s="32"/>
      <c r="K194" s="22"/>
      <c r="L194" s="75"/>
      <c r="M194" s="75"/>
    </row>
    <row r="195" spans="1:13" ht="90" hidden="1">
      <c r="A195" s="181"/>
      <c r="B195" s="180"/>
      <c r="C195" s="19" t="s">
        <v>44</v>
      </c>
      <c r="D195" s="19" t="s">
        <v>43</v>
      </c>
      <c r="E195" s="182"/>
      <c r="F195" s="16">
        <v>436</v>
      </c>
      <c r="G195" s="17"/>
      <c r="H195" s="18">
        <f t="shared" si="8"/>
        <v>0</v>
      </c>
      <c r="I195" s="20"/>
      <c r="J195" s="32"/>
      <c r="K195" s="22"/>
      <c r="L195" s="75"/>
      <c r="M195" s="75"/>
    </row>
    <row r="196" spans="1:13" ht="75" hidden="1">
      <c r="A196" s="181"/>
      <c r="B196" s="180"/>
      <c r="C196" s="19" t="s">
        <v>42</v>
      </c>
      <c r="D196" s="19" t="s">
        <v>41</v>
      </c>
      <c r="E196" s="182"/>
      <c r="F196" s="16">
        <v>437</v>
      </c>
      <c r="G196" s="17"/>
      <c r="H196" s="18">
        <f t="shared" si="8"/>
        <v>0</v>
      </c>
      <c r="I196" s="20"/>
      <c r="J196" s="32"/>
      <c r="K196" s="22"/>
      <c r="L196" s="75"/>
      <c r="M196" s="75"/>
    </row>
    <row r="197" spans="1:13" ht="105" hidden="1">
      <c r="A197" s="181"/>
      <c r="B197" s="180"/>
      <c r="C197" s="19" t="s">
        <v>40</v>
      </c>
      <c r="D197" s="19" t="s">
        <v>39</v>
      </c>
      <c r="E197" s="182"/>
      <c r="F197" s="16">
        <v>438</v>
      </c>
      <c r="G197" s="17"/>
      <c r="H197" s="18">
        <f t="shared" si="8"/>
        <v>0</v>
      </c>
      <c r="I197" s="20"/>
      <c r="J197" s="32"/>
      <c r="K197" s="22"/>
      <c r="L197" s="75"/>
      <c r="M197" s="75"/>
    </row>
    <row r="198" spans="1:13" s="77" customFormat="1" ht="126" hidden="1">
      <c r="A198" s="177" t="s">
        <v>38</v>
      </c>
      <c r="B198" s="36" t="s">
        <v>37</v>
      </c>
      <c r="C198" s="36" t="s">
        <v>36</v>
      </c>
      <c r="D198" s="37" t="s">
        <v>35</v>
      </c>
      <c r="E198" s="38" t="s">
        <v>34</v>
      </c>
      <c r="F198" s="39"/>
      <c r="G198" s="40"/>
      <c r="H198" s="18">
        <f t="shared" si="8"/>
        <v>0</v>
      </c>
      <c r="I198" s="20"/>
      <c r="J198" s="36"/>
      <c r="K198" s="38"/>
      <c r="L198" s="76"/>
      <c r="M198" s="76"/>
    </row>
    <row r="199" spans="1:13" s="77" customFormat="1" ht="173.25" hidden="1">
      <c r="A199" s="177"/>
      <c r="B199" s="36" t="s">
        <v>33</v>
      </c>
      <c r="C199" s="41" t="s">
        <v>32</v>
      </c>
      <c r="D199" s="41" t="s">
        <v>31</v>
      </c>
      <c r="E199" s="38" t="s">
        <v>30</v>
      </c>
      <c r="F199" s="39">
        <v>749</v>
      </c>
      <c r="G199" s="40"/>
      <c r="H199" s="18">
        <f t="shared" si="8"/>
        <v>0</v>
      </c>
      <c r="I199" s="20"/>
      <c r="J199" s="36"/>
      <c r="K199" s="38"/>
      <c r="L199" s="76"/>
      <c r="M199" s="76"/>
    </row>
    <row r="200" spans="1:13" ht="409.5" hidden="1">
      <c r="A200" s="178" t="s">
        <v>29</v>
      </c>
      <c r="B200" s="179" t="s">
        <v>28</v>
      </c>
      <c r="C200" s="19" t="s">
        <v>27</v>
      </c>
      <c r="D200" s="19" t="s">
        <v>26</v>
      </c>
      <c r="E200" s="19" t="s">
        <v>25</v>
      </c>
      <c r="F200" s="16">
        <v>749</v>
      </c>
      <c r="G200" s="17"/>
      <c r="H200" s="18">
        <f t="shared" si="8"/>
        <v>0</v>
      </c>
      <c r="I200" s="20"/>
      <c r="J200" s="32"/>
      <c r="K200" s="22"/>
      <c r="L200" s="75"/>
      <c r="M200" s="75"/>
    </row>
    <row r="201" spans="1:13" ht="180" hidden="1">
      <c r="A201" s="178"/>
      <c r="B201" s="179"/>
      <c r="C201" s="19" t="s">
        <v>24</v>
      </c>
      <c r="D201" s="19" t="s">
        <v>23</v>
      </c>
      <c r="E201" s="19" t="s">
        <v>22</v>
      </c>
      <c r="F201" s="26"/>
      <c r="G201" s="33"/>
      <c r="H201" s="18">
        <f t="shared" si="8"/>
        <v>0</v>
      </c>
      <c r="I201" s="20"/>
      <c r="J201" s="35"/>
      <c r="K201" s="22"/>
      <c r="L201" s="75"/>
      <c r="M201" s="75"/>
    </row>
    <row r="202" spans="1:13" ht="210" hidden="1">
      <c r="A202" s="178"/>
      <c r="B202" s="179"/>
      <c r="C202" s="19" t="s">
        <v>21</v>
      </c>
      <c r="D202" s="19" t="s">
        <v>20</v>
      </c>
      <c r="E202" s="19" t="s">
        <v>19</v>
      </c>
      <c r="F202" s="26"/>
      <c r="G202" s="33"/>
      <c r="H202" s="18">
        <f t="shared" si="8"/>
        <v>0</v>
      </c>
      <c r="I202" s="20"/>
      <c r="J202" s="35"/>
      <c r="K202" s="22"/>
      <c r="L202" s="75"/>
      <c r="M202" s="75"/>
    </row>
    <row r="203" spans="1:13" ht="225" hidden="1">
      <c r="A203" s="178"/>
      <c r="B203" s="179"/>
      <c r="C203" s="19" t="s">
        <v>18</v>
      </c>
      <c r="D203" s="19" t="s">
        <v>17</v>
      </c>
      <c r="E203" s="19" t="s">
        <v>16</v>
      </c>
      <c r="F203" s="26"/>
      <c r="G203" s="33"/>
      <c r="H203" s="18">
        <f t="shared" si="8"/>
        <v>0</v>
      </c>
      <c r="I203" s="20"/>
      <c r="J203" s="35"/>
      <c r="K203" s="22"/>
      <c r="L203" s="75"/>
      <c r="M203" s="75"/>
    </row>
    <row r="204" spans="1:13" ht="135" hidden="1">
      <c r="A204" s="178"/>
      <c r="B204" s="179"/>
      <c r="C204" s="19" t="s">
        <v>15</v>
      </c>
      <c r="D204" s="19" t="s">
        <v>14</v>
      </c>
      <c r="E204" s="19" t="s">
        <v>13</v>
      </c>
      <c r="F204" s="26"/>
      <c r="G204" s="33"/>
      <c r="H204" s="18">
        <f t="shared" si="8"/>
        <v>0</v>
      </c>
      <c r="I204" s="20"/>
      <c r="J204" s="35"/>
      <c r="K204" s="22"/>
      <c r="L204" s="75"/>
      <c r="M204" s="75"/>
    </row>
    <row r="206" spans="1:13" hidden="1">
      <c r="A206" s="42" t="str">
        <f>B2</f>
        <v xml:space="preserve">ALTA CONSEJERÍA PARA LA FELICIDAD Y EL BIENESTAR DE CUNDINAMARCA </v>
      </c>
    </row>
    <row r="207" spans="1:13" ht="31.5" hidden="1">
      <c r="A207" s="49" t="s">
        <v>12</v>
      </c>
      <c r="B207" s="50" t="s">
        <v>11</v>
      </c>
      <c r="C207" s="51" t="s">
        <v>10</v>
      </c>
    </row>
    <row r="208" spans="1:13" ht="36.950000000000003" hidden="1" customHeight="1">
      <c r="A208" s="52" t="s">
        <v>9</v>
      </c>
      <c r="B208" s="53">
        <f>I8</f>
        <v>1</v>
      </c>
      <c r="C208" s="54" t="str">
        <f>CONCATENATE(J8," 2- ",J9," 3- ",J10," 4- ",J11," 5- ",J13," 6- ",J14," 7- ",J15," 8- ",J16)</f>
        <v xml:space="preserve"> 2-  3-  4-  5-  6-  7-  8- </v>
      </c>
    </row>
    <row r="209" spans="1:8" ht="36.950000000000003" hidden="1" customHeight="1">
      <c r="A209" s="52" t="s">
        <v>8</v>
      </c>
      <c r="B209" s="53">
        <f>I22</f>
        <v>0.75</v>
      </c>
      <c r="C209" s="54" t="str">
        <f>CONCATENATE(J22," 2- ",J23," 3- ",J24," 4- ",J25," 5- ",J26," 6- ",J27," 7- ",J28," 8- ",J29," 9- ",J30," 10- ",J31)</f>
        <v xml:space="preserve">No se evidencio que se encuentra el  aplicativo que permita el contacto con Datos Abiertos. 2-  3- Se registra la Publicación de varios temas de interés en relación a las funciones de la Consejería. 4- Se encuentra el link, pero no se determina la fecha y cuantas convocatorias se a adelantado 5-  6-  7-  8-  9-  10- </v>
      </c>
      <c r="E209" s="55" t="s">
        <v>429</v>
      </c>
      <c r="F209" s="55"/>
      <c r="G209" s="56">
        <f>COUNTIF($G$8:$G$154,"SI")</f>
        <v>41</v>
      </c>
      <c r="H209" s="57">
        <f>(G209*100%)/$G$213</f>
        <v>0.49397590361445781</v>
      </c>
    </row>
    <row r="210" spans="1:8" ht="36.950000000000003" hidden="1" customHeight="1">
      <c r="A210" s="52" t="s">
        <v>7</v>
      </c>
      <c r="B210" s="53">
        <f>I32</f>
        <v>0.6875</v>
      </c>
      <c r="C210" s="54" t="str">
        <f>CONCATENATE(J32," 2- ",J33," 3- ",J34," 4- ",J35," 5- ",J36," 6- ",J37," 7- ",J39," 8- ",J40," 9- ",J41," 10- ",J42," 11- ",J43," 12- ",J44," 13- ",J45," 14- ",J46," 15- ",J47," 16- ",J48," 17- ",J49," 18- ",J50," 19- ",J51," 20- ",J52)</f>
        <v xml:space="preserve"> 2- No se evidencio actualización con el decreto 0437 del 25 de Septiembre de 2020. 3- Se encuentra un Excel en inventario de activos de Información, pero no es de fácil acceso y no es posible su ingreso directo a los procesos y procedimientos. 4-  5-  6-  7-  8-  9-  10-  11- No se observa enlace al sistema SIGEP 12- No se observa enlace al sistema SIGEP 13-  14-  15-  16-  17- No se observa enlace al sistema SIGEP 18-  19-  20- </v>
      </c>
      <c r="E210" s="55" t="s">
        <v>405</v>
      </c>
      <c r="F210" s="55"/>
      <c r="G210" s="56">
        <f>COUNTIF($G$8:$G$154,"NO")</f>
        <v>12</v>
      </c>
      <c r="H210" s="57">
        <f t="shared" ref="H210:H212" si="9">(G210*100%)/$G$213</f>
        <v>0.14457831325301204</v>
      </c>
    </row>
    <row r="211" spans="1:8" ht="36.950000000000003" hidden="1" customHeight="1">
      <c r="A211" s="52" t="s">
        <v>6</v>
      </c>
      <c r="B211" s="53">
        <f>I54</f>
        <v>0.25</v>
      </c>
      <c r="C211" s="54" t="str">
        <f>CONCATENATE(J54," 2- ",J62," 3- ",J63," 4- ",J65)</f>
        <v xml:space="preserve"> 2- Se encuentra una sola ordenanza, no se observa la normatividad que rige para la Alta consejería. 3-  4- </v>
      </c>
      <c r="E211" s="55" t="s">
        <v>430</v>
      </c>
      <c r="F211" s="55"/>
      <c r="G211" s="56">
        <f>COUNTIF($G$8:$G$154,"PARCIAL")</f>
        <v>11</v>
      </c>
      <c r="H211" s="57">
        <f t="shared" si="9"/>
        <v>0.13253012048192772</v>
      </c>
    </row>
    <row r="212" spans="1:8" ht="36.950000000000003" hidden="1" customHeight="1">
      <c r="A212" s="52" t="s">
        <v>5</v>
      </c>
      <c r="B212" s="53">
        <f>I83</f>
        <v>0.5</v>
      </c>
      <c r="C212" s="54" t="str">
        <f>CONCATENATE(" 1- ",J83)</f>
        <v xml:space="preserve"> 1- No se observa la publicación de los ultimos proyectos</v>
      </c>
      <c r="E212" s="55" t="s">
        <v>431</v>
      </c>
      <c r="F212" s="55"/>
      <c r="G212" s="56">
        <f>COUNTIF($G$8:$G$154,"NO APLICA")</f>
        <v>19</v>
      </c>
      <c r="H212" s="57">
        <f t="shared" si="9"/>
        <v>0.2289156626506024</v>
      </c>
    </row>
    <row r="213" spans="1:8" ht="36.950000000000003" hidden="1" customHeight="1">
      <c r="A213" s="52" t="s">
        <v>4</v>
      </c>
      <c r="B213" s="53">
        <f>I90</f>
        <v>0.7</v>
      </c>
      <c r="C213" s="54" t="str">
        <f>CONCATENATE(J90," 2- ",J92," 3- ",J93," 4- ",J94," 5- ",J95," 6- ",J96," 7- ",J97," 8- ",J101)</f>
        <v xml:space="preserve">Se encuentra link de informes de contratos rendidos al Sistema SIA Observa 2-  3-  4- Se encuentra link de informes de contratos rendidos al Sistema SIA Observa 5-  6-  7- No se observo enlace al sitio web de organismos de Control 8- </v>
      </c>
      <c r="E213" s="58">
        <v>87</v>
      </c>
      <c r="F213" s="26"/>
      <c r="G213" s="59">
        <f>SUM(G209:G212)</f>
        <v>83</v>
      </c>
      <c r="H213" s="60"/>
    </row>
    <row r="214" spans="1:8" ht="36.950000000000003" hidden="1" customHeight="1">
      <c r="A214" s="52" t="s">
        <v>3</v>
      </c>
      <c r="B214" s="53">
        <f>I107</f>
        <v>0.83333333333333337</v>
      </c>
      <c r="C214" s="54" t="str">
        <f>CONCATENATE(J107," 2- ",J108," 3- ",J110)</f>
        <v xml:space="preserve"> 2- Tenemos ingreso a la contratación al Secop, pero no es fácil determinar la ejecución del Contrato ya que no se tiene ingreso a informes a informes de supervisores o interventores entre otros aspectos de la ejecución 3- </v>
      </c>
      <c r="E214" s="61"/>
      <c r="F214" s="61"/>
      <c r="G214" s="59">
        <f>E213-G213</f>
        <v>4</v>
      </c>
      <c r="H214" s="60"/>
    </row>
    <row r="215" spans="1:8" ht="36.950000000000003" hidden="1" customHeight="1">
      <c r="A215" s="52" t="s">
        <v>2</v>
      </c>
      <c r="B215" s="53">
        <f>I111</f>
        <v>0.5</v>
      </c>
      <c r="C215" s="54" t="str">
        <f>CONCATENATE(J111," 2- ",J112," 3- ",J113," 4- ",J114," 5- ",J115)</f>
        <v xml:space="preserve">Se cuenta con un link en el cual se define con la política Publica de la Felicidad pero no se tiene los servicios o tramites que se adelantan en la Alta Consejería y no se aprecio la publicación de la Normatividad que le rige de orden nacional, ni departamental. 2-  3-  4-  5- </v>
      </c>
      <c r="E215" s="62">
        <v>1</v>
      </c>
      <c r="G215" s="63"/>
    </row>
    <row r="216" spans="1:8" ht="36.950000000000003" hidden="1" customHeight="1">
      <c r="A216" s="52" t="s">
        <v>1</v>
      </c>
      <c r="B216" s="53">
        <f>I116</f>
        <v>0.63043478260869568</v>
      </c>
      <c r="C216" s="54" t="str">
        <f>CONCATENATE(J117," 2- ",J120," 3- ",J121," - ",J122," 4- ",J123," - ",J124," 5- ",J125," 6- ",J126," 10- ",J127," 7- ",J130," 3- ",J131," 8- ",J132," 9- ",J133," 10- ",J134," 11- ",J135," 12- ",J136," 13- ",J137," 14- ",J139," 15- ",J140," 16- ",J141," 17- ",J142," 18- ",J143," 19- ",J146," 20- ",J147," 21- ",J148," 22- ",J149," 23- ",J150," 24- ",J151," 25- ",J152," 26- ",J153," 27- ",J154)</f>
        <v>La Alta consejería cuenta con un link en Excel pero no se observa enlace con la datos abiertos 2-  3-  -  4-  -  5-  6- No se observo registro que permita determinar mediante que acto administrativo se adopto o se actualizo 10- No se observa que exista cuenta con restricción en la información, pero no lo hace visible 7-  3-  8-  9-  10-  11-  12-  13-  14-  15-  16-  17-  18-  19-  20-  21-  22-  23-  24-  25-  26- No se evidencia procedimiento participativo para actualización del esquema de publicación. 27- No  se evidencio documento que permita  determinar que acto administrativo se aplico.</v>
      </c>
      <c r="E216" s="62">
        <f>B217</f>
        <v>0.65014090177133654</v>
      </c>
      <c r="F216" s="64"/>
      <c r="G216" s="65">
        <f>E215-E216</f>
        <v>0.34985909822866346</v>
      </c>
    </row>
    <row r="217" spans="1:8" ht="15.75" hidden="1">
      <c r="A217" s="66" t="s">
        <v>0</v>
      </c>
      <c r="B217" s="67">
        <f>AVERAGE(B208:B216)</f>
        <v>0.65014090177133654</v>
      </c>
      <c r="C217" s="67"/>
    </row>
  </sheetData>
  <sheetProtection algorithmName="SHA-512" hashValue="3ufA0YAVFtCtQnzqh1o2Ph6d55quTLsnpwjlKNPlltru5RLBHeSLCuZka+vNUOwR2VxiItkNfZHfKltjcKnQsg==" saltValue="KXEwsB586N50ZGj+VCDlWA==" spinCount="100000" sheet="1" objects="1" scenarios="1"/>
  <mergeCells count="119">
    <mergeCell ref="L32:L52"/>
    <mergeCell ref="M32:M52"/>
    <mergeCell ref="J62:J63"/>
    <mergeCell ref="K62:K63"/>
    <mergeCell ref="L107:L110"/>
    <mergeCell ref="M107:M110"/>
    <mergeCell ref="L90:L101"/>
    <mergeCell ref="M90:M101"/>
    <mergeCell ref="L62:L63"/>
    <mergeCell ref="M62:M63"/>
    <mergeCell ref="J75:J82"/>
    <mergeCell ref="J90:J92"/>
    <mergeCell ref="K117:K126"/>
    <mergeCell ref="L117:L126"/>
    <mergeCell ref="M117:M126"/>
    <mergeCell ref="L111:L115"/>
    <mergeCell ref="M111:M115"/>
    <mergeCell ref="L127:L142"/>
    <mergeCell ref="K143:K154"/>
    <mergeCell ref="L143:L154"/>
    <mergeCell ref="M143:M154"/>
    <mergeCell ref="K127:K142"/>
    <mergeCell ref="M127:M142"/>
    <mergeCell ref="A1:J1"/>
    <mergeCell ref="A5:C5"/>
    <mergeCell ref="G5:I5"/>
    <mergeCell ref="J5:J6"/>
    <mergeCell ref="A7:A21"/>
    <mergeCell ref="B8:B12"/>
    <mergeCell ref="E8:E12"/>
    <mergeCell ref="I8:I16"/>
    <mergeCell ref="M22:M31"/>
    <mergeCell ref="L8:L16"/>
    <mergeCell ref="M8:M16"/>
    <mergeCell ref="B13:B16"/>
    <mergeCell ref="E13:E16"/>
    <mergeCell ref="B17:B20"/>
    <mergeCell ref="E17:E20"/>
    <mergeCell ref="L22:L31"/>
    <mergeCell ref="A32:A53"/>
    <mergeCell ref="I32:I52"/>
    <mergeCell ref="B35:B37"/>
    <mergeCell ref="E35:E37"/>
    <mergeCell ref="B39:B50"/>
    <mergeCell ref="A22:A31"/>
    <mergeCell ref="B22:B23"/>
    <mergeCell ref="E22:E23"/>
    <mergeCell ref="I22:I31"/>
    <mergeCell ref="E39:E50"/>
    <mergeCell ref="G40:G41"/>
    <mergeCell ref="H40:H41"/>
    <mergeCell ref="B85:B88"/>
    <mergeCell ref="E85:E88"/>
    <mergeCell ref="A54:A65"/>
    <mergeCell ref="B54:B61"/>
    <mergeCell ref="E54:E61"/>
    <mergeCell ref="I54:I65"/>
    <mergeCell ref="B62:B64"/>
    <mergeCell ref="E62:E64"/>
    <mergeCell ref="B102:B106"/>
    <mergeCell ref="E102:E106"/>
    <mergeCell ref="A90:A106"/>
    <mergeCell ref="B90:B94"/>
    <mergeCell ref="E90:E94"/>
    <mergeCell ref="A66:A89"/>
    <mergeCell ref="B66:B73"/>
    <mergeCell ref="E66:E73"/>
    <mergeCell ref="B74:B82"/>
    <mergeCell ref="E74:E82"/>
    <mergeCell ref="B96:B97"/>
    <mergeCell ref="E96:E97"/>
    <mergeCell ref="B98:B100"/>
    <mergeCell ref="E98:E100"/>
    <mergeCell ref="G90:G92"/>
    <mergeCell ref="H90:H92"/>
    <mergeCell ref="I90:I101"/>
    <mergeCell ref="A107:A110"/>
    <mergeCell ref="I107:I110"/>
    <mergeCell ref="A111:A115"/>
    <mergeCell ref="B111:B115"/>
    <mergeCell ref="E111:E115"/>
    <mergeCell ref="G111:G112"/>
    <mergeCell ref="H111:H112"/>
    <mergeCell ref="I111:I115"/>
    <mergeCell ref="J111:J112"/>
    <mergeCell ref="A116:A169"/>
    <mergeCell ref="I116:I154"/>
    <mergeCell ref="B117:B126"/>
    <mergeCell ref="E117:E126"/>
    <mergeCell ref="G117:G118"/>
    <mergeCell ref="H117:H118"/>
    <mergeCell ref="J117:J118"/>
    <mergeCell ref="B127:B142"/>
    <mergeCell ref="E127:E142"/>
    <mergeCell ref="J127:J142"/>
    <mergeCell ref="G127:G128"/>
    <mergeCell ref="H127:H128"/>
    <mergeCell ref="B143:B154"/>
    <mergeCell ref="E143:E154"/>
    <mergeCell ref="G143:G144"/>
    <mergeCell ref="H143:H144"/>
    <mergeCell ref="J143:J144"/>
    <mergeCell ref="B155:B156"/>
    <mergeCell ref="E155:E156"/>
    <mergeCell ref="B157:B158"/>
    <mergeCell ref="E157:E158"/>
    <mergeCell ref="B159:B160"/>
    <mergeCell ref="E159:E160"/>
    <mergeCell ref="E176:E197"/>
    <mergeCell ref="A198:A199"/>
    <mergeCell ref="A200:A204"/>
    <mergeCell ref="B200:B204"/>
    <mergeCell ref="B161:B162"/>
    <mergeCell ref="E161:E162"/>
    <mergeCell ref="B164:B169"/>
    <mergeCell ref="E164:E169"/>
    <mergeCell ref="A170:A197"/>
    <mergeCell ref="B171:B197"/>
    <mergeCell ref="E171:E174"/>
  </mergeCells>
  <hyperlinks>
    <hyperlink ref="K13" r:id="rId1"/>
    <hyperlink ref="K9" r:id="rId2"/>
    <hyperlink ref="K8" r:id="rId3"/>
    <hyperlink ref="K39" r:id="rId4"/>
    <hyperlink ref="K38" r:id="rId5"/>
    <hyperlink ref="K32" r:id="rId6"/>
    <hyperlink ref="K33" r:id="rId7"/>
    <hyperlink ref="K35" r:id="rId8"/>
    <hyperlink ref="K34" r:id="rId9"/>
    <hyperlink ref="K26" r:id="rId10"/>
    <hyperlink ref="K30" r:id="rId11"/>
    <hyperlink ref="K10" r:id="rId12"/>
    <hyperlink ref="K16" r:id="rId13"/>
    <hyperlink ref="K29" r:id="rId14"/>
    <hyperlink ref="K27" r:id="rId15"/>
    <hyperlink ref="K28" r:id="rId16"/>
    <hyperlink ref="K31" r:id="rId17"/>
    <hyperlink ref="K41" r:id="rId18"/>
    <hyperlink ref="K43" r:id="rId19"/>
    <hyperlink ref="K46" r:id="rId20"/>
    <hyperlink ref="K47" r:id="rId21"/>
    <hyperlink ref="K52" r:id="rId22"/>
    <hyperlink ref="K48" r:id="rId23"/>
    <hyperlink ref="K83" r:id="rId24"/>
    <hyperlink ref="K90" r:id="rId25"/>
    <hyperlink ref="K93" r:id="rId26"/>
    <hyperlink ref="K96" r:id="rId27"/>
    <hyperlink ref="K94" r:id="rId28"/>
    <hyperlink ref="K92" r:id="rId29"/>
    <hyperlink ref="K62" r:id="rId30"/>
    <hyperlink ref="K107" r:id="rId31"/>
    <hyperlink ref="K110" r:id="rId32"/>
    <hyperlink ref="K108" r:id="rId33"/>
    <hyperlink ref="K111" r:id="rId34"/>
    <hyperlink ref="K112" r:id="rId35"/>
    <hyperlink ref="K117" r:id="rId36"/>
    <hyperlink ref="K24" r:id="rId37"/>
    <hyperlink ref="K143" r:id="rId38"/>
    <hyperlink ref="K40" r:id="rId39"/>
    <hyperlink ref="K45" r:id="rId40"/>
    <hyperlink ref="K44" r:id="rId41"/>
    <hyperlink ref="K49" r:id="rId42"/>
    <hyperlink ref="K50" r:id="rId43"/>
  </hyperlinks>
  <pageMargins left="0.7" right="0.7" top="0.75" bottom="0.75" header="0.51180555555555496" footer="0.51180555555555496"/>
  <pageSetup firstPageNumber="0" orientation="portrait" horizontalDpi="300" verticalDpi="300" r:id="rId44"/>
  <tableParts count="1">
    <tablePart r:id="rId45"/>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Lista!$A$1:$A$4</xm:f>
          </x14:formula1>
          <xm:sqref>G8:G154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zoomScaleNormal="100" workbookViewId="0">
      <pane xSplit="2" ySplit="7" topLeftCell="C8" activePane="bottomRight" state="frozen"/>
      <selection pane="topRight" activeCell="C1" sqref="C1"/>
      <selection pane="bottomLeft" activeCell="A8" sqref="A8"/>
      <selection pane="bottomRight" activeCell="L22" sqref="L22:L31"/>
    </sheetView>
  </sheetViews>
  <sheetFormatPr baseColWidth="10" defaultColWidth="9.140625" defaultRowHeight="15"/>
  <cols>
    <col min="1" max="1" width="31.7109375" style="42" customWidth="1"/>
    <col min="2" max="2" width="19.7109375" style="43" customWidth="1"/>
    <col min="3" max="3" width="38.7109375" style="43" customWidth="1"/>
    <col min="4" max="4" width="41" style="43" customWidth="1"/>
    <col min="5" max="5" width="13.7109375" style="43" customWidth="1"/>
    <col min="6" max="6" width="11.42578125" style="43" hidden="1" customWidth="1"/>
    <col min="7" max="7" width="12.85546875" style="44" customWidth="1"/>
    <col min="8" max="8" width="13" style="45" customWidth="1"/>
    <col min="9" max="9" width="12.7109375" style="46" customWidth="1"/>
    <col min="10" max="10" width="46.28515625" style="43" customWidth="1"/>
    <col min="11" max="11" width="40.28515625" style="47" customWidth="1"/>
    <col min="12" max="12" width="31" style="9" customWidth="1"/>
    <col min="13" max="13" width="54.140625" style="9" customWidth="1"/>
    <col min="14" max="16384" width="9.140625" style="9"/>
  </cols>
  <sheetData>
    <row r="1" spans="1:13">
      <c r="A1" s="205" t="s">
        <v>428</v>
      </c>
      <c r="B1" s="205"/>
      <c r="C1" s="205"/>
      <c r="D1" s="205"/>
      <c r="E1" s="205"/>
      <c r="F1" s="205"/>
      <c r="G1" s="205"/>
      <c r="H1" s="205"/>
      <c r="I1" s="205"/>
      <c r="J1" s="205"/>
    </row>
    <row r="2" spans="1:13" ht="30">
      <c r="A2" s="78" t="s">
        <v>427</v>
      </c>
      <c r="B2" s="101" t="s">
        <v>642</v>
      </c>
    </row>
    <row r="3" spans="1:13" ht="15.75" hidden="1" customHeight="1">
      <c r="A3" s="78" t="s">
        <v>426</v>
      </c>
      <c r="B3" s="80"/>
      <c r="C3" s="80"/>
      <c r="D3" s="80"/>
    </row>
    <row r="4" spans="1:13">
      <c r="A4" s="42" t="s">
        <v>425</v>
      </c>
      <c r="B4" s="81">
        <v>44351</v>
      </c>
    </row>
    <row r="5" spans="1:13" ht="15.95" customHeight="1">
      <c r="A5" s="206" t="s">
        <v>424</v>
      </c>
      <c r="B5" s="206"/>
      <c r="C5" s="206"/>
      <c r="D5" s="11" t="s">
        <v>423</v>
      </c>
      <c r="E5" s="11" t="s">
        <v>422</v>
      </c>
      <c r="F5" s="11" t="s">
        <v>421</v>
      </c>
      <c r="G5" s="207" t="s">
        <v>420</v>
      </c>
      <c r="H5" s="207"/>
      <c r="I5" s="207"/>
      <c r="J5" s="208" t="s">
        <v>419</v>
      </c>
      <c r="K5" s="12" t="s">
        <v>418</v>
      </c>
      <c r="L5" s="73" t="s">
        <v>417</v>
      </c>
      <c r="M5" s="73" t="s">
        <v>416</v>
      </c>
    </row>
    <row r="6" spans="1:13" ht="15.95" customHeight="1">
      <c r="A6" s="11" t="s">
        <v>12</v>
      </c>
      <c r="B6" s="11" t="s">
        <v>415</v>
      </c>
      <c r="C6" s="11" t="s">
        <v>414</v>
      </c>
      <c r="D6" s="11"/>
      <c r="E6" s="11"/>
      <c r="F6" s="11"/>
      <c r="G6" s="13" t="s">
        <v>413</v>
      </c>
      <c r="H6" s="14" t="s">
        <v>412</v>
      </c>
      <c r="I6" s="12" t="s">
        <v>411</v>
      </c>
      <c r="J6" s="209"/>
      <c r="K6" s="86"/>
      <c r="L6" s="74"/>
      <c r="M6" s="74"/>
    </row>
    <row r="7" spans="1:13" ht="30" hidden="1">
      <c r="A7" s="183" t="s">
        <v>410</v>
      </c>
      <c r="B7" s="19" t="s">
        <v>409</v>
      </c>
      <c r="C7" s="19" t="s">
        <v>408</v>
      </c>
      <c r="D7" s="19" t="s">
        <v>407</v>
      </c>
      <c r="E7" s="19" t="s">
        <v>406</v>
      </c>
      <c r="F7" s="16">
        <v>353</v>
      </c>
      <c r="G7" s="17" t="s">
        <v>405</v>
      </c>
      <c r="H7" s="18">
        <f t="shared" ref="H7:H37" si="0">IF(G7="SI",1,IF(G7="PARCIAL",0.5,IF(G7="NO APLICA","",0)))</f>
        <v>0</v>
      </c>
      <c r="I7" s="20"/>
      <c r="J7" s="19"/>
      <c r="K7" s="22"/>
      <c r="L7" s="75"/>
      <c r="M7" s="75"/>
    </row>
    <row r="8" spans="1:13" ht="30">
      <c r="A8" s="183"/>
      <c r="B8" s="180" t="s">
        <v>404</v>
      </c>
      <c r="C8" s="19" t="s">
        <v>403</v>
      </c>
      <c r="D8" s="19" t="s">
        <v>402</v>
      </c>
      <c r="E8" s="180" t="s">
        <v>337</v>
      </c>
      <c r="F8" s="16">
        <v>200</v>
      </c>
      <c r="G8" s="17" t="s">
        <v>405</v>
      </c>
      <c r="H8" s="18">
        <f t="shared" si="0"/>
        <v>0</v>
      </c>
      <c r="I8" s="184">
        <f>AVERAGE(H8,H9,H10,H13,H15,H16)</f>
        <v>0</v>
      </c>
      <c r="J8" s="210" t="s">
        <v>1054</v>
      </c>
      <c r="K8" s="174"/>
      <c r="L8" s="168"/>
      <c r="M8" s="168"/>
    </row>
    <row r="9" spans="1:13" ht="60">
      <c r="A9" s="183"/>
      <c r="B9" s="180"/>
      <c r="C9" s="19" t="s">
        <v>401</v>
      </c>
      <c r="D9" s="19" t="s">
        <v>400</v>
      </c>
      <c r="E9" s="180"/>
      <c r="F9" s="16">
        <v>201</v>
      </c>
      <c r="G9" s="17" t="s">
        <v>405</v>
      </c>
      <c r="H9" s="18">
        <f t="shared" si="0"/>
        <v>0</v>
      </c>
      <c r="I9" s="184"/>
      <c r="J9" s="251"/>
      <c r="K9" s="213"/>
      <c r="L9" s="169"/>
      <c r="M9" s="169"/>
    </row>
    <row r="10" spans="1:13">
      <c r="A10" s="183"/>
      <c r="B10" s="180"/>
      <c r="C10" s="19" t="s">
        <v>399</v>
      </c>
      <c r="D10" s="19"/>
      <c r="E10" s="180"/>
      <c r="F10" s="16">
        <v>202</v>
      </c>
      <c r="G10" s="17" t="s">
        <v>405</v>
      </c>
      <c r="H10" s="18">
        <f t="shared" si="0"/>
        <v>0</v>
      </c>
      <c r="I10" s="184"/>
      <c r="J10" s="251"/>
      <c r="K10" s="213"/>
      <c r="L10" s="169"/>
      <c r="M10" s="169"/>
    </row>
    <row r="11" spans="1:13" ht="15.95" hidden="1" customHeight="1">
      <c r="A11" s="183"/>
      <c r="B11" s="180"/>
      <c r="C11" s="19" t="s">
        <v>398</v>
      </c>
      <c r="D11" s="19" t="s">
        <v>397</v>
      </c>
      <c r="E11" s="180"/>
      <c r="F11" s="16">
        <v>203</v>
      </c>
      <c r="G11" s="17"/>
      <c r="H11" s="18">
        <f t="shared" si="0"/>
        <v>0</v>
      </c>
      <c r="I11" s="184"/>
      <c r="J11" s="251"/>
      <c r="K11" s="213"/>
      <c r="L11" s="169"/>
      <c r="M11" s="169"/>
    </row>
    <row r="12" spans="1:13" ht="90" hidden="1" customHeight="1">
      <c r="A12" s="183"/>
      <c r="B12" s="180"/>
      <c r="C12" s="19" t="s">
        <v>396</v>
      </c>
      <c r="D12" s="19" t="s">
        <v>395</v>
      </c>
      <c r="E12" s="180"/>
      <c r="F12" s="16">
        <v>204</v>
      </c>
      <c r="G12" s="17"/>
      <c r="H12" s="18">
        <f t="shared" si="0"/>
        <v>0</v>
      </c>
      <c r="I12" s="184"/>
      <c r="J12" s="251"/>
      <c r="K12" s="213"/>
      <c r="L12" s="169"/>
      <c r="M12" s="169"/>
    </row>
    <row r="13" spans="1:13">
      <c r="A13" s="183"/>
      <c r="B13" s="180" t="s">
        <v>394</v>
      </c>
      <c r="C13" s="19" t="s">
        <v>393</v>
      </c>
      <c r="D13" s="19" t="s">
        <v>392</v>
      </c>
      <c r="E13" s="180" t="s">
        <v>391</v>
      </c>
      <c r="F13" s="16">
        <v>205</v>
      </c>
      <c r="G13" s="17" t="s">
        <v>405</v>
      </c>
      <c r="H13" s="18">
        <f t="shared" si="0"/>
        <v>0</v>
      </c>
      <c r="I13" s="184"/>
      <c r="J13" s="251"/>
      <c r="K13" s="213"/>
      <c r="L13" s="169"/>
      <c r="M13" s="169"/>
    </row>
    <row r="14" spans="1:13" ht="48" hidden="1" customHeight="1">
      <c r="A14" s="183"/>
      <c r="B14" s="180"/>
      <c r="C14" s="19" t="s">
        <v>390</v>
      </c>
      <c r="D14" s="19" t="s">
        <v>389</v>
      </c>
      <c r="E14" s="180"/>
      <c r="F14" s="16">
        <v>206</v>
      </c>
      <c r="G14" s="17"/>
      <c r="H14" s="18">
        <f t="shared" si="0"/>
        <v>0</v>
      </c>
      <c r="I14" s="184"/>
      <c r="J14" s="251"/>
      <c r="K14" s="213"/>
      <c r="L14" s="169"/>
      <c r="M14" s="169"/>
    </row>
    <row r="15" spans="1:13">
      <c r="A15" s="183"/>
      <c r="B15" s="180"/>
      <c r="C15" s="19" t="s">
        <v>388</v>
      </c>
      <c r="D15" s="19"/>
      <c r="E15" s="180"/>
      <c r="F15" s="16">
        <v>207</v>
      </c>
      <c r="G15" s="17" t="s">
        <v>405</v>
      </c>
      <c r="H15" s="18">
        <f t="shared" si="0"/>
        <v>0</v>
      </c>
      <c r="I15" s="184"/>
      <c r="J15" s="251"/>
      <c r="K15" s="213"/>
      <c r="L15" s="169"/>
      <c r="M15" s="169"/>
    </row>
    <row r="16" spans="1:13" ht="45">
      <c r="A16" s="183"/>
      <c r="B16" s="180"/>
      <c r="C16" s="19" t="s">
        <v>387</v>
      </c>
      <c r="D16" s="19" t="s">
        <v>386</v>
      </c>
      <c r="E16" s="180"/>
      <c r="F16" s="16">
        <v>208</v>
      </c>
      <c r="G16" s="17" t="s">
        <v>431</v>
      </c>
      <c r="H16" s="18" t="str">
        <f t="shared" si="0"/>
        <v/>
      </c>
      <c r="I16" s="184"/>
      <c r="J16" s="211"/>
      <c r="K16" s="212"/>
      <c r="L16" s="170"/>
      <c r="M16" s="170"/>
    </row>
    <row r="17" spans="1:13" ht="30" hidden="1">
      <c r="A17" s="183"/>
      <c r="B17" s="180" t="s">
        <v>385</v>
      </c>
      <c r="C17" s="19" t="s">
        <v>384</v>
      </c>
      <c r="D17" s="19"/>
      <c r="E17" s="180" t="s">
        <v>383</v>
      </c>
      <c r="F17" s="16">
        <v>209</v>
      </c>
      <c r="G17" s="17"/>
      <c r="H17" s="18">
        <f t="shared" si="0"/>
        <v>0</v>
      </c>
      <c r="I17" s="20"/>
      <c r="J17" s="19"/>
      <c r="K17" s="22"/>
      <c r="L17" s="75"/>
      <c r="M17" s="75"/>
    </row>
    <row r="18" spans="1:13" ht="30" hidden="1">
      <c r="A18" s="183"/>
      <c r="B18" s="180"/>
      <c r="C18" s="19" t="s">
        <v>382</v>
      </c>
      <c r="D18" s="19"/>
      <c r="E18" s="180"/>
      <c r="F18" s="16">
        <v>210</v>
      </c>
      <c r="G18" s="17"/>
      <c r="H18" s="18">
        <f t="shared" si="0"/>
        <v>0</v>
      </c>
      <c r="I18" s="20"/>
      <c r="J18" s="19"/>
      <c r="K18" s="22"/>
      <c r="L18" s="75"/>
      <c r="M18" s="75"/>
    </row>
    <row r="19" spans="1:13" ht="30" hidden="1">
      <c r="A19" s="183"/>
      <c r="B19" s="180"/>
      <c r="C19" s="19" t="s">
        <v>381</v>
      </c>
      <c r="D19" s="19"/>
      <c r="E19" s="180"/>
      <c r="F19" s="16">
        <v>211</v>
      </c>
      <c r="G19" s="17"/>
      <c r="H19" s="18">
        <f t="shared" si="0"/>
        <v>0</v>
      </c>
      <c r="I19" s="20"/>
      <c r="J19" s="19"/>
      <c r="K19" s="22"/>
      <c r="L19" s="75"/>
      <c r="M19" s="75"/>
    </row>
    <row r="20" spans="1:13" ht="30" hidden="1">
      <c r="A20" s="183"/>
      <c r="B20" s="180"/>
      <c r="C20" s="19" t="s">
        <v>380</v>
      </c>
      <c r="D20" s="19"/>
      <c r="E20" s="180"/>
      <c r="F20" s="16">
        <v>212</v>
      </c>
      <c r="G20" s="17"/>
      <c r="H20" s="18">
        <f t="shared" si="0"/>
        <v>0</v>
      </c>
      <c r="I20" s="20"/>
      <c r="J20" s="19"/>
      <c r="K20" s="22"/>
      <c r="L20" s="75"/>
      <c r="M20" s="75"/>
    </row>
    <row r="21" spans="1:13" ht="105" hidden="1">
      <c r="A21" s="183"/>
      <c r="B21" s="19" t="s">
        <v>379</v>
      </c>
      <c r="C21" s="19" t="s">
        <v>378</v>
      </c>
      <c r="D21" s="19" t="s">
        <v>377</v>
      </c>
      <c r="E21" s="19" t="s">
        <v>376</v>
      </c>
      <c r="F21" s="16">
        <v>213</v>
      </c>
      <c r="G21" s="17"/>
      <c r="H21" s="18">
        <f t="shared" si="0"/>
        <v>0</v>
      </c>
      <c r="I21" s="20"/>
      <c r="J21" s="19"/>
      <c r="K21" s="22"/>
      <c r="L21" s="75"/>
      <c r="M21" s="75"/>
    </row>
    <row r="22" spans="1:13" ht="135">
      <c r="A22" s="183" t="s">
        <v>375</v>
      </c>
      <c r="B22" s="180" t="s">
        <v>374</v>
      </c>
      <c r="C22" s="19" t="s">
        <v>373</v>
      </c>
      <c r="D22" s="19" t="s">
        <v>372</v>
      </c>
      <c r="E22" s="180" t="s">
        <v>371</v>
      </c>
      <c r="F22" s="16">
        <v>214</v>
      </c>
      <c r="G22" s="17" t="s">
        <v>405</v>
      </c>
      <c r="H22" s="18">
        <f t="shared" si="0"/>
        <v>0</v>
      </c>
      <c r="I22" s="184">
        <f>AVERAGE(H22,H23,H24,H25,H26,H27,H28,H29,H30,H31)</f>
        <v>0.4</v>
      </c>
      <c r="J22" s="210" t="s">
        <v>1041</v>
      </c>
      <c r="K22" s="249"/>
      <c r="L22" s="168"/>
      <c r="M22" s="168"/>
    </row>
    <row r="23" spans="1:13" ht="90">
      <c r="A23" s="183"/>
      <c r="B23" s="180"/>
      <c r="C23" s="19" t="s">
        <v>370</v>
      </c>
      <c r="D23" s="19" t="s">
        <v>369</v>
      </c>
      <c r="E23" s="180"/>
      <c r="F23" s="16">
        <v>215</v>
      </c>
      <c r="G23" s="17" t="s">
        <v>405</v>
      </c>
      <c r="H23" s="18">
        <f t="shared" si="0"/>
        <v>0</v>
      </c>
      <c r="I23" s="184"/>
      <c r="J23" s="211"/>
      <c r="K23" s="250"/>
      <c r="L23" s="169"/>
      <c r="M23" s="169"/>
    </row>
    <row r="24" spans="1:13" ht="75">
      <c r="A24" s="183"/>
      <c r="B24" s="19" t="s">
        <v>368</v>
      </c>
      <c r="C24" s="19" t="s">
        <v>367</v>
      </c>
      <c r="D24" s="19" t="s">
        <v>366</v>
      </c>
      <c r="E24" s="19"/>
      <c r="F24" s="16">
        <v>216</v>
      </c>
      <c r="G24" s="17" t="s">
        <v>405</v>
      </c>
      <c r="H24" s="18">
        <f t="shared" si="0"/>
        <v>0</v>
      </c>
      <c r="I24" s="184"/>
      <c r="J24" s="19"/>
      <c r="K24" s="22"/>
      <c r="L24" s="169"/>
      <c r="M24" s="169"/>
    </row>
    <row r="25" spans="1:13" ht="75">
      <c r="A25" s="183"/>
      <c r="B25" s="19" t="s">
        <v>365</v>
      </c>
      <c r="C25" s="19" t="s">
        <v>364</v>
      </c>
      <c r="D25" s="19"/>
      <c r="E25" s="19"/>
      <c r="F25" s="16">
        <v>217</v>
      </c>
      <c r="G25" s="17" t="s">
        <v>405</v>
      </c>
      <c r="H25" s="18">
        <f t="shared" si="0"/>
        <v>0</v>
      </c>
      <c r="I25" s="184"/>
      <c r="J25" s="19"/>
      <c r="K25" s="22"/>
      <c r="L25" s="169"/>
      <c r="M25" s="169"/>
    </row>
    <row r="26" spans="1:13" ht="75">
      <c r="A26" s="183"/>
      <c r="B26" s="19" t="s">
        <v>363</v>
      </c>
      <c r="C26" s="19" t="s">
        <v>362</v>
      </c>
      <c r="D26" s="19" t="s">
        <v>361</v>
      </c>
      <c r="E26" s="19"/>
      <c r="F26" s="16">
        <v>218</v>
      </c>
      <c r="G26" s="17" t="s">
        <v>429</v>
      </c>
      <c r="H26" s="18">
        <f t="shared" si="0"/>
        <v>1</v>
      </c>
      <c r="I26" s="184"/>
      <c r="J26" s="19"/>
      <c r="K26" s="102" t="s">
        <v>651</v>
      </c>
      <c r="L26" s="169"/>
      <c r="M26" s="169"/>
    </row>
    <row r="27" spans="1:13" ht="60">
      <c r="A27" s="183"/>
      <c r="B27" s="19" t="s">
        <v>360</v>
      </c>
      <c r="C27" s="19" t="s">
        <v>359</v>
      </c>
      <c r="D27" s="19"/>
      <c r="E27" s="19"/>
      <c r="F27" s="16">
        <v>219</v>
      </c>
      <c r="G27" s="17" t="s">
        <v>429</v>
      </c>
      <c r="H27" s="18">
        <f t="shared" si="0"/>
        <v>1</v>
      </c>
      <c r="I27" s="184"/>
      <c r="J27" s="19"/>
      <c r="K27" s="102" t="s">
        <v>643</v>
      </c>
      <c r="L27" s="169"/>
      <c r="M27" s="169"/>
    </row>
    <row r="28" spans="1:13" ht="75">
      <c r="A28" s="183"/>
      <c r="B28" s="19" t="s">
        <v>358</v>
      </c>
      <c r="C28" s="19" t="s">
        <v>357</v>
      </c>
      <c r="D28" s="19"/>
      <c r="E28" s="19"/>
      <c r="F28" s="16">
        <v>220</v>
      </c>
      <c r="G28" s="17" t="s">
        <v>429</v>
      </c>
      <c r="H28" s="18">
        <f t="shared" si="0"/>
        <v>1</v>
      </c>
      <c r="I28" s="184"/>
      <c r="J28" s="19"/>
      <c r="K28" s="102" t="s">
        <v>644</v>
      </c>
      <c r="L28" s="169"/>
      <c r="M28" s="169"/>
    </row>
    <row r="29" spans="1:13" ht="45">
      <c r="A29" s="183"/>
      <c r="B29" s="19" t="s">
        <v>356</v>
      </c>
      <c r="C29" s="19" t="s">
        <v>355</v>
      </c>
      <c r="D29" s="19"/>
      <c r="E29" s="19"/>
      <c r="F29" s="16">
        <v>221</v>
      </c>
      <c r="G29" s="17" t="s">
        <v>405</v>
      </c>
      <c r="H29" s="18">
        <f t="shared" si="0"/>
        <v>0</v>
      </c>
      <c r="I29" s="184"/>
      <c r="J29" s="19"/>
      <c r="K29" s="22"/>
      <c r="L29" s="169"/>
      <c r="M29" s="169"/>
    </row>
    <row r="30" spans="1:13" ht="75">
      <c r="A30" s="183"/>
      <c r="B30" s="19" t="s">
        <v>354</v>
      </c>
      <c r="C30" s="19" t="s">
        <v>353</v>
      </c>
      <c r="D30" s="19"/>
      <c r="E30" s="19" t="s">
        <v>352</v>
      </c>
      <c r="F30" s="16">
        <v>222</v>
      </c>
      <c r="G30" s="17" t="s">
        <v>405</v>
      </c>
      <c r="H30" s="18">
        <f t="shared" si="0"/>
        <v>0</v>
      </c>
      <c r="I30" s="184"/>
      <c r="J30" s="19"/>
      <c r="K30" s="22"/>
      <c r="L30" s="169"/>
      <c r="M30" s="169"/>
    </row>
    <row r="31" spans="1:13" ht="75">
      <c r="A31" s="183"/>
      <c r="B31" s="19" t="s">
        <v>351</v>
      </c>
      <c r="C31" s="19" t="s">
        <v>350</v>
      </c>
      <c r="D31" s="19" t="s">
        <v>349</v>
      </c>
      <c r="E31" s="19" t="s">
        <v>345</v>
      </c>
      <c r="F31" s="16">
        <v>223</v>
      </c>
      <c r="G31" s="17" t="s">
        <v>429</v>
      </c>
      <c r="H31" s="18">
        <f t="shared" si="0"/>
        <v>1</v>
      </c>
      <c r="I31" s="184"/>
      <c r="J31" s="19"/>
      <c r="K31" s="102" t="s">
        <v>649</v>
      </c>
      <c r="L31" s="170"/>
      <c r="M31" s="170"/>
    </row>
    <row r="32" spans="1:13" ht="60">
      <c r="A32" s="183" t="s">
        <v>348</v>
      </c>
      <c r="B32" s="19" t="s">
        <v>347</v>
      </c>
      <c r="C32" s="19" t="s">
        <v>346</v>
      </c>
      <c r="D32" s="19"/>
      <c r="E32" s="19" t="s">
        <v>345</v>
      </c>
      <c r="F32" s="16">
        <v>224</v>
      </c>
      <c r="G32" s="17" t="s">
        <v>429</v>
      </c>
      <c r="H32" s="18">
        <f t="shared" si="0"/>
        <v>1</v>
      </c>
      <c r="I32" s="184">
        <f>AVERAGE(H32,H33,H34,H35,H38,H39,H40,H42,H43,H44,H45,H46,H47,H48,H49,H50,H52)</f>
        <v>0.53125</v>
      </c>
      <c r="J32" s="19" t="s">
        <v>1042</v>
      </c>
      <c r="K32" s="102" t="s">
        <v>646</v>
      </c>
      <c r="L32" s="168"/>
      <c r="M32" s="168"/>
    </row>
    <row r="33" spans="1:13" ht="75">
      <c r="A33" s="183"/>
      <c r="B33" s="19" t="s">
        <v>344</v>
      </c>
      <c r="C33" s="19" t="s">
        <v>343</v>
      </c>
      <c r="D33" s="19"/>
      <c r="E33" s="19" t="s">
        <v>337</v>
      </c>
      <c r="F33" s="16">
        <v>225</v>
      </c>
      <c r="G33" s="17" t="s">
        <v>430</v>
      </c>
      <c r="H33" s="18">
        <f t="shared" si="0"/>
        <v>0.5</v>
      </c>
      <c r="I33" s="184"/>
      <c r="J33" s="19" t="s">
        <v>1043</v>
      </c>
      <c r="K33" s="102" t="s">
        <v>645</v>
      </c>
      <c r="L33" s="169"/>
      <c r="M33" s="169"/>
    </row>
    <row r="34" spans="1:13" ht="45">
      <c r="A34" s="183"/>
      <c r="B34" s="19" t="s">
        <v>342</v>
      </c>
      <c r="C34" s="19" t="s">
        <v>341</v>
      </c>
      <c r="D34" s="19"/>
      <c r="E34" s="19" t="s">
        <v>340</v>
      </c>
      <c r="F34" s="16">
        <v>226</v>
      </c>
      <c r="G34" s="17" t="s">
        <v>405</v>
      </c>
      <c r="H34" s="18">
        <f t="shared" si="0"/>
        <v>0</v>
      </c>
      <c r="I34" s="184"/>
      <c r="J34" s="19" t="s">
        <v>1044</v>
      </c>
      <c r="K34" s="22"/>
      <c r="L34" s="169"/>
      <c r="M34" s="169"/>
    </row>
    <row r="35" spans="1:13" ht="75">
      <c r="A35" s="183"/>
      <c r="B35" s="199" t="s">
        <v>339</v>
      </c>
      <c r="C35" s="19" t="s">
        <v>338</v>
      </c>
      <c r="D35" s="19"/>
      <c r="E35" s="180" t="s">
        <v>337</v>
      </c>
      <c r="F35" s="16">
        <v>227</v>
      </c>
      <c r="G35" s="17" t="s">
        <v>429</v>
      </c>
      <c r="H35" s="18">
        <f t="shared" si="0"/>
        <v>1</v>
      </c>
      <c r="I35" s="184"/>
      <c r="J35" s="19"/>
      <c r="K35" s="102" t="s">
        <v>647</v>
      </c>
      <c r="L35" s="169"/>
      <c r="M35" s="169"/>
    </row>
    <row r="36" spans="1:13" ht="32.1" hidden="1" customHeight="1">
      <c r="A36" s="183"/>
      <c r="B36" s="200"/>
      <c r="C36" s="19" t="s">
        <v>336</v>
      </c>
      <c r="D36" s="19"/>
      <c r="E36" s="180"/>
      <c r="F36" s="16">
        <v>228</v>
      </c>
      <c r="G36" s="17"/>
      <c r="H36" s="18">
        <f t="shared" si="0"/>
        <v>0</v>
      </c>
      <c r="I36" s="184"/>
      <c r="J36" s="19"/>
      <c r="K36" s="22"/>
      <c r="L36" s="169"/>
      <c r="M36" s="169"/>
    </row>
    <row r="37" spans="1:13" ht="48" hidden="1" customHeight="1">
      <c r="A37" s="183"/>
      <c r="B37" s="201"/>
      <c r="C37" s="19" t="s">
        <v>335</v>
      </c>
      <c r="D37" s="19"/>
      <c r="E37" s="180"/>
      <c r="F37" s="16">
        <v>229</v>
      </c>
      <c r="G37" s="17"/>
      <c r="H37" s="18">
        <f t="shared" si="0"/>
        <v>0</v>
      </c>
      <c r="I37" s="184"/>
      <c r="J37" s="19"/>
      <c r="K37" s="22"/>
      <c r="L37" s="169"/>
      <c r="M37" s="169"/>
    </row>
    <row r="38" spans="1:13" ht="75">
      <c r="A38" s="183"/>
      <c r="B38" s="19" t="s">
        <v>334</v>
      </c>
      <c r="C38" s="83" t="s">
        <v>333</v>
      </c>
      <c r="D38" s="19"/>
      <c r="E38" s="19"/>
      <c r="F38" s="16"/>
      <c r="G38" s="17" t="s">
        <v>429</v>
      </c>
      <c r="H38" s="24"/>
      <c r="I38" s="184"/>
      <c r="J38" s="19"/>
      <c r="K38" s="102" t="s">
        <v>647</v>
      </c>
      <c r="L38" s="169"/>
      <c r="M38" s="169"/>
    </row>
    <row r="39" spans="1:13" ht="271.5">
      <c r="A39" s="183"/>
      <c r="B39" s="180" t="s">
        <v>332</v>
      </c>
      <c r="C39" s="83" t="s">
        <v>331</v>
      </c>
      <c r="D39" s="19" t="s">
        <v>330</v>
      </c>
      <c r="E39" s="180" t="s">
        <v>329</v>
      </c>
      <c r="F39" s="16">
        <v>230</v>
      </c>
      <c r="G39" s="17" t="s">
        <v>429</v>
      </c>
      <c r="H39" s="18">
        <f>IF(G39="SI",1,IF(G39="PARCIAL",0.5,IF(G39="NO APLICA","",0)))</f>
        <v>1</v>
      </c>
      <c r="I39" s="184"/>
      <c r="J39" s="22"/>
      <c r="K39" s="102" t="s">
        <v>647</v>
      </c>
      <c r="L39" s="169"/>
      <c r="M39" s="169"/>
    </row>
    <row r="40" spans="1:13" ht="32.1" customHeight="1">
      <c r="A40" s="183"/>
      <c r="B40" s="180"/>
      <c r="C40" s="83" t="s">
        <v>328</v>
      </c>
      <c r="D40" s="19"/>
      <c r="E40" s="180"/>
      <c r="F40" s="16">
        <v>429</v>
      </c>
      <c r="G40" s="185" t="s">
        <v>429</v>
      </c>
      <c r="H40" s="187">
        <f>IF(G40="SI",1,IF(G40="PARCIAL",0.5,IF(G40="NO APLICA","",0)))</f>
        <v>1</v>
      </c>
      <c r="I40" s="184"/>
      <c r="J40" s="192" t="s">
        <v>1045</v>
      </c>
      <c r="K40" s="174" t="s">
        <v>647</v>
      </c>
      <c r="L40" s="169"/>
      <c r="M40" s="169"/>
    </row>
    <row r="41" spans="1:13" ht="165">
      <c r="A41" s="183"/>
      <c r="B41" s="180"/>
      <c r="C41" s="83" t="s">
        <v>327</v>
      </c>
      <c r="D41" s="19" t="s">
        <v>326</v>
      </c>
      <c r="E41" s="180"/>
      <c r="F41" s="16">
        <v>231</v>
      </c>
      <c r="G41" s="186"/>
      <c r="H41" s="188"/>
      <c r="I41" s="184"/>
      <c r="J41" s="175"/>
      <c r="K41" s="175"/>
      <c r="L41" s="169"/>
      <c r="M41" s="169"/>
    </row>
    <row r="42" spans="1:13" ht="165">
      <c r="A42" s="183"/>
      <c r="B42" s="180"/>
      <c r="C42" s="83" t="s">
        <v>325</v>
      </c>
      <c r="D42" s="19" t="s">
        <v>324</v>
      </c>
      <c r="E42" s="180"/>
      <c r="F42" s="16">
        <v>232</v>
      </c>
      <c r="G42" s="17" t="s">
        <v>405</v>
      </c>
      <c r="H42" s="18">
        <f t="shared" ref="H42:H90" si="1">IF(G42="SI",1,IF(G42="PARCIAL",0.5,IF(G42="NO APLICA","",0)))</f>
        <v>0</v>
      </c>
      <c r="I42" s="184"/>
      <c r="J42" s="175"/>
      <c r="K42" s="175"/>
      <c r="L42" s="169"/>
      <c r="M42" s="169"/>
    </row>
    <row r="43" spans="1:13" ht="165">
      <c r="A43" s="183"/>
      <c r="B43" s="180"/>
      <c r="C43" s="83" t="s">
        <v>323</v>
      </c>
      <c r="D43" s="19" t="s">
        <v>322</v>
      </c>
      <c r="E43" s="180"/>
      <c r="F43" s="16">
        <v>233</v>
      </c>
      <c r="G43" s="17" t="s">
        <v>405</v>
      </c>
      <c r="H43" s="18">
        <f t="shared" si="1"/>
        <v>0</v>
      </c>
      <c r="I43" s="184"/>
      <c r="J43" s="175"/>
      <c r="K43" s="175"/>
      <c r="L43" s="169"/>
      <c r="M43" s="169"/>
    </row>
    <row r="44" spans="1:13">
      <c r="A44" s="183"/>
      <c r="B44" s="180"/>
      <c r="C44" s="83" t="s">
        <v>321</v>
      </c>
      <c r="D44" s="19"/>
      <c r="E44" s="180"/>
      <c r="F44" s="16">
        <v>234</v>
      </c>
      <c r="G44" s="17" t="s">
        <v>405</v>
      </c>
      <c r="H44" s="18">
        <f t="shared" si="1"/>
        <v>0</v>
      </c>
      <c r="I44" s="184"/>
      <c r="J44" s="175"/>
      <c r="K44" s="175"/>
      <c r="L44" s="169"/>
      <c r="M44" s="169"/>
    </row>
    <row r="45" spans="1:13" ht="60">
      <c r="A45" s="183"/>
      <c r="B45" s="180"/>
      <c r="C45" s="83" t="s">
        <v>320</v>
      </c>
      <c r="D45" s="19"/>
      <c r="E45" s="180"/>
      <c r="F45" s="16">
        <v>235</v>
      </c>
      <c r="G45" s="17" t="s">
        <v>429</v>
      </c>
      <c r="H45" s="18">
        <f t="shared" si="1"/>
        <v>1</v>
      </c>
      <c r="I45" s="184"/>
      <c r="J45" s="175"/>
      <c r="K45" s="175"/>
      <c r="L45" s="169"/>
      <c r="M45" s="169"/>
    </row>
    <row r="46" spans="1:13" ht="30">
      <c r="A46" s="183"/>
      <c r="B46" s="180"/>
      <c r="C46" s="83" t="s">
        <v>319</v>
      </c>
      <c r="D46" s="19"/>
      <c r="E46" s="180"/>
      <c r="F46" s="16">
        <v>236</v>
      </c>
      <c r="G46" s="17" t="s">
        <v>429</v>
      </c>
      <c r="H46" s="18">
        <f t="shared" si="1"/>
        <v>1</v>
      </c>
      <c r="I46" s="184"/>
      <c r="J46" s="175"/>
      <c r="K46" s="175"/>
      <c r="L46" s="169"/>
      <c r="M46" s="169"/>
    </row>
    <row r="47" spans="1:13" ht="30">
      <c r="A47" s="183"/>
      <c r="B47" s="180"/>
      <c r="C47" s="83" t="s">
        <v>318</v>
      </c>
      <c r="D47" s="19"/>
      <c r="E47" s="180"/>
      <c r="F47" s="16">
        <v>237</v>
      </c>
      <c r="G47" s="17" t="s">
        <v>429</v>
      </c>
      <c r="H47" s="18">
        <f t="shared" si="1"/>
        <v>1</v>
      </c>
      <c r="I47" s="184"/>
      <c r="J47" s="175"/>
      <c r="K47" s="175"/>
      <c r="L47" s="169"/>
      <c r="M47" s="169"/>
    </row>
    <row r="48" spans="1:13">
      <c r="A48" s="183"/>
      <c r="B48" s="180"/>
      <c r="C48" s="83" t="s">
        <v>317</v>
      </c>
      <c r="D48" s="19"/>
      <c r="E48" s="180"/>
      <c r="F48" s="16">
        <v>238</v>
      </c>
      <c r="G48" s="17" t="s">
        <v>429</v>
      </c>
      <c r="H48" s="18">
        <f t="shared" si="1"/>
        <v>1</v>
      </c>
      <c r="I48" s="184"/>
      <c r="J48" s="175"/>
      <c r="K48" s="175"/>
      <c r="L48" s="169"/>
      <c r="M48" s="169"/>
    </row>
    <row r="49" spans="1:13" ht="45">
      <c r="A49" s="183"/>
      <c r="B49" s="180"/>
      <c r="C49" s="83" t="s">
        <v>316</v>
      </c>
      <c r="D49" s="19"/>
      <c r="E49" s="180"/>
      <c r="F49" s="16">
        <v>239</v>
      </c>
      <c r="G49" s="17" t="s">
        <v>405</v>
      </c>
      <c r="H49" s="18">
        <f t="shared" si="1"/>
        <v>0</v>
      </c>
      <c r="I49" s="184"/>
      <c r="J49" s="175"/>
      <c r="K49" s="175"/>
      <c r="L49" s="169"/>
      <c r="M49" s="169"/>
    </row>
    <row r="50" spans="1:13" ht="60">
      <c r="A50" s="183"/>
      <c r="B50" s="180"/>
      <c r="C50" s="83" t="s">
        <v>315</v>
      </c>
      <c r="D50" s="19"/>
      <c r="E50" s="180"/>
      <c r="F50" s="16">
        <v>240</v>
      </c>
      <c r="G50" s="17" t="s">
        <v>405</v>
      </c>
      <c r="H50" s="18">
        <f t="shared" si="1"/>
        <v>0</v>
      </c>
      <c r="I50" s="184"/>
      <c r="J50" s="176"/>
      <c r="K50" s="176"/>
      <c r="L50" s="169"/>
      <c r="M50" s="169"/>
    </row>
    <row r="51" spans="1:13" ht="48" hidden="1" customHeight="1">
      <c r="A51" s="183"/>
      <c r="B51" s="19" t="s">
        <v>314</v>
      </c>
      <c r="C51" s="83" t="s">
        <v>313</v>
      </c>
      <c r="D51" s="19"/>
      <c r="E51" s="19"/>
      <c r="F51" s="16">
        <v>241</v>
      </c>
      <c r="G51" s="17"/>
      <c r="H51" s="18">
        <f t="shared" si="1"/>
        <v>0</v>
      </c>
      <c r="I51" s="184"/>
      <c r="J51" s="19"/>
      <c r="K51" s="22"/>
      <c r="L51" s="169"/>
      <c r="M51" s="169"/>
    </row>
    <row r="52" spans="1:13" ht="105">
      <c r="A52" s="183"/>
      <c r="B52" s="19" t="s">
        <v>312</v>
      </c>
      <c r="C52" s="83" t="s">
        <v>311</v>
      </c>
      <c r="D52" s="19" t="s">
        <v>310</v>
      </c>
      <c r="E52" s="19"/>
      <c r="F52" s="16">
        <v>243</v>
      </c>
      <c r="G52" s="17" t="s">
        <v>405</v>
      </c>
      <c r="H52" s="18">
        <f t="shared" si="1"/>
        <v>0</v>
      </c>
      <c r="I52" s="184"/>
      <c r="J52" s="19"/>
      <c r="K52" s="102"/>
      <c r="L52" s="170"/>
      <c r="M52" s="170"/>
    </row>
    <row r="53" spans="1:13" ht="90" hidden="1">
      <c r="A53" s="183"/>
      <c r="B53" s="19" t="s">
        <v>309</v>
      </c>
      <c r="C53" s="19" t="s">
        <v>308</v>
      </c>
      <c r="D53" s="19" t="s">
        <v>307</v>
      </c>
      <c r="E53" s="19"/>
      <c r="F53" s="16">
        <v>244</v>
      </c>
      <c r="G53" s="17"/>
      <c r="H53" s="18">
        <f t="shared" si="1"/>
        <v>0</v>
      </c>
      <c r="I53" s="20"/>
      <c r="J53" s="19"/>
      <c r="K53" s="22"/>
      <c r="L53" s="75"/>
      <c r="M53" s="75"/>
    </row>
    <row r="54" spans="1:13" ht="219" hidden="1" customHeight="1">
      <c r="A54" s="183" t="s">
        <v>306</v>
      </c>
      <c r="B54" s="180" t="s">
        <v>305</v>
      </c>
      <c r="C54" s="19" t="s">
        <v>304</v>
      </c>
      <c r="D54" s="19" t="s">
        <v>303</v>
      </c>
      <c r="E54" s="180" t="s">
        <v>285</v>
      </c>
      <c r="F54" s="16">
        <v>245</v>
      </c>
      <c r="G54" s="17"/>
      <c r="H54" s="18">
        <f t="shared" si="1"/>
        <v>0</v>
      </c>
      <c r="I54" s="202">
        <f>AVERAGE(H62,H63)</f>
        <v>0.5</v>
      </c>
      <c r="J54" s="19"/>
      <c r="K54" s="22"/>
      <c r="L54" s="168"/>
      <c r="M54" s="168"/>
    </row>
    <row r="55" spans="1:13" ht="48" hidden="1" customHeight="1">
      <c r="A55" s="183"/>
      <c r="B55" s="180"/>
      <c r="C55" s="19" t="s">
        <v>302</v>
      </c>
      <c r="D55" s="19"/>
      <c r="E55" s="180"/>
      <c r="F55" s="16">
        <v>246</v>
      </c>
      <c r="G55" s="17"/>
      <c r="H55" s="18">
        <f t="shared" si="1"/>
        <v>0</v>
      </c>
      <c r="I55" s="203"/>
      <c r="J55" s="19"/>
      <c r="K55" s="22"/>
      <c r="L55" s="169"/>
      <c r="M55" s="169"/>
    </row>
    <row r="56" spans="1:13" ht="110.1" hidden="1" customHeight="1">
      <c r="A56" s="183"/>
      <c r="B56" s="180"/>
      <c r="C56" s="19" t="s">
        <v>301</v>
      </c>
      <c r="D56" s="19" t="s">
        <v>300</v>
      </c>
      <c r="E56" s="180"/>
      <c r="F56" s="16">
        <v>247</v>
      </c>
      <c r="G56" s="17"/>
      <c r="H56" s="18">
        <f t="shared" si="1"/>
        <v>0</v>
      </c>
      <c r="I56" s="203"/>
      <c r="J56" s="19"/>
      <c r="K56" s="22"/>
      <c r="L56" s="169"/>
      <c r="M56" s="169"/>
    </row>
    <row r="57" spans="1:13" ht="108" hidden="1" customHeight="1">
      <c r="A57" s="183"/>
      <c r="B57" s="180"/>
      <c r="C57" s="19" t="s">
        <v>299</v>
      </c>
      <c r="D57" s="19" t="s">
        <v>298</v>
      </c>
      <c r="E57" s="180"/>
      <c r="F57" s="16">
        <v>248</v>
      </c>
      <c r="G57" s="17"/>
      <c r="H57" s="18">
        <f t="shared" si="1"/>
        <v>0</v>
      </c>
      <c r="I57" s="203"/>
      <c r="J57" s="19"/>
      <c r="K57" s="22"/>
      <c r="L57" s="169"/>
      <c r="M57" s="169"/>
    </row>
    <row r="58" spans="1:13" ht="63.95" hidden="1" customHeight="1">
      <c r="A58" s="183"/>
      <c r="B58" s="180"/>
      <c r="C58" s="19" t="s">
        <v>297</v>
      </c>
      <c r="D58" s="19"/>
      <c r="E58" s="180"/>
      <c r="F58" s="16">
        <v>249</v>
      </c>
      <c r="G58" s="17"/>
      <c r="H58" s="18">
        <f t="shared" si="1"/>
        <v>0</v>
      </c>
      <c r="I58" s="203"/>
      <c r="J58" s="19"/>
      <c r="K58" s="22"/>
      <c r="L58" s="169"/>
      <c r="M58" s="169"/>
    </row>
    <row r="59" spans="1:13" ht="32.1" hidden="1" customHeight="1">
      <c r="A59" s="183"/>
      <c r="B59" s="180"/>
      <c r="C59" s="19" t="s">
        <v>296</v>
      </c>
      <c r="D59" s="19"/>
      <c r="E59" s="180"/>
      <c r="F59" s="16">
        <v>250</v>
      </c>
      <c r="G59" s="17"/>
      <c r="H59" s="18">
        <f t="shared" si="1"/>
        <v>0</v>
      </c>
      <c r="I59" s="203"/>
      <c r="J59" s="19"/>
      <c r="K59" s="22"/>
      <c r="L59" s="169"/>
      <c r="M59" s="169"/>
    </row>
    <row r="60" spans="1:13" ht="80.099999999999994" hidden="1" customHeight="1">
      <c r="A60" s="183"/>
      <c r="B60" s="180"/>
      <c r="C60" s="19" t="s">
        <v>295</v>
      </c>
      <c r="D60" s="19"/>
      <c r="E60" s="180"/>
      <c r="F60" s="16">
        <v>251</v>
      </c>
      <c r="G60" s="17"/>
      <c r="H60" s="18">
        <f t="shared" si="1"/>
        <v>0</v>
      </c>
      <c r="I60" s="203"/>
      <c r="J60" s="19"/>
      <c r="K60" s="22"/>
      <c r="L60" s="169"/>
      <c r="M60" s="169"/>
    </row>
    <row r="61" spans="1:13" ht="111.95" hidden="1" customHeight="1">
      <c r="A61" s="183"/>
      <c r="B61" s="180"/>
      <c r="C61" s="19" t="s">
        <v>294</v>
      </c>
      <c r="D61" s="19"/>
      <c r="E61" s="180"/>
      <c r="F61" s="16">
        <v>252</v>
      </c>
      <c r="G61" s="17"/>
      <c r="H61" s="18">
        <f t="shared" si="1"/>
        <v>0</v>
      </c>
      <c r="I61" s="203"/>
      <c r="J61" s="19"/>
      <c r="K61" s="22"/>
      <c r="L61" s="169"/>
      <c r="M61" s="169"/>
    </row>
    <row r="62" spans="1:13" ht="60">
      <c r="A62" s="183"/>
      <c r="B62" s="180" t="s">
        <v>293</v>
      </c>
      <c r="C62" s="19" t="s">
        <v>292</v>
      </c>
      <c r="D62" s="19" t="s">
        <v>291</v>
      </c>
      <c r="E62" s="180" t="s">
        <v>285</v>
      </c>
      <c r="F62" s="16">
        <v>253</v>
      </c>
      <c r="G62" s="17" t="s">
        <v>430</v>
      </c>
      <c r="H62" s="18">
        <f t="shared" si="1"/>
        <v>0.5</v>
      </c>
      <c r="I62" s="203"/>
      <c r="J62" s="210" t="s">
        <v>1046</v>
      </c>
      <c r="K62" s="174" t="s">
        <v>652</v>
      </c>
      <c r="L62" s="169"/>
      <c r="M62" s="169"/>
    </row>
    <row r="63" spans="1:13" ht="90">
      <c r="A63" s="183"/>
      <c r="B63" s="180"/>
      <c r="C63" s="19" t="s">
        <v>290</v>
      </c>
      <c r="D63" s="19"/>
      <c r="E63" s="180"/>
      <c r="F63" s="16">
        <v>254</v>
      </c>
      <c r="G63" s="17" t="s">
        <v>430</v>
      </c>
      <c r="H63" s="18">
        <f t="shared" si="1"/>
        <v>0.5</v>
      </c>
      <c r="I63" s="203"/>
      <c r="J63" s="211"/>
      <c r="K63" s="176"/>
      <c r="L63" s="169"/>
      <c r="M63" s="169"/>
    </row>
    <row r="64" spans="1:13" ht="32.1" hidden="1" customHeight="1">
      <c r="A64" s="183"/>
      <c r="B64" s="180"/>
      <c r="C64" s="19" t="s">
        <v>289</v>
      </c>
      <c r="D64" s="19" t="s">
        <v>288</v>
      </c>
      <c r="E64" s="180"/>
      <c r="F64" s="16">
        <v>255</v>
      </c>
      <c r="G64" s="17"/>
      <c r="H64" s="18">
        <f t="shared" si="1"/>
        <v>0</v>
      </c>
      <c r="I64" s="203"/>
      <c r="J64" s="19"/>
      <c r="K64" s="22"/>
      <c r="L64" s="169"/>
      <c r="M64" s="169"/>
    </row>
    <row r="65" spans="1:13" ht="45" hidden="1">
      <c r="A65" s="183"/>
      <c r="B65" s="19" t="s">
        <v>287</v>
      </c>
      <c r="C65" s="19" t="s">
        <v>286</v>
      </c>
      <c r="D65" s="19"/>
      <c r="E65" s="19" t="s">
        <v>285</v>
      </c>
      <c r="F65" s="16">
        <v>256</v>
      </c>
      <c r="G65" s="17"/>
      <c r="H65" s="18">
        <f t="shared" si="1"/>
        <v>0</v>
      </c>
      <c r="I65" s="204"/>
      <c r="J65" s="19"/>
      <c r="K65" s="22"/>
      <c r="L65" s="170"/>
      <c r="M65" s="170"/>
    </row>
    <row r="66" spans="1:13" ht="60" hidden="1">
      <c r="A66" s="183" t="s">
        <v>284</v>
      </c>
      <c r="B66" s="180" t="s">
        <v>283</v>
      </c>
      <c r="C66" s="19" t="s">
        <v>282</v>
      </c>
      <c r="D66" s="19" t="s">
        <v>281</v>
      </c>
      <c r="E66" s="180" t="s">
        <v>280</v>
      </c>
      <c r="F66" s="16">
        <v>262</v>
      </c>
      <c r="G66" s="17"/>
      <c r="H66" s="18">
        <f t="shared" si="1"/>
        <v>0</v>
      </c>
      <c r="I66" s="20"/>
      <c r="J66" s="19"/>
      <c r="K66" s="22"/>
      <c r="L66" s="75"/>
      <c r="M66" s="75"/>
    </row>
    <row r="67" spans="1:13" hidden="1">
      <c r="A67" s="183"/>
      <c r="B67" s="180"/>
      <c r="C67" s="19" t="s">
        <v>279</v>
      </c>
      <c r="D67" s="19"/>
      <c r="E67" s="180"/>
      <c r="F67" s="16">
        <v>263</v>
      </c>
      <c r="G67" s="17"/>
      <c r="H67" s="18">
        <f t="shared" si="1"/>
        <v>0</v>
      </c>
      <c r="I67" s="20"/>
      <c r="J67" s="19"/>
      <c r="K67" s="22"/>
      <c r="L67" s="75"/>
      <c r="M67" s="75"/>
    </row>
    <row r="68" spans="1:13" ht="30" hidden="1">
      <c r="A68" s="183"/>
      <c r="B68" s="180"/>
      <c r="C68" s="19" t="s">
        <v>278</v>
      </c>
      <c r="D68" s="19"/>
      <c r="E68" s="180"/>
      <c r="F68" s="16">
        <v>264</v>
      </c>
      <c r="G68" s="17"/>
      <c r="H68" s="18">
        <f t="shared" si="1"/>
        <v>0</v>
      </c>
      <c r="I68" s="20"/>
      <c r="J68" s="19"/>
      <c r="K68" s="22"/>
      <c r="L68" s="75"/>
      <c r="M68" s="75"/>
    </row>
    <row r="69" spans="1:13" ht="60" hidden="1">
      <c r="A69" s="183"/>
      <c r="B69" s="180"/>
      <c r="C69" s="19" t="s">
        <v>277</v>
      </c>
      <c r="D69" s="19" t="s">
        <v>271</v>
      </c>
      <c r="E69" s="180"/>
      <c r="F69" s="16">
        <v>265</v>
      </c>
      <c r="G69" s="17"/>
      <c r="H69" s="18">
        <f t="shared" si="1"/>
        <v>0</v>
      </c>
      <c r="I69" s="20"/>
      <c r="J69" s="19"/>
      <c r="K69" s="22"/>
      <c r="L69" s="75"/>
      <c r="M69" s="75"/>
    </row>
    <row r="70" spans="1:13" ht="105" hidden="1">
      <c r="A70" s="183"/>
      <c r="B70" s="180"/>
      <c r="C70" s="19" t="s">
        <v>276</v>
      </c>
      <c r="D70" s="19" t="s">
        <v>275</v>
      </c>
      <c r="E70" s="180"/>
      <c r="F70" s="16">
        <v>266</v>
      </c>
      <c r="G70" s="17"/>
      <c r="H70" s="18">
        <f t="shared" si="1"/>
        <v>0</v>
      </c>
      <c r="I70" s="20"/>
      <c r="J70" s="19"/>
      <c r="K70" s="22"/>
      <c r="L70" s="75"/>
      <c r="M70" s="75"/>
    </row>
    <row r="71" spans="1:13" ht="60" hidden="1">
      <c r="A71" s="183"/>
      <c r="B71" s="180"/>
      <c r="C71" s="19" t="s">
        <v>274</v>
      </c>
      <c r="D71" s="19" t="s">
        <v>273</v>
      </c>
      <c r="E71" s="180"/>
      <c r="F71" s="16">
        <v>267</v>
      </c>
      <c r="G71" s="17"/>
      <c r="H71" s="18">
        <f t="shared" si="1"/>
        <v>0</v>
      </c>
      <c r="I71" s="20"/>
      <c r="J71" s="19"/>
      <c r="K71" s="22"/>
      <c r="L71" s="75"/>
      <c r="M71" s="75"/>
    </row>
    <row r="72" spans="1:13" ht="60" hidden="1">
      <c r="A72" s="183"/>
      <c r="B72" s="180"/>
      <c r="C72" s="19" t="s">
        <v>272</v>
      </c>
      <c r="D72" s="19" t="s">
        <v>271</v>
      </c>
      <c r="E72" s="180"/>
      <c r="F72" s="16">
        <v>268</v>
      </c>
      <c r="G72" s="17"/>
      <c r="H72" s="18">
        <f t="shared" si="1"/>
        <v>0</v>
      </c>
      <c r="I72" s="20"/>
      <c r="J72" s="19"/>
      <c r="K72" s="22"/>
      <c r="L72" s="75"/>
      <c r="M72" s="75"/>
    </row>
    <row r="73" spans="1:13" ht="135" hidden="1">
      <c r="A73" s="183"/>
      <c r="B73" s="180"/>
      <c r="C73" s="19" t="s">
        <v>270</v>
      </c>
      <c r="D73" s="19" t="s">
        <v>269</v>
      </c>
      <c r="E73" s="180"/>
      <c r="F73" s="16">
        <v>269</v>
      </c>
      <c r="G73" s="17"/>
      <c r="H73" s="18">
        <f t="shared" si="1"/>
        <v>0</v>
      </c>
      <c r="I73" s="20"/>
      <c r="J73" s="19"/>
      <c r="K73" s="22"/>
      <c r="L73" s="75"/>
      <c r="M73" s="75"/>
    </row>
    <row r="74" spans="1:13" ht="135" hidden="1">
      <c r="A74" s="183"/>
      <c r="B74" s="180" t="s">
        <v>268</v>
      </c>
      <c r="C74" s="103" t="s">
        <v>267</v>
      </c>
      <c r="D74" s="19" t="s">
        <v>266</v>
      </c>
      <c r="E74" s="180" t="s">
        <v>265</v>
      </c>
      <c r="F74" s="16">
        <v>453</v>
      </c>
      <c r="G74" s="17"/>
      <c r="H74" s="18">
        <f t="shared" si="1"/>
        <v>0</v>
      </c>
      <c r="I74" s="20"/>
      <c r="J74" s="26"/>
      <c r="K74" s="22"/>
      <c r="L74" s="75"/>
      <c r="M74" s="75"/>
    </row>
    <row r="75" spans="1:13" hidden="1">
      <c r="A75" s="183"/>
      <c r="B75" s="180"/>
      <c r="C75" s="19" t="s">
        <v>264</v>
      </c>
      <c r="D75" s="26"/>
      <c r="E75" s="180"/>
      <c r="F75" s="16">
        <v>270</v>
      </c>
      <c r="G75" s="17"/>
      <c r="H75" s="18">
        <f t="shared" si="1"/>
        <v>0</v>
      </c>
      <c r="I75" s="20"/>
      <c r="J75" s="198"/>
      <c r="K75" s="22"/>
      <c r="L75" s="75"/>
      <c r="M75" s="75"/>
    </row>
    <row r="76" spans="1:13" hidden="1">
      <c r="A76" s="183"/>
      <c r="B76" s="180"/>
      <c r="C76" s="19" t="s">
        <v>263</v>
      </c>
      <c r="D76" s="19"/>
      <c r="E76" s="180"/>
      <c r="F76" s="16">
        <v>272</v>
      </c>
      <c r="G76" s="17"/>
      <c r="H76" s="18">
        <f t="shared" si="1"/>
        <v>0</v>
      </c>
      <c r="I76" s="20"/>
      <c r="J76" s="198"/>
      <c r="K76" s="22"/>
      <c r="L76" s="75"/>
      <c r="M76" s="75"/>
    </row>
    <row r="77" spans="1:13" hidden="1">
      <c r="A77" s="183"/>
      <c r="B77" s="180"/>
      <c r="C77" s="19" t="s">
        <v>262</v>
      </c>
      <c r="D77" s="19"/>
      <c r="E77" s="180"/>
      <c r="F77" s="16">
        <v>273</v>
      </c>
      <c r="G77" s="17"/>
      <c r="H77" s="18">
        <f t="shared" si="1"/>
        <v>0</v>
      </c>
      <c r="I77" s="20"/>
      <c r="J77" s="198"/>
      <c r="K77" s="22"/>
      <c r="L77" s="75"/>
      <c r="M77" s="75"/>
    </row>
    <row r="78" spans="1:13" hidden="1">
      <c r="A78" s="183"/>
      <c r="B78" s="180"/>
      <c r="C78" s="19" t="s">
        <v>261</v>
      </c>
      <c r="D78" s="19"/>
      <c r="E78" s="180"/>
      <c r="F78" s="16">
        <v>274</v>
      </c>
      <c r="G78" s="17"/>
      <c r="H78" s="18">
        <f t="shared" si="1"/>
        <v>0</v>
      </c>
      <c r="I78" s="20"/>
      <c r="J78" s="198"/>
      <c r="K78" s="22"/>
      <c r="L78" s="75"/>
      <c r="M78" s="75"/>
    </row>
    <row r="79" spans="1:13" hidden="1">
      <c r="A79" s="183"/>
      <c r="B79" s="180"/>
      <c r="C79" s="19" t="s">
        <v>260</v>
      </c>
      <c r="D79" s="19"/>
      <c r="E79" s="180"/>
      <c r="F79" s="16">
        <v>275</v>
      </c>
      <c r="G79" s="17"/>
      <c r="H79" s="18">
        <f t="shared" si="1"/>
        <v>0</v>
      </c>
      <c r="I79" s="20"/>
      <c r="J79" s="198"/>
      <c r="K79" s="22"/>
      <c r="L79" s="75"/>
      <c r="M79" s="75"/>
    </row>
    <row r="80" spans="1:13" hidden="1">
      <c r="A80" s="183"/>
      <c r="B80" s="180"/>
      <c r="C80" s="19" t="s">
        <v>259</v>
      </c>
      <c r="D80" s="19"/>
      <c r="E80" s="180"/>
      <c r="F80" s="16">
        <v>276</v>
      </c>
      <c r="G80" s="17"/>
      <c r="H80" s="18">
        <f t="shared" si="1"/>
        <v>0</v>
      </c>
      <c r="I80" s="20"/>
      <c r="J80" s="198"/>
      <c r="K80" s="22"/>
      <c r="L80" s="75"/>
      <c r="M80" s="75"/>
    </row>
    <row r="81" spans="1:13" ht="75" hidden="1">
      <c r="A81" s="183"/>
      <c r="B81" s="180"/>
      <c r="C81" s="19" t="s">
        <v>258</v>
      </c>
      <c r="D81" s="19" t="s">
        <v>257</v>
      </c>
      <c r="E81" s="180"/>
      <c r="F81" s="16">
        <v>746</v>
      </c>
      <c r="G81" s="17"/>
      <c r="H81" s="18">
        <f t="shared" si="1"/>
        <v>0</v>
      </c>
      <c r="I81" s="28"/>
      <c r="J81" s="198"/>
      <c r="K81" s="22"/>
      <c r="L81" s="75"/>
      <c r="M81" s="75"/>
    </row>
    <row r="82" spans="1:13" ht="90" hidden="1">
      <c r="A82" s="183"/>
      <c r="B82" s="180"/>
      <c r="C82" s="19" t="s">
        <v>256</v>
      </c>
      <c r="D82" s="19" t="s">
        <v>255</v>
      </c>
      <c r="E82" s="180"/>
      <c r="F82" s="16">
        <v>747</v>
      </c>
      <c r="G82" s="17"/>
      <c r="H82" s="18">
        <f t="shared" si="1"/>
        <v>0</v>
      </c>
      <c r="I82" s="20"/>
      <c r="J82" s="198"/>
      <c r="K82" s="22"/>
      <c r="L82" s="75"/>
      <c r="M82" s="75"/>
    </row>
    <row r="83" spans="1:13" ht="153.94999999999999" customHeight="1">
      <c r="A83" s="183"/>
      <c r="B83" s="19" t="s">
        <v>254</v>
      </c>
      <c r="C83" s="19" t="s">
        <v>253</v>
      </c>
      <c r="D83" s="19" t="s">
        <v>252</v>
      </c>
      <c r="E83" s="19" t="s">
        <v>251</v>
      </c>
      <c r="F83" s="16">
        <v>277</v>
      </c>
      <c r="G83" s="17" t="s">
        <v>405</v>
      </c>
      <c r="H83" s="18">
        <f t="shared" si="1"/>
        <v>0</v>
      </c>
      <c r="I83" s="28">
        <f>AVERAGE(H83)</f>
        <v>0</v>
      </c>
      <c r="J83" s="19" t="s">
        <v>1047</v>
      </c>
      <c r="K83" s="22"/>
      <c r="L83" s="75"/>
      <c r="M83" s="75"/>
    </row>
    <row r="84" spans="1:13" ht="60" hidden="1">
      <c r="A84" s="183"/>
      <c r="B84" s="19" t="s">
        <v>250</v>
      </c>
      <c r="C84" s="19" t="s">
        <v>249</v>
      </c>
      <c r="D84" s="19" t="s">
        <v>248</v>
      </c>
      <c r="E84" s="19" t="s">
        <v>247</v>
      </c>
      <c r="F84" s="16">
        <v>279</v>
      </c>
      <c r="G84" s="17"/>
      <c r="H84" s="18">
        <f t="shared" si="1"/>
        <v>0</v>
      </c>
      <c r="I84" s="20"/>
      <c r="J84" s="19"/>
      <c r="K84" s="22"/>
      <c r="L84" s="75"/>
      <c r="M84" s="75"/>
    </row>
    <row r="85" spans="1:13" ht="90" hidden="1">
      <c r="A85" s="183"/>
      <c r="B85" s="180" t="s">
        <v>246</v>
      </c>
      <c r="C85" s="19" t="s">
        <v>245</v>
      </c>
      <c r="D85" s="19"/>
      <c r="E85" s="180" t="s">
        <v>244</v>
      </c>
      <c r="F85" s="16">
        <v>457</v>
      </c>
      <c r="G85" s="17"/>
      <c r="H85" s="18">
        <f t="shared" si="1"/>
        <v>0</v>
      </c>
      <c r="I85" s="20"/>
      <c r="J85" s="26"/>
      <c r="K85" s="22"/>
      <c r="L85" s="75"/>
      <c r="M85" s="75"/>
    </row>
    <row r="86" spans="1:13" hidden="1">
      <c r="A86" s="183"/>
      <c r="B86" s="180"/>
      <c r="C86" s="19" t="s">
        <v>243</v>
      </c>
      <c r="D86" s="19" t="s">
        <v>242</v>
      </c>
      <c r="E86" s="180"/>
      <c r="F86" s="16">
        <v>280</v>
      </c>
      <c r="G86" s="17"/>
      <c r="H86" s="18">
        <f t="shared" si="1"/>
        <v>0</v>
      </c>
      <c r="I86" s="20"/>
      <c r="J86" s="19"/>
      <c r="K86" s="22"/>
      <c r="L86" s="75"/>
      <c r="M86" s="75"/>
    </row>
    <row r="87" spans="1:13" hidden="1">
      <c r="A87" s="183"/>
      <c r="B87" s="180"/>
      <c r="C87" s="19" t="s">
        <v>241</v>
      </c>
      <c r="D87" s="19"/>
      <c r="E87" s="180"/>
      <c r="F87" s="16">
        <v>281</v>
      </c>
      <c r="G87" s="17"/>
      <c r="H87" s="18">
        <f t="shared" si="1"/>
        <v>0</v>
      </c>
      <c r="I87" s="20"/>
      <c r="J87" s="19"/>
      <c r="K87" s="22"/>
      <c r="L87" s="75"/>
      <c r="M87" s="75"/>
    </row>
    <row r="88" spans="1:13" ht="30" hidden="1">
      <c r="A88" s="183"/>
      <c r="B88" s="180"/>
      <c r="C88" s="19" t="s">
        <v>240</v>
      </c>
      <c r="D88" s="19"/>
      <c r="E88" s="180"/>
      <c r="F88" s="16">
        <v>282</v>
      </c>
      <c r="G88" s="17"/>
      <c r="H88" s="18">
        <f t="shared" si="1"/>
        <v>0</v>
      </c>
      <c r="I88" s="20"/>
      <c r="J88" s="19"/>
      <c r="K88" s="22"/>
      <c r="L88" s="75"/>
      <c r="M88" s="75"/>
    </row>
    <row r="89" spans="1:13" ht="105" hidden="1">
      <c r="A89" s="183"/>
      <c r="B89" s="19" t="s">
        <v>239</v>
      </c>
      <c r="C89" s="19" t="s">
        <v>238</v>
      </c>
      <c r="D89" s="19" t="s">
        <v>237</v>
      </c>
      <c r="E89" s="19" t="s">
        <v>236</v>
      </c>
      <c r="F89" s="16">
        <v>283</v>
      </c>
      <c r="G89" s="17"/>
      <c r="H89" s="18">
        <f t="shared" si="1"/>
        <v>0</v>
      </c>
      <c r="I89" s="20"/>
      <c r="J89" s="19"/>
      <c r="K89" s="22"/>
      <c r="L89" s="75"/>
      <c r="M89" s="75"/>
    </row>
    <row r="90" spans="1:13" ht="45">
      <c r="A90" s="183" t="s">
        <v>235</v>
      </c>
      <c r="B90" s="180" t="s">
        <v>234</v>
      </c>
      <c r="C90" s="19" t="s">
        <v>233</v>
      </c>
      <c r="D90" s="19" t="s">
        <v>232</v>
      </c>
      <c r="E90" s="180" t="s">
        <v>231</v>
      </c>
      <c r="F90" s="16">
        <v>454</v>
      </c>
      <c r="G90" s="185" t="s">
        <v>429</v>
      </c>
      <c r="H90" s="187">
        <f t="shared" si="1"/>
        <v>1</v>
      </c>
      <c r="I90" s="195">
        <f>AVERAGE(H90,H93,H94,H95,H96,H97,H101)</f>
        <v>0.33333333333333331</v>
      </c>
      <c r="J90" s="214"/>
      <c r="K90" s="174" t="s">
        <v>650</v>
      </c>
      <c r="L90" s="168"/>
      <c r="M90" s="168"/>
    </row>
    <row r="91" spans="1:13" ht="18.95" hidden="1" customHeight="1">
      <c r="A91" s="183"/>
      <c r="B91" s="180"/>
      <c r="C91" s="19" t="s">
        <v>230</v>
      </c>
      <c r="D91" s="19" t="s">
        <v>229</v>
      </c>
      <c r="E91" s="180"/>
      <c r="F91" s="16">
        <v>284</v>
      </c>
      <c r="G91" s="193"/>
      <c r="H91" s="194"/>
      <c r="I91" s="196"/>
      <c r="J91" s="215"/>
      <c r="K91" s="175"/>
      <c r="L91" s="169"/>
      <c r="M91" s="169"/>
    </row>
    <row r="92" spans="1:13" ht="60">
      <c r="A92" s="183"/>
      <c r="B92" s="180"/>
      <c r="C92" s="19" t="s">
        <v>228</v>
      </c>
      <c r="D92" s="19" t="s">
        <v>227</v>
      </c>
      <c r="E92" s="180"/>
      <c r="F92" s="16">
        <v>285</v>
      </c>
      <c r="G92" s="186"/>
      <c r="H92" s="188"/>
      <c r="I92" s="196"/>
      <c r="J92" s="216"/>
      <c r="K92" s="176"/>
      <c r="L92" s="169"/>
      <c r="M92" s="169"/>
    </row>
    <row r="93" spans="1:13" ht="60">
      <c r="A93" s="183"/>
      <c r="B93" s="180"/>
      <c r="C93" s="19" t="s">
        <v>226</v>
      </c>
      <c r="D93" s="19" t="s">
        <v>225</v>
      </c>
      <c r="E93" s="180"/>
      <c r="F93" s="16">
        <v>286</v>
      </c>
      <c r="G93" s="17" t="s">
        <v>405</v>
      </c>
      <c r="H93" s="18">
        <f t="shared" ref="H93:H111" si="2">IF(G93="SI",1,IF(G93="PARCIAL",0.5,IF(G93="NO APLICA","",0)))</f>
        <v>0</v>
      </c>
      <c r="I93" s="196"/>
      <c r="J93" s="19" t="s">
        <v>1048</v>
      </c>
      <c r="K93" s="22"/>
      <c r="L93" s="169"/>
      <c r="M93" s="169"/>
    </row>
    <row r="94" spans="1:13" ht="30">
      <c r="A94" s="183"/>
      <c r="B94" s="180"/>
      <c r="C94" s="19" t="s">
        <v>224</v>
      </c>
      <c r="D94" s="19"/>
      <c r="E94" s="180"/>
      <c r="F94" s="16">
        <v>287</v>
      </c>
      <c r="G94" s="17" t="s">
        <v>405</v>
      </c>
      <c r="H94" s="18">
        <f t="shared" si="2"/>
        <v>0</v>
      </c>
      <c r="I94" s="196"/>
      <c r="J94" s="19" t="s">
        <v>1048</v>
      </c>
      <c r="K94" s="22"/>
      <c r="L94" s="169"/>
      <c r="M94" s="169"/>
    </row>
    <row r="95" spans="1:13" ht="60.95" customHeight="1">
      <c r="A95" s="183"/>
      <c r="B95" s="19" t="s">
        <v>223</v>
      </c>
      <c r="C95" s="19" t="s">
        <v>222</v>
      </c>
      <c r="D95" s="19" t="s">
        <v>221</v>
      </c>
      <c r="E95" s="19" t="s">
        <v>220</v>
      </c>
      <c r="F95" s="16">
        <v>288</v>
      </c>
      <c r="G95" s="17" t="s">
        <v>431</v>
      </c>
      <c r="H95" s="18" t="str">
        <f t="shared" si="2"/>
        <v/>
      </c>
      <c r="I95" s="196"/>
      <c r="J95" s="19"/>
      <c r="K95" s="22"/>
      <c r="L95" s="169"/>
      <c r="M95" s="169"/>
    </row>
    <row r="96" spans="1:13" ht="75">
      <c r="A96" s="183"/>
      <c r="B96" s="180" t="s">
        <v>219</v>
      </c>
      <c r="C96" s="19" t="s">
        <v>218</v>
      </c>
      <c r="D96" s="19" t="s">
        <v>217</v>
      </c>
      <c r="E96" s="180"/>
      <c r="F96" s="16">
        <v>289</v>
      </c>
      <c r="G96" s="17" t="s">
        <v>429</v>
      </c>
      <c r="H96" s="18">
        <f t="shared" si="2"/>
        <v>1</v>
      </c>
      <c r="I96" s="196"/>
      <c r="J96" s="19"/>
      <c r="K96" s="102" t="s">
        <v>650</v>
      </c>
      <c r="L96" s="169"/>
      <c r="M96" s="169"/>
    </row>
    <row r="97" spans="1:13" ht="60">
      <c r="A97" s="183"/>
      <c r="B97" s="180"/>
      <c r="C97" s="19" t="s">
        <v>216</v>
      </c>
      <c r="D97" s="19"/>
      <c r="E97" s="180"/>
      <c r="F97" s="16">
        <v>290</v>
      </c>
      <c r="G97" s="17" t="s">
        <v>405</v>
      </c>
      <c r="H97" s="18">
        <f t="shared" si="2"/>
        <v>0</v>
      </c>
      <c r="I97" s="196"/>
      <c r="J97" s="19" t="s">
        <v>1048</v>
      </c>
      <c r="K97" s="22"/>
      <c r="L97" s="169"/>
      <c r="M97" s="169"/>
    </row>
    <row r="98" spans="1:13" ht="32.1" hidden="1" customHeight="1">
      <c r="A98" s="183"/>
      <c r="B98" s="180" t="s">
        <v>215</v>
      </c>
      <c r="C98" s="19" t="s">
        <v>214</v>
      </c>
      <c r="D98" s="19"/>
      <c r="E98" s="180" t="s">
        <v>213</v>
      </c>
      <c r="F98" s="16">
        <v>291</v>
      </c>
      <c r="G98" s="17"/>
      <c r="H98" s="18">
        <f t="shared" si="2"/>
        <v>0</v>
      </c>
      <c r="I98" s="196"/>
      <c r="J98" s="19"/>
      <c r="K98" s="22"/>
      <c r="L98" s="169"/>
      <c r="M98" s="169"/>
    </row>
    <row r="99" spans="1:13" ht="48" hidden="1" customHeight="1">
      <c r="A99" s="183"/>
      <c r="B99" s="180"/>
      <c r="C99" s="19" t="s">
        <v>212</v>
      </c>
      <c r="D99" s="19"/>
      <c r="E99" s="180"/>
      <c r="F99" s="16">
        <v>292</v>
      </c>
      <c r="G99" s="17"/>
      <c r="H99" s="18">
        <f t="shared" si="2"/>
        <v>0</v>
      </c>
      <c r="I99" s="196"/>
      <c r="J99" s="19"/>
      <c r="K99" s="22"/>
      <c r="L99" s="169"/>
      <c r="M99" s="169"/>
    </row>
    <row r="100" spans="1:13" ht="48" hidden="1" customHeight="1">
      <c r="A100" s="183"/>
      <c r="B100" s="180"/>
      <c r="C100" s="19" t="s">
        <v>211</v>
      </c>
      <c r="D100" s="19"/>
      <c r="E100" s="180"/>
      <c r="F100" s="16">
        <v>293</v>
      </c>
      <c r="G100" s="17"/>
      <c r="H100" s="18">
        <f t="shared" si="2"/>
        <v>0</v>
      </c>
      <c r="I100" s="196"/>
      <c r="J100" s="19"/>
      <c r="K100" s="22"/>
      <c r="L100" s="169"/>
      <c r="M100" s="169"/>
    </row>
    <row r="101" spans="1:13" ht="45.95" customHeight="1">
      <c r="A101" s="183"/>
      <c r="B101" s="19" t="s">
        <v>210</v>
      </c>
      <c r="C101" s="19" t="s">
        <v>209</v>
      </c>
      <c r="D101" s="19" t="s">
        <v>208</v>
      </c>
      <c r="E101" s="19" t="s">
        <v>207</v>
      </c>
      <c r="F101" s="16">
        <v>455</v>
      </c>
      <c r="G101" s="17" t="s">
        <v>405</v>
      </c>
      <c r="H101" s="18">
        <f t="shared" si="2"/>
        <v>0</v>
      </c>
      <c r="I101" s="197"/>
      <c r="J101" s="19"/>
      <c r="K101" s="22"/>
      <c r="L101" s="170"/>
      <c r="M101" s="170"/>
    </row>
    <row r="102" spans="1:13" ht="105" hidden="1">
      <c r="A102" s="183"/>
      <c r="B102" s="180" t="s">
        <v>206</v>
      </c>
      <c r="C102" s="19" t="s">
        <v>205</v>
      </c>
      <c r="D102" s="19" t="s">
        <v>204</v>
      </c>
      <c r="E102" s="180"/>
      <c r="F102" s="16">
        <v>456</v>
      </c>
      <c r="G102" s="17"/>
      <c r="H102" s="18">
        <f t="shared" si="2"/>
        <v>0</v>
      </c>
      <c r="I102" s="20"/>
      <c r="J102" s="26"/>
      <c r="K102" s="22"/>
      <c r="L102" s="75"/>
      <c r="M102" s="75"/>
    </row>
    <row r="103" spans="1:13" hidden="1">
      <c r="A103" s="183"/>
      <c r="B103" s="180"/>
      <c r="C103" s="19" t="s">
        <v>203</v>
      </c>
      <c r="D103" s="19"/>
      <c r="E103" s="180"/>
      <c r="F103" s="16">
        <v>295</v>
      </c>
      <c r="G103" s="17"/>
      <c r="H103" s="18">
        <f t="shared" si="2"/>
        <v>0</v>
      </c>
      <c r="I103" s="20"/>
      <c r="J103" s="19"/>
      <c r="K103" s="22"/>
      <c r="L103" s="75"/>
      <c r="M103" s="75"/>
    </row>
    <row r="104" spans="1:13" hidden="1">
      <c r="A104" s="183"/>
      <c r="B104" s="180"/>
      <c r="C104" s="19" t="s">
        <v>202</v>
      </c>
      <c r="D104" s="19"/>
      <c r="E104" s="180"/>
      <c r="F104" s="16">
        <v>296</v>
      </c>
      <c r="G104" s="17"/>
      <c r="H104" s="18">
        <f t="shared" si="2"/>
        <v>0</v>
      </c>
      <c r="I104" s="20"/>
      <c r="J104" s="19"/>
      <c r="K104" s="22"/>
      <c r="L104" s="75"/>
      <c r="M104" s="75"/>
    </row>
    <row r="105" spans="1:13" hidden="1">
      <c r="A105" s="183"/>
      <c r="B105" s="180"/>
      <c r="C105" s="19" t="s">
        <v>201</v>
      </c>
      <c r="D105" s="19"/>
      <c r="E105" s="180"/>
      <c r="F105" s="16">
        <v>297</v>
      </c>
      <c r="G105" s="17"/>
      <c r="H105" s="18">
        <f t="shared" si="2"/>
        <v>0</v>
      </c>
      <c r="I105" s="20"/>
      <c r="J105" s="19"/>
      <c r="K105" s="22"/>
      <c r="L105" s="75"/>
      <c r="M105" s="75"/>
    </row>
    <row r="106" spans="1:13" hidden="1">
      <c r="A106" s="183"/>
      <c r="B106" s="180"/>
      <c r="C106" s="19" t="s">
        <v>200</v>
      </c>
      <c r="D106" s="19"/>
      <c r="E106" s="180"/>
      <c r="F106" s="16">
        <v>298</v>
      </c>
      <c r="G106" s="17"/>
      <c r="H106" s="18">
        <f t="shared" si="2"/>
        <v>0</v>
      </c>
      <c r="I106" s="20"/>
      <c r="J106" s="19"/>
      <c r="K106" s="22"/>
      <c r="L106" s="75"/>
      <c r="M106" s="75"/>
    </row>
    <row r="107" spans="1:13" ht="96" customHeight="1">
      <c r="A107" s="183" t="s">
        <v>199</v>
      </c>
      <c r="B107" s="19" t="s">
        <v>198</v>
      </c>
      <c r="C107" s="19" t="s">
        <v>197</v>
      </c>
      <c r="D107" s="19" t="s">
        <v>196</v>
      </c>
      <c r="E107" s="19" t="s">
        <v>195</v>
      </c>
      <c r="F107" s="16">
        <v>300</v>
      </c>
      <c r="G107" s="17" t="s">
        <v>429</v>
      </c>
      <c r="H107" s="18">
        <f t="shared" si="2"/>
        <v>1</v>
      </c>
      <c r="I107" s="184">
        <f>AVERAGE(H107,H108,H110)</f>
        <v>1</v>
      </c>
      <c r="J107" s="210"/>
      <c r="K107" s="174" t="s">
        <v>648</v>
      </c>
      <c r="L107" s="168"/>
      <c r="M107" s="168"/>
    </row>
    <row r="108" spans="1:13" ht="75">
      <c r="A108" s="183"/>
      <c r="B108" s="19" t="s">
        <v>194</v>
      </c>
      <c r="C108" s="19" t="s">
        <v>193</v>
      </c>
      <c r="D108" s="19"/>
      <c r="E108" s="19" t="s">
        <v>192</v>
      </c>
      <c r="F108" s="16">
        <v>301</v>
      </c>
      <c r="G108" s="17" t="s">
        <v>429</v>
      </c>
      <c r="H108" s="18">
        <f t="shared" si="2"/>
        <v>1</v>
      </c>
      <c r="I108" s="184"/>
      <c r="J108" s="211"/>
      <c r="K108" s="176"/>
      <c r="L108" s="169"/>
      <c r="M108" s="169"/>
    </row>
    <row r="109" spans="1:13" ht="150" hidden="1" customHeight="1">
      <c r="A109" s="183"/>
      <c r="B109" s="19" t="s">
        <v>191</v>
      </c>
      <c r="C109" s="19" t="s">
        <v>190</v>
      </c>
      <c r="D109" s="19" t="s">
        <v>189</v>
      </c>
      <c r="E109" s="19" t="s">
        <v>188</v>
      </c>
      <c r="F109" s="16">
        <v>302</v>
      </c>
      <c r="G109" s="17"/>
      <c r="H109" s="18">
        <f t="shared" si="2"/>
        <v>0</v>
      </c>
      <c r="I109" s="184"/>
      <c r="J109" s="19"/>
      <c r="K109" s="22"/>
      <c r="L109" s="169"/>
      <c r="M109" s="169"/>
    </row>
    <row r="110" spans="1:13" ht="135">
      <c r="A110" s="183"/>
      <c r="B110" s="19" t="s">
        <v>187</v>
      </c>
      <c r="C110" s="19" t="s">
        <v>186</v>
      </c>
      <c r="D110" s="19" t="s">
        <v>185</v>
      </c>
      <c r="E110" s="19" t="s">
        <v>184</v>
      </c>
      <c r="F110" s="16">
        <v>303</v>
      </c>
      <c r="G110" s="17" t="s">
        <v>429</v>
      </c>
      <c r="H110" s="18">
        <f t="shared" si="2"/>
        <v>1</v>
      </c>
      <c r="I110" s="184"/>
      <c r="J110" s="27"/>
      <c r="K110" s="102" t="s">
        <v>650</v>
      </c>
      <c r="L110" s="170"/>
      <c r="M110" s="170"/>
    </row>
    <row r="111" spans="1:13" ht="192" customHeight="1">
      <c r="A111" s="183" t="s">
        <v>183</v>
      </c>
      <c r="B111" s="180" t="s">
        <v>182</v>
      </c>
      <c r="C111" s="19" t="s">
        <v>181</v>
      </c>
      <c r="D111" s="19" t="s">
        <v>176</v>
      </c>
      <c r="E111" s="180" t="s">
        <v>180</v>
      </c>
      <c r="F111" s="16">
        <v>452</v>
      </c>
      <c r="G111" s="185" t="s">
        <v>405</v>
      </c>
      <c r="H111" s="187">
        <f t="shared" si="2"/>
        <v>0</v>
      </c>
      <c r="I111" s="184">
        <f>AVERAGE(H111,H113,H114,H115)</f>
        <v>0</v>
      </c>
      <c r="J111" s="192" t="s">
        <v>1049</v>
      </c>
      <c r="K111" s="192"/>
      <c r="L111" s="168"/>
      <c r="M111" s="168"/>
    </row>
    <row r="112" spans="1:13" ht="168.95" customHeight="1">
      <c r="A112" s="183"/>
      <c r="B112" s="180"/>
      <c r="C112" s="19" t="s">
        <v>179</v>
      </c>
      <c r="D112" s="19" t="s">
        <v>178</v>
      </c>
      <c r="E112" s="180"/>
      <c r="F112" s="16">
        <v>305</v>
      </c>
      <c r="G112" s="186"/>
      <c r="H112" s="188"/>
      <c r="I112" s="184"/>
      <c r="J112" s="175"/>
      <c r="K112" s="175"/>
      <c r="L112" s="169"/>
      <c r="M112" s="169"/>
    </row>
    <row r="113" spans="1:13" ht="171" customHeight="1">
      <c r="A113" s="183"/>
      <c r="B113" s="180"/>
      <c r="C113" s="19" t="s">
        <v>177</v>
      </c>
      <c r="D113" s="19" t="s">
        <v>176</v>
      </c>
      <c r="E113" s="180"/>
      <c r="F113" s="16">
        <v>306</v>
      </c>
      <c r="G113" s="17" t="s">
        <v>431</v>
      </c>
      <c r="H113" s="18" t="str">
        <f>IF(G113="SI",1,IF(G113="PARCIAL",0.5,IF(G113="NO APLICA","",0)))</f>
        <v/>
      </c>
      <c r="I113" s="184"/>
      <c r="J113" s="175"/>
      <c r="K113" s="175"/>
      <c r="L113" s="169"/>
      <c r="M113" s="169"/>
    </row>
    <row r="114" spans="1:13">
      <c r="A114" s="183"/>
      <c r="B114" s="180"/>
      <c r="C114" s="19" t="s">
        <v>175</v>
      </c>
      <c r="D114" s="19"/>
      <c r="E114" s="180"/>
      <c r="F114" s="16">
        <v>307</v>
      </c>
      <c r="G114" s="17" t="s">
        <v>431</v>
      </c>
      <c r="H114" s="18" t="str">
        <f>IF(G114="SI",1,IF(G114="PARCIAL",0.5,IF(G114="NO APLICA","",0)))</f>
        <v/>
      </c>
      <c r="I114" s="184"/>
      <c r="J114" s="175"/>
      <c r="K114" s="175"/>
      <c r="L114" s="169"/>
      <c r="M114" s="169"/>
    </row>
    <row r="115" spans="1:13" ht="60">
      <c r="A115" s="183"/>
      <c r="B115" s="180"/>
      <c r="C115" s="19" t="s">
        <v>174</v>
      </c>
      <c r="D115" s="19"/>
      <c r="E115" s="180"/>
      <c r="F115" s="16">
        <v>308</v>
      </c>
      <c r="G115" s="17" t="s">
        <v>431</v>
      </c>
      <c r="H115" s="18" t="str">
        <f>IF(G115="SI",1,IF(G115="PARCIAL",0.5,IF(G115="NO APLICA","",0)))</f>
        <v/>
      </c>
      <c r="I115" s="184"/>
      <c r="J115" s="176"/>
      <c r="K115" s="176"/>
      <c r="L115" s="170"/>
      <c r="M115" s="170"/>
    </row>
    <row r="116" spans="1:13" ht="138.94999999999999" hidden="1" customHeight="1">
      <c r="A116" s="183" t="s">
        <v>173</v>
      </c>
      <c r="B116" s="19" t="s">
        <v>172</v>
      </c>
      <c r="C116" s="19" t="s">
        <v>171</v>
      </c>
      <c r="D116" s="19"/>
      <c r="E116" s="19"/>
      <c r="F116" s="16">
        <v>748</v>
      </c>
      <c r="G116" s="17"/>
      <c r="H116" s="18">
        <f>IF(G116="SI",1,IF(G116="PARCIAL",0.5,IF(G116="NO APLICA","",0)))</f>
        <v>0</v>
      </c>
      <c r="I116" s="184">
        <f>AVERAGE(H117,H119,H120,H121,H122,H123,H124,H125,H126,H127,H129,H130,H131,H132,H133,H134,H135,H136,H137,H138,H139,H140,H141,H142,H143,H145,H146,H147,H148,H149,H150,H151,H152,H153,H154,)</f>
        <v>0</v>
      </c>
      <c r="J116" s="26"/>
      <c r="K116" s="22"/>
      <c r="L116" s="75"/>
      <c r="M116" s="75"/>
    </row>
    <row r="117" spans="1:13" ht="80.099999999999994" customHeight="1">
      <c r="A117" s="183"/>
      <c r="B117" s="180" t="s">
        <v>170</v>
      </c>
      <c r="C117" s="19" t="s">
        <v>169</v>
      </c>
      <c r="D117" s="19" t="s">
        <v>168</v>
      </c>
      <c r="E117" s="180" t="s">
        <v>167</v>
      </c>
      <c r="F117" s="16">
        <v>439</v>
      </c>
      <c r="G117" s="185" t="s">
        <v>405</v>
      </c>
      <c r="H117" s="187">
        <f>IF(G117="SI",1,IF(G117="PARCIAL",0.5,IF(G117="NO APLICA","",0)))</f>
        <v>0</v>
      </c>
      <c r="I117" s="184"/>
      <c r="J117" s="192" t="s">
        <v>1051</v>
      </c>
      <c r="K117" s="189"/>
      <c r="L117" s="168"/>
      <c r="M117" s="168"/>
    </row>
    <row r="118" spans="1:13" ht="30">
      <c r="A118" s="183"/>
      <c r="B118" s="180"/>
      <c r="C118" s="19" t="s">
        <v>158</v>
      </c>
      <c r="D118" s="19"/>
      <c r="E118" s="180"/>
      <c r="F118" s="16">
        <v>310</v>
      </c>
      <c r="G118" s="186"/>
      <c r="H118" s="188"/>
      <c r="I118" s="184"/>
      <c r="J118" s="175"/>
      <c r="K118" s="191"/>
      <c r="L118" s="169"/>
      <c r="M118" s="169"/>
    </row>
    <row r="119" spans="1:13" ht="30">
      <c r="A119" s="183"/>
      <c r="B119" s="180"/>
      <c r="C119" s="19" t="s">
        <v>157</v>
      </c>
      <c r="D119" s="19"/>
      <c r="E119" s="180"/>
      <c r="F119" s="16">
        <v>440</v>
      </c>
      <c r="G119" s="17" t="s">
        <v>405</v>
      </c>
      <c r="H119" s="18">
        <f t="shared" ref="H119:H127" si="3">IF(G119="SI",1,IF(G119="PARCIAL",0.5,IF(G119="NO APLICA","",0)))</f>
        <v>0</v>
      </c>
      <c r="I119" s="184"/>
      <c r="J119" s="175"/>
      <c r="K119" s="191"/>
      <c r="L119" s="169"/>
      <c r="M119" s="169"/>
    </row>
    <row r="120" spans="1:13" ht="17.100000000000001" customHeight="1">
      <c r="A120" s="183"/>
      <c r="B120" s="180"/>
      <c r="C120" s="19" t="s">
        <v>156</v>
      </c>
      <c r="D120" s="19"/>
      <c r="E120" s="180"/>
      <c r="F120" s="16">
        <v>311</v>
      </c>
      <c r="G120" s="17" t="s">
        <v>405</v>
      </c>
      <c r="H120" s="18">
        <f t="shared" si="3"/>
        <v>0</v>
      </c>
      <c r="I120" s="184"/>
      <c r="J120" s="175"/>
      <c r="K120" s="191"/>
      <c r="L120" s="169"/>
      <c r="M120" s="169"/>
    </row>
    <row r="121" spans="1:13" ht="30">
      <c r="A121" s="183"/>
      <c r="B121" s="180"/>
      <c r="C121" s="19" t="s">
        <v>166</v>
      </c>
      <c r="D121" s="19"/>
      <c r="E121" s="180"/>
      <c r="F121" s="16">
        <v>312</v>
      </c>
      <c r="G121" s="17" t="s">
        <v>405</v>
      </c>
      <c r="H121" s="18">
        <f t="shared" si="3"/>
        <v>0</v>
      </c>
      <c r="I121" s="184"/>
      <c r="J121" s="175"/>
      <c r="K121" s="191"/>
      <c r="L121" s="169"/>
      <c r="M121" s="169"/>
    </row>
    <row r="122" spans="1:13">
      <c r="A122" s="183"/>
      <c r="B122" s="180"/>
      <c r="C122" s="19" t="s">
        <v>154</v>
      </c>
      <c r="D122" s="19"/>
      <c r="E122" s="180"/>
      <c r="F122" s="16">
        <v>313</v>
      </c>
      <c r="G122" s="17" t="s">
        <v>405</v>
      </c>
      <c r="H122" s="18">
        <f t="shared" si="3"/>
        <v>0</v>
      </c>
      <c r="I122" s="184"/>
      <c r="J122" s="175"/>
      <c r="K122" s="191"/>
      <c r="L122" s="169"/>
      <c r="M122" s="169"/>
    </row>
    <row r="123" spans="1:13" ht="30">
      <c r="A123" s="183"/>
      <c r="B123" s="180"/>
      <c r="C123" s="19" t="s">
        <v>153</v>
      </c>
      <c r="D123" s="19"/>
      <c r="E123" s="180"/>
      <c r="F123" s="16">
        <v>314</v>
      </c>
      <c r="G123" s="17" t="s">
        <v>405</v>
      </c>
      <c r="H123" s="18">
        <f t="shared" si="3"/>
        <v>0</v>
      </c>
      <c r="I123" s="184"/>
      <c r="J123" s="175"/>
      <c r="K123" s="191"/>
      <c r="L123" s="169"/>
      <c r="M123" s="169"/>
    </row>
    <row r="124" spans="1:13" ht="30">
      <c r="A124" s="183"/>
      <c r="B124" s="180"/>
      <c r="C124" s="19" t="s">
        <v>165</v>
      </c>
      <c r="D124" s="19"/>
      <c r="E124" s="180"/>
      <c r="F124" s="16">
        <v>315</v>
      </c>
      <c r="G124" s="17" t="s">
        <v>405</v>
      </c>
      <c r="H124" s="18">
        <f t="shared" si="3"/>
        <v>0</v>
      </c>
      <c r="I124" s="184"/>
      <c r="J124" s="175"/>
      <c r="K124" s="191"/>
      <c r="L124" s="169"/>
      <c r="M124" s="169"/>
    </row>
    <row r="125" spans="1:13">
      <c r="A125" s="183"/>
      <c r="B125" s="180"/>
      <c r="C125" s="19" t="s">
        <v>164</v>
      </c>
      <c r="D125" s="19"/>
      <c r="E125" s="180"/>
      <c r="F125" s="16">
        <v>316</v>
      </c>
      <c r="G125" s="17" t="s">
        <v>405</v>
      </c>
      <c r="H125" s="18">
        <f t="shared" si="3"/>
        <v>0</v>
      </c>
      <c r="I125" s="184"/>
      <c r="J125" s="175"/>
      <c r="K125" s="191"/>
      <c r="L125" s="169"/>
      <c r="M125" s="169"/>
    </row>
    <row r="126" spans="1:13" ht="83.1" customHeight="1">
      <c r="A126" s="183"/>
      <c r="B126" s="180"/>
      <c r="C126" s="19" t="s">
        <v>163</v>
      </c>
      <c r="D126" s="19"/>
      <c r="E126" s="180"/>
      <c r="F126" s="16">
        <v>441</v>
      </c>
      <c r="G126" s="17" t="s">
        <v>405</v>
      </c>
      <c r="H126" s="18">
        <f t="shared" si="3"/>
        <v>0</v>
      </c>
      <c r="I126" s="184"/>
      <c r="J126" s="176"/>
      <c r="K126" s="190"/>
      <c r="L126" s="170"/>
      <c r="M126" s="170"/>
    </row>
    <row r="127" spans="1:13" ht="153.94999999999999" customHeight="1">
      <c r="A127" s="183"/>
      <c r="B127" s="180" t="s">
        <v>162</v>
      </c>
      <c r="C127" s="19" t="s">
        <v>161</v>
      </c>
      <c r="D127" s="19" t="s">
        <v>160</v>
      </c>
      <c r="E127" s="180" t="s">
        <v>159</v>
      </c>
      <c r="F127" s="16">
        <v>459</v>
      </c>
      <c r="G127" s="185" t="s">
        <v>405</v>
      </c>
      <c r="H127" s="187">
        <f t="shared" si="3"/>
        <v>0</v>
      </c>
      <c r="I127" s="184"/>
      <c r="J127" s="192" t="s">
        <v>1052</v>
      </c>
      <c r="K127" s="189"/>
      <c r="L127" s="168"/>
      <c r="M127" s="168"/>
    </row>
    <row r="128" spans="1:13" ht="30">
      <c r="A128" s="183"/>
      <c r="B128" s="180"/>
      <c r="C128" s="19" t="s">
        <v>158</v>
      </c>
      <c r="D128" s="19"/>
      <c r="E128" s="180"/>
      <c r="F128" s="16">
        <v>460</v>
      </c>
      <c r="G128" s="186"/>
      <c r="H128" s="188"/>
      <c r="I128" s="184"/>
      <c r="J128" s="175"/>
      <c r="K128" s="191"/>
      <c r="L128" s="169"/>
      <c r="M128" s="169"/>
    </row>
    <row r="129" spans="1:13" ht="30">
      <c r="A129" s="183"/>
      <c r="B129" s="180"/>
      <c r="C129" s="19" t="s">
        <v>157</v>
      </c>
      <c r="D129" s="19"/>
      <c r="E129" s="180"/>
      <c r="F129" s="16">
        <v>461</v>
      </c>
      <c r="G129" s="17" t="s">
        <v>405</v>
      </c>
      <c r="H129" s="18">
        <f t="shared" ref="H129:H143" si="4">IF(G129="SI",1,IF(G129="PARCIAL",0.5,IF(G129="NO APLICA","",0)))</f>
        <v>0</v>
      </c>
      <c r="I129" s="184"/>
      <c r="J129" s="175"/>
      <c r="K129" s="191"/>
      <c r="L129" s="169"/>
      <c r="M129" s="169"/>
    </row>
    <row r="130" spans="1:13" ht="30">
      <c r="A130" s="183"/>
      <c r="B130" s="180"/>
      <c r="C130" s="19" t="s">
        <v>156</v>
      </c>
      <c r="D130" s="19"/>
      <c r="E130" s="180"/>
      <c r="F130" s="16">
        <v>462</v>
      </c>
      <c r="G130" s="17" t="s">
        <v>405</v>
      </c>
      <c r="H130" s="18">
        <f t="shared" si="4"/>
        <v>0</v>
      </c>
      <c r="I130" s="184"/>
      <c r="J130" s="175"/>
      <c r="K130" s="191"/>
      <c r="L130" s="169"/>
      <c r="M130" s="169"/>
    </row>
    <row r="131" spans="1:13">
      <c r="A131" s="183"/>
      <c r="B131" s="180"/>
      <c r="C131" s="19" t="s">
        <v>155</v>
      </c>
      <c r="D131" s="19"/>
      <c r="E131" s="180"/>
      <c r="F131" s="16">
        <v>463</v>
      </c>
      <c r="G131" s="17" t="s">
        <v>405</v>
      </c>
      <c r="H131" s="18">
        <f t="shared" si="4"/>
        <v>0</v>
      </c>
      <c r="I131" s="184"/>
      <c r="J131" s="175"/>
      <c r="K131" s="191"/>
      <c r="L131" s="169"/>
      <c r="M131" s="169"/>
    </row>
    <row r="132" spans="1:13">
      <c r="A132" s="183"/>
      <c r="B132" s="180"/>
      <c r="C132" s="19" t="s">
        <v>154</v>
      </c>
      <c r="D132" s="19"/>
      <c r="E132" s="180"/>
      <c r="F132" s="16">
        <v>464</v>
      </c>
      <c r="G132" s="17" t="s">
        <v>405</v>
      </c>
      <c r="H132" s="18">
        <f t="shared" si="4"/>
        <v>0</v>
      </c>
      <c r="I132" s="184"/>
      <c r="J132" s="175"/>
      <c r="K132" s="191"/>
      <c r="L132" s="169"/>
      <c r="M132" s="169"/>
    </row>
    <row r="133" spans="1:13" ht="30">
      <c r="A133" s="183"/>
      <c r="B133" s="180"/>
      <c r="C133" s="19" t="s">
        <v>153</v>
      </c>
      <c r="D133" s="19"/>
      <c r="E133" s="180"/>
      <c r="F133" s="16">
        <v>465</v>
      </c>
      <c r="G133" s="17" t="s">
        <v>405</v>
      </c>
      <c r="H133" s="18">
        <f t="shared" si="4"/>
        <v>0</v>
      </c>
      <c r="I133" s="184"/>
      <c r="J133" s="175"/>
      <c r="K133" s="191"/>
      <c r="L133" s="169"/>
      <c r="M133" s="169"/>
    </row>
    <row r="134" spans="1:13">
      <c r="A134" s="183"/>
      <c r="B134" s="180"/>
      <c r="C134" s="19" t="s">
        <v>152</v>
      </c>
      <c r="D134" s="19"/>
      <c r="E134" s="180"/>
      <c r="F134" s="16">
        <v>466</v>
      </c>
      <c r="G134" s="17" t="s">
        <v>405</v>
      </c>
      <c r="H134" s="18">
        <f t="shared" si="4"/>
        <v>0</v>
      </c>
      <c r="I134" s="184"/>
      <c r="J134" s="175"/>
      <c r="K134" s="191"/>
      <c r="L134" s="169"/>
      <c r="M134" s="169"/>
    </row>
    <row r="135" spans="1:13" ht="30">
      <c r="A135" s="183"/>
      <c r="B135" s="180"/>
      <c r="C135" s="19" t="s">
        <v>151</v>
      </c>
      <c r="D135" s="19"/>
      <c r="E135" s="180"/>
      <c r="F135" s="16">
        <v>467</v>
      </c>
      <c r="G135" s="17" t="s">
        <v>405</v>
      </c>
      <c r="H135" s="18">
        <f t="shared" si="4"/>
        <v>0</v>
      </c>
      <c r="I135" s="184"/>
      <c r="J135" s="175"/>
      <c r="K135" s="191"/>
      <c r="L135" s="169"/>
      <c r="M135" s="169"/>
    </row>
    <row r="136" spans="1:13">
      <c r="A136" s="183"/>
      <c r="B136" s="180"/>
      <c r="C136" s="19" t="s">
        <v>150</v>
      </c>
      <c r="D136" s="19"/>
      <c r="E136" s="180"/>
      <c r="F136" s="16">
        <v>468</v>
      </c>
      <c r="G136" s="17" t="s">
        <v>405</v>
      </c>
      <c r="H136" s="18">
        <f t="shared" si="4"/>
        <v>0</v>
      </c>
      <c r="I136" s="184"/>
      <c r="J136" s="175"/>
      <c r="K136" s="191"/>
      <c r="L136" s="169"/>
      <c r="M136" s="169"/>
    </row>
    <row r="137" spans="1:13">
      <c r="A137" s="183"/>
      <c r="B137" s="180"/>
      <c r="C137" s="19" t="s">
        <v>149</v>
      </c>
      <c r="D137" s="19"/>
      <c r="E137" s="180"/>
      <c r="F137" s="16">
        <v>470</v>
      </c>
      <c r="G137" s="17" t="s">
        <v>405</v>
      </c>
      <c r="H137" s="18">
        <f t="shared" si="4"/>
        <v>0</v>
      </c>
      <c r="I137" s="184"/>
      <c r="J137" s="175"/>
      <c r="K137" s="191"/>
      <c r="L137" s="169"/>
      <c r="M137" s="169"/>
    </row>
    <row r="138" spans="1:13">
      <c r="A138" s="183"/>
      <c r="B138" s="180"/>
      <c r="C138" s="19" t="s">
        <v>148</v>
      </c>
      <c r="D138" s="19"/>
      <c r="E138" s="180"/>
      <c r="F138" s="16">
        <v>471</v>
      </c>
      <c r="G138" s="17" t="s">
        <v>405</v>
      </c>
      <c r="H138" s="18">
        <f t="shared" si="4"/>
        <v>0</v>
      </c>
      <c r="I138" s="184"/>
      <c r="J138" s="175"/>
      <c r="K138" s="191"/>
      <c r="L138" s="169"/>
      <c r="M138" s="169"/>
    </row>
    <row r="139" spans="1:13">
      <c r="A139" s="183"/>
      <c r="B139" s="180"/>
      <c r="C139" s="19" t="s">
        <v>147</v>
      </c>
      <c r="D139" s="19"/>
      <c r="E139" s="180"/>
      <c r="F139" s="16">
        <v>472</v>
      </c>
      <c r="G139" s="17" t="s">
        <v>405</v>
      </c>
      <c r="H139" s="18">
        <f t="shared" si="4"/>
        <v>0</v>
      </c>
      <c r="I139" s="184"/>
      <c r="J139" s="175"/>
      <c r="K139" s="191"/>
      <c r="L139" s="169"/>
      <c r="M139" s="169"/>
    </row>
    <row r="140" spans="1:13">
      <c r="A140" s="183"/>
      <c r="B140" s="180"/>
      <c r="C140" s="19" t="s">
        <v>146</v>
      </c>
      <c r="D140" s="19"/>
      <c r="E140" s="180"/>
      <c r="F140" s="16">
        <v>473</v>
      </c>
      <c r="G140" s="17" t="s">
        <v>405</v>
      </c>
      <c r="H140" s="18">
        <f t="shared" si="4"/>
        <v>0</v>
      </c>
      <c r="I140" s="184"/>
      <c r="J140" s="175"/>
      <c r="K140" s="191"/>
      <c r="L140" s="169"/>
      <c r="M140" s="169"/>
    </row>
    <row r="141" spans="1:13">
      <c r="A141" s="183"/>
      <c r="B141" s="180"/>
      <c r="C141" s="19" t="s">
        <v>145</v>
      </c>
      <c r="D141" s="19"/>
      <c r="E141" s="180"/>
      <c r="F141" s="16">
        <v>474</v>
      </c>
      <c r="G141" s="17" t="s">
        <v>405</v>
      </c>
      <c r="H141" s="18">
        <f t="shared" si="4"/>
        <v>0</v>
      </c>
      <c r="I141" s="184"/>
      <c r="J141" s="175"/>
      <c r="K141" s="191"/>
      <c r="L141" s="169"/>
      <c r="M141" s="169"/>
    </row>
    <row r="142" spans="1:13" ht="77.099999999999994" customHeight="1">
      <c r="A142" s="183"/>
      <c r="B142" s="180"/>
      <c r="C142" s="19" t="s">
        <v>144</v>
      </c>
      <c r="D142" s="19"/>
      <c r="E142" s="180"/>
      <c r="F142" s="16">
        <v>475</v>
      </c>
      <c r="G142" s="17" t="s">
        <v>405</v>
      </c>
      <c r="H142" s="18">
        <f t="shared" si="4"/>
        <v>0</v>
      </c>
      <c r="I142" s="184"/>
      <c r="J142" s="176"/>
      <c r="K142" s="190"/>
      <c r="L142" s="170"/>
      <c r="M142" s="170"/>
    </row>
    <row r="143" spans="1:13" ht="81" customHeight="1">
      <c r="A143" s="183"/>
      <c r="B143" s="180" t="s">
        <v>143</v>
      </c>
      <c r="C143" s="19" t="s">
        <v>142</v>
      </c>
      <c r="D143" s="19" t="s">
        <v>135</v>
      </c>
      <c r="E143" s="180" t="s">
        <v>141</v>
      </c>
      <c r="F143" s="16">
        <v>446</v>
      </c>
      <c r="G143" s="185" t="s">
        <v>405</v>
      </c>
      <c r="H143" s="187">
        <f t="shared" si="4"/>
        <v>0</v>
      </c>
      <c r="I143" s="184"/>
      <c r="J143" s="192" t="s">
        <v>1050</v>
      </c>
      <c r="K143" s="189"/>
      <c r="L143" s="168"/>
      <c r="M143" s="168"/>
    </row>
    <row r="144" spans="1:13" ht="78" customHeight="1">
      <c r="A144" s="183"/>
      <c r="B144" s="180"/>
      <c r="C144" s="19" t="s">
        <v>140</v>
      </c>
      <c r="D144" s="19" t="s">
        <v>135</v>
      </c>
      <c r="E144" s="180"/>
      <c r="F144" s="16">
        <v>330</v>
      </c>
      <c r="G144" s="186"/>
      <c r="H144" s="188"/>
      <c r="I144" s="184"/>
      <c r="J144" s="175"/>
      <c r="K144" s="191"/>
      <c r="L144" s="169"/>
      <c r="M144" s="169"/>
    </row>
    <row r="145" spans="1:13">
      <c r="A145" s="183"/>
      <c r="B145" s="180"/>
      <c r="C145" s="19" t="s">
        <v>139</v>
      </c>
      <c r="D145" s="19"/>
      <c r="E145" s="180"/>
      <c r="F145" s="16">
        <v>331</v>
      </c>
      <c r="G145" s="17" t="s">
        <v>405</v>
      </c>
      <c r="H145" s="18">
        <f t="shared" ref="H145:H204" si="5">IF(G145="SI",1,IF(G145="PARCIAL",0.5,IF(G145="NO APLICA","",0)))</f>
        <v>0</v>
      </c>
      <c r="I145" s="184"/>
      <c r="J145" s="175"/>
      <c r="K145" s="191"/>
      <c r="L145" s="169"/>
      <c r="M145" s="169"/>
    </row>
    <row r="146" spans="1:13" ht="30">
      <c r="A146" s="183"/>
      <c r="B146" s="180"/>
      <c r="C146" s="19" t="s">
        <v>138</v>
      </c>
      <c r="D146" s="19"/>
      <c r="E146" s="180"/>
      <c r="F146" s="16">
        <v>332</v>
      </c>
      <c r="G146" s="17" t="s">
        <v>405</v>
      </c>
      <c r="H146" s="18">
        <f t="shared" si="5"/>
        <v>0</v>
      </c>
      <c r="I146" s="184"/>
      <c r="J146" s="175"/>
      <c r="K146" s="191"/>
      <c r="L146" s="169"/>
      <c r="M146" s="169"/>
    </row>
    <row r="147" spans="1:13" ht="30">
      <c r="A147" s="183"/>
      <c r="B147" s="180"/>
      <c r="C147" s="19" t="s">
        <v>137</v>
      </c>
      <c r="D147" s="19"/>
      <c r="E147" s="180"/>
      <c r="F147" s="16">
        <v>333</v>
      </c>
      <c r="G147" s="17" t="s">
        <v>405</v>
      </c>
      <c r="H147" s="18">
        <f t="shared" si="5"/>
        <v>0</v>
      </c>
      <c r="I147" s="184"/>
      <c r="J147" s="175"/>
      <c r="K147" s="191"/>
      <c r="L147" s="169"/>
      <c r="M147" s="169"/>
    </row>
    <row r="148" spans="1:13" ht="78" customHeight="1">
      <c r="A148" s="183"/>
      <c r="B148" s="180"/>
      <c r="C148" s="19" t="s">
        <v>136</v>
      </c>
      <c r="D148" s="19" t="s">
        <v>135</v>
      </c>
      <c r="E148" s="180"/>
      <c r="F148" s="16">
        <v>334</v>
      </c>
      <c r="G148" s="17" t="s">
        <v>405</v>
      </c>
      <c r="H148" s="18">
        <f t="shared" si="5"/>
        <v>0</v>
      </c>
      <c r="I148" s="184"/>
      <c r="J148" s="175"/>
      <c r="K148" s="191"/>
      <c r="L148" s="169"/>
      <c r="M148" s="169"/>
    </row>
    <row r="149" spans="1:13">
      <c r="A149" s="183"/>
      <c r="B149" s="180"/>
      <c r="C149" s="19" t="s">
        <v>134</v>
      </c>
      <c r="D149" s="19"/>
      <c r="E149" s="180"/>
      <c r="F149" s="16">
        <v>335</v>
      </c>
      <c r="G149" s="17" t="s">
        <v>405</v>
      </c>
      <c r="H149" s="18">
        <f t="shared" si="5"/>
        <v>0</v>
      </c>
      <c r="I149" s="184"/>
      <c r="J149" s="175"/>
      <c r="K149" s="191"/>
      <c r="L149" s="169"/>
      <c r="M149" s="169"/>
    </row>
    <row r="150" spans="1:13">
      <c r="A150" s="183"/>
      <c r="B150" s="180"/>
      <c r="C150" s="19" t="s">
        <v>133</v>
      </c>
      <c r="D150" s="19"/>
      <c r="E150" s="180"/>
      <c r="F150" s="16">
        <v>336</v>
      </c>
      <c r="G150" s="17" t="s">
        <v>405</v>
      </c>
      <c r="H150" s="18">
        <f t="shared" si="5"/>
        <v>0</v>
      </c>
      <c r="I150" s="184"/>
      <c r="J150" s="175"/>
      <c r="K150" s="191"/>
      <c r="L150" s="169"/>
      <c r="M150" s="169"/>
    </row>
    <row r="151" spans="1:13" ht="30">
      <c r="A151" s="183"/>
      <c r="B151" s="180"/>
      <c r="C151" s="19" t="s">
        <v>132</v>
      </c>
      <c r="D151" s="19"/>
      <c r="E151" s="180"/>
      <c r="F151" s="16">
        <v>337</v>
      </c>
      <c r="G151" s="17" t="s">
        <v>405</v>
      </c>
      <c r="H151" s="18">
        <f t="shared" si="5"/>
        <v>0</v>
      </c>
      <c r="I151" s="184"/>
      <c r="J151" s="175"/>
      <c r="K151" s="191"/>
      <c r="L151" s="169"/>
      <c r="M151" s="169"/>
    </row>
    <row r="152" spans="1:13" ht="30">
      <c r="A152" s="183"/>
      <c r="B152" s="180"/>
      <c r="C152" s="19" t="s">
        <v>131</v>
      </c>
      <c r="D152" s="19"/>
      <c r="E152" s="180"/>
      <c r="F152" s="16">
        <v>338</v>
      </c>
      <c r="G152" s="17" t="s">
        <v>405</v>
      </c>
      <c r="H152" s="18">
        <f t="shared" si="5"/>
        <v>0</v>
      </c>
      <c r="I152" s="184"/>
      <c r="J152" s="175"/>
      <c r="K152" s="191"/>
      <c r="L152" s="169"/>
      <c r="M152" s="169"/>
    </row>
    <row r="153" spans="1:13" ht="138" customHeight="1">
      <c r="A153" s="183"/>
      <c r="B153" s="180"/>
      <c r="C153" s="19" t="s">
        <v>130</v>
      </c>
      <c r="D153" s="19"/>
      <c r="E153" s="180"/>
      <c r="F153" s="16">
        <v>339</v>
      </c>
      <c r="G153" s="17" t="s">
        <v>405</v>
      </c>
      <c r="H153" s="18">
        <f t="shared" si="5"/>
        <v>0</v>
      </c>
      <c r="I153" s="184"/>
      <c r="J153" s="175"/>
      <c r="K153" s="191"/>
      <c r="L153" s="169"/>
      <c r="M153" s="169"/>
    </row>
    <row r="154" spans="1:13" ht="77.099999999999994" customHeight="1">
      <c r="A154" s="183"/>
      <c r="B154" s="180"/>
      <c r="C154" s="19" t="s">
        <v>129</v>
      </c>
      <c r="D154" s="19"/>
      <c r="E154" s="180"/>
      <c r="F154" s="16">
        <v>340</v>
      </c>
      <c r="G154" s="17" t="s">
        <v>405</v>
      </c>
      <c r="H154" s="18">
        <f t="shared" si="5"/>
        <v>0</v>
      </c>
      <c r="I154" s="184"/>
      <c r="J154" s="176"/>
      <c r="K154" s="190"/>
      <c r="L154" s="170"/>
      <c r="M154" s="170"/>
    </row>
    <row r="155" spans="1:13" ht="180" hidden="1">
      <c r="A155" s="183"/>
      <c r="B155" s="180" t="s">
        <v>128</v>
      </c>
      <c r="C155" s="19" t="s">
        <v>127</v>
      </c>
      <c r="D155" s="19" t="s">
        <v>126</v>
      </c>
      <c r="E155" s="180" t="s">
        <v>125</v>
      </c>
      <c r="F155" s="16">
        <v>341</v>
      </c>
      <c r="G155" s="17"/>
      <c r="H155" s="18">
        <f t="shared" si="5"/>
        <v>0</v>
      </c>
      <c r="I155" s="20"/>
      <c r="J155" s="19"/>
      <c r="K155" s="22"/>
      <c r="L155" s="75"/>
      <c r="M155" s="75"/>
    </row>
    <row r="156" spans="1:13" ht="90" hidden="1">
      <c r="A156" s="183"/>
      <c r="B156" s="180"/>
      <c r="C156" s="19" t="s">
        <v>124</v>
      </c>
      <c r="D156" s="19"/>
      <c r="E156" s="180"/>
      <c r="F156" s="16">
        <v>448</v>
      </c>
      <c r="G156" s="17"/>
      <c r="H156" s="18">
        <f t="shared" si="5"/>
        <v>0</v>
      </c>
      <c r="I156" s="20"/>
      <c r="J156" s="19"/>
      <c r="K156" s="22"/>
      <c r="L156" s="75"/>
      <c r="M156" s="75"/>
    </row>
    <row r="157" spans="1:13" ht="90" hidden="1">
      <c r="A157" s="183"/>
      <c r="B157" s="180" t="s">
        <v>123</v>
      </c>
      <c r="C157" s="19" t="s">
        <v>122</v>
      </c>
      <c r="D157" s="19" t="s">
        <v>121</v>
      </c>
      <c r="E157" s="180" t="s">
        <v>120</v>
      </c>
      <c r="F157" s="16">
        <v>342</v>
      </c>
      <c r="G157" s="17"/>
      <c r="H157" s="18">
        <f t="shared" si="5"/>
        <v>0</v>
      </c>
      <c r="I157" s="20"/>
      <c r="J157" s="19"/>
      <c r="K157" s="22"/>
      <c r="L157" s="75"/>
      <c r="M157" s="75"/>
    </row>
    <row r="158" spans="1:13" ht="90" hidden="1">
      <c r="A158" s="183"/>
      <c r="B158" s="180"/>
      <c r="C158" s="19" t="s">
        <v>119</v>
      </c>
      <c r="D158" s="19"/>
      <c r="E158" s="180"/>
      <c r="F158" s="16">
        <v>450</v>
      </c>
      <c r="G158" s="17"/>
      <c r="H158" s="18">
        <f t="shared" si="5"/>
        <v>0</v>
      </c>
      <c r="I158" s="20"/>
      <c r="J158" s="19"/>
      <c r="K158" s="22"/>
      <c r="L158" s="75"/>
      <c r="M158" s="75"/>
    </row>
    <row r="159" spans="1:13" ht="90" hidden="1">
      <c r="A159" s="183"/>
      <c r="B159" s="180" t="s">
        <v>118</v>
      </c>
      <c r="C159" s="19" t="s">
        <v>117</v>
      </c>
      <c r="D159" s="19" t="s">
        <v>116</v>
      </c>
      <c r="E159" s="180" t="s">
        <v>115</v>
      </c>
      <c r="F159" s="16">
        <v>343</v>
      </c>
      <c r="G159" s="17"/>
      <c r="H159" s="18">
        <f t="shared" si="5"/>
        <v>0</v>
      </c>
      <c r="I159" s="20"/>
      <c r="J159" s="19"/>
      <c r="K159" s="22"/>
      <c r="L159" s="75"/>
      <c r="M159" s="75"/>
    </row>
    <row r="160" spans="1:13" hidden="1">
      <c r="A160" s="183"/>
      <c r="B160" s="180"/>
      <c r="C160" s="19" t="s">
        <v>114</v>
      </c>
      <c r="D160" s="19"/>
      <c r="E160" s="180"/>
      <c r="F160" s="16">
        <v>344</v>
      </c>
      <c r="G160" s="17"/>
      <c r="H160" s="18">
        <f t="shared" si="5"/>
        <v>0</v>
      </c>
      <c r="I160" s="20"/>
      <c r="J160" s="19"/>
      <c r="K160" s="22"/>
      <c r="L160" s="75"/>
      <c r="M160" s="75"/>
    </row>
    <row r="161" spans="1:13" ht="30" hidden="1">
      <c r="A161" s="183"/>
      <c r="B161" s="180" t="s">
        <v>113</v>
      </c>
      <c r="C161" s="19" t="s">
        <v>112</v>
      </c>
      <c r="D161" s="19"/>
      <c r="E161" s="180" t="s">
        <v>111</v>
      </c>
      <c r="F161" s="16">
        <v>345</v>
      </c>
      <c r="G161" s="17"/>
      <c r="H161" s="18">
        <f t="shared" si="5"/>
        <v>0</v>
      </c>
      <c r="I161" s="20"/>
      <c r="J161" s="19"/>
      <c r="K161" s="22"/>
      <c r="L161" s="75"/>
      <c r="M161" s="75"/>
    </row>
    <row r="162" spans="1:13" ht="90" hidden="1">
      <c r="A162" s="183"/>
      <c r="B162" s="180"/>
      <c r="C162" s="19" t="s">
        <v>110</v>
      </c>
      <c r="D162" s="19" t="s">
        <v>109</v>
      </c>
      <c r="E162" s="180"/>
      <c r="F162" s="16">
        <v>346</v>
      </c>
      <c r="G162" s="17"/>
      <c r="H162" s="18">
        <f t="shared" si="5"/>
        <v>0</v>
      </c>
      <c r="I162" s="20"/>
      <c r="J162" s="19"/>
      <c r="K162" s="22"/>
      <c r="L162" s="75"/>
      <c r="M162" s="75"/>
    </row>
    <row r="163" spans="1:13" ht="105" hidden="1">
      <c r="A163" s="183"/>
      <c r="B163" s="19" t="s">
        <v>108</v>
      </c>
      <c r="C163" s="19" t="s">
        <v>107</v>
      </c>
      <c r="D163" s="19" t="s">
        <v>106</v>
      </c>
      <c r="E163" s="19" t="s">
        <v>105</v>
      </c>
      <c r="F163" s="16">
        <v>347</v>
      </c>
      <c r="G163" s="17"/>
      <c r="H163" s="18">
        <f t="shared" si="5"/>
        <v>0</v>
      </c>
      <c r="I163" s="20"/>
      <c r="J163" s="19"/>
      <c r="K163" s="22"/>
      <c r="L163" s="75"/>
      <c r="M163" s="75"/>
    </row>
    <row r="164" spans="1:13" ht="75" hidden="1">
      <c r="A164" s="183"/>
      <c r="B164" s="180" t="s">
        <v>104</v>
      </c>
      <c r="C164" s="19" t="s">
        <v>103</v>
      </c>
      <c r="D164" s="19" t="s">
        <v>102</v>
      </c>
      <c r="E164" s="180" t="s">
        <v>101</v>
      </c>
      <c r="F164" s="16">
        <v>348</v>
      </c>
      <c r="G164" s="17"/>
      <c r="H164" s="18">
        <f t="shared" si="5"/>
        <v>0</v>
      </c>
      <c r="I164" s="20"/>
      <c r="J164" s="19"/>
      <c r="K164" s="22"/>
      <c r="L164" s="75"/>
      <c r="M164" s="75"/>
    </row>
    <row r="165" spans="1:13" ht="75" hidden="1">
      <c r="A165" s="183"/>
      <c r="B165" s="180"/>
      <c r="C165" s="19" t="s">
        <v>100</v>
      </c>
      <c r="D165" s="19" t="s">
        <v>99</v>
      </c>
      <c r="E165" s="180"/>
      <c r="F165" s="16">
        <v>451</v>
      </c>
      <c r="G165" s="31"/>
      <c r="H165" s="18">
        <f t="shared" si="5"/>
        <v>0</v>
      </c>
      <c r="I165" s="20"/>
      <c r="J165" s="26"/>
      <c r="K165" s="22"/>
      <c r="L165" s="75"/>
      <c r="M165" s="75"/>
    </row>
    <row r="166" spans="1:13" hidden="1">
      <c r="A166" s="183"/>
      <c r="B166" s="180"/>
      <c r="C166" s="19" t="s">
        <v>98</v>
      </c>
      <c r="D166" s="19"/>
      <c r="E166" s="180"/>
      <c r="F166" s="16">
        <v>349</v>
      </c>
      <c r="G166" s="17"/>
      <c r="H166" s="18">
        <f t="shared" si="5"/>
        <v>0</v>
      </c>
      <c r="I166" s="20"/>
      <c r="J166" s="19"/>
      <c r="K166" s="22"/>
      <c r="L166" s="75"/>
      <c r="M166" s="75"/>
    </row>
    <row r="167" spans="1:13" ht="30" hidden="1">
      <c r="A167" s="183"/>
      <c r="B167" s="180"/>
      <c r="C167" s="19" t="s">
        <v>97</v>
      </c>
      <c r="D167" s="19"/>
      <c r="E167" s="180"/>
      <c r="F167" s="16">
        <v>350</v>
      </c>
      <c r="G167" s="17"/>
      <c r="H167" s="18">
        <f t="shared" si="5"/>
        <v>0</v>
      </c>
      <c r="I167" s="20"/>
      <c r="J167" s="19"/>
      <c r="K167" s="22"/>
      <c r="L167" s="75"/>
      <c r="M167" s="75"/>
    </row>
    <row r="168" spans="1:13" hidden="1">
      <c r="A168" s="183"/>
      <c r="B168" s="180"/>
      <c r="C168" s="19" t="s">
        <v>96</v>
      </c>
      <c r="D168" s="19"/>
      <c r="E168" s="180"/>
      <c r="F168" s="16">
        <v>351</v>
      </c>
      <c r="G168" s="17"/>
      <c r="H168" s="18">
        <f t="shared" si="5"/>
        <v>0</v>
      </c>
      <c r="I168" s="20"/>
      <c r="J168" s="19"/>
      <c r="K168" s="22"/>
      <c r="L168" s="75"/>
      <c r="M168" s="75"/>
    </row>
    <row r="169" spans="1:13" ht="30" hidden="1">
      <c r="A169" s="183"/>
      <c r="B169" s="180"/>
      <c r="C169" s="19" t="s">
        <v>95</v>
      </c>
      <c r="D169" s="19"/>
      <c r="E169" s="180"/>
      <c r="F169" s="16">
        <v>352</v>
      </c>
      <c r="G169" s="17"/>
      <c r="H169" s="18">
        <f t="shared" si="5"/>
        <v>0</v>
      </c>
      <c r="I169" s="20"/>
      <c r="J169" s="19"/>
      <c r="K169" s="22"/>
      <c r="L169" s="75"/>
      <c r="M169" s="75"/>
    </row>
    <row r="170" spans="1:13" ht="105" hidden="1">
      <c r="A170" s="181" t="s">
        <v>94</v>
      </c>
      <c r="B170" s="19" t="s">
        <v>93</v>
      </c>
      <c r="C170" s="19" t="s">
        <v>92</v>
      </c>
      <c r="D170" s="19" t="s">
        <v>91</v>
      </c>
      <c r="E170" s="19" t="s">
        <v>91</v>
      </c>
      <c r="F170" s="16">
        <v>400</v>
      </c>
      <c r="G170" s="17"/>
      <c r="H170" s="18">
        <f t="shared" si="5"/>
        <v>0</v>
      </c>
      <c r="I170" s="20"/>
      <c r="J170" s="19"/>
      <c r="K170" s="22"/>
      <c r="L170" s="75"/>
      <c r="M170" s="75"/>
    </row>
    <row r="171" spans="1:13" hidden="1">
      <c r="A171" s="181"/>
      <c r="B171" s="180" t="s">
        <v>90</v>
      </c>
      <c r="C171" s="19" t="s">
        <v>89</v>
      </c>
      <c r="D171" s="19"/>
      <c r="E171" s="179" t="s">
        <v>78</v>
      </c>
      <c r="F171" s="16">
        <v>401</v>
      </c>
      <c r="G171" s="33"/>
      <c r="H171" s="18">
        <f t="shared" si="5"/>
        <v>0</v>
      </c>
      <c r="I171" s="20"/>
      <c r="J171" s="26"/>
      <c r="K171" s="22"/>
      <c r="L171" s="75"/>
      <c r="M171" s="75"/>
    </row>
    <row r="172" spans="1:13" ht="60" hidden="1">
      <c r="A172" s="181"/>
      <c r="B172" s="180"/>
      <c r="C172" s="19" t="s">
        <v>88</v>
      </c>
      <c r="D172" s="19" t="s">
        <v>87</v>
      </c>
      <c r="E172" s="179"/>
      <c r="F172" s="16"/>
      <c r="G172" s="33"/>
      <c r="H172" s="18">
        <f t="shared" si="5"/>
        <v>0</v>
      </c>
      <c r="I172" s="20"/>
      <c r="J172" s="26"/>
      <c r="K172" s="22"/>
      <c r="L172" s="75"/>
      <c r="M172" s="75"/>
    </row>
    <row r="173" spans="1:13" ht="75" hidden="1">
      <c r="A173" s="181"/>
      <c r="B173" s="180"/>
      <c r="C173" s="19" t="s">
        <v>86</v>
      </c>
      <c r="D173" s="19" t="s">
        <v>85</v>
      </c>
      <c r="E173" s="179"/>
      <c r="F173" s="16"/>
      <c r="G173" s="33"/>
      <c r="H173" s="18">
        <f t="shared" si="5"/>
        <v>0</v>
      </c>
      <c r="I173" s="20"/>
      <c r="J173" s="26"/>
      <c r="K173" s="22"/>
      <c r="L173" s="75"/>
      <c r="M173" s="75"/>
    </row>
    <row r="174" spans="1:13" ht="90" hidden="1">
      <c r="A174" s="181"/>
      <c r="B174" s="180"/>
      <c r="C174" s="19" t="s">
        <v>84</v>
      </c>
      <c r="D174" s="19" t="s">
        <v>83</v>
      </c>
      <c r="E174" s="179"/>
      <c r="F174" s="16"/>
      <c r="G174" s="33"/>
      <c r="H174" s="18">
        <f t="shared" si="5"/>
        <v>0</v>
      </c>
      <c r="I174" s="20"/>
      <c r="J174" s="26"/>
      <c r="K174" s="22"/>
      <c r="L174" s="75"/>
      <c r="M174" s="75"/>
    </row>
    <row r="175" spans="1:13" ht="135" hidden="1">
      <c r="A175" s="181"/>
      <c r="B175" s="180"/>
      <c r="C175" s="19" t="s">
        <v>82</v>
      </c>
      <c r="D175" s="19" t="s">
        <v>81</v>
      </c>
      <c r="E175" s="34" t="s">
        <v>80</v>
      </c>
      <c r="F175" s="16">
        <v>415</v>
      </c>
      <c r="G175" s="17"/>
      <c r="H175" s="18">
        <f t="shared" si="5"/>
        <v>0</v>
      </c>
      <c r="I175" s="20"/>
      <c r="J175" s="19"/>
      <c r="K175" s="22"/>
      <c r="L175" s="75"/>
      <c r="M175" s="75"/>
    </row>
    <row r="176" spans="1:13" hidden="1">
      <c r="A176" s="181"/>
      <c r="B176" s="180"/>
      <c r="C176" s="19" t="s">
        <v>79</v>
      </c>
      <c r="D176" s="19"/>
      <c r="E176" s="182" t="s">
        <v>78</v>
      </c>
      <c r="F176" s="16">
        <v>416</v>
      </c>
      <c r="G176" s="33"/>
      <c r="H176" s="18">
        <f t="shared" si="5"/>
        <v>0</v>
      </c>
      <c r="I176" s="20"/>
      <c r="J176" s="26"/>
      <c r="K176" s="22"/>
      <c r="L176" s="75"/>
      <c r="M176" s="75"/>
    </row>
    <row r="177" spans="1:13" ht="240" hidden="1">
      <c r="A177" s="181"/>
      <c r="B177" s="180"/>
      <c r="C177" s="19" t="s">
        <v>77</v>
      </c>
      <c r="D177" s="19" t="s">
        <v>76</v>
      </c>
      <c r="E177" s="182"/>
      <c r="F177" s="16">
        <v>417</v>
      </c>
      <c r="G177" s="17"/>
      <c r="H177" s="18">
        <f t="shared" si="5"/>
        <v>0</v>
      </c>
      <c r="I177" s="20"/>
      <c r="J177" s="19"/>
      <c r="K177" s="22"/>
      <c r="L177" s="75"/>
      <c r="M177" s="75"/>
    </row>
    <row r="178" spans="1:13" ht="45" hidden="1">
      <c r="A178" s="181"/>
      <c r="B178" s="180"/>
      <c r="C178" s="19" t="s">
        <v>75</v>
      </c>
      <c r="D178" s="19" t="s">
        <v>74</v>
      </c>
      <c r="E178" s="182"/>
      <c r="F178" s="16">
        <v>418</v>
      </c>
      <c r="G178" s="17"/>
      <c r="H178" s="18">
        <f t="shared" si="5"/>
        <v>0</v>
      </c>
      <c r="I178" s="20"/>
      <c r="J178" s="19"/>
      <c r="K178" s="22"/>
      <c r="L178" s="75"/>
      <c r="M178" s="75"/>
    </row>
    <row r="179" spans="1:13" ht="120" hidden="1">
      <c r="A179" s="181"/>
      <c r="B179" s="180"/>
      <c r="C179" s="19" t="s">
        <v>73</v>
      </c>
      <c r="D179" s="19" t="s">
        <v>72</v>
      </c>
      <c r="E179" s="182"/>
      <c r="F179" s="16">
        <v>419</v>
      </c>
      <c r="G179" s="17"/>
      <c r="H179" s="18">
        <f t="shared" si="5"/>
        <v>0</v>
      </c>
      <c r="I179" s="20"/>
      <c r="J179" s="19"/>
      <c r="K179" s="22"/>
      <c r="L179" s="75"/>
      <c r="M179" s="75"/>
    </row>
    <row r="180" spans="1:13" hidden="1">
      <c r="A180" s="181"/>
      <c r="B180" s="180"/>
      <c r="C180" s="19" t="s">
        <v>71</v>
      </c>
      <c r="D180" s="19"/>
      <c r="E180" s="182"/>
      <c r="F180" s="16">
        <v>420</v>
      </c>
      <c r="G180" s="17"/>
      <c r="H180" s="18">
        <f t="shared" si="5"/>
        <v>0</v>
      </c>
      <c r="I180" s="20"/>
      <c r="J180" s="19"/>
      <c r="K180" s="22"/>
      <c r="L180" s="75"/>
      <c r="M180" s="75"/>
    </row>
    <row r="181" spans="1:13" hidden="1">
      <c r="A181" s="181"/>
      <c r="B181" s="180"/>
      <c r="C181" s="19" t="s">
        <v>70</v>
      </c>
      <c r="D181" s="19"/>
      <c r="E181" s="182"/>
      <c r="F181" s="16">
        <v>421</v>
      </c>
      <c r="G181" s="17"/>
      <c r="H181" s="18">
        <f t="shared" si="5"/>
        <v>0</v>
      </c>
      <c r="I181" s="20"/>
      <c r="J181" s="19"/>
      <c r="K181" s="22"/>
      <c r="L181" s="75"/>
      <c r="M181" s="75"/>
    </row>
    <row r="182" spans="1:13" hidden="1">
      <c r="A182" s="181"/>
      <c r="B182" s="180"/>
      <c r="C182" s="19" t="s">
        <v>69</v>
      </c>
      <c r="D182" s="19"/>
      <c r="E182" s="182"/>
      <c r="F182" s="16">
        <v>422</v>
      </c>
      <c r="G182" s="17"/>
      <c r="H182" s="18">
        <f t="shared" si="5"/>
        <v>0</v>
      </c>
      <c r="I182" s="20"/>
      <c r="J182" s="19"/>
      <c r="K182" s="22"/>
      <c r="L182" s="75"/>
      <c r="M182" s="75"/>
    </row>
    <row r="183" spans="1:13" ht="45" hidden="1">
      <c r="A183" s="181"/>
      <c r="B183" s="180"/>
      <c r="C183" s="19" t="s">
        <v>68</v>
      </c>
      <c r="D183" s="19" t="s">
        <v>67</v>
      </c>
      <c r="E183" s="182"/>
      <c r="F183" s="16">
        <v>423</v>
      </c>
      <c r="G183" s="17"/>
      <c r="H183" s="18">
        <f t="shared" si="5"/>
        <v>0</v>
      </c>
      <c r="I183" s="20"/>
      <c r="J183" s="19"/>
      <c r="K183" s="22"/>
      <c r="L183" s="75"/>
      <c r="M183" s="75"/>
    </row>
    <row r="184" spans="1:13" ht="45" hidden="1">
      <c r="A184" s="181"/>
      <c r="B184" s="180"/>
      <c r="C184" s="19" t="s">
        <v>66</v>
      </c>
      <c r="D184" s="19" t="s">
        <v>65</v>
      </c>
      <c r="E184" s="182"/>
      <c r="F184" s="16">
        <v>424</v>
      </c>
      <c r="G184" s="17"/>
      <c r="H184" s="18">
        <f t="shared" si="5"/>
        <v>0</v>
      </c>
      <c r="I184" s="20"/>
      <c r="J184" s="19"/>
      <c r="K184" s="22"/>
      <c r="L184" s="75"/>
      <c r="M184" s="75"/>
    </row>
    <row r="185" spans="1:13" ht="60" hidden="1">
      <c r="A185" s="181"/>
      <c r="B185" s="180"/>
      <c r="C185" s="19" t="s">
        <v>64</v>
      </c>
      <c r="D185" s="19" t="s">
        <v>63</v>
      </c>
      <c r="E185" s="182"/>
      <c r="F185" s="16">
        <v>425</v>
      </c>
      <c r="G185" s="17"/>
      <c r="H185" s="18">
        <f t="shared" si="5"/>
        <v>0</v>
      </c>
      <c r="I185" s="20"/>
      <c r="J185" s="19"/>
      <c r="K185" s="22"/>
      <c r="L185" s="75"/>
      <c r="M185" s="75"/>
    </row>
    <row r="186" spans="1:13" ht="75" hidden="1">
      <c r="A186" s="181"/>
      <c r="B186" s="180"/>
      <c r="C186" s="19" t="s">
        <v>62</v>
      </c>
      <c r="D186" s="19" t="s">
        <v>61</v>
      </c>
      <c r="E186" s="182"/>
      <c r="F186" s="16">
        <v>426</v>
      </c>
      <c r="G186" s="17"/>
      <c r="H186" s="18">
        <f t="shared" si="5"/>
        <v>0</v>
      </c>
      <c r="I186" s="20"/>
      <c r="J186" s="19"/>
      <c r="K186" s="22"/>
      <c r="L186" s="75"/>
      <c r="M186" s="75"/>
    </row>
    <row r="187" spans="1:13" ht="120" hidden="1">
      <c r="A187" s="181"/>
      <c r="B187" s="180"/>
      <c r="C187" s="19" t="s">
        <v>60</v>
      </c>
      <c r="D187" s="19" t="s">
        <v>59</v>
      </c>
      <c r="E187" s="182"/>
      <c r="F187" s="16">
        <v>427</v>
      </c>
      <c r="G187" s="17"/>
      <c r="H187" s="18">
        <f t="shared" si="5"/>
        <v>0</v>
      </c>
      <c r="I187" s="20"/>
      <c r="J187" s="19"/>
      <c r="K187" s="22"/>
      <c r="L187" s="75"/>
      <c r="M187" s="75"/>
    </row>
    <row r="188" spans="1:13" ht="180" hidden="1">
      <c r="A188" s="181"/>
      <c r="B188" s="180"/>
      <c r="C188" s="19" t="s">
        <v>58</v>
      </c>
      <c r="D188" s="19" t="s">
        <v>57</v>
      </c>
      <c r="E188" s="182"/>
      <c r="F188" s="16">
        <v>428</v>
      </c>
      <c r="G188" s="17"/>
      <c r="H188" s="18">
        <f t="shared" si="5"/>
        <v>0</v>
      </c>
      <c r="I188" s="20"/>
      <c r="J188" s="19"/>
      <c r="K188" s="22"/>
      <c r="L188" s="75"/>
      <c r="M188" s="75"/>
    </row>
    <row r="189" spans="1:13" ht="180" hidden="1">
      <c r="A189" s="181"/>
      <c r="B189" s="180"/>
      <c r="C189" s="19" t="s">
        <v>56</v>
      </c>
      <c r="D189" s="19" t="s">
        <v>55</v>
      </c>
      <c r="E189" s="182"/>
      <c r="F189" s="16">
        <v>430</v>
      </c>
      <c r="G189" s="17"/>
      <c r="H189" s="18">
        <f t="shared" si="5"/>
        <v>0</v>
      </c>
      <c r="I189" s="20"/>
      <c r="J189" s="19"/>
      <c r="K189" s="22"/>
      <c r="L189" s="75"/>
      <c r="M189" s="75"/>
    </row>
    <row r="190" spans="1:13" ht="105" hidden="1">
      <c r="A190" s="181"/>
      <c r="B190" s="180"/>
      <c r="C190" s="19" t="s">
        <v>54</v>
      </c>
      <c r="D190" s="19" t="s">
        <v>53</v>
      </c>
      <c r="E190" s="182"/>
      <c r="F190" s="16">
        <v>431</v>
      </c>
      <c r="G190" s="17"/>
      <c r="H190" s="18">
        <f t="shared" si="5"/>
        <v>0</v>
      </c>
      <c r="I190" s="20"/>
      <c r="J190" s="19"/>
      <c r="K190" s="22"/>
      <c r="L190" s="75"/>
      <c r="M190" s="75"/>
    </row>
    <row r="191" spans="1:13" ht="150" hidden="1">
      <c r="A191" s="181"/>
      <c r="B191" s="180"/>
      <c r="C191" s="19" t="s">
        <v>52</v>
      </c>
      <c r="D191" s="19" t="s">
        <v>51</v>
      </c>
      <c r="E191" s="182"/>
      <c r="F191" s="16">
        <v>432</v>
      </c>
      <c r="G191" s="17"/>
      <c r="H191" s="18">
        <f t="shared" si="5"/>
        <v>0</v>
      </c>
      <c r="I191" s="20"/>
      <c r="J191" s="19"/>
      <c r="K191" s="22"/>
      <c r="L191" s="75"/>
      <c r="M191" s="75"/>
    </row>
    <row r="192" spans="1:13" ht="60" hidden="1">
      <c r="A192" s="181"/>
      <c r="B192" s="180"/>
      <c r="C192" s="19" t="s">
        <v>50</v>
      </c>
      <c r="D192" s="19" t="s">
        <v>49</v>
      </c>
      <c r="E192" s="182"/>
      <c r="F192" s="16">
        <v>433</v>
      </c>
      <c r="G192" s="17"/>
      <c r="H192" s="18">
        <f t="shared" si="5"/>
        <v>0</v>
      </c>
      <c r="I192" s="20"/>
      <c r="J192" s="19"/>
      <c r="K192" s="22"/>
      <c r="L192" s="75"/>
      <c r="M192" s="75"/>
    </row>
    <row r="193" spans="1:13" ht="60" hidden="1">
      <c r="A193" s="181"/>
      <c r="B193" s="180"/>
      <c r="C193" s="19" t="s">
        <v>48</v>
      </c>
      <c r="D193" s="19" t="s">
        <v>47</v>
      </c>
      <c r="E193" s="182"/>
      <c r="F193" s="16">
        <v>434</v>
      </c>
      <c r="G193" s="17"/>
      <c r="H193" s="18">
        <f t="shared" si="5"/>
        <v>0</v>
      </c>
      <c r="I193" s="20"/>
      <c r="J193" s="19"/>
      <c r="K193" s="22"/>
      <c r="L193" s="75"/>
      <c r="M193" s="75"/>
    </row>
    <row r="194" spans="1:13" ht="90" hidden="1">
      <c r="A194" s="181"/>
      <c r="B194" s="180"/>
      <c r="C194" s="19" t="s">
        <v>46</v>
      </c>
      <c r="D194" s="19" t="s">
        <v>45</v>
      </c>
      <c r="E194" s="182"/>
      <c r="F194" s="16">
        <v>435</v>
      </c>
      <c r="G194" s="17"/>
      <c r="H194" s="18">
        <f t="shared" si="5"/>
        <v>0</v>
      </c>
      <c r="I194" s="20"/>
      <c r="J194" s="19"/>
      <c r="K194" s="22"/>
      <c r="L194" s="75"/>
      <c r="M194" s="75"/>
    </row>
    <row r="195" spans="1:13" ht="90" hidden="1">
      <c r="A195" s="181"/>
      <c r="B195" s="180"/>
      <c r="C195" s="19" t="s">
        <v>44</v>
      </c>
      <c r="D195" s="19" t="s">
        <v>43</v>
      </c>
      <c r="E195" s="182"/>
      <c r="F195" s="16">
        <v>436</v>
      </c>
      <c r="G195" s="17"/>
      <c r="H195" s="18">
        <f t="shared" si="5"/>
        <v>0</v>
      </c>
      <c r="I195" s="20"/>
      <c r="J195" s="19"/>
      <c r="K195" s="22"/>
      <c r="L195" s="75"/>
      <c r="M195" s="75"/>
    </row>
    <row r="196" spans="1:13" ht="75" hidden="1">
      <c r="A196" s="181"/>
      <c r="B196" s="180"/>
      <c r="C196" s="19" t="s">
        <v>42</v>
      </c>
      <c r="D196" s="19" t="s">
        <v>41</v>
      </c>
      <c r="E196" s="182"/>
      <c r="F196" s="16">
        <v>437</v>
      </c>
      <c r="G196" s="17"/>
      <c r="H196" s="18">
        <f t="shared" si="5"/>
        <v>0</v>
      </c>
      <c r="I196" s="20"/>
      <c r="J196" s="19"/>
      <c r="K196" s="22"/>
      <c r="L196" s="75"/>
      <c r="M196" s="75"/>
    </row>
    <row r="197" spans="1:13" ht="105" hidden="1">
      <c r="A197" s="181"/>
      <c r="B197" s="180"/>
      <c r="C197" s="19" t="s">
        <v>40</v>
      </c>
      <c r="D197" s="19" t="s">
        <v>39</v>
      </c>
      <c r="E197" s="182"/>
      <c r="F197" s="16">
        <v>438</v>
      </c>
      <c r="G197" s="17"/>
      <c r="H197" s="18">
        <f t="shared" si="5"/>
        <v>0</v>
      </c>
      <c r="I197" s="20"/>
      <c r="J197" s="19"/>
      <c r="K197" s="22"/>
      <c r="L197" s="75"/>
      <c r="M197" s="75"/>
    </row>
    <row r="198" spans="1:13" s="77" customFormat="1" ht="126" hidden="1">
      <c r="A198" s="177" t="s">
        <v>38</v>
      </c>
      <c r="B198" s="36" t="s">
        <v>37</v>
      </c>
      <c r="C198" s="36" t="s">
        <v>36</v>
      </c>
      <c r="D198" s="37" t="s">
        <v>35</v>
      </c>
      <c r="E198" s="38" t="s">
        <v>34</v>
      </c>
      <c r="F198" s="39"/>
      <c r="G198" s="40"/>
      <c r="H198" s="18">
        <f t="shared" si="5"/>
        <v>0</v>
      </c>
      <c r="I198" s="20"/>
      <c r="J198" s="41"/>
      <c r="K198" s="38"/>
      <c r="L198" s="76"/>
      <c r="M198" s="76"/>
    </row>
    <row r="199" spans="1:13" s="77" customFormat="1" ht="173.25" hidden="1">
      <c r="A199" s="177"/>
      <c r="B199" s="36" t="s">
        <v>33</v>
      </c>
      <c r="C199" s="41" t="s">
        <v>32</v>
      </c>
      <c r="D199" s="41" t="s">
        <v>31</v>
      </c>
      <c r="E199" s="38" t="s">
        <v>30</v>
      </c>
      <c r="F199" s="39">
        <v>749</v>
      </c>
      <c r="G199" s="40"/>
      <c r="H199" s="18">
        <f t="shared" si="5"/>
        <v>0</v>
      </c>
      <c r="I199" s="20"/>
      <c r="J199" s="41"/>
      <c r="K199" s="38"/>
      <c r="L199" s="76"/>
      <c r="M199" s="76"/>
    </row>
    <row r="200" spans="1:13" ht="409.5" hidden="1">
      <c r="A200" s="178" t="s">
        <v>29</v>
      </c>
      <c r="B200" s="179" t="s">
        <v>28</v>
      </c>
      <c r="C200" s="19" t="s">
        <v>27</v>
      </c>
      <c r="D200" s="19" t="s">
        <v>26</v>
      </c>
      <c r="E200" s="19" t="s">
        <v>25</v>
      </c>
      <c r="F200" s="16">
        <v>749</v>
      </c>
      <c r="G200" s="17"/>
      <c r="H200" s="18">
        <f t="shared" si="5"/>
        <v>0</v>
      </c>
      <c r="I200" s="20"/>
      <c r="J200" s="19"/>
      <c r="K200" s="22"/>
      <c r="L200" s="75"/>
      <c r="M200" s="75"/>
    </row>
    <row r="201" spans="1:13" ht="180" hidden="1">
      <c r="A201" s="178"/>
      <c r="B201" s="179"/>
      <c r="C201" s="19" t="s">
        <v>24</v>
      </c>
      <c r="D201" s="19" t="s">
        <v>23</v>
      </c>
      <c r="E201" s="19" t="s">
        <v>22</v>
      </c>
      <c r="F201" s="26"/>
      <c r="G201" s="33"/>
      <c r="H201" s="18">
        <f t="shared" si="5"/>
        <v>0</v>
      </c>
      <c r="I201" s="20"/>
      <c r="J201" s="26"/>
      <c r="K201" s="22"/>
      <c r="L201" s="75"/>
      <c r="M201" s="75"/>
    </row>
    <row r="202" spans="1:13" ht="195" hidden="1">
      <c r="A202" s="178"/>
      <c r="B202" s="179"/>
      <c r="C202" s="19" t="s">
        <v>21</v>
      </c>
      <c r="D202" s="19" t="s">
        <v>20</v>
      </c>
      <c r="E202" s="19" t="s">
        <v>19</v>
      </c>
      <c r="F202" s="26"/>
      <c r="G202" s="33"/>
      <c r="H202" s="18">
        <f t="shared" si="5"/>
        <v>0</v>
      </c>
      <c r="I202" s="20"/>
      <c r="J202" s="26"/>
      <c r="K202" s="22"/>
      <c r="L202" s="75"/>
      <c r="M202" s="75"/>
    </row>
    <row r="203" spans="1:13" ht="225" hidden="1">
      <c r="A203" s="178"/>
      <c r="B203" s="179"/>
      <c r="C203" s="19" t="s">
        <v>18</v>
      </c>
      <c r="D203" s="19" t="s">
        <v>17</v>
      </c>
      <c r="E203" s="19" t="s">
        <v>16</v>
      </c>
      <c r="F203" s="26"/>
      <c r="G203" s="33"/>
      <c r="H203" s="18">
        <f t="shared" si="5"/>
        <v>0</v>
      </c>
      <c r="I203" s="20"/>
      <c r="J203" s="26"/>
      <c r="K203" s="22"/>
      <c r="L203" s="75"/>
      <c r="M203" s="75"/>
    </row>
    <row r="204" spans="1:13" ht="135" hidden="1">
      <c r="A204" s="178"/>
      <c r="B204" s="179"/>
      <c r="C204" s="19" t="s">
        <v>15</v>
      </c>
      <c r="D204" s="19" t="s">
        <v>14</v>
      </c>
      <c r="E204" s="19" t="s">
        <v>13</v>
      </c>
      <c r="F204" s="26"/>
      <c r="G204" s="33"/>
      <c r="H204" s="18">
        <f t="shared" si="5"/>
        <v>0</v>
      </c>
      <c r="I204" s="20"/>
      <c r="J204" s="26"/>
      <c r="K204" s="22"/>
      <c r="L204" s="75"/>
      <c r="M204" s="75"/>
    </row>
    <row r="206" spans="1:13" hidden="1">
      <c r="A206" s="42" t="str">
        <f>B2</f>
        <v>SECRETARÍA JURIDICA</v>
      </c>
    </row>
    <row r="207" spans="1:13" ht="31.5" hidden="1">
      <c r="A207" s="49" t="s">
        <v>12</v>
      </c>
      <c r="B207" s="50" t="s">
        <v>11</v>
      </c>
      <c r="C207" s="51" t="s">
        <v>10</v>
      </c>
    </row>
    <row r="208" spans="1:13" ht="39.950000000000003" hidden="1" customHeight="1">
      <c r="A208" s="52" t="s">
        <v>9</v>
      </c>
      <c r="B208" s="53">
        <f>I8</f>
        <v>0</v>
      </c>
      <c r="C208" s="54" t="str">
        <f>CONCATENATE(J8," 2- ",J9," 3- ",J10," 4- ",J11," 5- ",J13," 6- ",J14," 7- ",J15," 8- ",J16)</f>
        <v xml:space="preserve">no se evidencio la publicación de los mecanismos de contacto 2-  3-  4-  5-  6-  7-  8- </v>
      </c>
    </row>
    <row r="209" spans="1:8" ht="33" hidden="1" customHeight="1">
      <c r="A209" s="52" t="s">
        <v>8</v>
      </c>
      <c r="B209" s="53">
        <f>I22</f>
        <v>0.4</v>
      </c>
      <c r="C209" s="54" t="str">
        <f>CONCATENATE(J22," 2- ",J23," 3- ",J24," 4- ",J25," 5- ",J26," 6- ",J27," 7- ",J28," 8- ",J29," 9- ",J30," 10- ",J31)</f>
        <v xml:space="preserve">no se  observan datos abiertos 2-  3-  4-  5-  6-  7-  8-  9-  10- </v>
      </c>
      <c r="E209" s="55" t="s">
        <v>429</v>
      </c>
      <c r="F209" s="55"/>
      <c r="G209" s="56">
        <f>COUNTIF($G$8:$G$154,"SI")</f>
        <v>18</v>
      </c>
      <c r="H209" s="57">
        <f>(G209*100%)/$G$213</f>
        <v>0.21176470588235294</v>
      </c>
    </row>
    <row r="210" spans="1:8" ht="39.950000000000003" hidden="1" customHeight="1">
      <c r="A210" s="52" t="s">
        <v>7</v>
      </c>
      <c r="B210" s="53">
        <f>I32</f>
        <v>0.53125</v>
      </c>
      <c r="C210" s="54" t="str">
        <f>CONCATENATE(J32," 2- ",J33," 3- ",J34," 4- ",J35," 5- ",J36," 6- ",J37," 7- ",J39," 8- ",J40," 9- ",J41," 10- ",J42," 11- ",J43," 12- ",J44," 13- ",J45," 14- ",J46," 15- ",J47," 16- ",J48," 17- ",J49," 18- ",J50," 19- ",J51," 20- ",J52)</f>
        <v xml:space="preserve">No se observa la actualización del decreto 437 del 25 de septiembre de 2020 2- No se observo la actualización de las funciones, ya que no coinciden con la del decreto 437 del 25 de septiembre de 2020 3- No se evidencio la publicación del mapa de proceso y la caracterización del proceso 4-  5-  6-  7-  8- No se observo el enlace con el Sistema de Información de Empleo Público – SIGEP, para cumplir con este ítem además el SIGEP debe estar actualizado 9-  10-  11-  12-  13-  14-  15-  16-  17-  18-  19-  20- </v>
      </c>
      <c r="E210" s="55" t="s">
        <v>405</v>
      </c>
      <c r="F210" s="55"/>
      <c r="G210" s="56">
        <f>COUNTIF($G$8:$G$154,"NO")</f>
        <v>59</v>
      </c>
      <c r="H210" s="57">
        <f t="shared" ref="H210:H212" si="6">(G210*100%)/$G$213</f>
        <v>0.69411764705882351</v>
      </c>
    </row>
    <row r="211" spans="1:8" ht="27.95" hidden="1" customHeight="1">
      <c r="A211" s="52" t="s">
        <v>6</v>
      </c>
      <c r="B211" s="53">
        <f>I54</f>
        <v>0.5</v>
      </c>
      <c r="C211" s="54" t="str">
        <f>CONCATENATE(J54," 2- ",J62," 3- ",J63," 4- ",J65)</f>
        <v xml:space="preserve"> 2- No se observo la normatividad emitida y la que esta vinculada al proceso del cual la entidad es líder 3-  4- </v>
      </c>
      <c r="E211" s="55" t="s">
        <v>430</v>
      </c>
      <c r="F211" s="55"/>
      <c r="G211" s="56">
        <f>COUNTIF($G$8:$G$154,"PARCIAL")</f>
        <v>3</v>
      </c>
      <c r="H211" s="57">
        <f t="shared" si="6"/>
        <v>3.5294117647058823E-2</v>
      </c>
    </row>
    <row r="212" spans="1:8" ht="26.1" hidden="1" customHeight="1">
      <c r="A212" s="52" t="s">
        <v>5</v>
      </c>
      <c r="B212" s="53">
        <f>I83</f>
        <v>0</v>
      </c>
      <c r="C212" s="54" t="str">
        <f>CONCATENATE(" 1- ",J83)</f>
        <v xml:space="preserve"> 1- No se evidencio información sobre los programas o proyectos en los cuales la entidad haga parte</v>
      </c>
      <c r="E212" s="55" t="s">
        <v>431</v>
      </c>
      <c r="F212" s="55"/>
      <c r="G212" s="56">
        <f>COUNTIF($G$8:$G$154,"NO APLICA")</f>
        <v>5</v>
      </c>
      <c r="H212" s="57">
        <f t="shared" si="6"/>
        <v>5.8823529411764705E-2</v>
      </c>
    </row>
    <row r="213" spans="1:8" ht="27" hidden="1" customHeight="1">
      <c r="A213" s="52" t="s">
        <v>4</v>
      </c>
      <c r="B213" s="53">
        <f>I90</f>
        <v>0.33333333333333331</v>
      </c>
      <c r="C213" s="54" t="str">
        <f>CONCATENATE(J90," 2- ",J92," 3- ",J93," 4- ",J94," 5- ",J95," 6- ",J96," 7- ",J97," 8- ",J101)</f>
        <v xml:space="preserve"> 2-  3- No se evidencio la publicación de los informes 4- No se evidencio la publicación de los informes 5-  6-  7- No se evidencio la publicación de los informes 8- </v>
      </c>
      <c r="E213" s="58">
        <v>87</v>
      </c>
      <c r="F213" s="26"/>
      <c r="G213" s="59">
        <f>SUM(G209:G212)</f>
        <v>85</v>
      </c>
      <c r="H213" s="60"/>
    </row>
    <row r="214" spans="1:8" ht="27.95" hidden="1" customHeight="1">
      <c r="A214" s="52" t="s">
        <v>3</v>
      </c>
      <c r="B214" s="53">
        <f>I107</f>
        <v>1</v>
      </c>
      <c r="C214" s="54" t="str">
        <f>CONCATENATE(J107," 2- ",J108," 3- ",J110)</f>
        <v xml:space="preserve"> 2-  3- </v>
      </c>
      <c r="E214" s="61"/>
      <c r="F214" s="61"/>
      <c r="G214" s="59">
        <f>E213-G213</f>
        <v>2</v>
      </c>
      <c r="H214" s="60"/>
    </row>
    <row r="215" spans="1:8" ht="26.1" hidden="1" customHeight="1">
      <c r="A215" s="52" t="s">
        <v>2</v>
      </c>
      <c r="B215" s="53">
        <f>I111</f>
        <v>0</v>
      </c>
      <c r="C215" s="54" t="str">
        <f>CONCATENATE(J111," 2- ",J112," 3- ",J113," 4- ",J114," 5- ",J115)</f>
        <v xml:space="preserve">No se observa información de los servicios que presta 2-  3-  4-  5- </v>
      </c>
      <c r="E215" s="62">
        <v>1</v>
      </c>
      <c r="G215" s="63"/>
    </row>
    <row r="216" spans="1:8" ht="39.950000000000003" hidden="1" customHeight="1">
      <c r="A216" s="52" t="s">
        <v>1</v>
      </c>
      <c r="B216" s="53">
        <f>I116</f>
        <v>0</v>
      </c>
      <c r="C216" s="54" t="str">
        <f>CONCATENATE(J117," 2- ",J120," 3- ",J121," - ",J122," 4- ",J123," - ",J124," 5- ",J125," 6- ",J126," 10- ",J127," 7- ",J130," 3- ",J131," 8- ",J132," 9- ",J133," 10- ",J134," 11- ",J135," 12- ",J136," 13- ",J137," 14- ",J139," 15- ",J140," 16- ",J141," 17- ",J142," 18- ",J143," 19- ",J146," 20- ",J147," 21- ",J148," 22- ",J149," 23- ",J150," 24- ",J151," 25- ",J152," 26- ",J153," 27- ",J154)</f>
        <v xml:space="preserve">El Índice de información Clasificada y Reservada es el inventario de la información pública generada, obtenida, adquirida o controlada por la entidad con las características, no se observo la publicación de este registro de activos 2-  3-  -  4-  -  5-  6-  10- El Índice de información Clasificada y Reservada es el inventario de la información pública generada, obtenida, adquirida o controlada por la entidad con las características, no se observo la publicación de este índice 7-  3-  8-  9-  10-  11-  12-  13-  14-  15-  16-  17-  18- El Índice de información Clasificada y Reservada es el inventario de la información pública generada, obtenida, adquirida o controlada por la entidad con las características, no se observo la publicación de este esquema de publicación de información
 19-  20-  21-  22-  23-  24-  25-  26-  27- </v>
      </c>
      <c r="E216" s="62">
        <f>B217</f>
        <v>0.30717592592592591</v>
      </c>
      <c r="F216" s="64"/>
      <c r="G216" s="65">
        <f>E215-E216</f>
        <v>0.69282407407407409</v>
      </c>
    </row>
    <row r="217" spans="1:8" ht="15.75" hidden="1">
      <c r="A217" s="66" t="s">
        <v>0</v>
      </c>
      <c r="B217" s="67">
        <f>AVERAGE(B208:B216)</f>
        <v>0.30717592592592591</v>
      </c>
      <c r="C217" s="67"/>
    </row>
  </sheetData>
  <sheetProtection algorithmName="SHA-512" hashValue="ZEHPdcaTzJ0BK8G1Ieqlgza65146DGy+MPwcnzcly2Aiq/xYZ5edGRACkpHZcgoNBwL6A+wRNg93aG61sBzTGw==" saltValue="4VZVngtJ0HvxF8GJlSXo8w==" spinCount="100000" sheet="1" objects="1" scenarios="1"/>
  <mergeCells count="129">
    <mergeCell ref="A198:A199"/>
    <mergeCell ref="A200:A204"/>
    <mergeCell ref="B200:B204"/>
    <mergeCell ref="J8:J16"/>
    <mergeCell ref="K8:K16"/>
    <mergeCell ref="K40:K50"/>
    <mergeCell ref="J40:J50"/>
    <mergeCell ref="K62:K63"/>
    <mergeCell ref="J62:J63"/>
    <mergeCell ref="J107:J108"/>
    <mergeCell ref="B161:B162"/>
    <mergeCell ref="E161:E162"/>
    <mergeCell ref="B164:B169"/>
    <mergeCell ref="E164:E169"/>
    <mergeCell ref="A170:A197"/>
    <mergeCell ref="B171:B197"/>
    <mergeCell ref="E171:E174"/>
    <mergeCell ref="E176:E197"/>
    <mergeCell ref="B155:B156"/>
    <mergeCell ref="E155:E156"/>
    <mergeCell ref="A116:A169"/>
    <mergeCell ref="J117:J126"/>
    <mergeCell ref="K117:K126"/>
    <mergeCell ref="J90:J92"/>
    <mergeCell ref="L127:L142"/>
    <mergeCell ref="B157:B158"/>
    <mergeCell ref="E157:E158"/>
    <mergeCell ref="M127:M142"/>
    <mergeCell ref="B143:B154"/>
    <mergeCell ref="E143:E154"/>
    <mergeCell ref="G143:G144"/>
    <mergeCell ref="H143:H144"/>
    <mergeCell ref="J143:J154"/>
    <mergeCell ref="K143:K154"/>
    <mergeCell ref="L143:L154"/>
    <mergeCell ref="M143:M154"/>
    <mergeCell ref="I116:I154"/>
    <mergeCell ref="B117:B126"/>
    <mergeCell ref="E117:E126"/>
    <mergeCell ref="G117:G118"/>
    <mergeCell ref="H117:H118"/>
    <mergeCell ref="L117:L126"/>
    <mergeCell ref="B159:B160"/>
    <mergeCell ref="E159:E160"/>
    <mergeCell ref="A107:A110"/>
    <mergeCell ref="I107:I110"/>
    <mergeCell ref="L107:L110"/>
    <mergeCell ref="M107:M110"/>
    <mergeCell ref="A111:A115"/>
    <mergeCell ref="B111:B115"/>
    <mergeCell ref="E111:E115"/>
    <mergeCell ref="G111:G112"/>
    <mergeCell ref="H111:H112"/>
    <mergeCell ref="I111:I115"/>
    <mergeCell ref="L111:L115"/>
    <mergeCell ref="M111:M115"/>
    <mergeCell ref="K107:K108"/>
    <mergeCell ref="J111:J115"/>
    <mergeCell ref="K111:K115"/>
    <mergeCell ref="M117:M126"/>
    <mergeCell ref="B127:B142"/>
    <mergeCell ref="E127:E142"/>
    <mergeCell ref="G127:G128"/>
    <mergeCell ref="H127:H128"/>
    <mergeCell ref="J127:J142"/>
    <mergeCell ref="K127:K142"/>
    <mergeCell ref="L90:L101"/>
    <mergeCell ref="M90:M101"/>
    <mergeCell ref="B96:B97"/>
    <mergeCell ref="E96:E97"/>
    <mergeCell ref="B98:B100"/>
    <mergeCell ref="E98:E100"/>
    <mergeCell ref="A90:A106"/>
    <mergeCell ref="B90:B94"/>
    <mergeCell ref="E90:E94"/>
    <mergeCell ref="G90:G92"/>
    <mergeCell ref="H90:H92"/>
    <mergeCell ref="I90:I101"/>
    <mergeCell ref="B102:B106"/>
    <mergeCell ref="E102:E106"/>
    <mergeCell ref="K90:K92"/>
    <mergeCell ref="A66:A89"/>
    <mergeCell ref="B66:B73"/>
    <mergeCell ref="E66:E73"/>
    <mergeCell ref="B74:B82"/>
    <mergeCell ref="E74:E82"/>
    <mergeCell ref="J75:J82"/>
    <mergeCell ref="B85:B88"/>
    <mergeCell ref="E85:E88"/>
    <mergeCell ref="A54:A65"/>
    <mergeCell ref="B54:B61"/>
    <mergeCell ref="E54:E61"/>
    <mergeCell ref="I54:I65"/>
    <mergeCell ref="A32:A53"/>
    <mergeCell ref="I32:I52"/>
    <mergeCell ref="L32:L52"/>
    <mergeCell ref="M32:M52"/>
    <mergeCell ref="B35:B37"/>
    <mergeCell ref="E35:E37"/>
    <mergeCell ref="B39:B50"/>
    <mergeCell ref="E39:E50"/>
    <mergeCell ref="G40:G41"/>
    <mergeCell ref="H40:H41"/>
    <mergeCell ref="L22:L31"/>
    <mergeCell ref="M22:M31"/>
    <mergeCell ref="L8:L16"/>
    <mergeCell ref="M8:M16"/>
    <mergeCell ref="B13:B16"/>
    <mergeCell ref="E13:E16"/>
    <mergeCell ref="B17:B20"/>
    <mergeCell ref="E17:E20"/>
    <mergeCell ref="L54:L65"/>
    <mergeCell ref="M54:M65"/>
    <mergeCell ref="B62:B64"/>
    <mergeCell ref="E62:E64"/>
    <mergeCell ref="J22:J23"/>
    <mergeCell ref="K22:K23"/>
    <mergeCell ref="A1:J1"/>
    <mergeCell ref="A5:C5"/>
    <mergeCell ref="G5:I5"/>
    <mergeCell ref="J5:J6"/>
    <mergeCell ref="A7:A21"/>
    <mergeCell ref="B8:B12"/>
    <mergeCell ref="E8:E12"/>
    <mergeCell ref="I8:I16"/>
    <mergeCell ref="A22:A31"/>
    <mergeCell ref="B22:B23"/>
    <mergeCell ref="E22:E23"/>
    <mergeCell ref="I22:I31"/>
  </mergeCells>
  <hyperlinks>
    <hyperlink ref="K27" r:id="rId1"/>
    <hyperlink ref="K28" r:id="rId2"/>
    <hyperlink ref="K33" r:id="rId3"/>
    <hyperlink ref="K32" r:id="rId4"/>
    <hyperlink ref="K35" r:id="rId5"/>
    <hyperlink ref="K38" r:id="rId6"/>
    <hyperlink ref="K39" r:id="rId7"/>
    <hyperlink ref="K40" r:id="rId8"/>
    <hyperlink ref="K107" r:id="rId9" display="http://www.cundinamarca.gov.co/Home/SecretariasEntidades.gc/Secretariajuridica/SecretariajuridicaDespliegue/asquienessomos_contenidos/csecjuridica_estructura%20organica/!ut/p/z1/lZBBbsIwEEWvwgWQx0la0mVCg0MCpQqCpt5ElnGDEdjUdrro6TGIBVWl0M5uRu__mfmIohpRxb5ky5zUiu19_04fmxKTDOcRfoGszCCZFGkc4iWOkgi9XQD4UQmkVZCGAGQRIPp__a3T3_Q9AO23L-4t8AkEZj6et4gemdsOpfrQqGb2s5NCCWv1QduGa-WEkhttUc2t4LvOyI3krBHWmY67zrCBNi1TfuZPppelYRz7hAAXMCmeIYnhFVf4KVhXo18AOQOkzEeLkABMH65AX-z3Hj8eVqv6e5aDnLYnuhJDdw!!/?1dmy&amp;current=true&amp;urile=wcm%3apath%3a%2Funidad_aegrd%2Fcontenido%2Fascentrodoc_contenidos%2Fcontratacion%2Findex"/>
    <hyperlink ref="K31" r:id="rId10"/>
    <hyperlink ref="K110" r:id="rId11"/>
    <hyperlink ref="K90" r:id="rId12"/>
    <hyperlink ref="K96" r:id="rId13"/>
    <hyperlink ref="K26" r:id="rId14"/>
    <hyperlink ref="K62" r:id="rId15"/>
  </hyperlinks>
  <pageMargins left="0.7" right="0.7" top="0.75" bottom="0.75" header="0.51180555555555496" footer="0.51180555555555496"/>
  <pageSetup firstPageNumber="0" orientation="portrait" horizontalDpi="300" verticalDpi="300" r:id="rId16"/>
  <tableParts count="1">
    <tablePart r:id="rId17"/>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Lista!$A$1:$A$4</xm:f>
          </x14:formula1>
          <xm:sqref>G8:G154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zoomScaleNormal="100" workbookViewId="0">
      <pane xSplit="2" ySplit="7" topLeftCell="C8" activePane="bottomRight" state="frozen"/>
      <selection pane="topRight" activeCell="C1" sqref="C1"/>
      <selection pane="bottomLeft" activeCell="A8" sqref="A8"/>
      <selection pane="bottomRight" activeCell="L8" sqref="L8:L16"/>
    </sheetView>
  </sheetViews>
  <sheetFormatPr baseColWidth="10" defaultColWidth="9.140625" defaultRowHeight="15"/>
  <cols>
    <col min="1" max="1" width="31.7109375" style="42" customWidth="1"/>
    <col min="2" max="2" width="19.7109375" style="43" customWidth="1"/>
    <col min="3" max="3" width="38.7109375" style="43" customWidth="1"/>
    <col min="4" max="4" width="41" style="43" customWidth="1"/>
    <col min="5" max="5" width="13.7109375" style="43" customWidth="1"/>
    <col min="6" max="6" width="11.42578125" style="43" hidden="1" customWidth="1"/>
    <col min="7" max="7" width="12.85546875" style="44" customWidth="1"/>
    <col min="8" max="8" width="13" style="45" customWidth="1"/>
    <col min="9" max="9" width="12.7109375" style="46" customWidth="1"/>
    <col min="10" max="10" width="46.28515625" style="43" customWidth="1"/>
    <col min="11" max="11" width="37.28515625" style="47" customWidth="1"/>
    <col min="12" max="12" width="31" style="9" customWidth="1"/>
    <col min="13" max="13" width="54.140625" style="9" customWidth="1"/>
    <col min="14" max="16384" width="9.140625" style="9"/>
  </cols>
  <sheetData>
    <row r="1" spans="1:13" ht="15" customHeight="1">
      <c r="A1" s="205" t="s">
        <v>428</v>
      </c>
      <c r="B1" s="205"/>
      <c r="C1" s="205"/>
      <c r="D1" s="205"/>
      <c r="E1" s="205"/>
      <c r="F1" s="205"/>
      <c r="G1" s="205"/>
      <c r="H1" s="205"/>
      <c r="I1" s="205"/>
      <c r="J1" s="205"/>
    </row>
    <row r="2" spans="1:13" ht="15.75">
      <c r="A2" s="78" t="s">
        <v>427</v>
      </c>
      <c r="B2" s="79" t="s">
        <v>900</v>
      </c>
      <c r="C2" s="106"/>
    </row>
    <row r="3" spans="1:13" ht="15.75" hidden="1" customHeight="1">
      <c r="A3" s="78" t="s">
        <v>426</v>
      </c>
      <c r="B3" s="80"/>
      <c r="C3" s="80"/>
      <c r="D3" s="80"/>
    </row>
    <row r="4" spans="1:13">
      <c r="A4" s="42" t="s">
        <v>425</v>
      </c>
      <c r="B4" s="81">
        <v>44351</v>
      </c>
    </row>
    <row r="5" spans="1:13" ht="15.95" customHeight="1">
      <c r="A5" s="271" t="s">
        <v>424</v>
      </c>
      <c r="B5" s="272"/>
      <c r="C5" s="273"/>
      <c r="D5" s="11" t="s">
        <v>423</v>
      </c>
      <c r="E5" s="11" t="s">
        <v>422</v>
      </c>
      <c r="F5" s="11" t="s">
        <v>421</v>
      </c>
      <c r="G5" s="274" t="s">
        <v>420</v>
      </c>
      <c r="H5" s="275"/>
      <c r="I5" s="276"/>
      <c r="J5" s="208" t="s">
        <v>419</v>
      </c>
      <c r="K5" s="12" t="s">
        <v>418</v>
      </c>
      <c r="L5" s="73" t="s">
        <v>417</v>
      </c>
      <c r="M5" s="73" t="s">
        <v>416</v>
      </c>
    </row>
    <row r="6" spans="1:13" ht="15.95" customHeight="1">
      <c r="A6" s="11" t="s">
        <v>12</v>
      </c>
      <c r="B6" s="11" t="s">
        <v>415</v>
      </c>
      <c r="C6" s="11" t="s">
        <v>414</v>
      </c>
      <c r="D6" s="11"/>
      <c r="E6" s="11"/>
      <c r="F6" s="11"/>
      <c r="G6" s="13" t="s">
        <v>413</v>
      </c>
      <c r="H6" s="14" t="s">
        <v>412</v>
      </c>
      <c r="I6" s="12" t="s">
        <v>411</v>
      </c>
      <c r="J6" s="209"/>
      <c r="K6" s="86"/>
      <c r="L6" s="74"/>
      <c r="M6" s="74"/>
    </row>
    <row r="7" spans="1:13" s="84" customFormat="1" ht="30" hidden="1" customHeight="1">
      <c r="A7" s="265" t="s">
        <v>410</v>
      </c>
      <c r="B7" s="83" t="s">
        <v>409</v>
      </c>
      <c r="C7" s="83" t="s">
        <v>408</v>
      </c>
      <c r="D7" s="83" t="s">
        <v>407</v>
      </c>
      <c r="E7" s="83" t="s">
        <v>406</v>
      </c>
      <c r="F7" s="87">
        <v>353</v>
      </c>
      <c r="G7" s="88" t="s">
        <v>405</v>
      </c>
      <c r="H7" s="89">
        <f t="shared" ref="H7:H37" si="0">IF(G7="SI",1,IF(G7="PARCIAL",0.5,IF(G7="NO APLICA","",0)))</f>
        <v>0</v>
      </c>
      <c r="I7" s="20"/>
      <c r="J7" s="83"/>
      <c r="K7" s="92"/>
      <c r="L7" s="85"/>
      <c r="M7" s="85"/>
    </row>
    <row r="8" spans="1:13" s="84" customFormat="1" ht="30" customHeight="1">
      <c r="A8" s="266"/>
      <c r="B8" s="221" t="s">
        <v>404</v>
      </c>
      <c r="C8" s="83" t="s">
        <v>403</v>
      </c>
      <c r="D8" s="83" t="s">
        <v>402</v>
      </c>
      <c r="E8" s="221" t="s">
        <v>337</v>
      </c>
      <c r="F8" s="87">
        <v>200</v>
      </c>
      <c r="G8" s="88" t="s">
        <v>429</v>
      </c>
      <c r="H8" s="89">
        <f t="shared" si="0"/>
        <v>1</v>
      </c>
      <c r="I8" s="184">
        <f>AVERAGE(H8,H9,H10,H13,H15,H16)</f>
        <v>1</v>
      </c>
      <c r="J8" s="83"/>
      <c r="K8" s="107" t="s">
        <v>850</v>
      </c>
      <c r="L8" s="218"/>
      <c r="M8" s="218"/>
    </row>
    <row r="9" spans="1:13" s="84" customFormat="1" ht="80.099999999999994" customHeight="1">
      <c r="A9" s="266"/>
      <c r="B9" s="222"/>
      <c r="C9" s="83" t="s">
        <v>401</v>
      </c>
      <c r="D9" s="83" t="s">
        <v>400</v>
      </c>
      <c r="E9" s="222"/>
      <c r="F9" s="87">
        <v>201</v>
      </c>
      <c r="G9" s="88" t="s">
        <v>429</v>
      </c>
      <c r="H9" s="89">
        <f t="shared" si="0"/>
        <v>1</v>
      </c>
      <c r="I9" s="184"/>
      <c r="J9" s="83"/>
      <c r="K9" s="91" t="s">
        <v>850</v>
      </c>
      <c r="L9" s="219"/>
      <c r="M9" s="219"/>
    </row>
    <row r="10" spans="1:13" s="84" customFormat="1" ht="80.099999999999994" customHeight="1">
      <c r="A10" s="266"/>
      <c r="B10" s="222"/>
      <c r="C10" s="83" t="s">
        <v>399</v>
      </c>
      <c r="D10" s="83"/>
      <c r="E10" s="222"/>
      <c r="F10" s="87">
        <v>202</v>
      </c>
      <c r="G10" s="88" t="s">
        <v>429</v>
      </c>
      <c r="H10" s="89">
        <f t="shared" si="0"/>
        <v>1</v>
      </c>
      <c r="I10" s="184"/>
      <c r="J10" s="83"/>
      <c r="K10" s="91" t="s">
        <v>850</v>
      </c>
      <c r="L10" s="219"/>
      <c r="M10" s="219"/>
    </row>
    <row r="11" spans="1:13" s="84" customFormat="1" ht="15" hidden="1" customHeight="1">
      <c r="A11" s="266"/>
      <c r="B11" s="222"/>
      <c r="C11" s="83" t="s">
        <v>398</v>
      </c>
      <c r="D11" s="83" t="s">
        <v>397</v>
      </c>
      <c r="E11" s="222"/>
      <c r="F11" s="87">
        <v>203</v>
      </c>
      <c r="G11" s="88"/>
      <c r="H11" s="89">
        <f t="shared" si="0"/>
        <v>0</v>
      </c>
      <c r="I11" s="184"/>
      <c r="J11" s="83"/>
      <c r="K11" s="92"/>
      <c r="L11" s="219"/>
      <c r="M11" s="219"/>
    </row>
    <row r="12" spans="1:13" s="84" customFormat="1" ht="90" hidden="1" customHeight="1">
      <c r="A12" s="266"/>
      <c r="B12" s="223"/>
      <c r="C12" s="83" t="s">
        <v>396</v>
      </c>
      <c r="D12" s="83" t="s">
        <v>395</v>
      </c>
      <c r="E12" s="223"/>
      <c r="F12" s="87">
        <v>204</v>
      </c>
      <c r="G12" s="88"/>
      <c r="H12" s="89">
        <f t="shared" si="0"/>
        <v>0</v>
      </c>
      <c r="I12" s="184"/>
      <c r="J12" s="83"/>
      <c r="K12" s="92"/>
      <c r="L12" s="219"/>
      <c r="M12" s="219"/>
    </row>
    <row r="13" spans="1:13" s="84" customFormat="1" ht="15" customHeight="1">
      <c r="A13" s="266"/>
      <c r="B13" s="221" t="s">
        <v>394</v>
      </c>
      <c r="C13" s="83" t="s">
        <v>393</v>
      </c>
      <c r="D13" s="83" t="s">
        <v>392</v>
      </c>
      <c r="E13" s="221" t="s">
        <v>391</v>
      </c>
      <c r="F13" s="87">
        <v>205</v>
      </c>
      <c r="G13" s="88" t="s">
        <v>429</v>
      </c>
      <c r="H13" s="89">
        <f t="shared" si="0"/>
        <v>1</v>
      </c>
      <c r="I13" s="184"/>
      <c r="J13" s="83"/>
      <c r="K13" s="91" t="s">
        <v>850</v>
      </c>
      <c r="L13" s="219"/>
      <c r="M13" s="219"/>
    </row>
    <row r="14" spans="1:13" s="84" customFormat="1" ht="60" hidden="1" customHeight="1">
      <c r="A14" s="266"/>
      <c r="B14" s="222"/>
      <c r="C14" s="83" t="s">
        <v>390</v>
      </c>
      <c r="D14" s="83" t="s">
        <v>389</v>
      </c>
      <c r="E14" s="222"/>
      <c r="F14" s="87">
        <v>206</v>
      </c>
      <c r="G14" s="88"/>
      <c r="H14" s="89">
        <f t="shared" si="0"/>
        <v>0</v>
      </c>
      <c r="I14" s="184"/>
      <c r="J14" s="83"/>
      <c r="K14" s="92"/>
      <c r="L14" s="219"/>
      <c r="M14" s="219"/>
    </row>
    <row r="15" spans="1:13" s="84" customFormat="1" ht="80.099999999999994" customHeight="1">
      <c r="A15" s="266"/>
      <c r="B15" s="222"/>
      <c r="C15" s="83" t="s">
        <v>388</v>
      </c>
      <c r="D15" s="83"/>
      <c r="E15" s="222"/>
      <c r="F15" s="87">
        <v>207</v>
      </c>
      <c r="G15" s="88" t="s">
        <v>429</v>
      </c>
      <c r="H15" s="89">
        <f t="shared" si="0"/>
        <v>1</v>
      </c>
      <c r="I15" s="184"/>
      <c r="J15" s="83"/>
      <c r="K15" s="91" t="s">
        <v>850</v>
      </c>
      <c r="L15" s="219"/>
      <c r="M15" s="219"/>
    </row>
    <row r="16" spans="1:13" s="84" customFormat="1" ht="45">
      <c r="A16" s="266"/>
      <c r="B16" s="223"/>
      <c r="C16" s="83" t="s">
        <v>387</v>
      </c>
      <c r="D16" s="83" t="s">
        <v>386</v>
      </c>
      <c r="E16" s="223"/>
      <c r="F16" s="87">
        <v>208</v>
      </c>
      <c r="G16" s="88" t="s">
        <v>431</v>
      </c>
      <c r="H16" s="89" t="str">
        <f t="shared" si="0"/>
        <v/>
      </c>
      <c r="I16" s="184"/>
      <c r="J16" s="83" t="s">
        <v>849</v>
      </c>
      <c r="K16" s="92"/>
      <c r="L16" s="220"/>
      <c r="M16" s="220"/>
    </row>
    <row r="17" spans="1:13" s="84" customFormat="1" ht="30" hidden="1" customHeight="1">
      <c r="A17" s="266"/>
      <c r="B17" s="221" t="s">
        <v>385</v>
      </c>
      <c r="C17" s="83" t="s">
        <v>384</v>
      </c>
      <c r="D17" s="83"/>
      <c r="E17" s="221" t="s">
        <v>383</v>
      </c>
      <c r="F17" s="87">
        <v>209</v>
      </c>
      <c r="G17" s="88"/>
      <c r="H17" s="89">
        <f t="shared" si="0"/>
        <v>0</v>
      </c>
      <c r="I17" s="20"/>
      <c r="J17" s="83"/>
      <c r="K17" s="92"/>
      <c r="L17" s="85"/>
      <c r="M17" s="85"/>
    </row>
    <row r="18" spans="1:13" s="84" customFormat="1" ht="30" hidden="1" customHeight="1">
      <c r="A18" s="266"/>
      <c r="B18" s="222"/>
      <c r="C18" s="83" t="s">
        <v>382</v>
      </c>
      <c r="D18" s="83"/>
      <c r="E18" s="222"/>
      <c r="F18" s="87">
        <v>210</v>
      </c>
      <c r="G18" s="88"/>
      <c r="H18" s="89">
        <f t="shared" si="0"/>
        <v>0</v>
      </c>
      <c r="I18" s="20"/>
      <c r="J18" s="83"/>
      <c r="K18" s="92"/>
      <c r="L18" s="85"/>
      <c r="M18" s="85"/>
    </row>
    <row r="19" spans="1:13" s="84" customFormat="1" ht="30" hidden="1" customHeight="1">
      <c r="A19" s="266"/>
      <c r="B19" s="222"/>
      <c r="C19" s="83" t="s">
        <v>381</v>
      </c>
      <c r="D19" s="83"/>
      <c r="E19" s="222"/>
      <c r="F19" s="87">
        <v>211</v>
      </c>
      <c r="G19" s="88"/>
      <c r="H19" s="89">
        <f t="shared" si="0"/>
        <v>0</v>
      </c>
      <c r="I19" s="20"/>
      <c r="J19" s="83"/>
      <c r="K19" s="92"/>
      <c r="L19" s="85"/>
      <c r="M19" s="85"/>
    </row>
    <row r="20" spans="1:13" s="84" customFormat="1" ht="30" hidden="1" customHeight="1">
      <c r="A20" s="266"/>
      <c r="B20" s="223"/>
      <c r="C20" s="83" t="s">
        <v>380</v>
      </c>
      <c r="D20" s="83"/>
      <c r="E20" s="223"/>
      <c r="F20" s="87">
        <v>212</v>
      </c>
      <c r="G20" s="88"/>
      <c r="H20" s="89">
        <f t="shared" si="0"/>
        <v>0</v>
      </c>
      <c r="I20" s="20"/>
      <c r="J20" s="83"/>
      <c r="K20" s="92"/>
      <c r="L20" s="85"/>
      <c r="M20" s="85"/>
    </row>
    <row r="21" spans="1:13" s="84" customFormat="1" ht="105" hidden="1" customHeight="1">
      <c r="A21" s="267"/>
      <c r="B21" s="83" t="s">
        <v>379</v>
      </c>
      <c r="C21" s="83" t="s">
        <v>378</v>
      </c>
      <c r="D21" s="83" t="s">
        <v>377</v>
      </c>
      <c r="E21" s="83" t="s">
        <v>376</v>
      </c>
      <c r="F21" s="87">
        <v>213</v>
      </c>
      <c r="G21" s="88"/>
      <c r="H21" s="89">
        <f t="shared" si="0"/>
        <v>0</v>
      </c>
      <c r="I21" s="20"/>
      <c r="J21" s="83"/>
      <c r="K21" s="92"/>
      <c r="L21" s="85"/>
      <c r="M21" s="85"/>
    </row>
    <row r="22" spans="1:13" s="84" customFormat="1" ht="135">
      <c r="A22" s="265" t="s">
        <v>375</v>
      </c>
      <c r="B22" s="221" t="s">
        <v>374</v>
      </c>
      <c r="C22" s="83" t="s">
        <v>373</v>
      </c>
      <c r="D22" s="83" t="s">
        <v>372</v>
      </c>
      <c r="E22" s="221" t="s">
        <v>371</v>
      </c>
      <c r="F22" s="87">
        <v>214</v>
      </c>
      <c r="G22" s="88" t="s">
        <v>405</v>
      </c>
      <c r="H22" s="89">
        <f t="shared" si="0"/>
        <v>0</v>
      </c>
      <c r="I22" s="184">
        <f>AVERAGE(H22,H23,H24,H25,H26,H27,H28,H29,H30,H31)</f>
        <v>0.75</v>
      </c>
      <c r="J22" s="83" t="s">
        <v>945</v>
      </c>
      <c r="K22" s="91" t="s">
        <v>825</v>
      </c>
      <c r="L22" s="218"/>
      <c r="M22" s="218"/>
    </row>
    <row r="23" spans="1:13" s="84" customFormat="1" ht="96" customHeight="1">
      <c r="A23" s="266"/>
      <c r="B23" s="223"/>
      <c r="C23" s="83" t="s">
        <v>370</v>
      </c>
      <c r="D23" s="83" t="s">
        <v>369</v>
      </c>
      <c r="E23" s="223"/>
      <c r="F23" s="87">
        <v>215</v>
      </c>
      <c r="G23" s="88" t="s">
        <v>405</v>
      </c>
      <c r="H23" s="89">
        <f t="shared" si="0"/>
        <v>0</v>
      </c>
      <c r="I23" s="184"/>
      <c r="J23" s="83" t="s">
        <v>848</v>
      </c>
      <c r="K23" s="91" t="s">
        <v>825</v>
      </c>
      <c r="L23" s="219"/>
      <c r="M23" s="219"/>
    </row>
    <row r="24" spans="1:13" s="84" customFormat="1" ht="105">
      <c r="A24" s="266"/>
      <c r="B24" s="83" t="s">
        <v>368</v>
      </c>
      <c r="C24" s="83" t="s">
        <v>367</v>
      </c>
      <c r="D24" s="83" t="s">
        <v>366</v>
      </c>
      <c r="E24" s="83"/>
      <c r="F24" s="87">
        <v>216</v>
      </c>
      <c r="G24" s="88" t="s">
        <v>429</v>
      </c>
      <c r="H24" s="89">
        <f t="shared" si="0"/>
        <v>1</v>
      </c>
      <c r="I24" s="184"/>
      <c r="J24" s="83" t="s">
        <v>946</v>
      </c>
      <c r="K24" s="91" t="s">
        <v>847</v>
      </c>
      <c r="L24" s="219"/>
      <c r="M24" s="219"/>
    </row>
    <row r="25" spans="1:13" s="84" customFormat="1" ht="80.099999999999994" customHeight="1">
      <c r="A25" s="266"/>
      <c r="B25" s="83" t="s">
        <v>365</v>
      </c>
      <c r="C25" s="83" t="s">
        <v>364</v>
      </c>
      <c r="D25" s="83"/>
      <c r="E25" s="83"/>
      <c r="F25" s="87">
        <v>217</v>
      </c>
      <c r="G25" s="88" t="s">
        <v>430</v>
      </c>
      <c r="H25" s="89">
        <f t="shared" si="0"/>
        <v>0.5</v>
      </c>
      <c r="I25" s="184"/>
      <c r="J25" s="83" t="s">
        <v>1053</v>
      </c>
      <c r="K25" s="91" t="s">
        <v>846</v>
      </c>
      <c r="L25" s="219"/>
      <c r="M25" s="219"/>
    </row>
    <row r="26" spans="1:13" s="84" customFormat="1" ht="96" customHeight="1">
      <c r="A26" s="266"/>
      <c r="B26" s="83" t="s">
        <v>363</v>
      </c>
      <c r="C26" s="83" t="s">
        <v>362</v>
      </c>
      <c r="D26" s="83" t="s">
        <v>361</v>
      </c>
      <c r="E26" s="83"/>
      <c r="F26" s="87">
        <v>218</v>
      </c>
      <c r="G26" s="88" t="s">
        <v>429</v>
      </c>
      <c r="H26" s="89">
        <f t="shared" si="0"/>
        <v>1</v>
      </c>
      <c r="I26" s="184"/>
      <c r="J26" s="83"/>
      <c r="K26" s="91" t="s">
        <v>845</v>
      </c>
      <c r="L26" s="219"/>
      <c r="M26" s="219"/>
    </row>
    <row r="27" spans="1:13" s="84" customFormat="1" ht="80.099999999999994" customHeight="1">
      <c r="A27" s="266"/>
      <c r="B27" s="83" t="s">
        <v>360</v>
      </c>
      <c r="C27" s="83" t="s">
        <v>359</v>
      </c>
      <c r="D27" s="83"/>
      <c r="E27" s="83"/>
      <c r="F27" s="87">
        <v>219</v>
      </c>
      <c r="G27" s="88" t="s">
        <v>429</v>
      </c>
      <c r="H27" s="89">
        <f t="shared" si="0"/>
        <v>1</v>
      </c>
      <c r="I27" s="184"/>
      <c r="J27" s="83"/>
      <c r="K27" s="91" t="s">
        <v>844</v>
      </c>
      <c r="L27" s="219"/>
      <c r="M27" s="219"/>
    </row>
    <row r="28" spans="1:13" s="84" customFormat="1" ht="96" customHeight="1">
      <c r="A28" s="266"/>
      <c r="B28" s="83" t="s">
        <v>358</v>
      </c>
      <c r="C28" s="83" t="s">
        <v>357</v>
      </c>
      <c r="D28" s="83"/>
      <c r="E28" s="83"/>
      <c r="F28" s="87">
        <v>220</v>
      </c>
      <c r="G28" s="88" t="s">
        <v>429</v>
      </c>
      <c r="H28" s="89">
        <f t="shared" si="0"/>
        <v>1</v>
      </c>
      <c r="I28" s="184"/>
      <c r="J28" s="83"/>
      <c r="K28" s="91" t="s">
        <v>843</v>
      </c>
      <c r="L28" s="219"/>
      <c r="M28" s="219"/>
    </row>
    <row r="29" spans="1:13" s="84" customFormat="1" ht="144" customHeight="1">
      <c r="A29" s="266"/>
      <c r="B29" s="83" t="s">
        <v>356</v>
      </c>
      <c r="C29" s="83" t="s">
        <v>355</v>
      </c>
      <c r="D29" s="83"/>
      <c r="E29" s="83"/>
      <c r="F29" s="87">
        <v>221</v>
      </c>
      <c r="G29" s="88" t="s">
        <v>429</v>
      </c>
      <c r="H29" s="89">
        <f t="shared" si="0"/>
        <v>1</v>
      </c>
      <c r="I29" s="184"/>
      <c r="J29" s="83"/>
      <c r="K29" s="91" t="s">
        <v>842</v>
      </c>
      <c r="L29" s="219"/>
      <c r="M29" s="219"/>
    </row>
    <row r="30" spans="1:13" s="84" customFormat="1" ht="96" customHeight="1">
      <c r="A30" s="266"/>
      <c r="B30" s="83" t="s">
        <v>354</v>
      </c>
      <c r="C30" s="83" t="s">
        <v>353</v>
      </c>
      <c r="D30" s="83"/>
      <c r="E30" s="83" t="s">
        <v>352</v>
      </c>
      <c r="F30" s="87">
        <v>222</v>
      </c>
      <c r="G30" s="88" t="s">
        <v>429</v>
      </c>
      <c r="H30" s="89">
        <f t="shared" si="0"/>
        <v>1</v>
      </c>
      <c r="I30" s="184"/>
      <c r="J30" s="83" t="s">
        <v>1059</v>
      </c>
      <c r="K30" s="91" t="s">
        <v>841</v>
      </c>
      <c r="L30" s="219"/>
      <c r="M30" s="219"/>
    </row>
    <row r="31" spans="1:13" s="84" customFormat="1" ht="96" customHeight="1">
      <c r="A31" s="267"/>
      <c r="B31" s="83" t="s">
        <v>351</v>
      </c>
      <c r="C31" s="83" t="s">
        <v>350</v>
      </c>
      <c r="D31" s="83" t="s">
        <v>349</v>
      </c>
      <c r="E31" s="83" t="s">
        <v>345</v>
      </c>
      <c r="F31" s="87">
        <v>223</v>
      </c>
      <c r="G31" s="88" t="s">
        <v>429</v>
      </c>
      <c r="H31" s="89">
        <f t="shared" si="0"/>
        <v>1</v>
      </c>
      <c r="I31" s="184"/>
      <c r="J31" s="83" t="s">
        <v>947</v>
      </c>
      <c r="K31" s="91" t="s">
        <v>840</v>
      </c>
      <c r="L31" s="220"/>
      <c r="M31" s="220"/>
    </row>
    <row r="32" spans="1:13" s="84" customFormat="1" ht="80.099999999999994" customHeight="1">
      <c r="A32" s="265" t="s">
        <v>348</v>
      </c>
      <c r="B32" s="83" t="s">
        <v>347</v>
      </c>
      <c r="C32" s="83" t="s">
        <v>346</v>
      </c>
      <c r="D32" s="83"/>
      <c r="E32" s="83" t="s">
        <v>345</v>
      </c>
      <c r="F32" s="87">
        <v>224</v>
      </c>
      <c r="G32" s="88" t="s">
        <v>429</v>
      </c>
      <c r="H32" s="89">
        <f t="shared" si="0"/>
        <v>1</v>
      </c>
      <c r="I32" s="184">
        <f>AVERAGE(H32,H33,H34,H35,H38,H39,H40,H42,H43,H44,H45,H46,H47,H48,H49,H50,H52)</f>
        <v>0.78125</v>
      </c>
      <c r="J32" s="108" t="s">
        <v>948</v>
      </c>
      <c r="K32" s="91" t="s">
        <v>839</v>
      </c>
      <c r="L32" s="85"/>
      <c r="M32" s="85"/>
    </row>
    <row r="33" spans="1:13" s="84" customFormat="1" ht="80.099999999999994" customHeight="1">
      <c r="A33" s="266"/>
      <c r="B33" s="83" t="s">
        <v>344</v>
      </c>
      <c r="C33" s="83" t="s">
        <v>343</v>
      </c>
      <c r="D33" s="83"/>
      <c r="E33" s="83" t="s">
        <v>337</v>
      </c>
      <c r="F33" s="87">
        <v>225</v>
      </c>
      <c r="G33" s="88" t="s">
        <v>429</v>
      </c>
      <c r="H33" s="89">
        <f t="shared" si="0"/>
        <v>1</v>
      </c>
      <c r="I33" s="184"/>
      <c r="J33" s="108" t="s">
        <v>838</v>
      </c>
      <c r="K33" s="91" t="s">
        <v>837</v>
      </c>
      <c r="L33" s="85"/>
      <c r="M33" s="85"/>
    </row>
    <row r="34" spans="1:13" s="84" customFormat="1" ht="80.099999999999994" customHeight="1">
      <c r="A34" s="266"/>
      <c r="B34" s="83" t="s">
        <v>342</v>
      </c>
      <c r="C34" s="83" t="s">
        <v>341</v>
      </c>
      <c r="D34" s="83"/>
      <c r="E34" s="83" t="s">
        <v>340</v>
      </c>
      <c r="F34" s="87">
        <v>226</v>
      </c>
      <c r="G34" s="88" t="s">
        <v>429</v>
      </c>
      <c r="H34" s="89">
        <f t="shared" si="0"/>
        <v>1</v>
      </c>
      <c r="I34" s="184"/>
      <c r="J34" s="83" t="s">
        <v>1055</v>
      </c>
      <c r="K34" s="91" t="s">
        <v>836</v>
      </c>
      <c r="L34" s="85"/>
      <c r="M34" s="85"/>
    </row>
    <row r="35" spans="1:13" s="84" customFormat="1" ht="15" customHeight="1">
      <c r="A35" s="266"/>
      <c r="B35" s="221" t="s">
        <v>339</v>
      </c>
      <c r="C35" s="83" t="s">
        <v>338</v>
      </c>
      <c r="D35" s="83"/>
      <c r="E35" s="221" t="s">
        <v>337</v>
      </c>
      <c r="F35" s="87">
        <v>227</v>
      </c>
      <c r="G35" s="88" t="s">
        <v>429</v>
      </c>
      <c r="H35" s="89">
        <f t="shared" si="0"/>
        <v>1</v>
      </c>
      <c r="I35" s="184"/>
      <c r="J35" s="83"/>
      <c r="K35" s="91" t="s">
        <v>832</v>
      </c>
      <c r="L35" s="85"/>
      <c r="M35" s="85"/>
    </row>
    <row r="36" spans="1:13" s="84" customFormat="1" ht="30" hidden="1" customHeight="1">
      <c r="A36" s="266"/>
      <c r="B36" s="222"/>
      <c r="C36" s="83" t="s">
        <v>336</v>
      </c>
      <c r="D36" s="83"/>
      <c r="E36" s="222"/>
      <c r="F36" s="87">
        <v>228</v>
      </c>
      <c r="G36" s="88"/>
      <c r="H36" s="89">
        <f t="shared" si="0"/>
        <v>0</v>
      </c>
      <c r="I36" s="184"/>
      <c r="J36" s="83"/>
      <c r="K36" s="92"/>
      <c r="L36" s="85"/>
      <c r="M36" s="85"/>
    </row>
    <row r="37" spans="1:13" s="84" customFormat="1" ht="45" hidden="1" customHeight="1">
      <c r="A37" s="266"/>
      <c r="B37" s="223"/>
      <c r="C37" s="83" t="s">
        <v>335</v>
      </c>
      <c r="D37" s="83"/>
      <c r="E37" s="223"/>
      <c r="F37" s="87">
        <v>229</v>
      </c>
      <c r="G37" s="88"/>
      <c r="H37" s="89">
        <f t="shared" si="0"/>
        <v>0</v>
      </c>
      <c r="I37" s="184"/>
      <c r="J37" s="83"/>
      <c r="K37" s="92"/>
      <c r="L37" s="85"/>
      <c r="M37" s="85"/>
    </row>
    <row r="38" spans="1:13" s="84" customFormat="1" ht="80.099999999999994" customHeight="1">
      <c r="A38" s="266"/>
      <c r="B38" s="83" t="s">
        <v>334</v>
      </c>
      <c r="C38" s="83" t="s">
        <v>333</v>
      </c>
      <c r="D38" s="83"/>
      <c r="E38" s="83"/>
      <c r="F38" s="87"/>
      <c r="G38" s="88" t="s">
        <v>429</v>
      </c>
      <c r="H38" s="93"/>
      <c r="I38" s="184"/>
      <c r="J38" s="83" t="s">
        <v>949</v>
      </c>
      <c r="K38" s="91" t="s">
        <v>832</v>
      </c>
      <c r="L38" s="85"/>
      <c r="M38" s="85"/>
    </row>
    <row r="39" spans="1:13" s="84" customFormat="1" ht="271.5">
      <c r="A39" s="266"/>
      <c r="B39" s="221" t="s">
        <v>332</v>
      </c>
      <c r="C39" s="83" t="s">
        <v>331</v>
      </c>
      <c r="D39" s="83" t="s">
        <v>330</v>
      </c>
      <c r="E39" s="221" t="s">
        <v>329</v>
      </c>
      <c r="F39" s="87">
        <v>230</v>
      </c>
      <c r="G39" s="88" t="s">
        <v>430</v>
      </c>
      <c r="H39" s="89">
        <f>IF(G39="SI",1,IF(G39="PARCIAL",0.5,IF(G39="NO APLICA","",0)))</f>
        <v>0.5</v>
      </c>
      <c r="I39" s="184"/>
      <c r="J39" s="83" t="s">
        <v>834</v>
      </c>
      <c r="K39" s="91" t="s">
        <v>832</v>
      </c>
      <c r="L39" s="85"/>
      <c r="M39" s="85"/>
    </row>
    <row r="40" spans="1:13" s="84" customFormat="1" ht="32.1" customHeight="1">
      <c r="A40" s="266"/>
      <c r="B40" s="222"/>
      <c r="C40" s="83" t="s">
        <v>328</v>
      </c>
      <c r="D40" s="83"/>
      <c r="E40" s="222"/>
      <c r="F40" s="87">
        <v>429</v>
      </c>
      <c r="G40" s="227" t="s">
        <v>429</v>
      </c>
      <c r="H40" s="229">
        <f>IF(G40="SI",1,IF(G40="PARCIAL",0.5,IF(G40="NO APLICA","",0)))</f>
        <v>1</v>
      </c>
      <c r="I40" s="184"/>
      <c r="J40" s="95"/>
      <c r="K40" s="92"/>
      <c r="L40" s="85"/>
      <c r="M40" s="85"/>
    </row>
    <row r="41" spans="1:13" s="84" customFormat="1" ht="165">
      <c r="A41" s="266"/>
      <c r="B41" s="222"/>
      <c r="C41" s="83" t="s">
        <v>327</v>
      </c>
      <c r="D41" s="83" t="s">
        <v>326</v>
      </c>
      <c r="E41" s="222"/>
      <c r="F41" s="87">
        <v>231</v>
      </c>
      <c r="G41" s="228"/>
      <c r="H41" s="230"/>
      <c r="I41" s="184"/>
      <c r="J41" s="83" t="s">
        <v>834</v>
      </c>
      <c r="K41" s="91" t="s">
        <v>832</v>
      </c>
      <c r="L41" s="85"/>
      <c r="M41" s="85"/>
    </row>
    <row r="42" spans="1:13" s="84" customFormat="1" ht="165">
      <c r="A42" s="266"/>
      <c r="B42" s="222"/>
      <c r="C42" s="83" t="s">
        <v>325</v>
      </c>
      <c r="D42" s="83" t="s">
        <v>324</v>
      </c>
      <c r="E42" s="222"/>
      <c r="F42" s="87">
        <v>232</v>
      </c>
      <c r="G42" s="88" t="s">
        <v>430</v>
      </c>
      <c r="H42" s="89">
        <f t="shared" ref="H42:H73" si="1">IF(G42="SI",1,IF(G42="PARCIAL",0.5,IF(G42="NO APLICA","",0)))</f>
        <v>0.5</v>
      </c>
      <c r="I42" s="184"/>
      <c r="J42" s="83" t="s">
        <v>835</v>
      </c>
      <c r="K42" s="91" t="s">
        <v>832</v>
      </c>
      <c r="L42" s="85"/>
      <c r="M42" s="85"/>
    </row>
    <row r="43" spans="1:13" s="84" customFormat="1" ht="165">
      <c r="A43" s="266"/>
      <c r="B43" s="222"/>
      <c r="C43" s="83" t="s">
        <v>323</v>
      </c>
      <c r="D43" s="83" t="s">
        <v>322</v>
      </c>
      <c r="E43" s="222"/>
      <c r="F43" s="87">
        <v>233</v>
      </c>
      <c r="G43" s="88" t="s">
        <v>430</v>
      </c>
      <c r="H43" s="89">
        <f t="shared" si="1"/>
        <v>0.5</v>
      </c>
      <c r="I43" s="184"/>
      <c r="J43" s="83" t="s">
        <v>834</v>
      </c>
      <c r="K43" s="91" t="s">
        <v>832</v>
      </c>
      <c r="L43" s="85"/>
      <c r="M43" s="85"/>
    </row>
    <row r="44" spans="1:13" s="84" customFormat="1" ht="80.099999999999994" customHeight="1">
      <c r="A44" s="266"/>
      <c r="B44" s="222"/>
      <c r="C44" s="83" t="s">
        <v>321</v>
      </c>
      <c r="D44" s="83"/>
      <c r="E44" s="222"/>
      <c r="F44" s="87">
        <v>234</v>
      </c>
      <c r="G44" s="88" t="s">
        <v>430</v>
      </c>
      <c r="H44" s="89">
        <f t="shared" si="1"/>
        <v>0.5</v>
      </c>
      <c r="I44" s="184"/>
      <c r="J44" s="83"/>
      <c r="K44" s="91" t="s">
        <v>832</v>
      </c>
      <c r="L44" s="85"/>
      <c r="M44" s="85"/>
    </row>
    <row r="45" spans="1:13" s="84" customFormat="1" ht="80.099999999999994" customHeight="1">
      <c r="A45" s="266"/>
      <c r="B45" s="222"/>
      <c r="C45" s="83" t="s">
        <v>320</v>
      </c>
      <c r="D45" s="83"/>
      <c r="E45" s="222"/>
      <c r="F45" s="87">
        <v>235</v>
      </c>
      <c r="G45" s="88" t="s">
        <v>430</v>
      </c>
      <c r="H45" s="89">
        <f t="shared" si="1"/>
        <v>0.5</v>
      </c>
      <c r="I45" s="184"/>
      <c r="J45" s="83" t="s">
        <v>833</v>
      </c>
      <c r="K45" s="91" t="s">
        <v>832</v>
      </c>
      <c r="L45" s="85"/>
      <c r="M45" s="85"/>
    </row>
    <row r="46" spans="1:13" s="84" customFormat="1" ht="80.099999999999994" customHeight="1">
      <c r="A46" s="266"/>
      <c r="B46" s="222"/>
      <c r="C46" s="83" t="s">
        <v>319</v>
      </c>
      <c r="D46" s="83"/>
      <c r="E46" s="222"/>
      <c r="F46" s="87">
        <v>236</v>
      </c>
      <c r="G46" s="88" t="s">
        <v>429</v>
      </c>
      <c r="H46" s="89">
        <f t="shared" si="1"/>
        <v>1</v>
      </c>
      <c r="I46" s="184"/>
      <c r="J46" s="83"/>
      <c r="K46" s="91" t="s">
        <v>832</v>
      </c>
      <c r="L46" s="85"/>
      <c r="M46" s="85"/>
    </row>
    <row r="47" spans="1:13" s="84" customFormat="1" ht="80.099999999999994" customHeight="1">
      <c r="A47" s="266"/>
      <c r="B47" s="222"/>
      <c r="C47" s="83" t="s">
        <v>318</v>
      </c>
      <c r="D47" s="83"/>
      <c r="E47" s="222"/>
      <c r="F47" s="87">
        <v>237</v>
      </c>
      <c r="G47" s="88" t="s">
        <v>429</v>
      </c>
      <c r="H47" s="89">
        <f t="shared" si="1"/>
        <v>1</v>
      </c>
      <c r="I47" s="184"/>
      <c r="J47" s="83"/>
      <c r="K47" s="91" t="s">
        <v>832</v>
      </c>
      <c r="L47" s="85"/>
      <c r="M47" s="85"/>
    </row>
    <row r="48" spans="1:13" s="84" customFormat="1" ht="80.099999999999994" customHeight="1">
      <c r="A48" s="266"/>
      <c r="B48" s="222"/>
      <c r="C48" s="83" t="s">
        <v>317</v>
      </c>
      <c r="D48" s="83"/>
      <c r="E48" s="222"/>
      <c r="F48" s="87">
        <v>238</v>
      </c>
      <c r="G48" s="88" t="s">
        <v>429</v>
      </c>
      <c r="H48" s="89">
        <f t="shared" si="1"/>
        <v>1</v>
      </c>
      <c r="I48" s="184"/>
      <c r="J48" s="83"/>
      <c r="K48" s="91" t="s">
        <v>832</v>
      </c>
      <c r="L48" s="85"/>
      <c r="M48" s="85"/>
    </row>
    <row r="49" spans="1:13" s="84" customFormat="1" ht="80.099999999999994" customHeight="1">
      <c r="A49" s="266"/>
      <c r="B49" s="222"/>
      <c r="C49" s="83" t="s">
        <v>316</v>
      </c>
      <c r="D49" s="83"/>
      <c r="E49" s="222"/>
      <c r="F49" s="87">
        <v>239</v>
      </c>
      <c r="G49" s="88" t="s">
        <v>430</v>
      </c>
      <c r="H49" s="89">
        <f t="shared" si="1"/>
        <v>0.5</v>
      </c>
      <c r="I49" s="184"/>
      <c r="J49" s="83"/>
      <c r="K49" s="91" t="s">
        <v>832</v>
      </c>
      <c r="L49" s="85"/>
      <c r="M49" s="85"/>
    </row>
    <row r="50" spans="1:13" s="84" customFormat="1" ht="80.099999999999994" customHeight="1">
      <c r="A50" s="266"/>
      <c r="B50" s="223"/>
      <c r="C50" s="83" t="s">
        <v>315</v>
      </c>
      <c r="D50" s="83"/>
      <c r="E50" s="223"/>
      <c r="F50" s="87">
        <v>240</v>
      </c>
      <c r="G50" s="88" t="s">
        <v>430</v>
      </c>
      <c r="H50" s="89">
        <f t="shared" si="1"/>
        <v>0.5</v>
      </c>
      <c r="I50" s="184"/>
      <c r="J50" s="83" t="s">
        <v>833</v>
      </c>
      <c r="K50" s="91" t="s">
        <v>832</v>
      </c>
      <c r="L50" s="85"/>
      <c r="M50" s="85"/>
    </row>
    <row r="51" spans="1:13" s="84" customFormat="1" ht="60" hidden="1" customHeight="1">
      <c r="A51" s="266"/>
      <c r="B51" s="83" t="s">
        <v>314</v>
      </c>
      <c r="C51" s="83" t="s">
        <v>313</v>
      </c>
      <c r="D51" s="83"/>
      <c r="E51" s="83"/>
      <c r="F51" s="87">
        <v>241</v>
      </c>
      <c r="G51" s="88"/>
      <c r="H51" s="89">
        <f t="shared" si="1"/>
        <v>0</v>
      </c>
      <c r="I51" s="184"/>
      <c r="J51" s="83"/>
      <c r="K51" s="92"/>
      <c r="L51" s="85"/>
      <c r="M51" s="85"/>
    </row>
    <row r="52" spans="1:13" s="84" customFormat="1" ht="105">
      <c r="A52" s="266"/>
      <c r="B52" s="83" t="s">
        <v>312</v>
      </c>
      <c r="C52" s="83" t="s">
        <v>311</v>
      </c>
      <c r="D52" s="83" t="s">
        <v>310</v>
      </c>
      <c r="E52" s="83"/>
      <c r="F52" s="87">
        <v>243</v>
      </c>
      <c r="G52" s="88" t="s">
        <v>429</v>
      </c>
      <c r="H52" s="89">
        <f t="shared" si="1"/>
        <v>1</v>
      </c>
      <c r="I52" s="184"/>
      <c r="J52" s="83"/>
      <c r="K52" s="91" t="s">
        <v>831</v>
      </c>
      <c r="L52" s="85"/>
      <c r="M52" s="85"/>
    </row>
    <row r="53" spans="1:13" s="84" customFormat="1" ht="90" hidden="1" customHeight="1">
      <c r="A53" s="267"/>
      <c r="B53" s="83" t="s">
        <v>309</v>
      </c>
      <c r="C53" s="83" t="s">
        <v>308</v>
      </c>
      <c r="D53" s="83" t="s">
        <v>307</v>
      </c>
      <c r="E53" s="83"/>
      <c r="F53" s="87">
        <v>244</v>
      </c>
      <c r="G53" s="88"/>
      <c r="H53" s="89">
        <f t="shared" si="1"/>
        <v>0</v>
      </c>
      <c r="I53" s="20"/>
      <c r="J53" s="83"/>
      <c r="K53" s="92"/>
      <c r="L53" s="85"/>
      <c r="M53" s="85"/>
    </row>
    <row r="54" spans="1:13" s="84" customFormat="1" ht="219" hidden="1" customHeight="1">
      <c r="A54" s="265" t="s">
        <v>306</v>
      </c>
      <c r="B54" s="221" t="s">
        <v>305</v>
      </c>
      <c r="C54" s="83" t="s">
        <v>304</v>
      </c>
      <c r="D54" s="83" t="s">
        <v>303</v>
      </c>
      <c r="E54" s="221" t="s">
        <v>285</v>
      </c>
      <c r="F54" s="87">
        <v>245</v>
      </c>
      <c r="G54" s="88" t="s">
        <v>430</v>
      </c>
      <c r="H54" s="89">
        <f t="shared" si="1"/>
        <v>0.5</v>
      </c>
      <c r="I54" s="202">
        <f>AVERAGE(H62,H63)</f>
        <v>0.5</v>
      </c>
      <c r="J54" s="83" t="s">
        <v>950</v>
      </c>
      <c r="K54" s="91" t="s">
        <v>830</v>
      </c>
      <c r="L54" s="85"/>
      <c r="M54" s="85"/>
    </row>
    <row r="55" spans="1:13" s="84" customFormat="1" ht="48" hidden="1" customHeight="1">
      <c r="A55" s="266"/>
      <c r="B55" s="222"/>
      <c r="C55" s="83" t="s">
        <v>302</v>
      </c>
      <c r="D55" s="83"/>
      <c r="E55" s="222"/>
      <c r="F55" s="87">
        <v>246</v>
      </c>
      <c r="G55" s="88"/>
      <c r="H55" s="89">
        <f t="shared" si="1"/>
        <v>0</v>
      </c>
      <c r="I55" s="203"/>
      <c r="J55" s="83"/>
      <c r="K55" s="92"/>
      <c r="L55" s="85"/>
      <c r="M55" s="85"/>
    </row>
    <row r="56" spans="1:13" s="84" customFormat="1" ht="110.1" hidden="1" customHeight="1">
      <c r="A56" s="266"/>
      <c r="B56" s="222"/>
      <c r="C56" s="83" t="s">
        <v>301</v>
      </c>
      <c r="D56" s="83" t="s">
        <v>300</v>
      </c>
      <c r="E56" s="222"/>
      <c r="F56" s="87">
        <v>247</v>
      </c>
      <c r="G56" s="88"/>
      <c r="H56" s="89">
        <f t="shared" si="1"/>
        <v>0</v>
      </c>
      <c r="I56" s="203"/>
      <c r="J56" s="83"/>
      <c r="K56" s="92"/>
      <c r="L56" s="85"/>
      <c r="M56" s="85"/>
    </row>
    <row r="57" spans="1:13" s="84" customFormat="1" ht="108" hidden="1" customHeight="1">
      <c r="A57" s="266"/>
      <c r="B57" s="222"/>
      <c r="C57" s="83" t="s">
        <v>299</v>
      </c>
      <c r="D57" s="83" t="s">
        <v>298</v>
      </c>
      <c r="E57" s="222"/>
      <c r="F57" s="87">
        <v>248</v>
      </c>
      <c r="G57" s="88"/>
      <c r="H57" s="89">
        <f t="shared" si="1"/>
        <v>0</v>
      </c>
      <c r="I57" s="203"/>
      <c r="J57" s="83"/>
      <c r="K57" s="92"/>
      <c r="L57" s="85"/>
      <c r="M57" s="85"/>
    </row>
    <row r="58" spans="1:13" s="84" customFormat="1" ht="63.95" hidden="1" customHeight="1">
      <c r="A58" s="266"/>
      <c r="B58" s="222"/>
      <c r="C58" s="83" t="s">
        <v>297</v>
      </c>
      <c r="D58" s="83"/>
      <c r="E58" s="222"/>
      <c r="F58" s="87">
        <v>249</v>
      </c>
      <c r="G58" s="88"/>
      <c r="H58" s="89">
        <f t="shared" si="1"/>
        <v>0</v>
      </c>
      <c r="I58" s="203"/>
      <c r="J58" s="83"/>
      <c r="K58" s="92"/>
      <c r="L58" s="85"/>
      <c r="M58" s="85"/>
    </row>
    <row r="59" spans="1:13" s="84" customFormat="1" ht="32.1" hidden="1" customHeight="1">
      <c r="A59" s="266"/>
      <c r="B59" s="222"/>
      <c r="C59" s="83" t="s">
        <v>296</v>
      </c>
      <c r="D59" s="83"/>
      <c r="E59" s="222"/>
      <c r="F59" s="87">
        <v>250</v>
      </c>
      <c r="G59" s="88"/>
      <c r="H59" s="89">
        <f t="shared" si="1"/>
        <v>0</v>
      </c>
      <c r="I59" s="203"/>
      <c r="J59" s="83"/>
      <c r="K59" s="92"/>
      <c r="L59" s="85"/>
      <c r="M59" s="85"/>
    </row>
    <row r="60" spans="1:13" s="84" customFormat="1" ht="80.099999999999994" hidden="1" customHeight="1">
      <c r="A60" s="266"/>
      <c r="B60" s="222"/>
      <c r="C60" s="83" t="s">
        <v>295</v>
      </c>
      <c r="D60" s="83"/>
      <c r="E60" s="222"/>
      <c r="F60" s="87">
        <v>251</v>
      </c>
      <c r="G60" s="88"/>
      <c r="H60" s="89">
        <f t="shared" si="1"/>
        <v>0</v>
      </c>
      <c r="I60" s="203"/>
      <c r="J60" s="83"/>
      <c r="K60" s="92"/>
      <c r="L60" s="85"/>
      <c r="M60" s="85"/>
    </row>
    <row r="61" spans="1:13" s="84" customFormat="1" ht="111.95" hidden="1" customHeight="1">
      <c r="A61" s="266"/>
      <c r="B61" s="223"/>
      <c r="C61" s="83" t="s">
        <v>294</v>
      </c>
      <c r="D61" s="83"/>
      <c r="E61" s="223"/>
      <c r="F61" s="87">
        <v>252</v>
      </c>
      <c r="G61" s="88"/>
      <c r="H61" s="89">
        <f t="shared" si="1"/>
        <v>0</v>
      </c>
      <c r="I61" s="203"/>
      <c r="J61" s="83"/>
      <c r="K61" s="92"/>
      <c r="L61" s="85"/>
      <c r="M61" s="85"/>
    </row>
    <row r="62" spans="1:13" s="84" customFormat="1" ht="135">
      <c r="A62" s="266"/>
      <c r="B62" s="221" t="s">
        <v>293</v>
      </c>
      <c r="C62" s="83" t="s">
        <v>292</v>
      </c>
      <c r="D62" s="83" t="s">
        <v>291</v>
      </c>
      <c r="E62" s="221" t="s">
        <v>285</v>
      </c>
      <c r="F62" s="87">
        <v>253</v>
      </c>
      <c r="G62" s="88" t="s">
        <v>430</v>
      </c>
      <c r="H62" s="89">
        <f t="shared" si="1"/>
        <v>0.5</v>
      </c>
      <c r="I62" s="203"/>
      <c r="J62" s="83" t="s">
        <v>1056</v>
      </c>
      <c r="K62" s="91" t="s">
        <v>829</v>
      </c>
      <c r="L62" s="85"/>
      <c r="M62" s="85"/>
    </row>
    <row r="63" spans="1:13" s="84" customFormat="1" ht="135">
      <c r="A63" s="266"/>
      <c r="B63" s="222"/>
      <c r="C63" s="83" t="s">
        <v>290</v>
      </c>
      <c r="D63" s="83"/>
      <c r="E63" s="222"/>
      <c r="F63" s="87">
        <v>254</v>
      </c>
      <c r="G63" s="88" t="s">
        <v>430</v>
      </c>
      <c r="H63" s="89">
        <f t="shared" si="1"/>
        <v>0.5</v>
      </c>
      <c r="I63" s="203"/>
      <c r="J63" s="83" t="s">
        <v>1056</v>
      </c>
      <c r="K63" s="91" t="s">
        <v>829</v>
      </c>
      <c r="L63" s="85"/>
      <c r="M63" s="85"/>
    </row>
    <row r="64" spans="1:13" s="84" customFormat="1" ht="32.1" hidden="1" customHeight="1">
      <c r="A64" s="266"/>
      <c r="B64" s="223"/>
      <c r="C64" s="83" t="s">
        <v>289</v>
      </c>
      <c r="D64" s="83" t="s">
        <v>288</v>
      </c>
      <c r="E64" s="223"/>
      <c r="F64" s="87">
        <v>255</v>
      </c>
      <c r="G64" s="88"/>
      <c r="H64" s="89">
        <f t="shared" si="1"/>
        <v>0</v>
      </c>
      <c r="I64" s="203"/>
      <c r="J64" s="83"/>
      <c r="K64" s="92"/>
      <c r="L64" s="85"/>
      <c r="M64" s="85"/>
    </row>
    <row r="65" spans="1:13" s="84" customFormat="1" ht="159.94999999999999" hidden="1" customHeight="1">
      <c r="A65" s="267"/>
      <c r="B65" s="83" t="s">
        <v>287</v>
      </c>
      <c r="C65" s="83" t="s">
        <v>286</v>
      </c>
      <c r="D65" s="83"/>
      <c r="E65" s="83" t="s">
        <v>285</v>
      </c>
      <c r="F65" s="87">
        <v>256</v>
      </c>
      <c r="G65" s="88" t="s">
        <v>431</v>
      </c>
      <c r="H65" s="89" t="str">
        <f t="shared" si="1"/>
        <v/>
      </c>
      <c r="I65" s="204"/>
      <c r="J65" s="83"/>
      <c r="K65" s="91" t="s">
        <v>829</v>
      </c>
      <c r="L65" s="85"/>
      <c r="M65" s="85"/>
    </row>
    <row r="66" spans="1:13" s="84" customFormat="1" ht="60" hidden="1" customHeight="1">
      <c r="A66" s="265" t="s">
        <v>284</v>
      </c>
      <c r="B66" s="221" t="s">
        <v>283</v>
      </c>
      <c r="C66" s="83" t="s">
        <v>282</v>
      </c>
      <c r="D66" s="83" t="s">
        <v>281</v>
      </c>
      <c r="E66" s="221" t="s">
        <v>280</v>
      </c>
      <c r="F66" s="87">
        <v>262</v>
      </c>
      <c r="G66" s="88"/>
      <c r="H66" s="89">
        <f t="shared" si="1"/>
        <v>0</v>
      </c>
      <c r="I66" s="20"/>
      <c r="J66" s="83"/>
      <c r="K66" s="92"/>
      <c r="L66" s="85"/>
      <c r="M66" s="85"/>
    </row>
    <row r="67" spans="1:13" s="84" customFormat="1" ht="15" hidden="1" customHeight="1">
      <c r="A67" s="266"/>
      <c r="B67" s="222"/>
      <c r="C67" s="83" t="s">
        <v>279</v>
      </c>
      <c r="D67" s="83"/>
      <c r="E67" s="222"/>
      <c r="F67" s="87">
        <v>263</v>
      </c>
      <c r="G67" s="88"/>
      <c r="H67" s="89">
        <f t="shared" si="1"/>
        <v>0</v>
      </c>
      <c r="I67" s="20"/>
      <c r="J67" s="83"/>
      <c r="K67" s="92"/>
      <c r="L67" s="85"/>
      <c r="M67" s="85"/>
    </row>
    <row r="68" spans="1:13" s="84" customFormat="1" ht="30" hidden="1" customHeight="1">
      <c r="A68" s="266"/>
      <c r="B68" s="222"/>
      <c r="C68" s="83" t="s">
        <v>278</v>
      </c>
      <c r="D68" s="83"/>
      <c r="E68" s="222"/>
      <c r="F68" s="87">
        <v>264</v>
      </c>
      <c r="G68" s="88"/>
      <c r="H68" s="89">
        <f t="shared" si="1"/>
        <v>0</v>
      </c>
      <c r="I68" s="20"/>
      <c r="J68" s="83"/>
      <c r="K68" s="92"/>
      <c r="L68" s="85"/>
      <c r="M68" s="85"/>
    </row>
    <row r="69" spans="1:13" s="84" customFormat="1" ht="60" hidden="1" customHeight="1">
      <c r="A69" s="266"/>
      <c r="B69" s="222"/>
      <c r="C69" s="83" t="s">
        <v>277</v>
      </c>
      <c r="D69" s="83" t="s">
        <v>271</v>
      </c>
      <c r="E69" s="222"/>
      <c r="F69" s="87">
        <v>265</v>
      </c>
      <c r="G69" s="88"/>
      <c r="H69" s="89">
        <f t="shared" si="1"/>
        <v>0</v>
      </c>
      <c r="I69" s="20"/>
      <c r="J69" s="83"/>
      <c r="K69" s="92"/>
      <c r="L69" s="85"/>
      <c r="M69" s="85"/>
    </row>
    <row r="70" spans="1:13" s="84" customFormat="1" ht="105" hidden="1" customHeight="1">
      <c r="A70" s="266"/>
      <c r="B70" s="222"/>
      <c r="C70" s="83" t="s">
        <v>276</v>
      </c>
      <c r="D70" s="83" t="s">
        <v>275</v>
      </c>
      <c r="E70" s="222"/>
      <c r="F70" s="87">
        <v>266</v>
      </c>
      <c r="G70" s="88"/>
      <c r="H70" s="89">
        <f t="shared" si="1"/>
        <v>0</v>
      </c>
      <c r="I70" s="20"/>
      <c r="J70" s="83"/>
      <c r="K70" s="92"/>
      <c r="L70" s="85"/>
      <c r="M70" s="85"/>
    </row>
    <row r="71" spans="1:13" s="84" customFormat="1" ht="60" hidden="1" customHeight="1">
      <c r="A71" s="266"/>
      <c r="B71" s="222"/>
      <c r="C71" s="83" t="s">
        <v>274</v>
      </c>
      <c r="D71" s="83" t="s">
        <v>273</v>
      </c>
      <c r="E71" s="222"/>
      <c r="F71" s="87">
        <v>267</v>
      </c>
      <c r="G71" s="88"/>
      <c r="H71" s="89">
        <f t="shared" si="1"/>
        <v>0</v>
      </c>
      <c r="I71" s="20"/>
      <c r="J71" s="83"/>
      <c r="K71" s="92"/>
      <c r="L71" s="85"/>
      <c r="M71" s="85"/>
    </row>
    <row r="72" spans="1:13" s="84" customFormat="1" ht="60" hidden="1" customHeight="1">
      <c r="A72" s="266"/>
      <c r="B72" s="222"/>
      <c r="C72" s="83" t="s">
        <v>272</v>
      </c>
      <c r="D72" s="83" t="s">
        <v>271</v>
      </c>
      <c r="E72" s="222"/>
      <c r="F72" s="87">
        <v>268</v>
      </c>
      <c r="G72" s="88"/>
      <c r="H72" s="89">
        <f t="shared" si="1"/>
        <v>0</v>
      </c>
      <c r="I72" s="20"/>
      <c r="J72" s="83"/>
      <c r="K72" s="92"/>
      <c r="L72" s="85"/>
      <c r="M72" s="85"/>
    </row>
    <row r="73" spans="1:13" s="84" customFormat="1" ht="135" hidden="1" customHeight="1">
      <c r="A73" s="266"/>
      <c r="B73" s="223"/>
      <c r="C73" s="83" t="s">
        <v>270</v>
      </c>
      <c r="D73" s="83" t="s">
        <v>269</v>
      </c>
      <c r="E73" s="223"/>
      <c r="F73" s="87">
        <v>269</v>
      </c>
      <c r="G73" s="88"/>
      <c r="H73" s="89">
        <f t="shared" si="1"/>
        <v>0</v>
      </c>
      <c r="I73" s="20"/>
      <c r="J73" s="83"/>
      <c r="K73" s="92"/>
      <c r="L73" s="85"/>
      <c r="M73" s="85"/>
    </row>
    <row r="74" spans="1:13" s="84" customFormat="1" ht="135" hidden="1" customHeight="1">
      <c r="A74" s="266"/>
      <c r="B74" s="221" t="s">
        <v>268</v>
      </c>
      <c r="C74" s="83" t="s">
        <v>267</v>
      </c>
      <c r="D74" s="83" t="s">
        <v>266</v>
      </c>
      <c r="E74" s="221" t="s">
        <v>265</v>
      </c>
      <c r="F74" s="87">
        <v>453</v>
      </c>
      <c r="G74" s="88"/>
      <c r="H74" s="89">
        <f t="shared" ref="H74:H90" si="2">IF(G74="SI",1,IF(G74="PARCIAL",0.5,IF(G74="NO APLICA","",0)))</f>
        <v>0</v>
      </c>
      <c r="I74" s="20"/>
      <c r="J74" s="95"/>
      <c r="K74" s="92"/>
      <c r="L74" s="85"/>
      <c r="M74" s="85"/>
    </row>
    <row r="75" spans="1:13" s="84" customFormat="1" ht="15" hidden="1" customHeight="1">
      <c r="A75" s="266"/>
      <c r="B75" s="222"/>
      <c r="C75" s="83" t="s">
        <v>264</v>
      </c>
      <c r="D75" s="95"/>
      <c r="E75" s="222"/>
      <c r="F75" s="87">
        <v>270</v>
      </c>
      <c r="G75" s="88"/>
      <c r="H75" s="89">
        <f t="shared" si="2"/>
        <v>0</v>
      </c>
      <c r="I75" s="20"/>
      <c r="J75" s="268"/>
      <c r="K75" s="92"/>
      <c r="L75" s="85"/>
      <c r="M75" s="85"/>
    </row>
    <row r="76" spans="1:13" s="84" customFormat="1" ht="15" hidden="1" customHeight="1">
      <c r="A76" s="266"/>
      <c r="B76" s="222"/>
      <c r="C76" s="83" t="s">
        <v>263</v>
      </c>
      <c r="D76" s="83"/>
      <c r="E76" s="222"/>
      <c r="F76" s="87">
        <v>272</v>
      </c>
      <c r="G76" s="88"/>
      <c r="H76" s="89">
        <f t="shared" si="2"/>
        <v>0</v>
      </c>
      <c r="I76" s="20"/>
      <c r="J76" s="269"/>
      <c r="K76" s="92"/>
      <c r="L76" s="85"/>
      <c r="M76" s="85"/>
    </row>
    <row r="77" spans="1:13" s="84" customFormat="1" ht="15" hidden="1" customHeight="1">
      <c r="A77" s="266"/>
      <c r="B77" s="222"/>
      <c r="C77" s="83" t="s">
        <v>262</v>
      </c>
      <c r="D77" s="83"/>
      <c r="E77" s="222"/>
      <c r="F77" s="87">
        <v>273</v>
      </c>
      <c r="G77" s="88"/>
      <c r="H77" s="89">
        <f t="shared" si="2"/>
        <v>0</v>
      </c>
      <c r="I77" s="20"/>
      <c r="J77" s="269"/>
      <c r="K77" s="92"/>
      <c r="L77" s="85"/>
      <c r="M77" s="85"/>
    </row>
    <row r="78" spans="1:13" s="84" customFormat="1" ht="15" hidden="1" customHeight="1">
      <c r="A78" s="266"/>
      <c r="B78" s="222"/>
      <c r="C78" s="83" t="s">
        <v>261</v>
      </c>
      <c r="D78" s="83"/>
      <c r="E78" s="222"/>
      <c r="F78" s="87">
        <v>274</v>
      </c>
      <c r="G78" s="88"/>
      <c r="H78" s="89">
        <f t="shared" si="2"/>
        <v>0</v>
      </c>
      <c r="I78" s="20"/>
      <c r="J78" s="269"/>
      <c r="K78" s="92"/>
      <c r="L78" s="85"/>
      <c r="M78" s="85"/>
    </row>
    <row r="79" spans="1:13" s="84" customFormat="1" ht="15" hidden="1" customHeight="1">
      <c r="A79" s="266"/>
      <c r="B79" s="222"/>
      <c r="C79" s="83" t="s">
        <v>260</v>
      </c>
      <c r="D79" s="83"/>
      <c r="E79" s="222"/>
      <c r="F79" s="87">
        <v>275</v>
      </c>
      <c r="G79" s="88"/>
      <c r="H79" s="89">
        <f t="shared" si="2"/>
        <v>0</v>
      </c>
      <c r="I79" s="20"/>
      <c r="J79" s="269"/>
      <c r="K79" s="92"/>
      <c r="L79" s="85"/>
      <c r="M79" s="85"/>
    </row>
    <row r="80" spans="1:13" s="84" customFormat="1" ht="15" hidden="1" customHeight="1">
      <c r="A80" s="266"/>
      <c r="B80" s="222"/>
      <c r="C80" s="83" t="s">
        <v>259</v>
      </c>
      <c r="D80" s="83"/>
      <c r="E80" s="222"/>
      <c r="F80" s="87">
        <v>276</v>
      </c>
      <c r="G80" s="88"/>
      <c r="H80" s="89">
        <f t="shared" si="2"/>
        <v>0</v>
      </c>
      <c r="I80" s="20"/>
      <c r="J80" s="269"/>
      <c r="K80" s="92"/>
      <c r="L80" s="85"/>
      <c r="M80" s="85"/>
    </row>
    <row r="81" spans="1:13" s="84" customFormat="1" ht="75" hidden="1" customHeight="1">
      <c r="A81" s="266"/>
      <c r="B81" s="222"/>
      <c r="C81" s="83" t="s">
        <v>258</v>
      </c>
      <c r="D81" s="83" t="s">
        <v>257</v>
      </c>
      <c r="E81" s="222"/>
      <c r="F81" s="87">
        <v>746</v>
      </c>
      <c r="G81" s="88"/>
      <c r="H81" s="89">
        <f t="shared" si="2"/>
        <v>0</v>
      </c>
      <c r="I81" s="28"/>
      <c r="J81" s="269"/>
      <c r="K81" s="92"/>
      <c r="L81" s="85"/>
      <c r="M81" s="85"/>
    </row>
    <row r="82" spans="1:13" s="84" customFormat="1" ht="90" hidden="1" customHeight="1">
      <c r="A82" s="266"/>
      <c r="B82" s="223"/>
      <c r="C82" s="83" t="s">
        <v>256</v>
      </c>
      <c r="D82" s="83" t="s">
        <v>255</v>
      </c>
      <c r="E82" s="223"/>
      <c r="F82" s="87">
        <v>747</v>
      </c>
      <c r="G82" s="88"/>
      <c r="H82" s="89">
        <f t="shared" si="2"/>
        <v>0</v>
      </c>
      <c r="I82" s="20"/>
      <c r="J82" s="270"/>
      <c r="K82" s="92"/>
      <c r="L82" s="85"/>
      <c r="M82" s="85"/>
    </row>
    <row r="83" spans="1:13" s="84" customFormat="1" ht="153.94999999999999" customHeight="1">
      <c r="A83" s="266"/>
      <c r="B83" s="83" t="s">
        <v>254</v>
      </c>
      <c r="C83" s="83" t="s">
        <v>253</v>
      </c>
      <c r="D83" s="83" t="s">
        <v>252</v>
      </c>
      <c r="E83" s="83" t="s">
        <v>251</v>
      </c>
      <c r="F83" s="87">
        <v>277</v>
      </c>
      <c r="G83" s="88" t="s">
        <v>430</v>
      </c>
      <c r="H83" s="89">
        <f t="shared" si="2"/>
        <v>0.5</v>
      </c>
      <c r="I83" s="28">
        <f>AVERAGE(H83)</f>
        <v>0.5</v>
      </c>
      <c r="J83" s="83" t="s">
        <v>1057</v>
      </c>
      <c r="K83" s="91" t="s">
        <v>829</v>
      </c>
      <c r="L83" s="85"/>
      <c r="M83" s="85"/>
    </row>
    <row r="84" spans="1:13" s="84" customFormat="1" ht="60" hidden="1" customHeight="1">
      <c r="A84" s="266"/>
      <c r="B84" s="83" t="s">
        <v>250</v>
      </c>
      <c r="C84" s="83" t="s">
        <v>249</v>
      </c>
      <c r="D84" s="83" t="s">
        <v>248</v>
      </c>
      <c r="E84" s="83" t="s">
        <v>247</v>
      </c>
      <c r="F84" s="87">
        <v>279</v>
      </c>
      <c r="G84" s="88"/>
      <c r="H84" s="89">
        <f t="shared" si="2"/>
        <v>0</v>
      </c>
      <c r="I84" s="20"/>
      <c r="J84" s="83"/>
      <c r="K84" s="92"/>
      <c r="L84" s="85"/>
      <c r="M84" s="85"/>
    </row>
    <row r="85" spans="1:13" s="84" customFormat="1" ht="90" hidden="1" customHeight="1">
      <c r="A85" s="266"/>
      <c r="B85" s="221" t="s">
        <v>246</v>
      </c>
      <c r="C85" s="83" t="s">
        <v>245</v>
      </c>
      <c r="D85" s="83"/>
      <c r="E85" s="221" t="s">
        <v>244</v>
      </c>
      <c r="F85" s="87">
        <v>457</v>
      </c>
      <c r="G85" s="88"/>
      <c r="H85" s="89">
        <f t="shared" si="2"/>
        <v>0</v>
      </c>
      <c r="I85" s="20"/>
      <c r="J85" s="95"/>
      <c r="K85" s="92"/>
      <c r="L85" s="85"/>
      <c r="M85" s="85"/>
    </row>
    <row r="86" spans="1:13" s="84" customFormat="1" ht="15" hidden="1" customHeight="1">
      <c r="A86" s="266"/>
      <c r="B86" s="222"/>
      <c r="C86" s="83" t="s">
        <v>243</v>
      </c>
      <c r="D86" s="83" t="s">
        <v>242</v>
      </c>
      <c r="E86" s="222"/>
      <c r="F86" s="87">
        <v>280</v>
      </c>
      <c r="G86" s="88"/>
      <c r="H86" s="89">
        <f t="shared" si="2"/>
        <v>0</v>
      </c>
      <c r="I86" s="20"/>
      <c r="J86" s="83"/>
      <c r="K86" s="92"/>
      <c r="L86" s="85"/>
      <c r="M86" s="85"/>
    </row>
    <row r="87" spans="1:13" s="84" customFormat="1" ht="15" hidden="1" customHeight="1">
      <c r="A87" s="266"/>
      <c r="B87" s="222"/>
      <c r="C87" s="83" t="s">
        <v>241</v>
      </c>
      <c r="D87" s="83"/>
      <c r="E87" s="222"/>
      <c r="F87" s="87">
        <v>281</v>
      </c>
      <c r="G87" s="88"/>
      <c r="H87" s="89">
        <f t="shared" si="2"/>
        <v>0</v>
      </c>
      <c r="I87" s="20"/>
      <c r="J87" s="83"/>
      <c r="K87" s="92"/>
      <c r="L87" s="85"/>
      <c r="M87" s="85"/>
    </row>
    <row r="88" spans="1:13" s="84" customFormat="1" ht="30" hidden="1" customHeight="1">
      <c r="A88" s="266"/>
      <c r="B88" s="223"/>
      <c r="C88" s="83" t="s">
        <v>240</v>
      </c>
      <c r="D88" s="83"/>
      <c r="E88" s="223"/>
      <c r="F88" s="87">
        <v>282</v>
      </c>
      <c r="G88" s="88"/>
      <c r="H88" s="89">
        <f t="shared" si="2"/>
        <v>0</v>
      </c>
      <c r="I88" s="20"/>
      <c r="J88" s="83"/>
      <c r="K88" s="92"/>
      <c r="L88" s="85"/>
      <c r="M88" s="85"/>
    </row>
    <row r="89" spans="1:13" s="84" customFormat="1" ht="105" hidden="1" customHeight="1">
      <c r="A89" s="267"/>
      <c r="B89" s="83" t="s">
        <v>239</v>
      </c>
      <c r="C89" s="83" t="s">
        <v>238</v>
      </c>
      <c r="D89" s="83" t="s">
        <v>237</v>
      </c>
      <c r="E89" s="83" t="s">
        <v>236</v>
      </c>
      <c r="F89" s="87">
        <v>283</v>
      </c>
      <c r="G89" s="88"/>
      <c r="H89" s="89">
        <f t="shared" si="2"/>
        <v>0</v>
      </c>
      <c r="I89" s="20"/>
      <c r="J89" s="83"/>
      <c r="K89" s="92"/>
      <c r="L89" s="85"/>
      <c r="M89" s="85"/>
    </row>
    <row r="90" spans="1:13" s="84" customFormat="1" ht="111.95" customHeight="1">
      <c r="A90" s="265" t="s">
        <v>235</v>
      </c>
      <c r="B90" s="221" t="s">
        <v>234</v>
      </c>
      <c r="C90" s="83" t="s">
        <v>233</v>
      </c>
      <c r="D90" s="83" t="s">
        <v>232</v>
      </c>
      <c r="E90" s="221" t="s">
        <v>231</v>
      </c>
      <c r="F90" s="87">
        <v>454</v>
      </c>
      <c r="G90" s="227" t="s">
        <v>429</v>
      </c>
      <c r="H90" s="229">
        <f t="shared" si="2"/>
        <v>1</v>
      </c>
      <c r="I90" s="195">
        <f>AVERAGE(H90,H93,H94,H95,H96,H97,H101)</f>
        <v>0.9</v>
      </c>
      <c r="J90" s="236"/>
      <c r="K90" s="91" t="s">
        <v>828</v>
      </c>
      <c r="L90" s="85"/>
      <c r="M90" s="85"/>
    </row>
    <row r="91" spans="1:13" s="84" customFormat="1" ht="18.95" hidden="1" customHeight="1">
      <c r="A91" s="266"/>
      <c r="B91" s="222"/>
      <c r="C91" s="83" t="s">
        <v>230</v>
      </c>
      <c r="D91" s="83" t="s">
        <v>229</v>
      </c>
      <c r="E91" s="222"/>
      <c r="F91" s="87">
        <v>284</v>
      </c>
      <c r="G91" s="234"/>
      <c r="H91" s="235"/>
      <c r="I91" s="196"/>
      <c r="J91" s="237"/>
      <c r="K91" s="92"/>
      <c r="L91" s="85"/>
      <c r="M91" s="85"/>
    </row>
    <row r="92" spans="1:13" s="84" customFormat="1" ht="409.5" hidden="1" customHeight="1">
      <c r="A92" s="266"/>
      <c r="B92" s="222"/>
      <c r="C92" s="83" t="s">
        <v>228</v>
      </c>
      <c r="D92" s="83" t="s">
        <v>227</v>
      </c>
      <c r="E92" s="222"/>
      <c r="F92" s="87">
        <v>285</v>
      </c>
      <c r="G92" s="228"/>
      <c r="H92" s="230"/>
      <c r="I92" s="196"/>
      <c r="J92" s="238"/>
      <c r="K92" s="91" t="s">
        <v>827</v>
      </c>
      <c r="L92" s="85"/>
      <c r="M92" s="85"/>
    </row>
    <row r="93" spans="1:13" s="84" customFormat="1" ht="144" customHeight="1">
      <c r="A93" s="266"/>
      <c r="B93" s="222"/>
      <c r="C93" s="83" t="s">
        <v>226</v>
      </c>
      <c r="D93" s="83" t="s">
        <v>225</v>
      </c>
      <c r="E93" s="222"/>
      <c r="F93" s="87">
        <v>286</v>
      </c>
      <c r="G93" s="88" t="s">
        <v>429</v>
      </c>
      <c r="H93" s="89">
        <f t="shared" ref="H93:H111" si="3">IF(G93="SI",1,IF(G93="PARCIAL",0.5,IF(G93="NO APLICA","",0)))</f>
        <v>1</v>
      </c>
      <c r="I93" s="196"/>
      <c r="J93" s="83"/>
      <c r="K93" s="91" t="s">
        <v>826</v>
      </c>
      <c r="L93" s="85"/>
      <c r="M93" s="85"/>
    </row>
    <row r="94" spans="1:13" s="84" customFormat="1" ht="96" customHeight="1">
      <c r="A94" s="266"/>
      <c r="B94" s="223"/>
      <c r="C94" s="83" t="s">
        <v>224</v>
      </c>
      <c r="D94" s="83"/>
      <c r="E94" s="223"/>
      <c r="F94" s="87">
        <v>287</v>
      </c>
      <c r="G94" s="88" t="s">
        <v>430</v>
      </c>
      <c r="H94" s="89">
        <f t="shared" si="3"/>
        <v>0.5</v>
      </c>
      <c r="I94" s="196"/>
      <c r="J94" s="83" t="s">
        <v>951</v>
      </c>
      <c r="K94" s="91" t="s">
        <v>825</v>
      </c>
      <c r="L94" s="85"/>
      <c r="M94" s="85"/>
    </row>
    <row r="95" spans="1:13" s="84" customFormat="1" ht="60.95" customHeight="1">
      <c r="A95" s="266"/>
      <c r="B95" s="83" t="s">
        <v>223</v>
      </c>
      <c r="C95" s="83" t="s">
        <v>222</v>
      </c>
      <c r="D95" s="83" t="s">
        <v>221</v>
      </c>
      <c r="E95" s="83" t="s">
        <v>220</v>
      </c>
      <c r="F95" s="87">
        <v>288</v>
      </c>
      <c r="G95" s="88" t="s">
        <v>431</v>
      </c>
      <c r="H95" s="89" t="str">
        <f t="shared" si="3"/>
        <v/>
      </c>
      <c r="I95" s="196"/>
      <c r="J95" s="83"/>
      <c r="K95" s="91"/>
      <c r="L95" s="85"/>
      <c r="M95" s="85"/>
    </row>
    <row r="96" spans="1:13" s="84" customFormat="1" ht="96" customHeight="1">
      <c r="A96" s="266"/>
      <c r="B96" s="221" t="s">
        <v>219</v>
      </c>
      <c r="C96" s="83" t="s">
        <v>218</v>
      </c>
      <c r="D96" s="83" t="s">
        <v>217</v>
      </c>
      <c r="E96" s="221"/>
      <c r="F96" s="87">
        <v>289</v>
      </c>
      <c r="G96" s="88" t="s">
        <v>429</v>
      </c>
      <c r="H96" s="89">
        <f t="shared" si="3"/>
        <v>1</v>
      </c>
      <c r="I96" s="196"/>
      <c r="J96" s="83"/>
      <c r="K96" s="91" t="s">
        <v>825</v>
      </c>
      <c r="L96" s="85"/>
      <c r="M96" s="85"/>
    </row>
    <row r="97" spans="1:13" s="84" customFormat="1" ht="96" customHeight="1">
      <c r="A97" s="266"/>
      <c r="B97" s="223"/>
      <c r="C97" s="83" t="s">
        <v>216</v>
      </c>
      <c r="D97" s="83"/>
      <c r="E97" s="223"/>
      <c r="F97" s="87">
        <v>290</v>
      </c>
      <c r="G97" s="88" t="s">
        <v>429</v>
      </c>
      <c r="H97" s="89">
        <f t="shared" si="3"/>
        <v>1</v>
      </c>
      <c r="I97" s="196"/>
      <c r="J97" s="83"/>
      <c r="K97" s="91" t="s">
        <v>825</v>
      </c>
      <c r="L97" s="85"/>
      <c r="M97" s="85"/>
    </row>
    <row r="98" spans="1:13" s="84" customFormat="1" ht="32.1" hidden="1" customHeight="1">
      <c r="A98" s="266"/>
      <c r="B98" s="221" t="s">
        <v>215</v>
      </c>
      <c r="C98" s="83" t="s">
        <v>214</v>
      </c>
      <c r="D98" s="83"/>
      <c r="E98" s="221" t="s">
        <v>213</v>
      </c>
      <c r="F98" s="87">
        <v>291</v>
      </c>
      <c r="G98" s="88"/>
      <c r="H98" s="89">
        <f t="shared" si="3"/>
        <v>0</v>
      </c>
      <c r="I98" s="196"/>
      <c r="J98" s="83"/>
      <c r="K98" s="92"/>
      <c r="L98" s="85"/>
      <c r="M98" s="85"/>
    </row>
    <row r="99" spans="1:13" s="84" customFormat="1" ht="48" hidden="1" customHeight="1">
      <c r="A99" s="266"/>
      <c r="B99" s="222"/>
      <c r="C99" s="83" t="s">
        <v>212</v>
      </c>
      <c r="D99" s="83"/>
      <c r="E99" s="222"/>
      <c r="F99" s="87">
        <v>292</v>
      </c>
      <c r="G99" s="88"/>
      <c r="H99" s="89">
        <f t="shared" si="3"/>
        <v>0</v>
      </c>
      <c r="I99" s="196"/>
      <c r="J99" s="83"/>
      <c r="K99" s="92"/>
      <c r="L99" s="85"/>
      <c r="M99" s="85"/>
    </row>
    <row r="100" spans="1:13" s="84" customFormat="1" ht="48" hidden="1" customHeight="1">
      <c r="A100" s="266"/>
      <c r="B100" s="223"/>
      <c r="C100" s="83" t="s">
        <v>211</v>
      </c>
      <c r="D100" s="83"/>
      <c r="E100" s="223"/>
      <c r="F100" s="87">
        <v>293</v>
      </c>
      <c r="G100" s="88"/>
      <c r="H100" s="89">
        <f t="shared" si="3"/>
        <v>0</v>
      </c>
      <c r="I100" s="196"/>
      <c r="J100" s="83"/>
      <c r="K100" s="92"/>
      <c r="L100" s="85"/>
      <c r="M100" s="85"/>
    </row>
    <row r="101" spans="1:13" s="84" customFormat="1" ht="45.95" customHeight="1">
      <c r="A101" s="266"/>
      <c r="B101" s="83" t="s">
        <v>210</v>
      </c>
      <c r="C101" s="83" t="s">
        <v>209</v>
      </c>
      <c r="D101" s="83" t="s">
        <v>208</v>
      </c>
      <c r="E101" s="83" t="s">
        <v>207</v>
      </c>
      <c r="F101" s="87">
        <v>455</v>
      </c>
      <c r="G101" s="88" t="s">
        <v>431</v>
      </c>
      <c r="H101" s="89" t="str">
        <f t="shared" si="3"/>
        <v/>
      </c>
      <c r="I101" s="197"/>
      <c r="J101" s="83"/>
      <c r="K101" s="92"/>
      <c r="L101" s="85"/>
      <c r="M101" s="85"/>
    </row>
    <row r="102" spans="1:13" s="84" customFormat="1" ht="105" hidden="1" customHeight="1">
      <c r="A102" s="266"/>
      <c r="B102" s="221" t="s">
        <v>206</v>
      </c>
      <c r="C102" s="83" t="s">
        <v>205</v>
      </c>
      <c r="D102" s="83" t="s">
        <v>204</v>
      </c>
      <c r="E102" s="221"/>
      <c r="F102" s="87">
        <v>456</v>
      </c>
      <c r="G102" s="88"/>
      <c r="H102" s="89">
        <f t="shared" si="3"/>
        <v>0</v>
      </c>
      <c r="I102" s="20"/>
      <c r="J102" s="95"/>
      <c r="K102" s="92"/>
      <c r="L102" s="85"/>
      <c r="M102" s="85"/>
    </row>
    <row r="103" spans="1:13" s="84" customFormat="1" ht="15" hidden="1" customHeight="1">
      <c r="A103" s="266"/>
      <c r="B103" s="222"/>
      <c r="C103" s="83" t="s">
        <v>203</v>
      </c>
      <c r="D103" s="83"/>
      <c r="E103" s="222"/>
      <c r="F103" s="87">
        <v>295</v>
      </c>
      <c r="G103" s="88"/>
      <c r="H103" s="89">
        <f t="shared" si="3"/>
        <v>0</v>
      </c>
      <c r="I103" s="20"/>
      <c r="J103" s="83"/>
      <c r="K103" s="92"/>
      <c r="L103" s="85"/>
      <c r="M103" s="85"/>
    </row>
    <row r="104" spans="1:13" s="84" customFormat="1" ht="15" hidden="1" customHeight="1">
      <c r="A104" s="266"/>
      <c r="B104" s="222"/>
      <c r="C104" s="83" t="s">
        <v>202</v>
      </c>
      <c r="D104" s="83"/>
      <c r="E104" s="222"/>
      <c r="F104" s="87">
        <v>296</v>
      </c>
      <c r="G104" s="88"/>
      <c r="H104" s="89">
        <f t="shared" si="3"/>
        <v>0</v>
      </c>
      <c r="I104" s="20"/>
      <c r="J104" s="83"/>
      <c r="K104" s="92"/>
      <c r="L104" s="85"/>
      <c r="M104" s="85"/>
    </row>
    <row r="105" spans="1:13" s="84" customFormat="1" ht="15" hidden="1" customHeight="1">
      <c r="A105" s="266"/>
      <c r="B105" s="222"/>
      <c r="C105" s="83" t="s">
        <v>201</v>
      </c>
      <c r="D105" s="83"/>
      <c r="E105" s="222"/>
      <c r="F105" s="87">
        <v>297</v>
      </c>
      <c r="G105" s="88"/>
      <c r="H105" s="89">
        <f t="shared" si="3"/>
        <v>0</v>
      </c>
      <c r="I105" s="20"/>
      <c r="J105" s="83"/>
      <c r="K105" s="92"/>
      <c r="L105" s="85"/>
      <c r="M105" s="85"/>
    </row>
    <row r="106" spans="1:13" s="84" customFormat="1" ht="15" hidden="1" customHeight="1">
      <c r="A106" s="267"/>
      <c r="B106" s="223"/>
      <c r="C106" s="83" t="s">
        <v>200</v>
      </c>
      <c r="D106" s="83"/>
      <c r="E106" s="223"/>
      <c r="F106" s="87">
        <v>298</v>
      </c>
      <c r="G106" s="88"/>
      <c r="H106" s="89">
        <f t="shared" si="3"/>
        <v>0</v>
      </c>
      <c r="I106" s="20"/>
      <c r="J106" s="83"/>
      <c r="K106" s="92"/>
      <c r="L106" s="85"/>
      <c r="M106" s="85"/>
    </row>
    <row r="107" spans="1:13" s="84" customFormat="1" ht="96" customHeight="1">
      <c r="A107" s="265" t="s">
        <v>199</v>
      </c>
      <c r="B107" s="83" t="s">
        <v>198</v>
      </c>
      <c r="C107" s="83" t="s">
        <v>197</v>
      </c>
      <c r="D107" s="83" t="s">
        <v>196</v>
      </c>
      <c r="E107" s="83" t="s">
        <v>195</v>
      </c>
      <c r="F107" s="87">
        <v>300</v>
      </c>
      <c r="G107" s="88" t="s">
        <v>429</v>
      </c>
      <c r="H107" s="89">
        <f t="shared" si="3"/>
        <v>1</v>
      </c>
      <c r="I107" s="184">
        <f>AVERAGE(H107,H108,H110)</f>
        <v>1</v>
      </c>
      <c r="J107" s="83" t="s">
        <v>952</v>
      </c>
      <c r="K107" s="91" t="s">
        <v>824</v>
      </c>
      <c r="L107" s="85"/>
      <c r="M107" s="85"/>
    </row>
    <row r="108" spans="1:13" s="84" customFormat="1" ht="96" customHeight="1">
      <c r="A108" s="266"/>
      <c r="B108" s="83" t="s">
        <v>194</v>
      </c>
      <c r="C108" s="83" t="s">
        <v>193</v>
      </c>
      <c r="D108" s="83"/>
      <c r="E108" s="83" t="s">
        <v>192</v>
      </c>
      <c r="F108" s="87">
        <v>301</v>
      </c>
      <c r="G108" s="88" t="s">
        <v>429</v>
      </c>
      <c r="H108" s="89">
        <f t="shared" si="3"/>
        <v>1</v>
      </c>
      <c r="I108" s="184"/>
      <c r="J108" s="83" t="s">
        <v>953</v>
      </c>
      <c r="K108" s="91" t="s">
        <v>824</v>
      </c>
      <c r="L108" s="85"/>
      <c r="M108" s="85"/>
    </row>
    <row r="109" spans="1:13" s="84" customFormat="1" ht="150" hidden="1" customHeight="1">
      <c r="A109" s="266"/>
      <c r="B109" s="83" t="s">
        <v>191</v>
      </c>
      <c r="C109" s="83" t="s">
        <v>190</v>
      </c>
      <c r="D109" s="83" t="s">
        <v>189</v>
      </c>
      <c r="E109" s="83" t="s">
        <v>188</v>
      </c>
      <c r="F109" s="87">
        <v>302</v>
      </c>
      <c r="G109" s="88"/>
      <c r="H109" s="89">
        <f t="shared" si="3"/>
        <v>0</v>
      </c>
      <c r="I109" s="184"/>
      <c r="J109" s="83"/>
      <c r="K109" s="92"/>
      <c r="L109" s="85"/>
      <c r="M109" s="85"/>
    </row>
    <row r="110" spans="1:13" s="84" customFormat="1" ht="135">
      <c r="A110" s="267"/>
      <c r="B110" s="83" t="s">
        <v>187</v>
      </c>
      <c r="C110" s="83" t="s">
        <v>186</v>
      </c>
      <c r="D110" s="83" t="s">
        <v>185</v>
      </c>
      <c r="E110" s="83" t="s">
        <v>184</v>
      </c>
      <c r="F110" s="87">
        <v>303</v>
      </c>
      <c r="G110" s="88" t="s">
        <v>429</v>
      </c>
      <c r="H110" s="89">
        <f t="shared" si="3"/>
        <v>1</v>
      </c>
      <c r="I110" s="184"/>
      <c r="J110" s="109" t="s">
        <v>1058</v>
      </c>
      <c r="K110" s="91" t="s">
        <v>823</v>
      </c>
      <c r="L110" s="85"/>
      <c r="M110" s="85"/>
    </row>
    <row r="111" spans="1:13" s="84" customFormat="1" ht="210" customHeight="1">
      <c r="A111" s="265" t="s">
        <v>183</v>
      </c>
      <c r="B111" s="221" t="s">
        <v>182</v>
      </c>
      <c r="C111" s="83" t="s">
        <v>181</v>
      </c>
      <c r="D111" s="83" t="s">
        <v>176</v>
      </c>
      <c r="E111" s="221" t="s">
        <v>180</v>
      </c>
      <c r="F111" s="87">
        <v>452</v>
      </c>
      <c r="G111" s="227" t="s">
        <v>430</v>
      </c>
      <c r="H111" s="229">
        <f t="shared" si="3"/>
        <v>0.5</v>
      </c>
      <c r="I111" s="184">
        <f>AVERAGE(H111,H113,H114,H115)</f>
        <v>0.25</v>
      </c>
      <c r="J111" s="263" t="s">
        <v>954</v>
      </c>
      <c r="K111" s="91" t="s">
        <v>822</v>
      </c>
      <c r="L111" s="85"/>
      <c r="M111" s="85"/>
    </row>
    <row r="112" spans="1:13" s="84" customFormat="1" ht="168.95" customHeight="1">
      <c r="A112" s="266"/>
      <c r="B112" s="222"/>
      <c r="C112" s="83" t="s">
        <v>179</v>
      </c>
      <c r="D112" s="83" t="s">
        <v>178</v>
      </c>
      <c r="E112" s="222"/>
      <c r="F112" s="87">
        <v>305</v>
      </c>
      <c r="G112" s="228"/>
      <c r="H112" s="230"/>
      <c r="I112" s="184"/>
      <c r="J112" s="264"/>
      <c r="K112" s="92"/>
      <c r="L112" s="85"/>
      <c r="M112" s="85"/>
    </row>
    <row r="113" spans="1:13" s="84" customFormat="1" ht="171" customHeight="1">
      <c r="A113" s="266"/>
      <c r="B113" s="222"/>
      <c r="C113" s="83" t="s">
        <v>177</v>
      </c>
      <c r="D113" s="83" t="s">
        <v>176</v>
      </c>
      <c r="E113" s="222"/>
      <c r="F113" s="87">
        <v>306</v>
      </c>
      <c r="G113" s="88" t="s">
        <v>430</v>
      </c>
      <c r="H113" s="89">
        <f>IF(G113="SI",1,IF(G113="PARCIAL",0.5,IF(G113="NO APLICA","",0)))</f>
        <v>0.5</v>
      </c>
      <c r="I113" s="184"/>
      <c r="J113" s="110"/>
      <c r="K113" s="92"/>
      <c r="L113" s="85"/>
      <c r="M113" s="85"/>
    </row>
    <row r="114" spans="1:13" s="84" customFormat="1">
      <c r="A114" s="266"/>
      <c r="B114" s="222"/>
      <c r="C114" s="83" t="s">
        <v>175</v>
      </c>
      <c r="D114" s="83"/>
      <c r="E114" s="222"/>
      <c r="F114" s="87">
        <v>307</v>
      </c>
      <c r="G114" s="88" t="s">
        <v>405</v>
      </c>
      <c r="H114" s="89">
        <f>IF(G114="SI",1,IF(G114="PARCIAL",0.5,IF(G114="NO APLICA","",0)))</f>
        <v>0</v>
      </c>
      <c r="I114" s="184"/>
      <c r="J114" s="111" t="s">
        <v>821</v>
      </c>
      <c r="K114" s="92"/>
      <c r="L114" s="85"/>
      <c r="M114" s="85"/>
    </row>
    <row r="115" spans="1:13" s="84" customFormat="1" ht="60">
      <c r="A115" s="267"/>
      <c r="B115" s="223"/>
      <c r="C115" s="83" t="s">
        <v>174</v>
      </c>
      <c r="D115" s="83"/>
      <c r="E115" s="223"/>
      <c r="F115" s="87">
        <v>308</v>
      </c>
      <c r="G115" s="88" t="s">
        <v>405</v>
      </c>
      <c r="H115" s="89">
        <f>IF(G115="SI",1,IF(G115="PARCIAL",0.5,IF(G115="NO APLICA","",0)))</f>
        <v>0</v>
      </c>
      <c r="I115" s="184"/>
      <c r="J115" s="111" t="s">
        <v>820</v>
      </c>
      <c r="K115" s="92"/>
      <c r="L115" s="85"/>
      <c r="M115" s="85"/>
    </row>
    <row r="116" spans="1:13" s="84" customFormat="1" ht="138.94999999999999" hidden="1" customHeight="1">
      <c r="A116" s="265" t="s">
        <v>173</v>
      </c>
      <c r="B116" s="83" t="s">
        <v>172</v>
      </c>
      <c r="C116" s="83" t="s">
        <v>171</v>
      </c>
      <c r="D116" s="83"/>
      <c r="E116" s="83"/>
      <c r="F116" s="87">
        <v>748</v>
      </c>
      <c r="G116" s="88"/>
      <c r="H116" s="89">
        <f>IF(G116="SI",1,IF(G116="PARCIAL",0.5,IF(G116="NO APLICA","",0)))</f>
        <v>0</v>
      </c>
      <c r="I116" s="184">
        <f>AVERAGE(H117,H119,H120,H121,H122,H123,H124,H125,H126,H127,H129,H130,H131,H132,H133,H134,H135,H136,H137,H138,H139,H140,H141,H142,H143,H145,H146,H147,H148,H149,H150,H151,H152,H153,H154,)</f>
        <v>0.69047619047619047</v>
      </c>
      <c r="J116" s="95"/>
      <c r="K116" s="92"/>
      <c r="L116" s="85"/>
      <c r="M116" s="85"/>
    </row>
    <row r="117" spans="1:13" s="84" customFormat="1" ht="80.099999999999994" customHeight="1">
      <c r="A117" s="266"/>
      <c r="B117" s="221" t="s">
        <v>170</v>
      </c>
      <c r="C117" s="83" t="s">
        <v>169</v>
      </c>
      <c r="D117" s="83" t="s">
        <v>168</v>
      </c>
      <c r="E117" s="221" t="s">
        <v>167</v>
      </c>
      <c r="F117" s="87">
        <v>439</v>
      </c>
      <c r="G117" s="227" t="s">
        <v>430</v>
      </c>
      <c r="H117" s="229">
        <f>IF(G117="SI",1,IF(G117="PARCIAL",0.5,IF(G117="NO APLICA","",0)))</f>
        <v>0.5</v>
      </c>
      <c r="I117" s="184"/>
      <c r="J117" s="239"/>
      <c r="K117" s="91" t="s">
        <v>818</v>
      </c>
      <c r="L117" s="85"/>
      <c r="M117" s="85"/>
    </row>
    <row r="118" spans="1:13" s="84" customFormat="1" ht="30">
      <c r="A118" s="266"/>
      <c r="B118" s="222"/>
      <c r="C118" s="83" t="s">
        <v>158</v>
      </c>
      <c r="D118" s="83"/>
      <c r="E118" s="222"/>
      <c r="F118" s="87">
        <v>310</v>
      </c>
      <c r="G118" s="228"/>
      <c r="H118" s="230"/>
      <c r="I118" s="184"/>
      <c r="J118" s="241"/>
      <c r="K118" s="92"/>
      <c r="L118" s="85"/>
      <c r="M118" s="85"/>
    </row>
    <row r="119" spans="1:13" s="84" customFormat="1" ht="30">
      <c r="A119" s="266"/>
      <c r="B119" s="222"/>
      <c r="C119" s="83" t="s">
        <v>157</v>
      </c>
      <c r="D119" s="83"/>
      <c r="E119" s="222"/>
      <c r="F119" s="87">
        <v>440</v>
      </c>
      <c r="G119" s="88" t="s">
        <v>405</v>
      </c>
      <c r="H119" s="89">
        <f t="shared" ref="H119:H127" si="4">IF(G119="SI",1,IF(G119="PARCIAL",0.5,IF(G119="NO APLICA","",0)))</f>
        <v>0</v>
      </c>
      <c r="I119" s="184"/>
      <c r="J119" s="83"/>
      <c r="K119" s="92"/>
      <c r="L119" s="85"/>
      <c r="M119" s="85"/>
    </row>
    <row r="120" spans="1:13" s="84" customFormat="1" ht="17.100000000000001" customHeight="1">
      <c r="A120" s="266"/>
      <c r="B120" s="222"/>
      <c r="C120" s="83" t="s">
        <v>156</v>
      </c>
      <c r="D120" s="83"/>
      <c r="E120" s="222"/>
      <c r="F120" s="87">
        <v>311</v>
      </c>
      <c r="G120" s="88" t="s">
        <v>429</v>
      </c>
      <c r="H120" s="89">
        <f t="shared" si="4"/>
        <v>1</v>
      </c>
      <c r="I120" s="184"/>
      <c r="J120" s="83"/>
      <c r="K120" s="91" t="s">
        <v>818</v>
      </c>
      <c r="L120" s="85"/>
      <c r="M120" s="85"/>
    </row>
    <row r="121" spans="1:13" s="84" customFormat="1" ht="30">
      <c r="A121" s="266"/>
      <c r="B121" s="222"/>
      <c r="C121" s="83" t="s">
        <v>166</v>
      </c>
      <c r="D121" s="83"/>
      <c r="E121" s="222"/>
      <c r="F121" s="87">
        <v>312</v>
      </c>
      <c r="G121" s="88" t="s">
        <v>429</v>
      </c>
      <c r="H121" s="89">
        <f t="shared" si="4"/>
        <v>1</v>
      </c>
      <c r="I121" s="184"/>
      <c r="J121" s="83"/>
      <c r="K121" s="92"/>
      <c r="L121" s="85"/>
      <c r="M121" s="85"/>
    </row>
    <row r="122" spans="1:13" s="84" customFormat="1" ht="96" customHeight="1">
      <c r="A122" s="266"/>
      <c r="B122" s="222"/>
      <c r="C122" s="83" t="s">
        <v>154</v>
      </c>
      <c r="D122" s="83"/>
      <c r="E122" s="222"/>
      <c r="F122" s="87">
        <v>313</v>
      </c>
      <c r="G122" s="88" t="s">
        <v>429</v>
      </c>
      <c r="H122" s="89">
        <f t="shared" si="4"/>
        <v>1</v>
      </c>
      <c r="I122" s="184"/>
      <c r="J122" s="83"/>
      <c r="K122" s="91" t="s">
        <v>818</v>
      </c>
      <c r="L122" s="85"/>
      <c r="M122" s="85"/>
    </row>
    <row r="123" spans="1:13" s="84" customFormat="1" ht="96" customHeight="1">
      <c r="A123" s="266"/>
      <c r="B123" s="222"/>
      <c r="C123" s="83" t="s">
        <v>153</v>
      </c>
      <c r="D123" s="83"/>
      <c r="E123" s="222"/>
      <c r="F123" s="87">
        <v>314</v>
      </c>
      <c r="G123" s="88" t="s">
        <v>819</v>
      </c>
      <c r="H123" s="89">
        <f t="shared" si="4"/>
        <v>1</v>
      </c>
      <c r="I123" s="184"/>
      <c r="J123" s="83"/>
      <c r="K123" s="91" t="s">
        <v>818</v>
      </c>
      <c r="L123" s="85"/>
      <c r="M123" s="85"/>
    </row>
    <row r="124" spans="1:13" s="84" customFormat="1" ht="96" customHeight="1">
      <c r="A124" s="266"/>
      <c r="B124" s="222"/>
      <c r="C124" s="83" t="s">
        <v>165</v>
      </c>
      <c r="D124" s="83"/>
      <c r="E124" s="222"/>
      <c r="F124" s="87">
        <v>315</v>
      </c>
      <c r="G124" s="88" t="s">
        <v>430</v>
      </c>
      <c r="H124" s="89">
        <f t="shared" si="4"/>
        <v>0.5</v>
      </c>
      <c r="I124" s="184"/>
      <c r="J124" s="83"/>
      <c r="K124" s="91" t="s">
        <v>818</v>
      </c>
      <c r="L124" s="85"/>
      <c r="M124" s="85"/>
    </row>
    <row r="125" spans="1:13" s="84" customFormat="1" ht="96" customHeight="1">
      <c r="A125" s="266"/>
      <c r="B125" s="222"/>
      <c r="C125" s="83" t="s">
        <v>164</v>
      </c>
      <c r="D125" s="83"/>
      <c r="E125" s="222"/>
      <c r="F125" s="87">
        <v>316</v>
      </c>
      <c r="G125" s="88" t="s">
        <v>429</v>
      </c>
      <c r="H125" s="89">
        <f t="shared" si="4"/>
        <v>1</v>
      </c>
      <c r="I125" s="184"/>
      <c r="J125" s="83"/>
      <c r="K125" s="91" t="s">
        <v>818</v>
      </c>
      <c r="L125" s="85"/>
      <c r="M125" s="85"/>
    </row>
    <row r="126" spans="1:13" s="84" customFormat="1" ht="83.1" customHeight="1">
      <c r="A126" s="266"/>
      <c r="B126" s="223"/>
      <c r="C126" s="83" t="s">
        <v>163</v>
      </c>
      <c r="D126" s="83"/>
      <c r="E126" s="223"/>
      <c r="F126" s="87">
        <v>441</v>
      </c>
      <c r="G126" s="88" t="s">
        <v>405</v>
      </c>
      <c r="H126" s="89">
        <f t="shared" si="4"/>
        <v>0</v>
      </c>
      <c r="I126" s="184"/>
      <c r="J126" s="83"/>
      <c r="K126" s="91" t="s">
        <v>818</v>
      </c>
      <c r="L126" s="85"/>
      <c r="M126" s="85"/>
    </row>
    <row r="127" spans="1:13" s="84" customFormat="1" ht="153.94999999999999" customHeight="1">
      <c r="A127" s="266"/>
      <c r="B127" s="221" t="s">
        <v>162</v>
      </c>
      <c r="C127" s="83" t="s">
        <v>161</v>
      </c>
      <c r="D127" s="83" t="s">
        <v>160</v>
      </c>
      <c r="E127" s="221" t="s">
        <v>159</v>
      </c>
      <c r="F127" s="87">
        <v>459</v>
      </c>
      <c r="G127" s="227" t="s">
        <v>431</v>
      </c>
      <c r="H127" s="229" t="str">
        <f t="shared" si="4"/>
        <v/>
      </c>
      <c r="I127" s="184"/>
      <c r="J127" s="239" t="s">
        <v>955</v>
      </c>
      <c r="K127" s="92"/>
      <c r="L127" s="85"/>
      <c r="M127" s="85"/>
    </row>
    <row r="128" spans="1:13" s="84" customFormat="1" ht="30">
      <c r="A128" s="266"/>
      <c r="B128" s="222"/>
      <c r="C128" s="83" t="s">
        <v>158</v>
      </c>
      <c r="D128" s="83"/>
      <c r="E128" s="222"/>
      <c r="F128" s="87">
        <v>460</v>
      </c>
      <c r="G128" s="228"/>
      <c r="H128" s="230"/>
      <c r="I128" s="184"/>
      <c r="J128" s="241"/>
      <c r="K128" s="92"/>
      <c r="L128" s="85"/>
      <c r="M128" s="85"/>
    </row>
    <row r="129" spans="1:13" s="84" customFormat="1" ht="30">
      <c r="A129" s="266"/>
      <c r="B129" s="222"/>
      <c r="C129" s="83" t="s">
        <v>157</v>
      </c>
      <c r="D129" s="83"/>
      <c r="E129" s="222"/>
      <c r="F129" s="87">
        <v>461</v>
      </c>
      <c r="G129" s="88" t="s">
        <v>431</v>
      </c>
      <c r="H129" s="89" t="str">
        <f t="shared" ref="H129:H143" si="5">IF(G129="SI",1,IF(G129="PARCIAL",0.5,IF(G129="NO APLICA","",0)))</f>
        <v/>
      </c>
      <c r="I129" s="184"/>
      <c r="J129" s="83"/>
      <c r="K129" s="92"/>
      <c r="L129" s="85"/>
      <c r="M129" s="85"/>
    </row>
    <row r="130" spans="1:13" s="84" customFormat="1" ht="30">
      <c r="A130" s="266"/>
      <c r="B130" s="222"/>
      <c r="C130" s="83" t="s">
        <v>156</v>
      </c>
      <c r="D130" s="83"/>
      <c r="E130" s="222"/>
      <c r="F130" s="87">
        <v>462</v>
      </c>
      <c r="G130" s="88" t="s">
        <v>431</v>
      </c>
      <c r="H130" s="89" t="str">
        <f t="shared" si="5"/>
        <v/>
      </c>
      <c r="I130" s="184"/>
      <c r="J130" s="83"/>
      <c r="K130" s="92"/>
      <c r="L130" s="85"/>
      <c r="M130" s="85"/>
    </row>
    <row r="131" spans="1:13" s="84" customFormat="1">
      <c r="A131" s="266"/>
      <c r="B131" s="222"/>
      <c r="C131" s="83" t="s">
        <v>155</v>
      </c>
      <c r="D131" s="83"/>
      <c r="E131" s="222"/>
      <c r="F131" s="87">
        <v>463</v>
      </c>
      <c r="G131" s="88" t="s">
        <v>431</v>
      </c>
      <c r="H131" s="89" t="str">
        <f t="shared" si="5"/>
        <v/>
      </c>
      <c r="I131" s="184"/>
      <c r="J131" s="83"/>
      <c r="K131" s="92"/>
      <c r="L131" s="85"/>
      <c r="M131" s="85"/>
    </row>
    <row r="132" spans="1:13" s="84" customFormat="1">
      <c r="A132" s="266"/>
      <c r="B132" s="222"/>
      <c r="C132" s="83" t="s">
        <v>154</v>
      </c>
      <c r="D132" s="83"/>
      <c r="E132" s="222"/>
      <c r="F132" s="87">
        <v>464</v>
      </c>
      <c r="G132" s="88" t="s">
        <v>431</v>
      </c>
      <c r="H132" s="89" t="str">
        <f t="shared" si="5"/>
        <v/>
      </c>
      <c r="I132" s="184"/>
      <c r="J132" s="83"/>
      <c r="K132" s="92"/>
      <c r="L132" s="85"/>
      <c r="M132" s="85"/>
    </row>
    <row r="133" spans="1:13" s="84" customFormat="1" ht="30">
      <c r="A133" s="266"/>
      <c r="B133" s="222"/>
      <c r="C133" s="83" t="s">
        <v>153</v>
      </c>
      <c r="D133" s="83"/>
      <c r="E133" s="222"/>
      <c r="F133" s="87">
        <v>465</v>
      </c>
      <c r="G133" s="88" t="s">
        <v>431</v>
      </c>
      <c r="H133" s="89" t="str">
        <f t="shared" si="5"/>
        <v/>
      </c>
      <c r="I133" s="184"/>
      <c r="J133" s="83"/>
      <c r="K133" s="92"/>
      <c r="L133" s="85"/>
      <c r="M133" s="85"/>
    </row>
    <row r="134" spans="1:13" s="84" customFormat="1">
      <c r="A134" s="266"/>
      <c r="B134" s="222"/>
      <c r="C134" s="83" t="s">
        <v>152</v>
      </c>
      <c r="D134" s="83"/>
      <c r="E134" s="222"/>
      <c r="F134" s="87">
        <v>466</v>
      </c>
      <c r="G134" s="88" t="s">
        <v>431</v>
      </c>
      <c r="H134" s="89" t="str">
        <f t="shared" si="5"/>
        <v/>
      </c>
      <c r="I134" s="184"/>
      <c r="J134" s="83"/>
      <c r="K134" s="92"/>
      <c r="L134" s="85"/>
      <c r="M134" s="85"/>
    </row>
    <row r="135" spans="1:13" s="84" customFormat="1" ht="30">
      <c r="A135" s="266"/>
      <c r="B135" s="222"/>
      <c r="C135" s="83" t="s">
        <v>151</v>
      </c>
      <c r="D135" s="83"/>
      <c r="E135" s="222"/>
      <c r="F135" s="87">
        <v>467</v>
      </c>
      <c r="G135" s="88" t="s">
        <v>431</v>
      </c>
      <c r="H135" s="89" t="str">
        <f t="shared" si="5"/>
        <v/>
      </c>
      <c r="I135" s="184"/>
      <c r="J135" s="83"/>
      <c r="K135" s="92"/>
      <c r="L135" s="85"/>
      <c r="M135" s="85"/>
    </row>
    <row r="136" spans="1:13" s="84" customFormat="1">
      <c r="A136" s="266"/>
      <c r="B136" s="222"/>
      <c r="C136" s="83" t="s">
        <v>150</v>
      </c>
      <c r="D136" s="83"/>
      <c r="E136" s="222"/>
      <c r="F136" s="87">
        <v>468</v>
      </c>
      <c r="G136" s="88" t="s">
        <v>431</v>
      </c>
      <c r="H136" s="89" t="str">
        <f t="shared" si="5"/>
        <v/>
      </c>
      <c r="I136" s="184"/>
      <c r="J136" s="83"/>
      <c r="K136" s="92"/>
      <c r="L136" s="85"/>
      <c r="M136" s="85"/>
    </row>
    <row r="137" spans="1:13" s="84" customFormat="1">
      <c r="A137" s="266"/>
      <c r="B137" s="222"/>
      <c r="C137" s="83" t="s">
        <v>149</v>
      </c>
      <c r="D137" s="83"/>
      <c r="E137" s="222"/>
      <c r="F137" s="87">
        <v>470</v>
      </c>
      <c r="G137" s="88" t="s">
        <v>431</v>
      </c>
      <c r="H137" s="89" t="str">
        <f t="shared" si="5"/>
        <v/>
      </c>
      <c r="I137" s="184"/>
      <c r="J137" s="83"/>
      <c r="K137" s="92"/>
      <c r="L137" s="85"/>
      <c r="M137" s="85"/>
    </row>
    <row r="138" spans="1:13" s="84" customFormat="1">
      <c r="A138" s="266"/>
      <c r="B138" s="222"/>
      <c r="C138" s="83" t="s">
        <v>148</v>
      </c>
      <c r="D138" s="83"/>
      <c r="E138" s="222"/>
      <c r="F138" s="87">
        <v>471</v>
      </c>
      <c r="G138" s="88" t="s">
        <v>431</v>
      </c>
      <c r="H138" s="89" t="str">
        <f t="shared" si="5"/>
        <v/>
      </c>
      <c r="I138" s="184"/>
      <c r="J138" s="83"/>
      <c r="K138" s="92"/>
      <c r="L138" s="85"/>
      <c r="M138" s="85"/>
    </row>
    <row r="139" spans="1:13" s="84" customFormat="1">
      <c r="A139" s="266"/>
      <c r="B139" s="222"/>
      <c r="C139" s="83" t="s">
        <v>147</v>
      </c>
      <c r="D139" s="83"/>
      <c r="E139" s="222"/>
      <c r="F139" s="87">
        <v>472</v>
      </c>
      <c r="G139" s="88" t="s">
        <v>431</v>
      </c>
      <c r="H139" s="89" t="str">
        <f t="shared" si="5"/>
        <v/>
      </c>
      <c r="I139" s="184"/>
      <c r="J139" s="83"/>
      <c r="K139" s="92"/>
      <c r="L139" s="85"/>
      <c r="M139" s="85"/>
    </row>
    <row r="140" spans="1:13" s="84" customFormat="1">
      <c r="A140" s="266"/>
      <c r="B140" s="222"/>
      <c r="C140" s="83" t="s">
        <v>146</v>
      </c>
      <c r="D140" s="83"/>
      <c r="E140" s="222"/>
      <c r="F140" s="87">
        <v>473</v>
      </c>
      <c r="G140" s="88" t="s">
        <v>431</v>
      </c>
      <c r="H140" s="89" t="str">
        <f t="shared" si="5"/>
        <v/>
      </c>
      <c r="I140" s="184"/>
      <c r="J140" s="83"/>
      <c r="K140" s="92"/>
      <c r="L140" s="85"/>
      <c r="M140" s="85"/>
    </row>
    <row r="141" spans="1:13" s="84" customFormat="1">
      <c r="A141" s="266"/>
      <c r="B141" s="222"/>
      <c r="C141" s="83" t="s">
        <v>145</v>
      </c>
      <c r="D141" s="83"/>
      <c r="E141" s="222"/>
      <c r="F141" s="87">
        <v>474</v>
      </c>
      <c r="G141" s="88" t="s">
        <v>431</v>
      </c>
      <c r="H141" s="89" t="str">
        <f t="shared" si="5"/>
        <v/>
      </c>
      <c r="I141" s="184"/>
      <c r="J141" s="83"/>
      <c r="K141" s="92"/>
      <c r="L141" s="85"/>
      <c r="M141" s="85"/>
    </row>
    <row r="142" spans="1:13" s="84" customFormat="1" ht="77.099999999999994" customHeight="1">
      <c r="A142" s="266"/>
      <c r="B142" s="223"/>
      <c r="C142" s="83" t="s">
        <v>144</v>
      </c>
      <c r="D142" s="83"/>
      <c r="E142" s="223"/>
      <c r="F142" s="87">
        <v>475</v>
      </c>
      <c r="G142" s="88" t="s">
        <v>431</v>
      </c>
      <c r="H142" s="89" t="str">
        <f t="shared" si="5"/>
        <v/>
      </c>
      <c r="I142" s="184"/>
      <c r="J142" s="83"/>
      <c r="K142" s="92"/>
      <c r="L142" s="85"/>
      <c r="M142" s="85"/>
    </row>
    <row r="143" spans="1:13" s="84" customFormat="1" ht="81" customHeight="1">
      <c r="A143" s="266"/>
      <c r="B143" s="221" t="s">
        <v>143</v>
      </c>
      <c r="C143" s="83" t="s">
        <v>142</v>
      </c>
      <c r="D143" s="83" t="s">
        <v>135</v>
      </c>
      <c r="E143" s="221" t="s">
        <v>141</v>
      </c>
      <c r="F143" s="87">
        <v>446</v>
      </c>
      <c r="G143" s="227" t="s">
        <v>429</v>
      </c>
      <c r="H143" s="229">
        <f t="shared" si="5"/>
        <v>1</v>
      </c>
      <c r="I143" s="184"/>
      <c r="J143" s="261"/>
      <c r="K143" s="91" t="s">
        <v>817</v>
      </c>
      <c r="L143" s="85"/>
      <c r="M143" s="85"/>
    </row>
    <row r="144" spans="1:13" s="84" customFormat="1" ht="78" customHeight="1">
      <c r="A144" s="266"/>
      <c r="B144" s="222"/>
      <c r="C144" s="83" t="s">
        <v>140</v>
      </c>
      <c r="D144" s="83" t="s">
        <v>135</v>
      </c>
      <c r="E144" s="222"/>
      <c r="F144" s="87">
        <v>330</v>
      </c>
      <c r="G144" s="228"/>
      <c r="H144" s="230"/>
      <c r="I144" s="184"/>
      <c r="J144" s="262"/>
      <c r="K144" s="91" t="s">
        <v>817</v>
      </c>
      <c r="L144" s="85"/>
      <c r="M144" s="85"/>
    </row>
    <row r="145" spans="1:13" s="84" customFormat="1" ht="48" customHeight="1">
      <c r="A145" s="266"/>
      <c r="B145" s="222"/>
      <c r="C145" s="83" t="s">
        <v>139</v>
      </c>
      <c r="D145" s="83"/>
      <c r="E145" s="222"/>
      <c r="F145" s="87">
        <v>331</v>
      </c>
      <c r="G145" s="88" t="s">
        <v>429</v>
      </c>
      <c r="H145" s="89">
        <f t="shared" ref="H145:H176" si="6">IF(G145="SI",1,IF(G145="PARCIAL",0.5,IF(G145="NO APLICA","",0)))</f>
        <v>1</v>
      </c>
      <c r="I145" s="184"/>
      <c r="J145" s="83"/>
      <c r="K145" s="92" t="s">
        <v>817</v>
      </c>
      <c r="L145" s="85"/>
      <c r="M145" s="85"/>
    </row>
    <row r="146" spans="1:13" s="84" customFormat="1" ht="48" customHeight="1">
      <c r="A146" s="266"/>
      <c r="B146" s="222"/>
      <c r="C146" s="83" t="s">
        <v>138</v>
      </c>
      <c r="D146" s="83"/>
      <c r="E146" s="222"/>
      <c r="F146" s="87">
        <v>332</v>
      </c>
      <c r="G146" s="88" t="s">
        <v>429</v>
      </c>
      <c r="H146" s="89">
        <f t="shared" si="6"/>
        <v>1</v>
      </c>
      <c r="I146" s="184"/>
      <c r="J146" s="83"/>
      <c r="K146" s="91" t="s">
        <v>817</v>
      </c>
      <c r="L146" s="85"/>
      <c r="M146" s="85"/>
    </row>
    <row r="147" spans="1:13" s="84" customFormat="1" ht="48" customHeight="1">
      <c r="A147" s="266"/>
      <c r="B147" s="222"/>
      <c r="C147" s="83" t="s">
        <v>137</v>
      </c>
      <c r="D147" s="83"/>
      <c r="E147" s="222"/>
      <c r="F147" s="87">
        <v>333</v>
      </c>
      <c r="G147" s="88" t="s">
        <v>429</v>
      </c>
      <c r="H147" s="89">
        <f t="shared" si="6"/>
        <v>1</v>
      </c>
      <c r="I147" s="184"/>
      <c r="J147" s="83"/>
      <c r="K147" s="92" t="s">
        <v>817</v>
      </c>
      <c r="L147" s="85"/>
      <c r="M147" s="85"/>
    </row>
    <row r="148" spans="1:13" s="84" customFormat="1" ht="78" customHeight="1">
      <c r="A148" s="266"/>
      <c r="B148" s="222"/>
      <c r="C148" s="83" t="s">
        <v>136</v>
      </c>
      <c r="D148" s="83" t="s">
        <v>135</v>
      </c>
      <c r="E148" s="222"/>
      <c r="F148" s="87">
        <v>334</v>
      </c>
      <c r="G148" s="88" t="s">
        <v>429</v>
      </c>
      <c r="H148" s="89">
        <f t="shared" si="6"/>
        <v>1</v>
      </c>
      <c r="I148" s="184"/>
      <c r="J148" s="83"/>
      <c r="K148" s="91" t="s">
        <v>817</v>
      </c>
      <c r="L148" s="85"/>
      <c r="M148" s="85"/>
    </row>
    <row r="149" spans="1:13" s="84" customFormat="1" ht="48" customHeight="1">
      <c r="A149" s="266"/>
      <c r="B149" s="222"/>
      <c r="C149" s="83" t="s">
        <v>134</v>
      </c>
      <c r="D149" s="83"/>
      <c r="E149" s="222"/>
      <c r="F149" s="87">
        <v>335</v>
      </c>
      <c r="G149" s="88" t="s">
        <v>429</v>
      </c>
      <c r="H149" s="89">
        <f t="shared" si="6"/>
        <v>1</v>
      </c>
      <c r="I149" s="184"/>
      <c r="J149" s="83"/>
      <c r="K149" s="91" t="s">
        <v>817</v>
      </c>
      <c r="L149" s="85"/>
      <c r="M149" s="85"/>
    </row>
    <row r="150" spans="1:13" s="84" customFormat="1" ht="48" customHeight="1">
      <c r="A150" s="266"/>
      <c r="B150" s="222"/>
      <c r="C150" s="83" t="s">
        <v>133</v>
      </c>
      <c r="D150" s="83"/>
      <c r="E150" s="222"/>
      <c r="F150" s="87">
        <v>336</v>
      </c>
      <c r="G150" s="88" t="s">
        <v>429</v>
      </c>
      <c r="H150" s="89">
        <f t="shared" si="6"/>
        <v>1</v>
      </c>
      <c r="I150" s="184"/>
      <c r="J150" s="83"/>
      <c r="K150" s="91" t="s">
        <v>817</v>
      </c>
      <c r="L150" s="85"/>
      <c r="M150" s="85"/>
    </row>
    <row r="151" spans="1:13" s="84" customFormat="1" ht="48" customHeight="1">
      <c r="A151" s="266"/>
      <c r="B151" s="222"/>
      <c r="C151" s="83" t="s">
        <v>132</v>
      </c>
      <c r="D151" s="83"/>
      <c r="E151" s="222"/>
      <c r="F151" s="87">
        <v>337</v>
      </c>
      <c r="G151" s="88" t="s">
        <v>430</v>
      </c>
      <c r="H151" s="89">
        <f t="shared" si="6"/>
        <v>0.5</v>
      </c>
      <c r="I151" s="184"/>
      <c r="J151" s="83"/>
      <c r="K151" s="91" t="s">
        <v>817</v>
      </c>
      <c r="L151" s="85"/>
      <c r="M151" s="85"/>
    </row>
    <row r="152" spans="1:13" s="84" customFormat="1" ht="48" customHeight="1">
      <c r="A152" s="266"/>
      <c r="B152" s="222"/>
      <c r="C152" s="83" t="s">
        <v>131</v>
      </c>
      <c r="D152" s="83"/>
      <c r="E152" s="222"/>
      <c r="F152" s="87">
        <v>338</v>
      </c>
      <c r="G152" s="88" t="s">
        <v>430</v>
      </c>
      <c r="H152" s="89">
        <f t="shared" si="6"/>
        <v>0.5</v>
      </c>
      <c r="I152" s="184"/>
      <c r="J152" s="83"/>
      <c r="K152" s="91" t="s">
        <v>817</v>
      </c>
      <c r="L152" s="85"/>
      <c r="M152" s="85"/>
    </row>
    <row r="153" spans="1:13" s="84" customFormat="1" ht="138" customHeight="1">
      <c r="A153" s="266"/>
      <c r="B153" s="222"/>
      <c r="C153" s="83" t="s">
        <v>130</v>
      </c>
      <c r="D153" s="83"/>
      <c r="E153" s="222"/>
      <c r="F153" s="87">
        <v>339</v>
      </c>
      <c r="G153" s="88" t="s">
        <v>430</v>
      </c>
      <c r="H153" s="89">
        <f t="shared" si="6"/>
        <v>0.5</v>
      </c>
      <c r="I153" s="184"/>
      <c r="J153" s="83" t="s">
        <v>956</v>
      </c>
      <c r="K153" s="91" t="s">
        <v>816</v>
      </c>
      <c r="L153" s="85"/>
      <c r="M153" s="85"/>
    </row>
    <row r="154" spans="1:13" s="84" customFormat="1" ht="77.099999999999994" customHeight="1">
      <c r="A154" s="266"/>
      <c r="B154" s="223"/>
      <c r="C154" s="83" t="s">
        <v>129</v>
      </c>
      <c r="D154" s="83"/>
      <c r="E154" s="223"/>
      <c r="F154" s="87">
        <v>340</v>
      </c>
      <c r="G154" s="88" t="s">
        <v>405</v>
      </c>
      <c r="H154" s="89">
        <f t="shared" si="6"/>
        <v>0</v>
      </c>
      <c r="I154" s="184"/>
      <c r="J154" s="83" t="s">
        <v>957</v>
      </c>
      <c r="K154" s="92"/>
      <c r="L154" s="85"/>
      <c r="M154" s="85"/>
    </row>
    <row r="155" spans="1:13" s="84" customFormat="1" ht="180" hidden="1" customHeight="1">
      <c r="A155" s="266"/>
      <c r="B155" s="221" t="s">
        <v>128</v>
      </c>
      <c r="C155" s="83" t="s">
        <v>127</v>
      </c>
      <c r="D155" s="83" t="s">
        <v>126</v>
      </c>
      <c r="E155" s="221" t="s">
        <v>125</v>
      </c>
      <c r="F155" s="87">
        <v>341</v>
      </c>
      <c r="G155" s="88"/>
      <c r="H155" s="89">
        <f t="shared" si="6"/>
        <v>0</v>
      </c>
      <c r="I155" s="20"/>
      <c r="J155" s="83"/>
      <c r="K155" s="92"/>
      <c r="L155" s="85"/>
      <c r="M155" s="85"/>
    </row>
    <row r="156" spans="1:13" s="84" customFormat="1" ht="90" hidden="1" customHeight="1">
      <c r="A156" s="266"/>
      <c r="B156" s="223"/>
      <c r="C156" s="83" t="s">
        <v>124</v>
      </c>
      <c r="D156" s="83"/>
      <c r="E156" s="223"/>
      <c r="F156" s="87">
        <v>448</v>
      </c>
      <c r="G156" s="88"/>
      <c r="H156" s="89">
        <f t="shared" si="6"/>
        <v>0</v>
      </c>
      <c r="I156" s="20"/>
      <c r="J156" s="83"/>
      <c r="K156" s="92"/>
      <c r="L156" s="85"/>
      <c r="M156" s="85"/>
    </row>
    <row r="157" spans="1:13" s="84" customFormat="1" ht="90" hidden="1" customHeight="1">
      <c r="A157" s="266"/>
      <c r="B157" s="221" t="s">
        <v>123</v>
      </c>
      <c r="C157" s="83" t="s">
        <v>122</v>
      </c>
      <c r="D157" s="83" t="s">
        <v>121</v>
      </c>
      <c r="E157" s="221" t="s">
        <v>120</v>
      </c>
      <c r="F157" s="87">
        <v>342</v>
      </c>
      <c r="G157" s="88"/>
      <c r="H157" s="89">
        <f t="shared" si="6"/>
        <v>0</v>
      </c>
      <c r="I157" s="20"/>
      <c r="J157" s="83"/>
      <c r="K157" s="92"/>
      <c r="L157" s="85"/>
      <c r="M157" s="85"/>
    </row>
    <row r="158" spans="1:13" s="84" customFormat="1" ht="90" hidden="1" customHeight="1">
      <c r="A158" s="266"/>
      <c r="B158" s="223"/>
      <c r="C158" s="83" t="s">
        <v>119</v>
      </c>
      <c r="D158" s="83"/>
      <c r="E158" s="223"/>
      <c r="F158" s="87">
        <v>450</v>
      </c>
      <c r="G158" s="88"/>
      <c r="H158" s="89">
        <f t="shared" si="6"/>
        <v>0</v>
      </c>
      <c r="I158" s="20"/>
      <c r="J158" s="83"/>
      <c r="K158" s="92"/>
      <c r="L158" s="85"/>
      <c r="M158" s="85"/>
    </row>
    <row r="159" spans="1:13" s="84" customFormat="1" ht="90" hidden="1" customHeight="1">
      <c r="A159" s="266"/>
      <c r="B159" s="221" t="s">
        <v>118</v>
      </c>
      <c r="C159" s="83" t="s">
        <v>117</v>
      </c>
      <c r="D159" s="83" t="s">
        <v>116</v>
      </c>
      <c r="E159" s="221" t="s">
        <v>115</v>
      </c>
      <c r="F159" s="87">
        <v>343</v>
      </c>
      <c r="G159" s="88"/>
      <c r="H159" s="89">
        <f t="shared" si="6"/>
        <v>0</v>
      </c>
      <c r="I159" s="20"/>
      <c r="J159" s="83"/>
      <c r="K159" s="92"/>
      <c r="L159" s="85"/>
      <c r="M159" s="85"/>
    </row>
    <row r="160" spans="1:13" s="84" customFormat="1" ht="15" hidden="1" customHeight="1">
      <c r="A160" s="266"/>
      <c r="B160" s="223"/>
      <c r="C160" s="83" t="s">
        <v>114</v>
      </c>
      <c r="D160" s="83"/>
      <c r="E160" s="223"/>
      <c r="F160" s="87">
        <v>344</v>
      </c>
      <c r="G160" s="88"/>
      <c r="H160" s="89">
        <f t="shared" si="6"/>
        <v>0</v>
      </c>
      <c r="I160" s="20"/>
      <c r="J160" s="83"/>
      <c r="K160" s="92"/>
      <c r="L160" s="85"/>
      <c r="M160" s="85"/>
    </row>
    <row r="161" spans="1:13" s="84" customFormat="1" ht="30" hidden="1" customHeight="1">
      <c r="A161" s="266"/>
      <c r="B161" s="221" t="s">
        <v>113</v>
      </c>
      <c r="C161" s="83" t="s">
        <v>112</v>
      </c>
      <c r="D161" s="83"/>
      <c r="E161" s="221" t="s">
        <v>111</v>
      </c>
      <c r="F161" s="87">
        <v>345</v>
      </c>
      <c r="G161" s="88"/>
      <c r="H161" s="89">
        <f t="shared" si="6"/>
        <v>0</v>
      </c>
      <c r="I161" s="20"/>
      <c r="J161" s="83"/>
      <c r="K161" s="92"/>
      <c r="L161" s="85"/>
      <c r="M161" s="85"/>
    </row>
    <row r="162" spans="1:13" s="84" customFormat="1" ht="90" hidden="1" customHeight="1">
      <c r="A162" s="266"/>
      <c r="B162" s="223"/>
      <c r="C162" s="83" t="s">
        <v>110</v>
      </c>
      <c r="D162" s="83" t="s">
        <v>109</v>
      </c>
      <c r="E162" s="223"/>
      <c r="F162" s="87">
        <v>346</v>
      </c>
      <c r="G162" s="88"/>
      <c r="H162" s="89">
        <f t="shared" si="6"/>
        <v>0</v>
      </c>
      <c r="I162" s="20"/>
      <c r="J162" s="83"/>
      <c r="K162" s="92"/>
      <c r="L162" s="85"/>
      <c r="M162" s="85"/>
    </row>
    <row r="163" spans="1:13" s="84" customFormat="1" ht="105" hidden="1" customHeight="1">
      <c r="A163" s="266"/>
      <c r="B163" s="83" t="s">
        <v>108</v>
      </c>
      <c r="C163" s="83" t="s">
        <v>107</v>
      </c>
      <c r="D163" s="83" t="s">
        <v>106</v>
      </c>
      <c r="E163" s="83" t="s">
        <v>105</v>
      </c>
      <c r="F163" s="87">
        <v>347</v>
      </c>
      <c r="G163" s="88"/>
      <c r="H163" s="89">
        <f t="shared" si="6"/>
        <v>0</v>
      </c>
      <c r="I163" s="20"/>
      <c r="J163" s="83"/>
      <c r="K163" s="92"/>
      <c r="L163" s="85"/>
      <c r="M163" s="85"/>
    </row>
    <row r="164" spans="1:13" s="84" customFormat="1" ht="75" hidden="1" customHeight="1">
      <c r="A164" s="266"/>
      <c r="B164" s="221" t="s">
        <v>104</v>
      </c>
      <c r="C164" s="83" t="s">
        <v>103</v>
      </c>
      <c r="D164" s="83" t="s">
        <v>102</v>
      </c>
      <c r="E164" s="221" t="s">
        <v>101</v>
      </c>
      <c r="F164" s="87">
        <v>348</v>
      </c>
      <c r="G164" s="88"/>
      <c r="H164" s="89">
        <f t="shared" si="6"/>
        <v>0</v>
      </c>
      <c r="I164" s="20"/>
      <c r="J164" s="83"/>
      <c r="K164" s="92"/>
      <c r="L164" s="85"/>
      <c r="M164" s="85"/>
    </row>
    <row r="165" spans="1:13" s="84" customFormat="1" ht="75" hidden="1" customHeight="1">
      <c r="A165" s="266"/>
      <c r="B165" s="222"/>
      <c r="C165" s="83" t="s">
        <v>100</v>
      </c>
      <c r="D165" s="83" t="s">
        <v>99</v>
      </c>
      <c r="E165" s="222"/>
      <c r="F165" s="87">
        <v>451</v>
      </c>
      <c r="G165" s="112"/>
      <c r="H165" s="89">
        <f t="shared" si="6"/>
        <v>0</v>
      </c>
      <c r="I165" s="20"/>
      <c r="J165" s="95"/>
      <c r="K165" s="92"/>
      <c r="L165" s="85"/>
      <c r="M165" s="85"/>
    </row>
    <row r="166" spans="1:13" s="84" customFormat="1" ht="15" hidden="1" customHeight="1">
      <c r="A166" s="266"/>
      <c r="B166" s="222"/>
      <c r="C166" s="83" t="s">
        <v>98</v>
      </c>
      <c r="D166" s="83"/>
      <c r="E166" s="222"/>
      <c r="F166" s="87">
        <v>349</v>
      </c>
      <c r="G166" s="88"/>
      <c r="H166" s="89">
        <f t="shared" si="6"/>
        <v>0</v>
      </c>
      <c r="I166" s="20"/>
      <c r="J166" s="83"/>
      <c r="K166" s="92"/>
      <c r="L166" s="85"/>
      <c r="M166" s="85"/>
    </row>
    <row r="167" spans="1:13" s="84" customFormat="1" ht="30" hidden="1" customHeight="1">
      <c r="A167" s="266"/>
      <c r="B167" s="222"/>
      <c r="C167" s="83" t="s">
        <v>97</v>
      </c>
      <c r="D167" s="83"/>
      <c r="E167" s="222"/>
      <c r="F167" s="87">
        <v>350</v>
      </c>
      <c r="G167" s="88"/>
      <c r="H167" s="89">
        <f t="shared" si="6"/>
        <v>0</v>
      </c>
      <c r="I167" s="20"/>
      <c r="J167" s="83"/>
      <c r="K167" s="92"/>
      <c r="L167" s="85"/>
      <c r="M167" s="85"/>
    </row>
    <row r="168" spans="1:13" s="84" customFormat="1" ht="15" hidden="1" customHeight="1">
      <c r="A168" s="266"/>
      <c r="B168" s="222"/>
      <c r="C168" s="83" t="s">
        <v>96</v>
      </c>
      <c r="D168" s="83"/>
      <c r="E168" s="222"/>
      <c r="F168" s="87">
        <v>351</v>
      </c>
      <c r="G168" s="88"/>
      <c r="H168" s="89">
        <f t="shared" si="6"/>
        <v>0</v>
      </c>
      <c r="I168" s="20"/>
      <c r="J168" s="83"/>
      <c r="K168" s="92"/>
      <c r="L168" s="85"/>
      <c r="M168" s="85"/>
    </row>
    <row r="169" spans="1:13" s="84" customFormat="1" ht="30" hidden="1" customHeight="1">
      <c r="A169" s="267"/>
      <c r="B169" s="223"/>
      <c r="C169" s="83" t="s">
        <v>95</v>
      </c>
      <c r="D169" s="83"/>
      <c r="E169" s="223"/>
      <c r="F169" s="87">
        <v>352</v>
      </c>
      <c r="G169" s="88"/>
      <c r="H169" s="89">
        <f t="shared" si="6"/>
        <v>0</v>
      </c>
      <c r="I169" s="20"/>
      <c r="J169" s="83"/>
      <c r="K169" s="92"/>
      <c r="L169" s="85"/>
      <c r="M169" s="85"/>
    </row>
    <row r="170" spans="1:13" s="84" customFormat="1" ht="105" hidden="1" customHeight="1">
      <c r="A170" s="258" t="s">
        <v>94</v>
      </c>
      <c r="B170" s="83" t="s">
        <v>93</v>
      </c>
      <c r="C170" s="83" t="s">
        <v>92</v>
      </c>
      <c r="D170" s="83" t="s">
        <v>91</v>
      </c>
      <c r="E170" s="83" t="s">
        <v>91</v>
      </c>
      <c r="F170" s="87">
        <v>400</v>
      </c>
      <c r="G170" s="88"/>
      <c r="H170" s="89">
        <f t="shared" si="6"/>
        <v>0</v>
      </c>
      <c r="I170" s="20"/>
      <c r="J170" s="83"/>
      <c r="K170" s="92"/>
      <c r="L170" s="85"/>
      <c r="M170" s="85"/>
    </row>
    <row r="171" spans="1:13" s="84" customFormat="1" ht="15" hidden="1" customHeight="1">
      <c r="A171" s="259"/>
      <c r="B171" s="221" t="s">
        <v>90</v>
      </c>
      <c r="C171" s="83" t="s">
        <v>89</v>
      </c>
      <c r="D171" s="83"/>
      <c r="E171" s="231" t="s">
        <v>78</v>
      </c>
      <c r="F171" s="87">
        <v>401</v>
      </c>
      <c r="G171" s="112"/>
      <c r="H171" s="89">
        <f t="shared" si="6"/>
        <v>0</v>
      </c>
      <c r="I171" s="20"/>
      <c r="J171" s="95"/>
      <c r="K171" s="92"/>
      <c r="L171" s="85"/>
      <c r="M171" s="85"/>
    </row>
    <row r="172" spans="1:13" s="84" customFormat="1" ht="60" hidden="1" customHeight="1">
      <c r="A172" s="259"/>
      <c r="B172" s="222"/>
      <c r="C172" s="83" t="s">
        <v>88</v>
      </c>
      <c r="D172" s="83" t="s">
        <v>87</v>
      </c>
      <c r="E172" s="257"/>
      <c r="F172" s="87"/>
      <c r="G172" s="112"/>
      <c r="H172" s="89">
        <f t="shared" si="6"/>
        <v>0</v>
      </c>
      <c r="I172" s="20"/>
      <c r="J172" s="95"/>
      <c r="K172" s="92"/>
      <c r="L172" s="85"/>
      <c r="M172" s="85"/>
    </row>
    <row r="173" spans="1:13" s="84" customFormat="1" ht="75" hidden="1" customHeight="1">
      <c r="A173" s="259"/>
      <c r="B173" s="222"/>
      <c r="C173" s="83" t="s">
        <v>86</v>
      </c>
      <c r="D173" s="83" t="s">
        <v>85</v>
      </c>
      <c r="E173" s="257"/>
      <c r="F173" s="87"/>
      <c r="G173" s="112"/>
      <c r="H173" s="89">
        <f t="shared" si="6"/>
        <v>0</v>
      </c>
      <c r="I173" s="20"/>
      <c r="J173" s="95"/>
      <c r="K173" s="92"/>
      <c r="L173" s="85"/>
      <c r="M173" s="85"/>
    </row>
    <row r="174" spans="1:13" s="84" customFormat="1" ht="90" hidden="1" customHeight="1">
      <c r="A174" s="259"/>
      <c r="B174" s="222"/>
      <c r="C174" s="83" t="s">
        <v>84</v>
      </c>
      <c r="D174" s="83" t="s">
        <v>83</v>
      </c>
      <c r="E174" s="232"/>
      <c r="F174" s="87"/>
      <c r="G174" s="112"/>
      <c r="H174" s="89">
        <f t="shared" si="6"/>
        <v>0</v>
      </c>
      <c r="I174" s="20"/>
      <c r="J174" s="95"/>
      <c r="K174" s="92"/>
      <c r="L174" s="85"/>
      <c r="M174" s="85"/>
    </row>
    <row r="175" spans="1:13" s="84" customFormat="1" ht="135" hidden="1" customHeight="1">
      <c r="A175" s="259"/>
      <c r="B175" s="222"/>
      <c r="C175" s="83" t="s">
        <v>82</v>
      </c>
      <c r="D175" s="83" t="s">
        <v>81</v>
      </c>
      <c r="E175" s="113" t="s">
        <v>80</v>
      </c>
      <c r="F175" s="87">
        <v>415</v>
      </c>
      <c r="G175" s="88"/>
      <c r="H175" s="89">
        <f t="shared" si="6"/>
        <v>0</v>
      </c>
      <c r="I175" s="20"/>
      <c r="J175" s="83"/>
      <c r="K175" s="92"/>
      <c r="L175" s="85"/>
      <c r="M175" s="85"/>
    </row>
    <row r="176" spans="1:13" s="84" customFormat="1" ht="15" hidden="1" customHeight="1">
      <c r="A176" s="259"/>
      <c r="B176" s="222"/>
      <c r="C176" s="83" t="s">
        <v>79</v>
      </c>
      <c r="D176" s="83"/>
      <c r="E176" s="236" t="s">
        <v>78</v>
      </c>
      <c r="F176" s="87">
        <v>416</v>
      </c>
      <c r="G176" s="112"/>
      <c r="H176" s="89">
        <f t="shared" si="6"/>
        <v>0</v>
      </c>
      <c r="I176" s="20"/>
      <c r="J176" s="95"/>
      <c r="K176" s="92"/>
      <c r="L176" s="85"/>
      <c r="M176" s="85"/>
    </row>
    <row r="177" spans="1:13" s="84" customFormat="1" ht="240" hidden="1" customHeight="1">
      <c r="A177" s="259"/>
      <c r="B177" s="222"/>
      <c r="C177" s="83" t="s">
        <v>77</v>
      </c>
      <c r="D177" s="83" t="s">
        <v>76</v>
      </c>
      <c r="E177" s="237"/>
      <c r="F177" s="87">
        <v>417</v>
      </c>
      <c r="G177" s="88"/>
      <c r="H177" s="89">
        <f t="shared" ref="H177:H204" si="7">IF(G177="SI",1,IF(G177="PARCIAL",0.5,IF(G177="NO APLICA","",0)))</f>
        <v>0</v>
      </c>
      <c r="I177" s="20"/>
      <c r="J177" s="83"/>
      <c r="K177" s="92"/>
      <c r="L177" s="85"/>
      <c r="M177" s="85"/>
    </row>
    <row r="178" spans="1:13" s="84" customFormat="1" ht="45" hidden="1" customHeight="1">
      <c r="A178" s="259"/>
      <c r="B178" s="222"/>
      <c r="C178" s="83" t="s">
        <v>75</v>
      </c>
      <c r="D178" s="83" t="s">
        <v>74</v>
      </c>
      <c r="E178" s="237"/>
      <c r="F178" s="87">
        <v>418</v>
      </c>
      <c r="G178" s="88"/>
      <c r="H178" s="89">
        <f t="shared" si="7"/>
        <v>0</v>
      </c>
      <c r="I178" s="20"/>
      <c r="J178" s="83"/>
      <c r="K178" s="92"/>
      <c r="L178" s="85"/>
      <c r="M178" s="85"/>
    </row>
    <row r="179" spans="1:13" s="84" customFormat="1" ht="120" hidden="1" customHeight="1">
      <c r="A179" s="259"/>
      <c r="B179" s="222"/>
      <c r="C179" s="83" t="s">
        <v>73</v>
      </c>
      <c r="D179" s="83" t="s">
        <v>72</v>
      </c>
      <c r="E179" s="237"/>
      <c r="F179" s="87">
        <v>419</v>
      </c>
      <c r="G179" s="88"/>
      <c r="H179" s="89">
        <f t="shared" si="7"/>
        <v>0</v>
      </c>
      <c r="I179" s="20"/>
      <c r="J179" s="83"/>
      <c r="K179" s="92"/>
      <c r="L179" s="85"/>
      <c r="M179" s="85"/>
    </row>
    <row r="180" spans="1:13" s="84" customFormat="1" ht="15" hidden="1" customHeight="1">
      <c r="A180" s="259"/>
      <c r="B180" s="222"/>
      <c r="C180" s="83" t="s">
        <v>71</v>
      </c>
      <c r="D180" s="83"/>
      <c r="E180" s="237"/>
      <c r="F180" s="87">
        <v>420</v>
      </c>
      <c r="G180" s="88"/>
      <c r="H180" s="89">
        <f t="shared" si="7"/>
        <v>0</v>
      </c>
      <c r="I180" s="20"/>
      <c r="J180" s="83"/>
      <c r="K180" s="92"/>
      <c r="L180" s="85"/>
      <c r="M180" s="85"/>
    </row>
    <row r="181" spans="1:13" s="84" customFormat="1" ht="15" hidden="1" customHeight="1">
      <c r="A181" s="259"/>
      <c r="B181" s="222"/>
      <c r="C181" s="83" t="s">
        <v>70</v>
      </c>
      <c r="D181" s="83"/>
      <c r="E181" s="237"/>
      <c r="F181" s="87">
        <v>421</v>
      </c>
      <c r="G181" s="88"/>
      <c r="H181" s="89">
        <f t="shared" si="7"/>
        <v>0</v>
      </c>
      <c r="I181" s="20"/>
      <c r="J181" s="83"/>
      <c r="K181" s="92"/>
      <c r="L181" s="85"/>
      <c r="M181" s="85"/>
    </row>
    <row r="182" spans="1:13" s="84" customFormat="1" ht="15" hidden="1" customHeight="1">
      <c r="A182" s="259"/>
      <c r="B182" s="222"/>
      <c r="C182" s="83" t="s">
        <v>69</v>
      </c>
      <c r="D182" s="83"/>
      <c r="E182" s="237"/>
      <c r="F182" s="87">
        <v>422</v>
      </c>
      <c r="G182" s="88"/>
      <c r="H182" s="89">
        <f t="shared" si="7"/>
        <v>0</v>
      </c>
      <c r="I182" s="20"/>
      <c r="J182" s="83"/>
      <c r="K182" s="92"/>
      <c r="L182" s="85"/>
      <c r="M182" s="85"/>
    </row>
    <row r="183" spans="1:13" s="84" customFormat="1" ht="45" hidden="1" customHeight="1">
      <c r="A183" s="259"/>
      <c r="B183" s="222"/>
      <c r="C183" s="83" t="s">
        <v>68</v>
      </c>
      <c r="D183" s="83" t="s">
        <v>67</v>
      </c>
      <c r="E183" s="237"/>
      <c r="F183" s="87">
        <v>423</v>
      </c>
      <c r="G183" s="88"/>
      <c r="H183" s="89">
        <f t="shared" si="7"/>
        <v>0</v>
      </c>
      <c r="I183" s="20"/>
      <c r="J183" s="83"/>
      <c r="K183" s="92"/>
      <c r="L183" s="85"/>
      <c r="M183" s="85"/>
    </row>
    <row r="184" spans="1:13" s="84" customFormat="1" ht="45" hidden="1" customHeight="1">
      <c r="A184" s="259"/>
      <c r="B184" s="222"/>
      <c r="C184" s="83" t="s">
        <v>66</v>
      </c>
      <c r="D184" s="83" t="s">
        <v>65</v>
      </c>
      <c r="E184" s="237"/>
      <c r="F184" s="87">
        <v>424</v>
      </c>
      <c r="G184" s="88"/>
      <c r="H184" s="89">
        <f t="shared" si="7"/>
        <v>0</v>
      </c>
      <c r="I184" s="20"/>
      <c r="J184" s="83"/>
      <c r="K184" s="92"/>
      <c r="L184" s="85"/>
      <c r="M184" s="85"/>
    </row>
    <row r="185" spans="1:13" s="84" customFormat="1" ht="75" hidden="1" customHeight="1">
      <c r="A185" s="259"/>
      <c r="B185" s="222"/>
      <c r="C185" s="83" t="s">
        <v>64</v>
      </c>
      <c r="D185" s="83" t="s">
        <v>63</v>
      </c>
      <c r="E185" s="237"/>
      <c r="F185" s="87">
        <v>425</v>
      </c>
      <c r="G185" s="88"/>
      <c r="H185" s="89">
        <f t="shared" si="7"/>
        <v>0</v>
      </c>
      <c r="I185" s="20"/>
      <c r="J185" s="83"/>
      <c r="K185" s="92"/>
      <c r="L185" s="85"/>
      <c r="M185" s="85"/>
    </row>
    <row r="186" spans="1:13" s="84" customFormat="1" ht="75" hidden="1" customHeight="1">
      <c r="A186" s="259"/>
      <c r="B186" s="222"/>
      <c r="C186" s="83" t="s">
        <v>62</v>
      </c>
      <c r="D186" s="83" t="s">
        <v>61</v>
      </c>
      <c r="E186" s="237"/>
      <c r="F186" s="87">
        <v>426</v>
      </c>
      <c r="G186" s="88"/>
      <c r="H186" s="89">
        <f t="shared" si="7"/>
        <v>0</v>
      </c>
      <c r="I186" s="20"/>
      <c r="J186" s="83"/>
      <c r="K186" s="92"/>
      <c r="L186" s="85"/>
      <c r="M186" s="85"/>
    </row>
    <row r="187" spans="1:13" s="84" customFormat="1" ht="120" hidden="1" customHeight="1">
      <c r="A187" s="259"/>
      <c r="B187" s="222"/>
      <c r="C187" s="83" t="s">
        <v>60</v>
      </c>
      <c r="D187" s="83" t="s">
        <v>59</v>
      </c>
      <c r="E187" s="237"/>
      <c r="F187" s="87">
        <v>427</v>
      </c>
      <c r="G187" s="88"/>
      <c r="H187" s="89">
        <f t="shared" si="7"/>
        <v>0</v>
      </c>
      <c r="I187" s="20"/>
      <c r="J187" s="83"/>
      <c r="K187" s="92"/>
      <c r="L187" s="85"/>
      <c r="M187" s="85"/>
    </row>
    <row r="188" spans="1:13" s="84" customFormat="1" ht="180" hidden="1" customHeight="1">
      <c r="A188" s="259"/>
      <c r="B188" s="222"/>
      <c r="C188" s="83" t="s">
        <v>58</v>
      </c>
      <c r="D188" s="83" t="s">
        <v>57</v>
      </c>
      <c r="E188" s="237"/>
      <c r="F188" s="87">
        <v>428</v>
      </c>
      <c r="G188" s="88"/>
      <c r="H188" s="89">
        <f t="shared" si="7"/>
        <v>0</v>
      </c>
      <c r="I188" s="20"/>
      <c r="J188" s="83"/>
      <c r="K188" s="92"/>
      <c r="L188" s="85"/>
      <c r="M188" s="85"/>
    </row>
    <row r="189" spans="1:13" s="84" customFormat="1" ht="180" hidden="1" customHeight="1">
      <c r="A189" s="259"/>
      <c r="B189" s="222"/>
      <c r="C189" s="83" t="s">
        <v>56</v>
      </c>
      <c r="D189" s="83" t="s">
        <v>55</v>
      </c>
      <c r="E189" s="237"/>
      <c r="F189" s="87">
        <v>430</v>
      </c>
      <c r="G189" s="88"/>
      <c r="H189" s="89">
        <f t="shared" si="7"/>
        <v>0</v>
      </c>
      <c r="I189" s="20"/>
      <c r="J189" s="83"/>
      <c r="K189" s="92"/>
      <c r="L189" s="85"/>
      <c r="M189" s="85"/>
    </row>
    <row r="190" spans="1:13" s="84" customFormat="1" ht="105" hidden="1" customHeight="1">
      <c r="A190" s="259"/>
      <c r="B190" s="222"/>
      <c r="C190" s="83" t="s">
        <v>54</v>
      </c>
      <c r="D190" s="83" t="s">
        <v>53</v>
      </c>
      <c r="E190" s="237"/>
      <c r="F190" s="87">
        <v>431</v>
      </c>
      <c r="G190" s="88"/>
      <c r="H190" s="89">
        <f t="shared" si="7"/>
        <v>0</v>
      </c>
      <c r="I190" s="20"/>
      <c r="J190" s="83"/>
      <c r="K190" s="92"/>
      <c r="L190" s="85"/>
      <c r="M190" s="85"/>
    </row>
    <row r="191" spans="1:13" s="84" customFormat="1" ht="150" hidden="1" customHeight="1">
      <c r="A191" s="259"/>
      <c r="B191" s="222"/>
      <c r="C191" s="83" t="s">
        <v>52</v>
      </c>
      <c r="D191" s="83" t="s">
        <v>51</v>
      </c>
      <c r="E191" s="237"/>
      <c r="F191" s="87">
        <v>432</v>
      </c>
      <c r="G191" s="88"/>
      <c r="H191" s="89">
        <f t="shared" si="7"/>
        <v>0</v>
      </c>
      <c r="I191" s="20"/>
      <c r="J191" s="83"/>
      <c r="K191" s="92"/>
      <c r="L191" s="85"/>
      <c r="M191" s="85"/>
    </row>
    <row r="192" spans="1:13" s="84" customFormat="1" ht="60" hidden="1" customHeight="1">
      <c r="A192" s="259"/>
      <c r="B192" s="222"/>
      <c r="C192" s="83" t="s">
        <v>50</v>
      </c>
      <c r="D192" s="83" t="s">
        <v>49</v>
      </c>
      <c r="E192" s="237"/>
      <c r="F192" s="87">
        <v>433</v>
      </c>
      <c r="G192" s="88"/>
      <c r="H192" s="89">
        <f t="shared" si="7"/>
        <v>0</v>
      </c>
      <c r="I192" s="20"/>
      <c r="J192" s="83"/>
      <c r="K192" s="92"/>
      <c r="L192" s="85"/>
      <c r="M192" s="85"/>
    </row>
    <row r="193" spans="1:13" s="84" customFormat="1" ht="60" hidden="1" customHeight="1">
      <c r="A193" s="259"/>
      <c r="B193" s="222"/>
      <c r="C193" s="83" t="s">
        <v>48</v>
      </c>
      <c r="D193" s="83" t="s">
        <v>47</v>
      </c>
      <c r="E193" s="237"/>
      <c r="F193" s="87">
        <v>434</v>
      </c>
      <c r="G193" s="88"/>
      <c r="H193" s="89">
        <f t="shared" si="7"/>
        <v>0</v>
      </c>
      <c r="I193" s="20"/>
      <c r="J193" s="83"/>
      <c r="K193" s="92"/>
      <c r="L193" s="85"/>
      <c r="M193" s="85"/>
    </row>
    <row r="194" spans="1:13" s="84" customFormat="1" ht="90" hidden="1" customHeight="1">
      <c r="A194" s="259"/>
      <c r="B194" s="222"/>
      <c r="C194" s="83" t="s">
        <v>46</v>
      </c>
      <c r="D194" s="83" t="s">
        <v>45</v>
      </c>
      <c r="E194" s="237"/>
      <c r="F194" s="87">
        <v>435</v>
      </c>
      <c r="G194" s="88"/>
      <c r="H194" s="89">
        <f t="shared" si="7"/>
        <v>0</v>
      </c>
      <c r="I194" s="20"/>
      <c r="J194" s="83"/>
      <c r="K194" s="92"/>
      <c r="L194" s="85"/>
      <c r="M194" s="85"/>
    </row>
    <row r="195" spans="1:13" s="84" customFormat="1" ht="90" hidden="1" customHeight="1">
      <c r="A195" s="259"/>
      <c r="B195" s="222"/>
      <c r="C195" s="83" t="s">
        <v>44</v>
      </c>
      <c r="D195" s="83" t="s">
        <v>43</v>
      </c>
      <c r="E195" s="237"/>
      <c r="F195" s="87">
        <v>436</v>
      </c>
      <c r="G195" s="88"/>
      <c r="H195" s="89">
        <f t="shared" si="7"/>
        <v>0</v>
      </c>
      <c r="I195" s="20"/>
      <c r="J195" s="83"/>
      <c r="K195" s="92"/>
      <c r="L195" s="85"/>
      <c r="M195" s="85"/>
    </row>
    <row r="196" spans="1:13" s="84" customFormat="1" ht="75" hidden="1" customHeight="1">
      <c r="A196" s="259"/>
      <c r="B196" s="222"/>
      <c r="C196" s="83" t="s">
        <v>42</v>
      </c>
      <c r="D196" s="83" t="s">
        <v>41</v>
      </c>
      <c r="E196" s="237"/>
      <c r="F196" s="87">
        <v>437</v>
      </c>
      <c r="G196" s="88"/>
      <c r="H196" s="89">
        <f t="shared" si="7"/>
        <v>0</v>
      </c>
      <c r="I196" s="20"/>
      <c r="J196" s="83"/>
      <c r="K196" s="92"/>
      <c r="L196" s="85"/>
      <c r="M196" s="85"/>
    </row>
    <row r="197" spans="1:13" s="84" customFormat="1" ht="105" hidden="1" customHeight="1">
      <c r="A197" s="260"/>
      <c r="B197" s="223"/>
      <c r="C197" s="83" t="s">
        <v>40</v>
      </c>
      <c r="D197" s="83" t="s">
        <v>39</v>
      </c>
      <c r="E197" s="238"/>
      <c r="F197" s="87">
        <v>438</v>
      </c>
      <c r="G197" s="88"/>
      <c r="H197" s="89">
        <f t="shared" si="7"/>
        <v>0</v>
      </c>
      <c r="I197" s="20"/>
      <c r="J197" s="83"/>
      <c r="K197" s="92"/>
      <c r="L197" s="85"/>
      <c r="M197" s="85"/>
    </row>
    <row r="198" spans="1:13" s="105" customFormat="1" ht="126" hidden="1" customHeight="1">
      <c r="A198" s="252" t="s">
        <v>38</v>
      </c>
      <c r="B198" s="114" t="s">
        <v>37</v>
      </c>
      <c r="C198" s="114" t="s">
        <v>36</v>
      </c>
      <c r="D198" s="115" t="s">
        <v>35</v>
      </c>
      <c r="E198" s="116" t="s">
        <v>34</v>
      </c>
      <c r="F198" s="117"/>
      <c r="G198" s="118"/>
      <c r="H198" s="89">
        <f t="shared" si="7"/>
        <v>0</v>
      </c>
      <c r="I198" s="20"/>
      <c r="J198" s="119"/>
      <c r="K198" s="116"/>
      <c r="L198" s="104"/>
      <c r="M198" s="104"/>
    </row>
    <row r="199" spans="1:13" s="105" customFormat="1" ht="173.25" hidden="1" customHeight="1">
      <c r="A199" s="253"/>
      <c r="B199" s="114" t="s">
        <v>33</v>
      </c>
      <c r="C199" s="119" t="s">
        <v>32</v>
      </c>
      <c r="D199" s="119" t="s">
        <v>31</v>
      </c>
      <c r="E199" s="116" t="s">
        <v>30</v>
      </c>
      <c r="F199" s="117">
        <v>749</v>
      </c>
      <c r="G199" s="118"/>
      <c r="H199" s="89">
        <f t="shared" si="7"/>
        <v>0</v>
      </c>
      <c r="I199" s="20"/>
      <c r="J199" s="119"/>
      <c r="K199" s="116"/>
      <c r="L199" s="104"/>
      <c r="M199" s="104"/>
    </row>
    <row r="200" spans="1:13" s="84" customFormat="1" ht="409.5" hidden="1" customHeight="1">
      <c r="A200" s="254" t="s">
        <v>29</v>
      </c>
      <c r="B200" s="231" t="s">
        <v>28</v>
      </c>
      <c r="C200" s="83" t="s">
        <v>27</v>
      </c>
      <c r="D200" s="83" t="s">
        <v>26</v>
      </c>
      <c r="E200" s="83" t="s">
        <v>25</v>
      </c>
      <c r="F200" s="87">
        <v>749</v>
      </c>
      <c r="G200" s="88"/>
      <c r="H200" s="89">
        <f t="shared" si="7"/>
        <v>0</v>
      </c>
      <c r="I200" s="20"/>
      <c r="J200" s="83"/>
      <c r="K200" s="92"/>
      <c r="L200" s="85"/>
      <c r="M200" s="85"/>
    </row>
    <row r="201" spans="1:13" s="84" customFormat="1" ht="180" hidden="1" customHeight="1">
      <c r="A201" s="255"/>
      <c r="B201" s="257"/>
      <c r="C201" s="83" t="s">
        <v>24</v>
      </c>
      <c r="D201" s="83" t="s">
        <v>23</v>
      </c>
      <c r="E201" s="83" t="s">
        <v>22</v>
      </c>
      <c r="F201" s="95"/>
      <c r="G201" s="112"/>
      <c r="H201" s="89">
        <f t="shared" si="7"/>
        <v>0</v>
      </c>
      <c r="I201" s="20"/>
      <c r="J201" s="95"/>
      <c r="K201" s="92"/>
      <c r="L201" s="85"/>
      <c r="M201" s="85"/>
    </row>
    <row r="202" spans="1:13" s="84" customFormat="1" ht="210" hidden="1" customHeight="1">
      <c r="A202" s="255"/>
      <c r="B202" s="257"/>
      <c r="C202" s="83" t="s">
        <v>21</v>
      </c>
      <c r="D202" s="83" t="s">
        <v>20</v>
      </c>
      <c r="E202" s="83" t="s">
        <v>19</v>
      </c>
      <c r="F202" s="95"/>
      <c r="G202" s="112"/>
      <c r="H202" s="89">
        <f t="shared" si="7"/>
        <v>0</v>
      </c>
      <c r="I202" s="20"/>
      <c r="J202" s="95"/>
      <c r="K202" s="92"/>
      <c r="L202" s="85"/>
      <c r="M202" s="85"/>
    </row>
    <row r="203" spans="1:13" s="84" customFormat="1" ht="225" hidden="1" customHeight="1">
      <c r="A203" s="255"/>
      <c r="B203" s="257"/>
      <c r="C203" s="83" t="s">
        <v>18</v>
      </c>
      <c r="D203" s="83" t="s">
        <v>17</v>
      </c>
      <c r="E203" s="83" t="s">
        <v>16</v>
      </c>
      <c r="F203" s="95"/>
      <c r="G203" s="112"/>
      <c r="H203" s="89">
        <f t="shared" si="7"/>
        <v>0</v>
      </c>
      <c r="I203" s="20"/>
      <c r="J203" s="95"/>
      <c r="K203" s="92"/>
      <c r="L203" s="85"/>
      <c r="M203" s="85"/>
    </row>
    <row r="204" spans="1:13" s="84" customFormat="1" ht="135" hidden="1" customHeight="1">
      <c r="A204" s="256"/>
      <c r="B204" s="232"/>
      <c r="C204" s="83" t="s">
        <v>15</v>
      </c>
      <c r="D204" s="83" t="s">
        <v>14</v>
      </c>
      <c r="E204" s="83" t="s">
        <v>13</v>
      </c>
      <c r="F204" s="95"/>
      <c r="G204" s="112"/>
      <c r="H204" s="89">
        <f t="shared" si="7"/>
        <v>0</v>
      </c>
      <c r="I204" s="20"/>
      <c r="J204" s="95"/>
      <c r="K204" s="92"/>
      <c r="L204" s="85"/>
      <c r="M204" s="85"/>
    </row>
    <row r="205" spans="1:13" s="84" customFormat="1">
      <c r="A205" s="120"/>
      <c r="B205" s="121"/>
      <c r="C205" s="121"/>
      <c r="D205" s="121"/>
      <c r="E205" s="121"/>
      <c r="F205" s="121"/>
      <c r="G205" s="122"/>
      <c r="H205" s="123"/>
      <c r="I205" s="46"/>
      <c r="J205" s="121"/>
      <c r="K205" s="124"/>
    </row>
    <row r="206" spans="1:13" s="84" customFormat="1" hidden="1">
      <c r="A206" s="42" t="str">
        <f>B2</f>
        <v>SECRETARÍA DE INTEGRACIÓN REGIONAL</v>
      </c>
      <c r="B206" s="121"/>
      <c r="C206" s="121"/>
      <c r="D206" s="121"/>
      <c r="E206" s="121"/>
      <c r="F206" s="121"/>
      <c r="G206" s="122"/>
      <c r="H206" s="123"/>
      <c r="I206" s="46"/>
      <c r="J206" s="121"/>
      <c r="K206" s="124"/>
    </row>
    <row r="207" spans="1:13" ht="31.5" hidden="1">
      <c r="A207" s="49" t="s">
        <v>12</v>
      </c>
      <c r="B207" s="50" t="s">
        <v>11</v>
      </c>
      <c r="C207" s="51" t="s">
        <v>10</v>
      </c>
    </row>
    <row r="208" spans="1:13" ht="30" hidden="1">
      <c r="A208" s="52" t="s">
        <v>9</v>
      </c>
      <c r="B208" s="53">
        <f>I8</f>
        <v>1</v>
      </c>
      <c r="C208" s="54" t="str">
        <f>CONCATENATE(J8," 2- ",J9," 3- ",J10," 4- ",J11," 5- ",J13," 6- ",J14," 7- ",J15," 8- ",J16)</f>
        <v xml:space="preserve"> 2-  3-  4-  5-  6-  7-  8- No cuenta con sucursales</v>
      </c>
    </row>
    <row r="209" spans="1:8" ht="30.95" hidden="1" customHeight="1">
      <c r="A209" s="52" t="s">
        <v>8</v>
      </c>
      <c r="B209" s="53">
        <f>I22</f>
        <v>0.75</v>
      </c>
      <c r="C209" s="54" t="str">
        <f>CONCATENATE(J22," 2- ",J23," 3- ",J24," 4- ",J25," 5- ",J26," 6- ",J27," 7- ",J28," 8- ",J29," 9- ",J30," 10- ",J31)</f>
        <v>Se observa que no se encuentran publicados los aplicativos de Datos abiertos. 2- Se observa que no se encuentra publicados. 3- Se evidencia que se encuentra la pestaña de estudios, investigaciones y otras publicaciones. Sin embargo se registra publicado solo el tema relacionado con la Región Metropolitana,  otros proyectos se encuentran publicados la pestaña de  líneas de trabajo
 4- Se registra que en el momento no hay convocatorias abiertas con fecha de actualización 19 de mayo 2021, aunque registra 10 solo se observan 4 y la ultima esta cerrada el 12/07/2019, no se evidencia información de las ultimas convocatorias 5-  6-  7-  8-  9- No se evidencia información para la población mas información de su interés o acerca de esta entidad y los programas para esta población si tienen 10- Se encuentra información de avances por programas y proyectos adicionalmente provincias administrativas y de planeación PAP</v>
      </c>
      <c r="E209" s="55" t="s">
        <v>429</v>
      </c>
      <c r="F209" s="55"/>
      <c r="G209" s="56">
        <f>COUNTIF($G$8:$G$154,"SI")</f>
        <v>41</v>
      </c>
      <c r="H209" s="57">
        <f>(G209*100%)/$G$213</f>
        <v>0.47126436781609193</v>
      </c>
    </row>
    <row r="210" spans="1:8" ht="30.95" hidden="1" customHeight="1">
      <c r="A210" s="52" t="s">
        <v>7</v>
      </c>
      <c r="B210" s="53">
        <f>I32</f>
        <v>0.78125</v>
      </c>
      <c r="C210" s="54" t="str">
        <f>CONCATENATE(J32," 2- ",J33," 3- ",J34," 4- ",J35," 5- ",J36," 6- ",J37," 7- ",J39," 8- ",J40," 9- ",J41," 10- ",J42," 11- ",J43," 12- ",J44," 13- ",J45," 14- ",J46," 15- ",J47," 16- ",J48," 17- ",J49," 18- ",J50," 19- ",J51," 20- ",J52)</f>
        <v xml:space="preserve"> de avances por programas y proyectos adicionalmente provincias administrativas y de planeación PAP 2- Se encuentra actualizada de acuerdo al Decreto Ordenanzal 437 del 25 de Septiembre del 2020. 3- En el momento de la verificación se presenta complicaciones y no se puede ingresar de forma directa al mapa de procesos y procedimientos.  4-  5-  6-  7- Falta enlace a SIGEP 8-  9- Falta enlace a SIGEP 10- falta enlace a SIGEP 11- Falta enlace a SIGEP 12-  13- No se accede a SIGEP de manera que permita verificar de manera directa desde la pagina. 14-  15-  16-  17-  18- No se accede a SIGEP de manera que permita verificar de manera directa desde la pagina. 19-  20- </v>
      </c>
      <c r="E210" s="55" t="s">
        <v>405</v>
      </c>
      <c r="F210" s="55"/>
      <c r="G210" s="56">
        <f>COUNTIF($G$8:$G$154,"NO")</f>
        <v>7</v>
      </c>
      <c r="H210" s="57">
        <f t="shared" ref="H210:H212" si="8">(G210*100%)/$G$213</f>
        <v>8.0459770114942528E-2</v>
      </c>
    </row>
    <row r="211" spans="1:8" ht="30.95" hidden="1" customHeight="1">
      <c r="A211" s="52" t="s">
        <v>6</v>
      </c>
      <c r="B211" s="53">
        <f>I54</f>
        <v>0.5</v>
      </c>
      <c r="C211" s="54" t="str">
        <f>CONCATENATE(J54," 2- ",J62," 3- ",J63," 4- ",J65)</f>
        <v xml:space="preserve">Se encuentra conectado con Isolucion pero no permite de manera oportuna obtener la normatividad que lo rige de acuerdo a su competencias, no cumple con ser descargable, ni permite mostrar las actualizaciones del caso y no permite una búsqueda eficiente. 2- No es de facil acceso, ya que pide usuario y contraseña 3- No es de facil acceso, ya que pide usuario y contraseña 4- </v>
      </c>
      <c r="E211" s="55" t="s">
        <v>430</v>
      </c>
      <c r="F211" s="55"/>
      <c r="G211" s="56">
        <f>COUNTIF($G$8:$G$154,"PARCIAL")</f>
        <v>20</v>
      </c>
      <c r="H211" s="57">
        <f t="shared" si="8"/>
        <v>0.22988505747126436</v>
      </c>
    </row>
    <row r="212" spans="1:8" ht="30.95" hidden="1" customHeight="1">
      <c r="A212" s="52" t="s">
        <v>5</v>
      </c>
      <c r="B212" s="53">
        <f>I83</f>
        <v>0.5</v>
      </c>
      <c r="C212" s="54" t="str">
        <f>CONCATENATE(" 1- ",J83)</f>
        <v xml:space="preserve"> 1- No se evidencian los avances en la ejecución de los proyectos o programas en lo que  determina la norma</v>
      </c>
      <c r="E212" s="55" t="s">
        <v>431</v>
      </c>
      <c r="F212" s="55"/>
      <c r="G212" s="56">
        <f>COUNTIF($G$8:$G$154,"NO APLICA")</f>
        <v>19</v>
      </c>
      <c r="H212" s="57">
        <f t="shared" si="8"/>
        <v>0.21839080459770116</v>
      </c>
    </row>
    <row r="213" spans="1:8" ht="30.95" hidden="1" customHeight="1">
      <c r="A213" s="52" t="s">
        <v>4</v>
      </c>
      <c r="B213" s="53">
        <f>I90</f>
        <v>0.9</v>
      </c>
      <c r="C213" s="54" t="str">
        <f>CONCATENATE(J90," 2- ",J92," 3- ",J93," 4- ",J94," 5- ",J95," 6- ",J96," 7- ",J97," 8- ",J101)</f>
        <v xml:space="preserve"> 2-  3-  4- Se encuentra en el momento de la inspección sin ingreso 5-  6-  7-  8- </v>
      </c>
      <c r="E213" s="58">
        <v>87</v>
      </c>
      <c r="F213" s="26"/>
      <c r="G213" s="59">
        <f>SUM(G209:G212)</f>
        <v>87</v>
      </c>
      <c r="H213" s="60"/>
    </row>
    <row r="214" spans="1:8" ht="30.95" hidden="1" customHeight="1">
      <c r="A214" s="52" t="s">
        <v>3</v>
      </c>
      <c r="B214" s="53">
        <f>I107</f>
        <v>1</v>
      </c>
      <c r="C214" s="54" t="str">
        <f>CONCATENATE(J107," 2- ",J108," 3- ",J110)</f>
        <v>Se adelanta la publicación del plan Operativo anual de inversión y la ejecución Presupuestal, en el link de contratación esta la contractual y esta con conexión al SECOP 2- Se publica la ejecución Presupuestal pero no se evidencio los soportes de información de supervisores, y demás documentos. 3- No se evidencio el enlace que direccione al PAA en el SECOP</v>
      </c>
      <c r="E214" s="61"/>
      <c r="F214" s="61"/>
      <c r="G214" s="59">
        <f>E213-G213</f>
        <v>0</v>
      </c>
      <c r="H214" s="60"/>
    </row>
    <row r="215" spans="1:8" ht="30.95" hidden="1" customHeight="1">
      <c r="A215" s="52" t="s">
        <v>2</v>
      </c>
      <c r="B215" s="53">
        <f>I111</f>
        <v>0.25</v>
      </c>
      <c r="C215" s="54" t="str">
        <f>CONCATENATE(J111," 2- ",J112," 3- ",J113," 4- ",J114," 5- ",J115)</f>
        <v>Se adelanta la publicación de las líneas de trabajo donde describe los objetivos de la secretaria, pero no se observa el detalle de los tramites de servicios prestados  2-  3-  4- No se observo un costo o si no aplica 5- No se determino si se requieren o no uso de formatos</v>
      </c>
      <c r="E215" s="62">
        <v>1</v>
      </c>
      <c r="G215" s="63"/>
    </row>
    <row r="216" spans="1:8" ht="30.95" hidden="1" customHeight="1">
      <c r="A216" s="52" t="s">
        <v>1</v>
      </c>
      <c r="B216" s="53">
        <f>I116</f>
        <v>0.69047619047619047</v>
      </c>
      <c r="C216" s="54" t="str">
        <f>CONCATENATE(J117," 2- ",J120," 3- ",J121," - ",J122," 4- ",J123," - ",J124," 5- ",J125," 6- ",J126," 10- ",J127," 7- ",J130," 3- ",J131," 8- ",J132," 9- ",J133," 10- ",J134," 11- ",J135," 12- ",J136," 13- ",J137," 14- ",J139," 15- ",J140," 16- ",J141," 17- ",J142," 18- ",J143," 19- ",J146," 20- ",J147," 21- ",J148," 22- ",J149," 23- ",J150," 24- ",J151," 25- ",J152," 26- ",J153," 27- ",J154)</f>
        <v xml:space="preserve"> 2-  3-  -  4-  -  5-  6-  10- La entidad no esta en las que tienen condición de tener restricción de información por daño de derecho a personas a personas naturales o Jurídicas ni por daño a los intereses públicos según art. 18 y 19  de ley1712 de 2014 7-  3-  8-  9-  10-  11-  12-  13-  14-  15-  16-  17-  18-  19-  20-  21-  22-  23-  24-  25-  26- Se encuentra encuestas para determinar la satisfacción del servicio, pero no existe un resultado de su evaluación. 27- No se encuentra el acto administrativo de adopción</v>
      </c>
      <c r="E216" s="62">
        <f>B217</f>
        <v>0.70796957671957683</v>
      </c>
      <c r="F216" s="64"/>
      <c r="G216" s="65">
        <f>E215-E216</f>
        <v>0.29203042328042317</v>
      </c>
    </row>
    <row r="217" spans="1:8" ht="15.75" hidden="1">
      <c r="A217" s="66" t="s">
        <v>0</v>
      </c>
      <c r="B217" s="67">
        <f>AVERAGE(B208:B216)</f>
        <v>0.70796957671957683</v>
      </c>
      <c r="C217" s="67"/>
    </row>
  </sheetData>
  <sheetProtection algorithmName="SHA-512" hashValue="0up0erFhrAnIq4PJvIZEeKAVIs+lbzFudZtFiWxlBTikrfwsKthCSC5KVIr0lVxiO2Y+XVrLNpJxIVK0EupiJA==" saltValue="ZUSmCTWFLjC5v5bGPH70Nw==" spinCount="100000" sheet="1" objects="1" scenarios="1"/>
  <mergeCells count="98">
    <mergeCell ref="A1:J1"/>
    <mergeCell ref="A5:C5"/>
    <mergeCell ref="G5:I5"/>
    <mergeCell ref="J5:J6"/>
    <mergeCell ref="A7:A21"/>
    <mergeCell ref="B8:B12"/>
    <mergeCell ref="E8:E12"/>
    <mergeCell ref="I8:I16"/>
    <mergeCell ref="M22:M31"/>
    <mergeCell ref="L8:L16"/>
    <mergeCell ref="M8:M16"/>
    <mergeCell ref="B13:B16"/>
    <mergeCell ref="E13:E16"/>
    <mergeCell ref="B17:B20"/>
    <mergeCell ref="E17:E20"/>
    <mergeCell ref="A32:A53"/>
    <mergeCell ref="I32:I52"/>
    <mergeCell ref="B35:B37"/>
    <mergeCell ref="E35:E37"/>
    <mergeCell ref="B39:B50"/>
    <mergeCell ref="E39:E50"/>
    <mergeCell ref="G40:G41"/>
    <mergeCell ref="H40:H41"/>
    <mergeCell ref="A22:A31"/>
    <mergeCell ref="B22:B23"/>
    <mergeCell ref="E22:E23"/>
    <mergeCell ref="I22:I31"/>
    <mergeCell ref="L22:L31"/>
    <mergeCell ref="J75:J82"/>
    <mergeCell ref="B85:B88"/>
    <mergeCell ref="E85:E88"/>
    <mergeCell ref="A54:A65"/>
    <mergeCell ref="B54:B61"/>
    <mergeCell ref="E54:E61"/>
    <mergeCell ref="I54:I65"/>
    <mergeCell ref="B62:B64"/>
    <mergeCell ref="E62:E64"/>
    <mergeCell ref="A66:A89"/>
    <mergeCell ref="B66:B73"/>
    <mergeCell ref="E66:E73"/>
    <mergeCell ref="B74:B82"/>
    <mergeCell ref="E74:E82"/>
    <mergeCell ref="B102:B106"/>
    <mergeCell ref="E102:E106"/>
    <mergeCell ref="A90:A106"/>
    <mergeCell ref="B90:B94"/>
    <mergeCell ref="E90:E94"/>
    <mergeCell ref="J90:J92"/>
    <mergeCell ref="B96:B97"/>
    <mergeCell ref="E96:E97"/>
    <mergeCell ref="B98:B100"/>
    <mergeCell ref="E98:E100"/>
    <mergeCell ref="G90:G92"/>
    <mergeCell ref="H90:H92"/>
    <mergeCell ref="I90:I101"/>
    <mergeCell ref="A107:A110"/>
    <mergeCell ref="I107:I110"/>
    <mergeCell ref="A111:A115"/>
    <mergeCell ref="B111:B115"/>
    <mergeCell ref="E111:E115"/>
    <mergeCell ref="G111:G112"/>
    <mergeCell ref="H111:H112"/>
    <mergeCell ref="I111:I115"/>
    <mergeCell ref="J111:J112"/>
    <mergeCell ref="A116:A169"/>
    <mergeCell ref="I116:I154"/>
    <mergeCell ref="B117:B126"/>
    <mergeCell ref="E117:E126"/>
    <mergeCell ref="G117:G118"/>
    <mergeCell ref="H117:H118"/>
    <mergeCell ref="J117:J118"/>
    <mergeCell ref="B127:B142"/>
    <mergeCell ref="E127:E142"/>
    <mergeCell ref="G127:G128"/>
    <mergeCell ref="H127:H128"/>
    <mergeCell ref="J127:J128"/>
    <mergeCell ref="B143:B154"/>
    <mergeCell ref="E143:E154"/>
    <mergeCell ref="G143:G144"/>
    <mergeCell ref="H143:H144"/>
    <mergeCell ref="J143:J144"/>
    <mergeCell ref="B155:B156"/>
    <mergeCell ref="E155:E156"/>
    <mergeCell ref="B157:B158"/>
    <mergeCell ref="E157:E158"/>
    <mergeCell ref="B159:B160"/>
    <mergeCell ref="E159:E160"/>
    <mergeCell ref="E176:E197"/>
    <mergeCell ref="A198:A199"/>
    <mergeCell ref="A200:A204"/>
    <mergeCell ref="B200:B204"/>
    <mergeCell ref="B161:B162"/>
    <mergeCell ref="E161:E162"/>
    <mergeCell ref="B164:B169"/>
    <mergeCell ref="E164:E169"/>
    <mergeCell ref="A170:A197"/>
    <mergeCell ref="B171:B197"/>
    <mergeCell ref="E171:E174"/>
  </mergeCells>
  <hyperlinks>
    <hyperlink ref="K8" r:id="rId1"/>
    <hyperlink ref="K9" r:id="rId2"/>
    <hyperlink ref="K10" r:id="rId3"/>
    <hyperlink ref="K13" r:id="rId4"/>
    <hyperlink ref="K15" r:id="rId5"/>
    <hyperlink ref="K24" r:id="rId6"/>
    <hyperlink ref="K25" r:id="rId7"/>
    <hyperlink ref="K22" r:id="rId8"/>
    <hyperlink ref="K26" r:id="rId9"/>
    <hyperlink ref="K27" r:id="rId10"/>
    <hyperlink ref="K28" r:id="rId11"/>
    <hyperlink ref="K29" r:id="rId12"/>
    <hyperlink ref="K30" r:id="rId13"/>
    <hyperlink ref="K32" r:id="rId14"/>
    <hyperlink ref="K33" r:id="rId15"/>
    <hyperlink ref="K35" r:id="rId16"/>
    <hyperlink ref="K34" r:id="rId17"/>
    <hyperlink ref="K38" r:id="rId18"/>
    <hyperlink ref="K31" r:id="rId19"/>
    <hyperlink ref="K52" r:id="rId20"/>
    <hyperlink ref="K39" r:id="rId21"/>
    <hyperlink ref="K41" r:id="rId22"/>
    <hyperlink ref="K42" r:id="rId23"/>
    <hyperlink ref="K43" r:id="rId24"/>
    <hyperlink ref="K44" r:id="rId25"/>
    <hyperlink ref="K45" r:id="rId26"/>
    <hyperlink ref="K46" r:id="rId27"/>
    <hyperlink ref="K47" r:id="rId28"/>
    <hyperlink ref="K48" r:id="rId29"/>
    <hyperlink ref="K49" r:id="rId30"/>
    <hyperlink ref="K50" r:id="rId31"/>
    <hyperlink ref="K54" r:id="rId32"/>
    <hyperlink ref="K62" r:id="rId33" display="http://www.cundinamarca.gov.co/Home/SecretariasEntidades.gc/Secretariadeintegracion/SecdeIntegraRegDespliegue/asquienes_somos/procesosyprocedhttp://www.cundinamarca.gov.co/Home/SecretariasEntidades.gc/Secretariadeintegracion/SecdeIntegraRegDespliegue/asquienes_somos/procesosyprocediientosiientos"/>
    <hyperlink ref="K63" r:id="rId34" display="http://www.cundinamarca.gov.co/Home/SecretariasEntidades.gc/Secretariadeintegracion/SecdeIntegraRegDespliegue/asquienes_somos/procesosyprocedhttp://www.cundinamarca.gov.co/Home/SecretariasEntidades.gc/Secretariadeintegracion/SecdeIntegraRegDespliegue/asquienes_somos/procesosyprocediientosiientos"/>
    <hyperlink ref="K93" r:id="rId35"/>
    <hyperlink ref="K97" r:id="rId36"/>
    <hyperlink ref="K92" r:id="rId37" display="http://www.cundinamarca.gov.co/ome/SecretariasEntidades.gc/Secretariadeintegracion/SecdeIntegraRegDespliegue/asquienes_somos/csec_int_regional_planeaciongestioncontrol"/>
    <hyperlink ref="K90" r:id="rId38"/>
    <hyperlink ref="K94" r:id="rId39"/>
    <hyperlink ref="K96" r:id="rId40"/>
    <hyperlink ref="K107" r:id="rId41"/>
    <hyperlink ref="K110" r:id="rId42"/>
    <hyperlink ref="K108" r:id="rId43"/>
    <hyperlink ref="K111" r:id="rId44"/>
    <hyperlink ref="K23" r:id="rId45"/>
    <hyperlink ref="K83" r:id="rId46" display="http://www.cundinamarca.gov.co/Home/SecretariasEntidades.gc/Secretariadeintegracion/SecdeIntegraRegDespliegue/asquienes_somos/procesosyprocedhttp://www.cundinamarca.gov.co/Home/SecretariasEntidades.gc/Secretariadeintegracion/SecdeIntegraRegDespliegue/asquienes_somos/procesosyprocediientosiientos"/>
    <hyperlink ref="K117" r:id="rId47"/>
    <hyperlink ref="K122" r:id="rId48"/>
    <hyperlink ref="K123" r:id="rId49"/>
    <hyperlink ref="K124" r:id="rId50"/>
    <hyperlink ref="K125" r:id="rId51"/>
    <hyperlink ref="K120" r:id="rId52"/>
    <hyperlink ref="K126" r:id="rId53"/>
    <hyperlink ref="K65" r:id="rId54" display="http://www.cundinamarca.gov.co/Home/SecretariasEntidades.gc/Secretariadeintegracion/SecdeIntegraRegDespliegue/asquienes_somos/procesosyprocedhttp://www.cundinamarca.gov.co/Home/SecretariasEntidades.gc/Secretariadeintegracion/SecdeIntegraRegDespliegue/asquienes_somos/procesosyprocediientosiientos"/>
    <hyperlink ref="K143" r:id="rId55"/>
    <hyperlink ref="K144" r:id="rId56"/>
    <hyperlink ref="K146" r:id="rId57"/>
    <hyperlink ref="K148" r:id="rId58"/>
    <hyperlink ref="K149" r:id="rId59"/>
    <hyperlink ref="K150" r:id="rId60"/>
    <hyperlink ref="K151" r:id="rId61"/>
    <hyperlink ref="K152" r:id="rId62"/>
    <hyperlink ref="K153" r:id="rId63" display="http://www.cundinamarca.gov.co/Home/SecretariasEntidades.gc/Secretariadeintegracion/!ut/p/z1/04_Sj9CPykssy0xPLMnMz0vMAfIjo8zijS0sDNz9DQy9DNy8XAwcLQwCDIMMLY3czAz1w8EKDFCAo4FTkJGTsQFQj5F-FOn6kU0iTj8eBVH4jQ_Xj0Kzwh1kgru3h7m_sbuBgacpVAE-LxKypCA3NDTCINMTAP7uuuE!/?1dmy&amp;page=SecdeIntegraRegDespliegue&amp;urile=wcm%3apath%3a%2Fgobernacion%2Fsserviciosalciudadano%2Fasservciudencuestas_contenidos%2Fcservciudencuestassatisfaccion"/>
  </hyperlinks>
  <pageMargins left="0.7" right="0.7" top="0.75" bottom="0.75" header="0.51180555555555496" footer="0.51180555555555496"/>
  <pageSetup firstPageNumber="0" orientation="portrait" horizontalDpi="300" verticalDpi="300" r:id="rId64"/>
  <tableParts count="1">
    <tablePart r:id="rId65"/>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Lista!$A$1:$A$4</xm:f>
          </x14:formula1>
          <xm:sqref>G8:G154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zoomScaleNormal="100" workbookViewId="0">
      <pane xSplit="2" ySplit="7" topLeftCell="C8" activePane="bottomRight" state="frozen"/>
      <selection pane="topRight" activeCell="C1" sqref="C1"/>
      <selection pane="bottomLeft" activeCell="A8" sqref="A8"/>
      <selection pane="bottomRight" activeCell="L22" sqref="L22:L31"/>
    </sheetView>
  </sheetViews>
  <sheetFormatPr baseColWidth="10" defaultColWidth="9.140625" defaultRowHeight="15"/>
  <cols>
    <col min="1" max="1" width="31.7109375" style="42" customWidth="1"/>
    <col min="2" max="2" width="19.7109375" style="43" customWidth="1"/>
    <col min="3" max="3" width="38.7109375" style="43" customWidth="1"/>
    <col min="4" max="4" width="41" style="43" customWidth="1"/>
    <col min="5" max="5" width="13.7109375" style="43" customWidth="1"/>
    <col min="6" max="6" width="11.42578125" style="43" hidden="1" customWidth="1"/>
    <col min="7" max="7" width="12.85546875" style="44" customWidth="1"/>
    <col min="8" max="8" width="13" style="45" customWidth="1"/>
    <col min="9" max="9" width="12.7109375" style="46" customWidth="1"/>
    <col min="10" max="10" width="46.28515625" style="43" customWidth="1"/>
    <col min="11" max="11" width="40.28515625" style="47" customWidth="1"/>
    <col min="12" max="12" width="31" style="9" customWidth="1"/>
    <col min="13" max="13" width="54.140625" style="9" customWidth="1"/>
    <col min="14" max="16384" width="9.140625" style="9"/>
  </cols>
  <sheetData>
    <row r="1" spans="1:13">
      <c r="A1" s="205" t="s">
        <v>428</v>
      </c>
      <c r="B1" s="205"/>
      <c r="C1" s="205"/>
      <c r="D1" s="205"/>
      <c r="E1" s="205"/>
      <c r="F1" s="205"/>
      <c r="G1" s="205"/>
      <c r="H1" s="205"/>
      <c r="I1" s="205"/>
      <c r="J1" s="205"/>
    </row>
    <row r="2" spans="1:13" ht="30">
      <c r="A2" s="78" t="s">
        <v>427</v>
      </c>
      <c r="B2" s="101" t="s">
        <v>641</v>
      </c>
    </row>
    <row r="3" spans="1:13" ht="15.75" hidden="1" customHeight="1">
      <c r="A3" s="78" t="s">
        <v>426</v>
      </c>
      <c r="B3" s="80"/>
      <c r="C3" s="80"/>
      <c r="D3" s="80"/>
    </row>
    <row r="4" spans="1:13">
      <c r="A4" s="42" t="s">
        <v>425</v>
      </c>
      <c r="B4" s="81">
        <v>44351</v>
      </c>
    </row>
    <row r="5" spans="1:13" ht="15.95" customHeight="1">
      <c r="A5" s="206" t="s">
        <v>424</v>
      </c>
      <c r="B5" s="206"/>
      <c r="C5" s="206"/>
      <c r="D5" s="11" t="s">
        <v>423</v>
      </c>
      <c r="E5" s="11" t="s">
        <v>422</v>
      </c>
      <c r="F5" s="11" t="s">
        <v>421</v>
      </c>
      <c r="G5" s="207" t="s">
        <v>420</v>
      </c>
      <c r="H5" s="207"/>
      <c r="I5" s="207"/>
      <c r="J5" s="208" t="s">
        <v>419</v>
      </c>
      <c r="K5" s="12" t="s">
        <v>418</v>
      </c>
      <c r="L5" s="73" t="s">
        <v>417</v>
      </c>
      <c r="M5" s="73" t="s">
        <v>416</v>
      </c>
    </row>
    <row r="6" spans="1:13" ht="15.95" customHeight="1">
      <c r="A6" s="11" t="s">
        <v>12</v>
      </c>
      <c r="B6" s="11" t="s">
        <v>415</v>
      </c>
      <c r="C6" s="11" t="s">
        <v>414</v>
      </c>
      <c r="D6" s="11"/>
      <c r="E6" s="11"/>
      <c r="F6" s="11"/>
      <c r="G6" s="13" t="s">
        <v>413</v>
      </c>
      <c r="H6" s="14" t="s">
        <v>412</v>
      </c>
      <c r="I6" s="12" t="s">
        <v>411</v>
      </c>
      <c r="J6" s="209"/>
      <c r="K6" s="86"/>
      <c r="L6" s="74"/>
      <c r="M6" s="74"/>
    </row>
    <row r="7" spans="1:13" ht="30" hidden="1">
      <c r="A7" s="183" t="s">
        <v>410</v>
      </c>
      <c r="B7" s="19" t="s">
        <v>409</v>
      </c>
      <c r="C7" s="19" t="s">
        <v>408</v>
      </c>
      <c r="D7" s="19" t="s">
        <v>407</v>
      </c>
      <c r="E7" s="19" t="s">
        <v>406</v>
      </c>
      <c r="F7" s="16">
        <v>353</v>
      </c>
      <c r="G7" s="17" t="s">
        <v>405</v>
      </c>
      <c r="H7" s="18">
        <f t="shared" ref="H7:H37" si="0">IF(G7="SI",1,IF(G7="PARCIAL",0.5,IF(G7="NO APLICA","",0)))</f>
        <v>0</v>
      </c>
      <c r="I7" s="20"/>
      <c r="J7" s="19"/>
      <c r="K7" s="22"/>
      <c r="L7" s="75"/>
      <c r="M7" s="75"/>
    </row>
    <row r="8" spans="1:13" ht="30">
      <c r="A8" s="183"/>
      <c r="B8" s="180" t="s">
        <v>404</v>
      </c>
      <c r="C8" s="19" t="s">
        <v>403</v>
      </c>
      <c r="D8" s="19" t="s">
        <v>402</v>
      </c>
      <c r="E8" s="180" t="s">
        <v>337</v>
      </c>
      <c r="F8" s="16">
        <v>200</v>
      </c>
      <c r="G8" s="17" t="s">
        <v>405</v>
      </c>
      <c r="H8" s="18">
        <f t="shared" si="0"/>
        <v>0</v>
      </c>
      <c r="I8" s="184">
        <f>AVERAGE(H8,H9,H10,H13,H15,H16)</f>
        <v>0</v>
      </c>
      <c r="J8" s="210" t="s">
        <v>1060</v>
      </c>
      <c r="K8" s="174"/>
      <c r="L8" s="168"/>
      <c r="M8" s="168"/>
    </row>
    <row r="9" spans="1:13" ht="48.95" customHeight="1">
      <c r="A9" s="183"/>
      <c r="B9" s="180"/>
      <c r="C9" s="19" t="s">
        <v>401</v>
      </c>
      <c r="D9" s="19" t="s">
        <v>400</v>
      </c>
      <c r="E9" s="180"/>
      <c r="F9" s="16">
        <v>201</v>
      </c>
      <c r="G9" s="17" t="s">
        <v>405</v>
      </c>
      <c r="H9" s="18">
        <f t="shared" si="0"/>
        <v>0</v>
      </c>
      <c r="I9" s="184"/>
      <c r="J9" s="251"/>
      <c r="K9" s="213"/>
      <c r="L9" s="169"/>
      <c r="M9" s="169"/>
    </row>
    <row r="10" spans="1:13">
      <c r="A10" s="183"/>
      <c r="B10" s="180"/>
      <c r="C10" s="19" t="s">
        <v>399</v>
      </c>
      <c r="D10" s="19"/>
      <c r="E10" s="180"/>
      <c r="F10" s="16">
        <v>202</v>
      </c>
      <c r="G10" s="17" t="s">
        <v>405</v>
      </c>
      <c r="H10" s="18">
        <f t="shared" si="0"/>
        <v>0</v>
      </c>
      <c r="I10" s="184"/>
      <c r="J10" s="251"/>
      <c r="K10" s="213"/>
      <c r="L10" s="169"/>
      <c r="M10" s="169"/>
    </row>
    <row r="11" spans="1:13" ht="15.95" hidden="1" customHeight="1">
      <c r="A11" s="183"/>
      <c r="B11" s="180"/>
      <c r="C11" s="19" t="s">
        <v>398</v>
      </c>
      <c r="D11" s="19" t="s">
        <v>397</v>
      </c>
      <c r="E11" s="180"/>
      <c r="F11" s="16">
        <v>203</v>
      </c>
      <c r="G11" s="17"/>
      <c r="H11" s="18">
        <f t="shared" si="0"/>
        <v>0</v>
      </c>
      <c r="I11" s="184"/>
      <c r="J11" s="251"/>
      <c r="K11" s="213"/>
      <c r="L11" s="169"/>
      <c r="M11" s="169"/>
    </row>
    <row r="12" spans="1:13" ht="90" hidden="1" customHeight="1">
      <c r="A12" s="183"/>
      <c r="B12" s="180"/>
      <c r="C12" s="19" t="s">
        <v>396</v>
      </c>
      <c r="D12" s="19" t="s">
        <v>395</v>
      </c>
      <c r="E12" s="180"/>
      <c r="F12" s="16">
        <v>204</v>
      </c>
      <c r="G12" s="17"/>
      <c r="H12" s="18">
        <f t="shared" si="0"/>
        <v>0</v>
      </c>
      <c r="I12" s="184"/>
      <c r="J12" s="251"/>
      <c r="K12" s="213"/>
      <c r="L12" s="169"/>
      <c r="M12" s="169"/>
    </row>
    <row r="13" spans="1:13">
      <c r="A13" s="183"/>
      <c r="B13" s="180" t="s">
        <v>394</v>
      </c>
      <c r="C13" s="19" t="s">
        <v>393</v>
      </c>
      <c r="D13" s="19" t="s">
        <v>392</v>
      </c>
      <c r="E13" s="180" t="s">
        <v>391</v>
      </c>
      <c r="F13" s="16">
        <v>205</v>
      </c>
      <c r="G13" s="17" t="s">
        <v>405</v>
      </c>
      <c r="H13" s="18">
        <f t="shared" si="0"/>
        <v>0</v>
      </c>
      <c r="I13" s="184"/>
      <c r="J13" s="251"/>
      <c r="K13" s="213"/>
      <c r="L13" s="169"/>
      <c r="M13" s="169"/>
    </row>
    <row r="14" spans="1:13" ht="48" hidden="1" customHeight="1">
      <c r="A14" s="183"/>
      <c r="B14" s="180"/>
      <c r="C14" s="19" t="s">
        <v>390</v>
      </c>
      <c r="D14" s="19" t="s">
        <v>389</v>
      </c>
      <c r="E14" s="180"/>
      <c r="F14" s="16">
        <v>206</v>
      </c>
      <c r="G14" s="17"/>
      <c r="H14" s="18">
        <f t="shared" si="0"/>
        <v>0</v>
      </c>
      <c r="I14" s="184"/>
      <c r="J14" s="251"/>
      <c r="K14" s="213"/>
      <c r="L14" s="169"/>
      <c r="M14" s="169"/>
    </row>
    <row r="15" spans="1:13">
      <c r="A15" s="183"/>
      <c r="B15" s="180"/>
      <c r="C15" s="19" t="s">
        <v>388</v>
      </c>
      <c r="D15" s="19"/>
      <c r="E15" s="180"/>
      <c r="F15" s="16">
        <v>207</v>
      </c>
      <c r="G15" s="17" t="s">
        <v>405</v>
      </c>
      <c r="H15" s="18">
        <f t="shared" si="0"/>
        <v>0</v>
      </c>
      <c r="I15" s="184"/>
      <c r="J15" s="251"/>
      <c r="K15" s="213"/>
      <c r="L15" s="169"/>
      <c r="M15" s="169"/>
    </row>
    <row r="16" spans="1:13" ht="36" customHeight="1">
      <c r="A16" s="183"/>
      <c r="B16" s="180"/>
      <c r="C16" s="19" t="s">
        <v>387</v>
      </c>
      <c r="D16" s="19" t="s">
        <v>386</v>
      </c>
      <c r="E16" s="180"/>
      <c r="F16" s="16">
        <v>208</v>
      </c>
      <c r="G16" s="17" t="s">
        <v>431</v>
      </c>
      <c r="H16" s="18" t="str">
        <f t="shared" si="0"/>
        <v/>
      </c>
      <c r="I16" s="184"/>
      <c r="J16" s="211"/>
      <c r="K16" s="212"/>
      <c r="L16" s="170"/>
      <c r="M16" s="170"/>
    </row>
    <row r="17" spans="1:13" ht="30" hidden="1">
      <c r="A17" s="183"/>
      <c r="B17" s="180" t="s">
        <v>385</v>
      </c>
      <c r="C17" s="19" t="s">
        <v>384</v>
      </c>
      <c r="D17" s="19"/>
      <c r="E17" s="180" t="s">
        <v>383</v>
      </c>
      <c r="F17" s="16">
        <v>209</v>
      </c>
      <c r="G17" s="17"/>
      <c r="H17" s="18">
        <f t="shared" si="0"/>
        <v>0</v>
      </c>
      <c r="I17" s="20"/>
      <c r="J17" s="19"/>
      <c r="K17" s="22"/>
      <c r="L17" s="75"/>
      <c r="M17" s="75"/>
    </row>
    <row r="18" spans="1:13" ht="30" hidden="1">
      <c r="A18" s="183"/>
      <c r="B18" s="180"/>
      <c r="C18" s="19" t="s">
        <v>382</v>
      </c>
      <c r="D18" s="19"/>
      <c r="E18" s="180"/>
      <c r="F18" s="16">
        <v>210</v>
      </c>
      <c r="G18" s="17"/>
      <c r="H18" s="18">
        <f t="shared" si="0"/>
        <v>0</v>
      </c>
      <c r="I18" s="20"/>
      <c r="J18" s="19"/>
      <c r="K18" s="22"/>
      <c r="L18" s="75"/>
      <c r="M18" s="75"/>
    </row>
    <row r="19" spans="1:13" ht="30" hidden="1">
      <c r="A19" s="183"/>
      <c r="B19" s="180"/>
      <c r="C19" s="19" t="s">
        <v>381</v>
      </c>
      <c r="D19" s="19"/>
      <c r="E19" s="180"/>
      <c r="F19" s="16">
        <v>211</v>
      </c>
      <c r="G19" s="17"/>
      <c r="H19" s="18">
        <f t="shared" si="0"/>
        <v>0</v>
      </c>
      <c r="I19" s="20"/>
      <c r="J19" s="19"/>
      <c r="K19" s="22"/>
      <c r="L19" s="75"/>
      <c r="M19" s="75"/>
    </row>
    <row r="20" spans="1:13" ht="30" hidden="1">
      <c r="A20" s="183"/>
      <c r="B20" s="180"/>
      <c r="C20" s="19" t="s">
        <v>380</v>
      </c>
      <c r="D20" s="19"/>
      <c r="E20" s="180"/>
      <c r="F20" s="16">
        <v>212</v>
      </c>
      <c r="G20" s="17"/>
      <c r="H20" s="18">
        <f t="shared" si="0"/>
        <v>0</v>
      </c>
      <c r="I20" s="20"/>
      <c r="J20" s="19"/>
      <c r="K20" s="22"/>
      <c r="L20" s="75"/>
      <c r="M20" s="75"/>
    </row>
    <row r="21" spans="1:13" ht="105" hidden="1">
      <c r="A21" s="183"/>
      <c r="B21" s="19" t="s">
        <v>379</v>
      </c>
      <c r="C21" s="19" t="s">
        <v>378</v>
      </c>
      <c r="D21" s="19" t="s">
        <v>377</v>
      </c>
      <c r="E21" s="19" t="s">
        <v>376</v>
      </c>
      <c r="F21" s="16">
        <v>213</v>
      </c>
      <c r="G21" s="17"/>
      <c r="H21" s="18">
        <f t="shared" si="0"/>
        <v>0</v>
      </c>
      <c r="I21" s="20"/>
      <c r="J21" s="19"/>
      <c r="K21" s="22"/>
      <c r="L21" s="75"/>
      <c r="M21" s="75"/>
    </row>
    <row r="22" spans="1:13" ht="240">
      <c r="A22" s="183" t="s">
        <v>375</v>
      </c>
      <c r="B22" s="180" t="s">
        <v>374</v>
      </c>
      <c r="C22" s="19" t="s">
        <v>373</v>
      </c>
      <c r="D22" s="19" t="s">
        <v>372</v>
      </c>
      <c r="E22" s="180" t="s">
        <v>371</v>
      </c>
      <c r="F22" s="16">
        <v>214</v>
      </c>
      <c r="G22" s="17" t="s">
        <v>429</v>
      </c>
      <c r="H22" s="18">
        <f t="shared" si="0"/>
        <v>1</v>
      </c>
      <c r="I22" s="184">
        <f>AVERAGE(H22,H23,H24,H25,H26,H27,H28,H29,H30,H31)</f>
        <v>0.6</v>
      </c>
      <c r="J22" s="19"/>
      <c r="K22" s="102" t="s">
        <v>653</v>
      </c>
      <c r="L22" s="168"/>
      <c r="M22" s="168"/>
    </row>
    <row r="23" spans="1:13" ht="90">
      <c r="A23" s="183"/>
      <c r="B23" s="180"/>
      <c r="C23" s="19" t="s">
        <v>370</v>
      </c>
      <c r="D23" s="19" t="s">
        <v>369</v>
      </c>
      <c r="E23" s="180"/>
      <c r="F23" s="16">
        <v>215</v>
      </c>
      <c r="G23" s="17" t="s">
        <v>430</v>
      </c>
      <c r="H23" s="18">
        <f t="shared" si="0"/>
        <v>0.5</v>
      </c>
      <c r="I23" s="184"/>
      <c r="J23" s="19" t="s">
        <v>1061</v>
      </c>
      <c r="K23" s="102" t="s">
        <v>654</v>
      </c>
      <c r="L23" s="169"/>
      <c r="M23" s="169"/>
    </row>
    <row r="24" spans="1:13" ht="75">
      <c r="A24" s="183"/>
      <c r="B24" s="19" t="s">
        <v>368</v>
      </c>
      <c r="C24" s="19" t="s">
        <v>367</v>
      </c>
      <c r="D24" s="19" t="s">
        <v>366</v>
      </c>
      <c r="E24" s="19"/>
      <c r="F24" s="16">
        <v>216</v>
      </c>
      <c r="G24" s="17" t="s">
        <v>405</v>
      </c>
      <c r="H24" s="18">
        <f t="shared" si="0"/>
        <v>0</v>
      </c>
      <c r="I24" s="184"/>
      <c r="J24" s="19"/>
      <c r="K24" s="22"/>
      <c r="L24" s="169"/>
      <c r="M24" s="169"/>
    </row>
    <row r="25" spans="1:13" ht="75">
      <c r="A25" s="183"/>
      <c r="B25" s="19" t="s">
        <v>365</v>
      </c>
      <c r="C25" s="19" t="s">
        <v>364</v>
      </c>
      <c r="D25" s="19"/>
      <c r="E25" s="19"/>
      <c r="F25" s="16">
        <v>217</v>
      </c>
      <c r="G25" s="17" t="s">
        <v>430</v>
      </c>
      <c r="H25" s="18">
        <f t="shared" si="0"/>
        <v>0.5</v>
      </c>
      <c r="I25" s="184"/>
      <c r="J25" s="19" t="s">
        <v>1062</v>
      </c>
      <c r="K25" s="102" t="s">
        <v>656</v>
      </c>
      <c r="L25" s="169"/>
      <c r="M25" s="169"/>
    </row>
    <row r="26" spans="1:13" ht="75">
      <c r="A26" s="183"/>
      <c r="B26" s="19" t="s">
        <v>363</v>
      </c>
      <c r="C26" s="19" t="s">
        <v>362</v>
      </c>
      <c r="D26" s="19" t="s">
        <v>361</v>
      </c>
      <c r="E26" s="19"/>
      <c r="F26" s="16">
        <v>218</v>
      </c>
      <c r="G26" s="17" t="s">
        <v>429</v>
      </c>
      <c r="H26" s="18">
        <f t="shared" si="0"/>
        <v>1</v>
      </c>
      <c r="I26" s="184"/>
      <c r="J26" s="19"/>
      <c r="K26" s="102" t="s">
        <v>655</v>
      </c>
      <c r="L26" s="169"/>
      <c r="M26" s="169"/>
    </row>
    <row r="27" spans="1:13" ht="45">
      <c r="A27" s="183"/>
      <c r="B27" s="19" t="s">
        <v>360</v>
      </c>
      <c r="C27" s="19" t="s">
        <v>359</v>
      </c>
      <c r="D27" s="19"/>
      <c r="E27" s="19"/>
      <c r="F27" s="16">
        <v>219</v>
      </c>
      <c r="G27" s="17" t="s">
        <v>405</v>
      </c>
      <c r="H27" s="18">
        <f t="shared" si="0"/>
        <v>0</v>
      </c>
      <c r="I27" s="184"/>
      <c r="J27" s="19"/>
      <c r="K27" s="102"/>
      <c r="L27" s="169"/>
      <c r="M27" s="169"/>
    </row>
    <row r="28" spans="1:13" ht="75">
      <c r="A28" s="183"/>
      <c r="B28" s="19" t="s">
        <v>358</v>
      </c>
      <c r="C28" s="19" t="s">
        <v>357</v>
      </c>
      <c r="D28" s="19"/>
      <c r="E28" s="19"/>
      <c r="F28" s="16">
        <v>220</v>
      </c>
      <c r="G28" s="17" t="s">
        <v>429</v>
      </c>
      <c r="H28" s="18">
        <f t="shared" si="0"/>
        <v>1</v>
      </c>
      <c r="I28" s="184"/>
      <c r="J28" s="19"/>
      <c r="K28" s="102" t="s">
        <v>660</v>
      </c>
      <c r="L28" s="169"/>
      <c r="M28" s="169"/>
    </row>
    <row r="29" spans="1:13" ht="45">
      <c r="A29" s="183"/>
      <c r="B29" s="19" t="s">
        <v>356</v>
      </c>
      <c r="C29" s="19" t="s">
        <v>355</v>
      </c>
      <c r="D29" s="19"/>
      <c r="E29" s="19"/>
      <c r="F29" s="16">
        <v>221</v>
      </c>
      <c r="G29" s="17" t="s">
        <v>405</v>
      </c>
      <c r="H29" s="18">
        <f t="shared" si="0"/>
        <v>0</v>
      </c>
      <c r="I29" s="184"/>
      <c r="J29" s="19"/>
      <c r="K29" s="22"/>
      <c r="L29" s="169"/>
      <c r="M29" s="169"/>
    </row>
    <row r="30" spans="1:13" ht="63" customHeight="1">
      <c r="A30" s="183"/>
      <c r="B30" s="19" t="s">
        <v>354</v>
      </c>
      <c r="C30" s="19" t="s">
        <v>353</v>
      </c>
      <c r="D30" s="19"/>
      <c r="E30" s="19" t="s">
        <v>352</v>
      </c>
      <c r="F30" s="16">
        <v>222</v>
      </c>
      <c r="G30" s="17" t="s">
        <v>429</v>
      </c>
      <c r="H30" s="18">
        <f t="shared" si="0"/>
        <v>1</v>
      </c>
      <c r="I30" s="184"/>
      <c r="J30" s="19"/>
      <c r="K30" s="102" t="s">
        <v>661</v>
      </c>
      <c r="L30" s="169"/>
      <c r="M30" s="169"/>
    </row>
    <row r="31" spans="1:13" ht="60">
      <c r="A31" s="183"/>
      <c r="B31" s="19" t="s">
        <v>351</v>
      </c>
      <c r="C31" s="19" t="s">
        <v>350</v>
      </c>
      <c r="D31" s="19" t="s">
        <v>349</v>
      </c>
      <c r="E31" s="19" t="s">
        <v>345</v>
      </c>
      <c r="F31" s="16">
        <v>223</v>
      </c>
      <c r="G31" s="17" t="s">
        <v>429</v>
      </c>
      <c r="H31" s="18">
        <f t="shared" si="0"/>
        <v>1</v>
      </c>
      <c r="I31" s="184"/>
      <c r="J31" s="19" t="s">
        <v>901</v>
      </c>
      <c r="K31" s="22"/>
      <c r="L31" s="170"/>
      <c r="M31" s="170"/>
    </row>
    <row r="32" spans="1:13" ht="75">
      <c r="A32" s="183" t="s">
        <v>348</v>
      </c>
      <c r="B32" s="19" t="s">
        <v>347</v>
      </c>
      <c r="C32" s="19" t="s">
        <v>346</v>
      </c>
      <c r="D32" s="19"/>
      <c r="E32" s="19" t="s">
        <v>345</v>
      </c>
      <c r="F32" s="16">
        <v>224</v>
      </c>
      <c r="G32" s="17" t="s">
        <v>430</v>
      </c>
      <c r="H32" s="18">
        <f t="shared" si="0"/>
        <v>0.5</v>
      </c>
      <c r="I32" s="184">
        <f>AVERAGE(H32,H33,H34,H35,H38,H39,H40,H42,H43,H44,H45,H46,H47,H48,H49,H50,H52)</f>
        <v>0.56666666666666665</v>
      </c>
      <c r="J32" s="19" t="s">
        <v>1063</v>
      </c>
      <c r="K32" s="102" t="s">
        <v>665</v>
      </c>
      <c r="L32" s="168"/>
      <c r="M32" s="168"/>
    </row>
    <row r="33" spans="1:13" ht="75">
      <c r="A33" s="183"/>
      <c r="B33" s="19" t="s">
        <v>344</v>
      </c>
      <c r="C33" s="19" t="s">
        <v>343</v>
      </c>
      <c r="D33" s="19"/>
      <c r="E33" s="19" t="s">
        <v>337</v>
      </c>
      <c r="F33" s="16">
        <v>225</v>
      </c>
      <c r="G33" s="17" t="s">
        <v>430</v>
      </c>
      <c r="H33" s="18">
        <f t="shared" si="0"/>
        <v>0.5</v>
      </c>
      <c r="I33" s="184"/>
      <c r="J33" s="19" t="s">
        <v>1064</v>
      </c>
      <c r="K33" s="102" t="s">
        <v>666</v>
      </c>
      <c r="L33" s="169"/>
      <c r="M33" s="169"/>
    </row>
    <row r="34" spans="1:13" ht="50.1" customHeight="1">
      <c r="A34" s="183"/>
      <c r="B34" s="19" t="s">
        <v>342</v>
      </c>
      <c r="C34" s="19" t="s">
        <v>341</v>
      </c>
      <c r="D34" s="19"/>
      <c r="E34" s="19" t="s">
        <v>340</v>
      </c>
      <c r="F34" s="16">
        <v>226</v>
      </c>
      <c r="G34" s="17" t="s">
        <v>430</v>
      </c>
      <c r="H34" s="18">
        <f t="shared" si="0"/>
        <v>0.5</v>
      </c>
      <c r="I34" s="184"/>
      <c r="J34" s="19" t="s">
        <v>1065</v>
      </c>
      <c r="K34" s="102" t="s">
        <v>667</v>
      </c>
      <c r="L34" s="169"/>
      <c r="M34" s="169"/>
    </row>
    <row r="35" spans="1:13" ht="48.95" customHeight="1">
      <c r="A35" s="183"/>
      <c r="B35" s="199" t="s">
        <v>339</v>
      </c>
      <c r="C35" s="19" t="s">
        <v>338</v>
      </c>
      <c r="D35" s="19"/>
      <c r="E35" s="180" t="s">
        <v>337</v>
      </c>
      <c r="F35" s="16">
        <v>227</v>
      </c>
      <c r="G35" s="17" t="s">
        <v>429</v>
      </c>
      <c r="H35" s="18">
        <f t="shared" si="0"/>
        <v>1</v>
      </c>
      <c r="I35" s="184"/>
      <c r="J35" s="19"/>
      <c r="K35" s="102" t="s">
        <v>664</v>
      </c>
      <c r="L35" s="169"/>
      <c r="M35" s="169"/>
    </row>
    <row r="36" spans="1:13" ht="32.1" hidden="1" customHeight="1">
      <c r="A36" s="183"/>
      <c r="B36" s="200"/>
      <c r="C36" s="19" t="s">
        <v>336</v>
      </c>
      <c r="D36" s="19"/>
      <c r="E36" s="180"/>
      <c r="F36" s="16">
        <v>228</v>
      </c>
      <c r="G36" s="17"/>
      <c r="H36" s="18">
        <f t="shared" si="0"/>
        <v>0</v>
      </c>
      <c r="I36" s="184"/>
      <c r="J36" s="19"/>
      <c r="K36" s="22"/>
      <c r="L36" s="169"/>
      <c r="M36" s="169"/>
    </row>
    <row r="37" spans="1:13" ht="48" hidden="1" customHeight="1">
      <c r="A37" s="183"/>
      <c r="B37" s="201"/>
      <c r="C37" s="19" t="s">
        <v>335</v>
      </c>
      <c r="D37" s="19"/>
      <c r="E37" s="180"/>
      <c r="F37" s="16">
        <v>229</v>
      </c>
      <c r="G37" s="17"/>
      <c r="H37" s="18">
        <f t="shared" si="0"/>
        <v>0</v>
      </c>
      <c r="I37" s="184"/>
      <c r="J37" s="19"/>
      <c r="K37" s="22"/>
      <c r="L37" s="169"/>
      <c r="M37" s="169"/>
    </row>
    <row r="38" spans="1:13" ht="60">
      <c r="A38" s="183"/>
      <c r="B38" s="19" t="s">
        <v>334</v>
      </c>
      <c r="C38" s="19" t="s">
        <v>333</v>
      </c>
      <c r="D38" s="19"/>
      <c r="E38" s="19"/>
      <c r="F38" s="16"/>
      <c r="G38" s="17" t="s">
        <v>429</v>
      </c>
      <c r="H38" s="24"/>
      <c r="I38" s="184"/>
      <c r="J38" s="19"/>
      <c r="K38" s="102" t="s">
        <v>664</v>
      </c>
      <c r="L38" s="169"/>
      <c r="M38" s="169"/>
    </row>
    <row r="39" spans="1:13" ht="271.5">
      <c r="A39" s="183"/>
      <c r="B39" s="180" t="s">
        <v>332</v>
      </c>
      <c r="C39" s="83" t="s">
        <v>331</v>
      </c>
      <c r="D39" s="19" t="s">
        <v>330</v>
      </c>
      <c r="E39" s="180" t="s">
        <v>329</v>
      </c>
      <c r="F39" s="16">
        <v>230</v>
      </c>
      <c r="G39" s="17" t="s">
        <v>429</v>
      </c>
      <c r="H39" s="18">
        <f>IF(G39="SI",1,IF(G39="PARCIAL",0.5,IF(G39="NO APLICA","",0)))</f>
        <v>1</v>
      </c>
      <c r="I39" s="184"/>
      <c r="J39" s="26"/>
      <c r="K39" s="102" t="s">
        <v>664</v>
      </c>
      <c r="L39" s="169"/>
      <c r="M39" s="169"/>
    </row>
    <row r="40" spans="1:13" ht="32.1" customHeight="1">
      <c r="A40" s="183"/>
      <c r="B40" s="180"/>
      <c r="C40" s="83" t="s">
        <v>328</v>
      </c>
      <c r="D40" s="19"/>
      <c r="E40" s="180"/>
      <c r="F40" s="16">
        <v>429</v>
      </c>
      <c r="G40" s="185" t="s">
        <v>429</v>
      </c>
      <c r="H40" s="187">
        <f>IF(G40="SI",1,IF(G40="PARCIAL",0.5,IF(G40="NO APLICA","",0)))</f>
        <v>1</v>
      </c>
      <c r="I40" s="184"/>
      <c r="J40" s="192" t="s">
        <v>1066</v>
      </c>
      <c r="K40" s="174" t="s">
        <v>664</v>
      </c>
      <c r="L40" s="169"/>
      <c r="M40" s="169"/>
    </row>
    <row r="41" spans="1:13" ht="165">
      <c r="A41" s="183"/>
      <c r="B41" s="180"/>
      <c r="C41" s="83" t="s">
        <v>327</v>
      </c>
      <c r="D41" s="19" t="s">
        <v>326</v>
      </c>
      <c r="E41" s="180"/>
      <c r="F41" s="16">
        <v>231</v>
      </c>
      <c r="G41" s="186"/>
      <c r="H41" s="188"/>
      <c r="I41" s="184"/>
      <c r="J41" s="175"/>
      <c r="K41" s="175"/>
      <c r="L41" s="169"/>
      <c r="M41" s="169"/>
    </row>
    <row r="42" spans="1:13" ht="165">
      <c r="A42" s="183"/>
      <c r="B42" s="180"/>
      <c r="C42" s="83" t="s">
        <v>325</v>
      </c>
      <c r="D42" s="19" t="s">
        <v>324</v>
      </c>
      <c r="E42" s="180"/>
      <c r="F42" s="16">
        <v>232</v>
      </c>
      <c r="G42" s="17" t="s">
        <v>405</v>
      </c>
      <c r="H42" s="18">
        <f t="shared" ref="H42:H90" si="1">IF(G42="SI",1,IF(G42="PARCIAL",0.5,IF(G42="NO APLICA","",0)))</f>
        <v>0</v>
      </c>
      <c r="I42" s="184"/>
      <c r="J42" s="175"/>
      <c r="K42" s="175"/>
      <c r="L42" s="169"/>
      <c r="M42" s="169"/>
    </row>
    <row r="43" spans="1:13" ht="165">
      <c r="A43" s="183"/>
      <c r="B43" s="180"/>
      <c r="C43" s="83" t="s">
        <v>323</v>
      </c>
      <c r="D43" s="19" t="s">
        <v>322</v>
      </c>
      <c r="E43" s="180"/>
      <c r="F43" s="16">
        <v>233</v>
      </c>
      <c r="G43" s="17" t="s">
        <v>405</v>
      </c>
      <c r="H43" s="18">
        <f t="shared" si="1"/>
        <v>0</v>
      </c>
      <c r="I43" s="184"/>
      <c r="J43" s="175"/>
      <c r="K43" s="175"/>
      <c r="L43" s="169"/>
      <c r="M43" s="169"/>
    </row>
    <row r="44" spans="1:13">
      <c r="A44" s="183"/>
      <c r="B44" s="180"/>
      <c r="C44" s="83" t="s">
        <v>321</v>
      </c>
      <c r="D44" s="19"/>
      <c r="E44" s="180"/>
      <c r="F44" s="16">
        <v>234</v>
      </c>
      <c r="G44" s="17" t="s">
        <v>405</v>
      </c>
      <c r="H44" s="18">
        <f t="shared" si="1"/>
        <v>0</v>
      </c>
      <c r="I44" s="184"/>
      <c r="J44" s="175"/>
      <c r="K44" s="175"/>
      <c r="L44" s="169"/>
      <c r="M44" s="169"/>
    </row>
    <row r="45" spans="1:13" ht="60">
      <c r="A45" s="183"/>
      <c r="B45" s="180"/>
      <c r="C45" s="83" t="s">
        <v>320</v>
      </c>
      <c r="D45" s="19"/>
      <c r="E45" s="180"/>
      <c r="F45" s="16">
        <v>235</v>
      </c>
      <c r="G45" s="17" t="s">
        <v>429</v>
      </c>
      <c r="H45" s="18">
        <f t="shared" si="1"/>
        <v>1</v>
      </c>
      <c r="I45" s="184"/>
      <c r="J45" s="175"/>
      <c r="K45" s="175"/>
      <c r="L45" s="169"/>
      <c r="M45" s="169"/>
    </row>
    <row r="46" spans="1:13" ht="30">
      <c r="A46" s="183"/>
      <c r="B46" s="180"/>
      <c r="C46" s="83" t="s">
        <v>319</v>
      </c>
      <c r="D46" s="19"/>
      <c r="E46" s="180"/>
      <c r="F46" s="16">
        <v>236</v>
      </c>
      <c r="G46" s="17" t="s">
        <v>429</v>
      </c>
      <c r="H46" s="18">
        <f t="shared" si="1"/>
        <v>1</v>
      </c>
      <c r="I46" s="184"/>
      <c r="J46" s="175"/>
      <c r="K46" s="175"/>
      <c r="L46" s="169"/>
      <c r="M46" s="169"/>
    </row>
    <row r="47" spans="1:13" ht="30">
      <c r="A47" s="183"/>
      <c r="B47" s="180"/>
      <c r="C47" s="83" t="s">
        <v>318</v>
      </c>
      <c r="D47" s="19"/>
      <c r="E47" s="180"/>
      <c r="F47" s="16">
        <v>237</v>
      </c>
      <c r="G47" s="17" t="s">
        <v>429</v>
      </c>
      <c r="H47" s="18">
        <f t="shared" si="1"/>
        <v>1</v>
      </c>
      <c r="I47" s="184"/>
      <c r="J47" s="175"/>
      <c r="K47" s="175"/>
      <c r="L47" s="169"/>
      <c r="M47" s="169"/>
    </row>
    <row r="48" spans="1:13">
      <c r="A48" s="183"/>
      <c r="B48" s="180"/>
      <c r="C48" s="83" t="s">
        <v>317</v>
      </c>
      <c r="D48" s="19"/>
      <c r="E48" s="180"/>
      <c r="F48" s="16">
        <v>238</v>
      </c>
      <c r="G48" s="17" t="s">
        <v>429</v>
      </c>
      <c r="H48" s="18">
        <f t="shared" si="1"/>
        <v>1</v>
      </c>
      <c r="I48" s="184"/>
      <c r="J48" s="175"/>
      <c r="K48" s="175"/>
      <c r="L48" s="169"/>
      <c r="M48" s="169"/>
    </row>
    <row r="49" spans="1:13" ht="45">
      <c r="A49" s="183"/>
      <c r="B49" s="180"/>
      <c r="C49" s="83" t="s">
        <v>316</v>
      </c>
      <c r="D49" s="19"/>
      <c r="E49" s="180"/>
      <c r="F49" s="16">
        <v>239</v>
      </c>
      <c r="G49" s="17" t="s">
        <v>405</v>
      </c>
      <c r="H49" s="18">
        <f t="shared" si="1"/>
        <v>0</v>
      </c>
      <c r="I49" s="184"/>
      <c r="J49" s="175"/>
      <c r="K49" s="175"/>
      <c r="L49" s="169"/>
      <c r="M49" s="169"/>
    </row>
    <row r="50" spans="1:13" ht="60">
      <c r="A50" s="183"/>
      <c r="B50" s="180"/>
      <c r="C50" s="83" t="s">
        <v>315</v>
      </c>
      <c r="D50" s="19"/>
      <c r="E50" s="180"/>
      <c r="F50" s="16">
        <v>240</v>
      </c>
      <c r="G50" s="17" t="s">
        <v>405</v>
      </c>
      <c r="H50" s="18">
        <f t="shared" si="1"/>
        <v>0</v>
      </c>
      <c r="I50" s="184"/>
      <c r="J50" s="176"/>
      <c r="K50" s="176"/>
      <c r="L50" s="169"/>
      <c r="M50" s="169"/>
    </row>
    <row r="51" spans="1:13" ht="48" hidden="1" customHeight="1">
      <c r="A51" s="183"/>
      <c r="B51" s="19" t="s">
        <v>314</v>
      </c>
      <c r="C51" s="83" t="s">
        <v>313</v>
      </c>
      <c r="D51" s="19"/>
      <c r="E51" s="19"/>
      <c r="F51" s="16">
        <v>241</v>
      </c>
      <c r="G51" s="17"/>
      <c r="H51" s="18">
        <f t="shared" si="1"/>
        <v>0</v>
      </c>
      <c r="I51" s="184"/>
      <c r="J51" s="19"/>
      <c r="K51" s="22"/>
      <c r="L51" s="169"/>
      <c r="M51" s="169"/>
    </row>
    <row r="52" spans="1:13" ht="105">
      <c r="A52" s="183"/>
      <c r="B52" s="19" t="s">
        <v>312</v>
      </c>
      <c r="C52" s="83" t="s">
        <v>311</v>
      </c>
      <c r="D52" s="19" t="s">
        <v>310</v>
      </c>
      <c r="E52" s="19"/>
      <c r="F52" s="16">
        <v>243</v>
      </c>
      <c r="G52" s="17" t="s">
        <v>431</v>
      </c>
      <c r="H52" s="18" t="str">
        <f t="shared" si="1"/>
        <v/>
      </c>
      <c r="I52" s="184"/>
      <c r="J52" s="19"/>
      <c r="K52" s="102"/>
      <c r="L52" s="170"/>
      <c r="M52" s="170"/>
    </row>
    <row r="53" spans="1:13" ht="90" hidden="1">
      <c r="A53" s="183"/>
      <c r="B53" s="19" t="s">
        <v>309</v>
      </c>
      <c r="C53" s="83" t="s">
        <v>308</v>
      </c>
      <c r="D53" s="19" t="s">
        <v>307</v>
      </c>
      <c r="E53" s="19"/>
      <c r="F53" s="16">
        <v>244</v>
      </c>
      <c r="G53" s="17"/>
      <c r="H53" s="18">
        <f t="shared" si="1"/>
        <v>0</v>
      </c>
      <c r="I53" s="20"/>
      <c r="J53" s="19"/>
      <c r="K53" s="22"/>
      <c r="L53" s="75"/>
      <c r="M53" s="75"/>
    </row>
    <row r="54" spans="1:13" ht="219" hidden="1" customHeight="1">
      <c r="A54" s="183" t="s">
        <v>306</v>
      </c>
      <c r="B54" s="180" t="s">
        <v>305</v>
      </c>
      <c r="C54" s="83" t="s">
        <v>304</v>
      </c>
      <c r="D54" s="19" t="s">
        <v>303</v>
      </c>
      <c r="E54" s="180" t="s">
        <v>285</v>
      </c>
      <c r="F54" s="16">
        <v>245</v>
      </c>
      <c r="G54" s="17"/>
      <c r="H54" s="18">
        <f t="shared" si="1"/>
        <v>0</v>
      </c>
      <c r="I54" s="202">
        <f>AVERAGE(H62,H63)</f>
        <v>0.5</v>
      </c>
      <c r="J54" s="19"/>
      <c r="K54" s="22"/>
      <c r="L54" s="168"/>
      <c r="M54" s="168"/>
    </row>
    <row r="55" spans="1:13" ht="48" hidden="1" customHeight="1">
      <c r="A55" s="183"/>
      <c r="B55" s="180"/>
      <c r="C55" s="83" t="s">
        <v>302</v>
      </c>
      <c r="D55" s="19"/>
      <c r="E55" s="180"/>
      <c r="F55" s="16">
        <v>246</v>
      </c>
      <c r="G55" s="17"/>
      <c r="H55" s="18">
        <f t="shared" si="1"/>
        <v>0</v>
      </c>
      <c r="I55" s="203"/>
      <c r="J55" s="19"/>
      <c r="K55" s="22"/>
      <c r="L55" s="169"/>
      <c r="M55" s="169"/>
    </row>
    <row r="56" spans="1:13" ht="110.1" hidden="1" customHeight="1">
      <c r="A56" s="183"/>
      <c r="B56" s="180"/>
      <c r="C56" s="83" t="s">
        <v>301</v>
      </c>
      <c r="D56" s="19" t="s">
        <v>300</v>
      </c>
      <c r="E56" s="180"/>
      <c r="F56" s="16">
        <v>247</v>
      </c>
      <c r="G56" s="17"/>
      <c r="H56" s="18">
        <f t="shared" si="1"/>
        <v>0</v>
      </c>
      <c r="I56" s="203"/>
      <c r="J56" s="19"/>
      <c r="K56" s="22"/>
      <c r="L56" s="169"/>
      <c r="M56" s="169"/>
    </row>
    <row r="57" spans="1:13" ht="108" hidden="1" customHeight="1">
      <c r="A57" s="183"/>
      <c r="B57" s="180"/>
      <c r="C57" s="83" t="s">
        <v>299</v>
      </c>
      <c r="D57" s="19" t="s">
        <v>298</v>
      </c>
      <c r="E57" s="180"/>
      <c r="F57" s="16">
        <v>248</v>
      </c>
      <c r="G57" s="17"/>
      <c r="H57" s="18">
        <f t="shared" si="1"/>
        <v>0</v>
      </c>
      <c r="I57" s="203"/>
      <c r="J57" s="19"/>
      <c r="K57" s="22"/>
      <c r="L57" s="169"/>
      <c r="M57" s="169"/>
    </row>
    <row r="58" spans="1:13" ht="63.95" hidden="1" customHeight="1">
      <c r="A58" s="183"/>
      <c r="B58" s="180"/>
      <c r="C58" s="83" t="s">
        <v>297</v>
      </c>
      <c r="D58" s="19"/>
      <c r="E58" s="180"/>
      <c r="F58" s="16">
        <v>249</v>
      </c>
      <c r="G58" s="17"/>
      <c r="H58" s="18">
        <f t="shared" si="1"/>
        <v>0</v>
      </c>
      <c r="I58" s="203"/>
      <c r="J58" s="19"/>
      <c r="K58" s="22"/>
      <c r="L58" s="169"/>
      <c r="M58" s="169"/>
    </row>
    <row r="59" spans="1:13" ht="32.1" hidden="1" customHeight="1">
      <c r="A59" s="183"/>
      <c r="B59" s="180"/>
      <c r="C59" s="83" t="s">
        <v>296</v>
      </c>
      <c r="D59" s="19"/>
      <c r="E59" s="180"/>
      <c r="F59" s="16">
        <v>250</v>
      </c>
      <c r="G59" s="17"/>
      <c r="H59" s="18">
        <f t="shared" si="1"/>
        <v>0</v>
      </c>
      <c r="I59" s="203"/>
      <c r="J59" s="19"/>
      <c r="K59" s="22"/>
      <c r="L59" s="169"/>
      <c r="M59" s="169"/>
    </row>
    <row r="60" spans="1:13" ht="80.099999999999994" hidden="1" customHeight="1">
      <c r="A60" s="183"/>
      <c r="B60" s="180"/>
      <c r="C60" s="83" t="s">
        <v>295</v>
      </c>
      <c r="D60" s="19"/>
      <c r="E60" s="180"/>
      <c r="F60" s="16">
        <v>251</v>
      </c>
      <c r="G60" s="17"/>
      <c r="H60" s="18">
        <f t="shared" si="1"/>
        <v>0</v>
      </c>
      <c r="I60" s="203"/>
      <c r="J60" s="19"/>
      <c r="K60" s="22"/>
      <c r="L60" s="169"/>
      <c r="M60" s="169"/>
    </row>
    <row r="61" spans="1:13" ht="111.95" hidden="1" customHeight="1">
      <c r="A61" s="183"/>
      <c r="B61" s="180"/>
      <c r="C61" s="83" t="s">
        <v>294</v>
      </c>
      <c r="D61" s="19"/>
      <c r="E61" s="180"/>
      <c r="F61" s="16">
        <v>252</v>
      </c>
      <c r="G61" s="17"/>
      <c r="H61" s="18">
        <f t="shared" si="1"/>
        <v>0</v>
      </c>
      <c r="I61" s="203"/>
      <c r="J61" s="19"/>
      <c r="K61" s="22"/>
      <c r="L61" s="169"/>
      <c r="M61" s="169"/>
    </row>
    <row r="62" spans="1:13" ht="60">
      <c r="A62" s="183"/>
      <c r="B62" s="180" t="s">
        <v>293</v>
      </c>
      <c r="C62" s="83" t="s">
        <v>292</v>
      </c>
      <c r="D62" s="19" t="s">
        <v>291</v>
      </c>
      <c r="E62" s="180" t="s">
        <v>285</v>
      </c>
      <c r="F62" s="16">
        <v>253</v>
      </c>
      <c r="G62" s="17" t="s">
        <v>430</v>
      </c>
      <c r="H62" s="18">
        <f t="shared" si="1"/>
        <v>0.5</v>
      </c>
      <c r="I62" s="203"/>
      <c r="J62" s="210" t="s">
        <v>1067</v>
      </c>
      <c r="K62" s="174" t="s">
        <v>902</v>
      </c>
      <c r="L62" s="169"/>
      <c r="M62" s="169"/>
    </row>
    <row r="63" spans="1:13" ht="90">
      <c r="A63" s="183"/>
      <c r="B63" s="180"/>
      <c r="C63" s="83" t="s">
        <v>290</v>
      </c>
      <c r="D63" s="19"/>
      <c r="E63" s="180"/>
      <c r="F63" s="16">
        <v>254</v>
      </c>
      <c r="G63" s="17" t="s">
        <v>430</v>
      </c>
      <c r="H63" s="18">
        <f t="shared" si="1"/>
        <v>0.5</v>
      </c>
      <c r="I63" s="203"/>
      <c r="J63" s="211"/>
      <c r="K63" s="212"/>
      <c r="L63" s="169"/>
      <c r="M63" s="169"/>
    </row>
    <row r="64" spans="1:13" ht="32.1" hidden="1" customHeight="1">
      <c r="A64" s="183"/>
      <c r="B64" s="180"/>
      <c r="C64" s="83" t="s">
        <v>289</v>
      </c>
      <c r="D64" s="19" t="s">
        <v>288</v>
      </c>
      <c r="E64" s="180"/>
      <c r="F64" s="16">
        <v>255</v>
      </c>
      <c r="G64" s="17"/>
      <c r="H64" s="18">
        <f t="shared" si="1"/>
        <v>0</v>
      </c>
      <c r="I64" s="203"/>
      <c r="J64" s="19"/>
      <c r="K64" s="22"/>
      <c r="L64" s="169"/>
      <c r="M64" s="169"/>
    </row>
    <row r="65" spans="1:13" ht="45" hidden="1">
      <c r="A65" s="183"/>
      <c r="B65" s="19" t="s">
        <v>287</v>
      </c>
      <c r="C65" s="83" t="s">
        <v>286</v>
      </c>
      <c r="D65" s="19"/>
      <c r="E65" s="19" t="s">
        <v>285</v>
      </c>
      <c r="F65" s="16">
        <v>256</v>
      </c>
      <c r="G65" s="17"/>
      <c r="H65" s="18">
        <f t="shared" si="1"/>
        <v>0</v>
      </c>
      <c r="I65" s="204"/>
      <c r="J65" s="19"/>
      <c r="K65" s="22"/>
      <c r="L65" s="170"/>
      <c r="M65" s="170"/>
    </row>
    <row r="66" spans="1:13" ht="60" hidden="1">
      <c r="A66" s="183" t="s">
        <v>284</v>
      </c>
      <c r="B66" s="180" t="s">
        <v>283</v>
      </c>
      <c r="C66" s="83" t="s">
        <v>282</v>
      </c>
      <c r="D66" s="19" t="s">
        <v>281</v>
      </c>
      <c r="E66" s="180" t="s">
        <v>280</v>
      </c>
      <c r="F66" s="16">
        <v>262</v>
      </c>
      <c r="G66" s="17"/>
      <c r="H66" s="18">
        <f t="shared" si="1"/>
        <v>0</v>
      </c>
      <c r="I66" s="20"/>
      <c r="J66" s="19"/>
      <c r="K66" s="22"/>
      <c r="L66" s="75"/>
      <c r="M66" s="75"/>
    </row>
    <row r="67" spans="1:13" hidden="1">
      <c r="A67" s="183"/>
      <c r="B67" s="180"/>
      <c r="C67" s="83" t="s">
        <v>279</v>
      </c>
      <c r="D67" s="19"/>
      <c r="E67" s="180"/>
      <c r="F67" s="16">
        <v>263</v>
      </c>
      <c r="G67" s="17"/>
      <c r="H67" s="18">
        <f t="shared" si="1"/>
        <v>0</v>
      </c>
      <c r="I67" s="20"/>
      <c r="J67" s="19"/>
      <c r="K67" s="22"/>
      <c r="L67" s="75"/>
      <c r="M67" s="75"/>
    </row>
    <row r="68" spans="1:13" ht="30" hidden="1">
      <c r="A68" s="183"/>
      <c r="B68" s="180"/>
      <c r="C68" s="83" t="s">
        <v>278</v>
      </c>
      <c r="D68" s="19"/>
      <c r="E68" s="180"/>
      <c r="F68" s="16">
        <v>264</v>
      </c>
      <c r="G68" s="17"/>
      <c r="H68" s="18">
        <f t="shared" si="1"/>
        <v>0</v>
      </c>
      <c r="I68" s="20"/>
      <c r="J68" s="19"/>
      <c r="K68" s="22"/>
      <c r="L68" s="75"/>
      <c r="M68" s="75"/>
    </row>
    <row r="69" spans="1:13" ht="60" hidden="1">
      <c r="A69" s="183"/>
      <c r="B69" s="180"/>
      <c r="C69" s="83" t="s">
        <v>277</v>
      </c>
      <c r="D69" s="19" t="s">
        <v>271</v>
      </c>
      <c r="E69" s="180"/>
      <c r="F69" s="16">
        <v>265</v>
      </c>
      <c r="G69" s="17"/>
      <c r="H69" s="18">
        <f t="shared" si="1"/>
        <v>0</v>
      </c>
      <c r="I69" s="20"/>
      <c r="J69" s="19"/>
      <c r="K69" s="22"/>
      <c r="L69" s="75"/>
      <c r="M69" s="75"/>
    </row>
    <row r="70" spans="1:13" ht="105" hidden="1">
      <c r="A70" s="183"/>
      <c r="B70" s="180"/>
      <c r="C70" s="83" t="s">
        <v>276</v>
      </c>
      <c r="D70" s="19" t="s">
        <v>275</v>
      </c>
      <c r="E70" s="180"/>
      <c r="F70" s="16">
        <v>266</v>
      </c>
      <c r="G70" s="17"/>
      <c r="H70" s="18">
        <f t="shared" si="1"/>
        <v>0</v>
      </c>
      <c r="I70" s="20"/>
      <c r="J70" s="19"/>
      <c r="K70" s="22"/>
      <c r="L70" s="75"/>
      <c r="M70" s="75"/>
    </row>
    <row r="71" spans="1:13" ht="60" hidden="1">
      <c r="A71" s="183"/>
      <c r="B71" s="180"/>
      <c r="C71" s="83" t="s">
        <v>274</v>
      </c>
      <c r="D71" s="19" t="s">
        <v>273</v>
      </c>
      <c r="E71" s="180"/>
      <c r="F71" s="16">
        <v>267</v>
      </c>
      <c r="G71" s="17"/>
      <c r="H71" s="18">
        <f t="shared" si="1"/>
        <v>0</v>
      </c>
      <c r="I71" s="20"/>
      <c r="J71" s="19"/>
      <c r="K71" s="22"/>
      <c r="L71" s="75"/>
      <c r="M71" s="75"/>
    </row>
    <row r="72" spans="1:13" ht="60" hidden="1">
      <c r="A72" s="183"/>
      <c r="B72" s="180"/>
      <c r="C72" s="83" t="s">
        <v>272</v>
      </c>
      <c r="D72" s="19" t="s">
        <v>271</v>
      </c>
      <c r="E72" s="180"/>
      <c r="F72" s="16">
        <v>268</v>
      </c>
      <c r="G72" s="17"/>
      <c r="H72" s="18">
        <f t="shared" si="1"/>
        <v>0</v>
      </c>
      <c r="I72" s="20"/>
      <c r="J72" s="19"/>
      <c r="K72" s="22"/>
      <c r="L72" s="75"/>
      <c r="M72" s="75"/>
    </row>
    <row r="73" spans="1:13" ht="135" hidden="1">
      <c r="A73" s="183"/>
      <c r="B73" s="180"/>
      <c r="C73" s="83" t="s">
        <v>270</v>
      </c>
      <c r="D73" s="19" t="s">
        <v>269</v>
      </c>
      <c r="E73" s="180"/>
      <c r="F73" s="16">
        <v>269</v>
      </c>
      <c r="G73" s="17"/>
      <c r="H73" s="18">
        <f t="shared" si="1"/>
        <v>0</v>
      </c>
      <c r="I73" s="20"/>
      <c r="J73" s="19"/>
      <c r="K73" s="22"/>
      <c r="L73" s="75"/>
      <c r="M73" s="75"/>
    </row>
    <row r="74" spans="1:13" ht="135" hidden="1">
      <c r="A74" s="183"/>
      <c r="B74" s="180" t="s">
        <v>268</v>
      </c>
      <c r="C74" s="83" t="s">
        <v>267</v>
      </c>
      <c r="D74" s="19" t="s">
        <v>266</v>
      </c>
      <c r="E74" s="180" t="s">
        <v>265</v>
      </c>
      <c r="F74" s="16">
        <v>453</v>
      </c>
      <c r="G74" s="17"/>
      <c r="H74" s="18">
        <f t="shared" si="1"/>
        <v>0</v>
      </c>
      <c r="I74" s="20"/>
      <c r="J74" s="26"/>
      <c r="K74" s="22"/>
      <c r="L74" s="75"/>
      <c r="M74" s="75"/>
    </row>
    <row r="75" spans="1:13" hidden="1">
      <c r="A75" s="183"/>
      <c r="B75" s="180"/>
      <c r="C75" s="83" t="s">
        <v>264</v>
      </c>
      <c r="D75" s="26"/>
      <c r="E75" s="180"/>
      <c r="F75" s="16">
        <v>270</v>
      </c>
      <c r="G75" s="17"/>
      <c r="H75" s="18">
        <f t="shared" si="1"/>
        <v>0</v>
      </c>
      <c r="I75" s="20"/>
      <c r="J75" s="198"/>
      <c r="K75" s="22"/>
      <c r="L75" s="75"/>
      <c r="M75" s="75"/>
    </row>
    <row r="76" spans="1:13" hidden="1">
      <c r="A76" s="183"/>
      <c r="B76" s="180"/>
      <c r="C76" s="83" t="s">
        <v>263</v>
      </c>
      <c r="D76" s="19"/>
      <c r="E76" s="180"/>
      <c r="F76" s="16">
        <v>272</v>
      </c>
      <c r="G76" s="17"/>
      <c r="H76" s="18">
        <f t="shared" si="1"/>
        <v>0</v>
      </c>
      <c r="I76" s="20"/>
      <c r="J76" s="198"/>
      <c r="K76" s="22"/>
      <c r="L76" s="75"/>
      <c r="M76" s="75"/>
    </row>
    <row r="77" spans="1:13" hidden="1">
      <c r="A77" s="183"/>
      <c r="B77" s="180"/>
      <c r="C77" s="83" t="s">
        <v>262</v>
      </c>
      <c r="D77" s="19"/>
      <c r="E77" s="180"/>
      <c r="F77" s="16">
        <v>273</v>
      </c>
      <c r="G77" s="17"/>
      <c r="H77" s="18">
        <f t="shared" si="1"/>
        <v>0</v>
      </c>
      <c r="I77" s="20"/>
      <c r="J77" s="198"/>
      <c r="K77" s="22"/>
      <c r="L77" s="75"/>
      <c r="M77" s="75"/>
    </row>
    <row r="78" spans="1:13" hidden="1">
      <c r="A78" s="183"/>
      <c r="B78" s="180"/>
      <c r="C78" s="83" t="s">
        <v>261</v>
      </c>
      <c r="D78" s="19"/>
      <c r="E78" s="180"/>
      <c r="F78" s="16">
        <v>274</v>
      </c>
      <c r="G78" s="17"/>
      <c r="H78" s="18">
        <f t="shared" si="1"/>
        <v>0</v>
      </c>
      <c r="I78" s="20"/>
      <c r="J78" s="198"/>
      <c r="K78" s="22"/>
      <c r="L78" s="75"/>
      <c r="M78" s="75"/>
    </row>
    <row r="79" spans="1:13" hidden="1">
      <c r="A79" s="183"/>
      <c r="B79" s="180"/>
      <c r="C79" s="83" t="s">
        <v>260</v>
      </c>
      <c r="D79" s="19"/>
      <c r="E79" s="180"/>
      <c r="F79" s="16">
        <v>275</v>
      </c>
      <c r="G79" s="17"/>
      <c r="H79" s="18">
        <f t="shared" si="1"/>
        <v>0</v>
      </c>
      <c r="I79" s="20"/>
      <c r="J79" s="198"/>
      <c r="K79" s="22"/>
      <c r="L79" s="75"/>
      <c r="M79" s="75"/>
    </row>
    <row r="80" spans="1:13" hidden="1">
      <c r="A80" s="183"/>
      <c r="B80" s="180"/>
      <c r="C80" s="83" t="s">
        <v>259</v>
      </c>
      <c r="D80" s="19"/>
      <c r="E80" s="180"/>
      <c r="F80" s="16">
        <v>276</v>
      </c>
      <c r="G80" s="17"/>
      <c r="H80" s="18">
        <f t="shared" si="1"/>
        <v>0</v>
      </c>
      <c r="I80" s="20"/>
      <c r="J80" s="198"/>
      <c r="K80" s="22"/>
      <c r="L80" s="75"/>
      <c r="M80" s="75"/>
    </row>
    <row r="81" spans="1:13" ht="75" hidden="1">
      <c r="A81" s="183"/>
      <c r="B81" s="180"/>
      <c r="C81" s="83" t="s">
        <v>258</v>
      </c>
      <c r="D81" s="19" t="s">
        <v>257</v>
      </c>
      <c r="E81" s="180"/>
      <c r="F81" s="16">
        <v>746</v>
      </c>
      <c r="G81" s="17"/>
      <c r="H81" s="18">
        <f t="shared" si="1"/>
        <v>0</v>
      </c>
      <c r="I81" s="28"/>
      <c r="J81" s="198"/>
      <c r="K81" s="22"/>
      <c r="L81" s="75"/>
      <c r="M81" s="75"/>
    </row>
    <row r="82" spans="1:13" ht="90" hidden="1">
      <c r="A82" s="183"/>
      <c r="B82" s="180"/>
      <c r="C82" s="83" t="s">
        <v>256</v>
      </c>
      <c r="D82" s="19" t="s">
        <v>255</v>
      </c>
      <c r="E82" s="180"/>
      <c r="F82" s="16">
        <v>747</v>
      </c>
      <c r="G82" s="17"/>
      <c r="H82" s="18">
        <f t="shared" si="1"/>
        <v>0</v>
      </c>
      <c r="I82" s="20"/>
      <c r="J82" s="198"/>
      <c r="K82" s="22"/>
      <c r="L82" s="75"/>
      <c r="M82" s="75"/>
    </row>
    <row r="83" spans="1:13" ht="153.94999999999999" customHeight="1">
      <c r="A83" s="183"/>
      <c r="B83" s="19" t="s">
        <v>254</v>
      </c>
      <c r="C83" s="83" t="s">
        <v>253</v>
      </c>
      <c r="D83" s="19" t="s">
        <v>252</v>
      </c>
      <c r="E83" s="19" t="s">
        <v>251</v>
      </c>
      <c r="F83" s="16">
        <v>277</v>
      </c>
      <c r="G83" s="17" t="s">
        <v>430</v>
      </c>
      <c r="H83" s="18">
        <f t="shared" si="1"/>
        <v>0.5</v>
      </c>
      <c r="I83" s="28">
        <f>AVERAGE(H83)</f>
        <v>0.5</v>
      </c>
      <c r="J83" s="19" t="s">
        <v>1068</v>
      </c>
      <c r="K83" s="102" t="s">
        <v>902</v>
      </c>
      <c r="L83" s="75"/>
      <c r="M83" s="75"/>
    </row>
    <row r="84" spans="1:13" ht="60" hidden="1">
      <c r="A84" s="183"/>
      <c r="B84" s="19" t="s">
        <v>250</v>
      </c>
      <c r="C84" s="83" t="s">
        <v>249</v>
      </c>
      <c r="D84" s="19" t="s">
        <v>248</v>
      </c>
      <c r="E84" s="19" t="s">
        <v>247</v>
      </c>
      <c r="F84" s="16">
        <v>279</v>
      </c>
      <c r="G84" s="17"/>
      <c r="H84" s="18">
        <f t="shared" si="1"/>
        <v>0</v>
      </c>
      <c r="I84" s="20"/>
      <c r="J84" s="19"/>
      <c r="K84" s="22"/>
      <c r="L84" s="75"/>
      <c r="M84" s="75"/>
    </row>
    <row r="85" spans="1:13" ht="90" hidden="1">
      <c r="A85" s="183"/>
      <c r="B85" s="180" t="s">
        <v>246</v>
      </c>
      <c r="C85" s="83" t="s">
        <v>245</v>
      </c>
      <c r="D85" s="19"/>
      <c r="E85" s="180" t="s">
        <v>244</v>
      </c>
      <c r="F85" s="16">
        <v>457</v>
      </c>
      <c r="G85" s="17"/>
      <c r="H85" s="18">
        <f t="shared" si="1"/>
        <v>0</v>
      </c>
      <c r="I85" s="20"/>
      <c r="J85" s="26"/>
      <c r="K85" s="22"/>
      <c r="L85" s="75"/>
      <c r="M85" s="75"/>
    </row>
    <row r="86" spans="1:13" hidden="1">
      <c r="A86" s="183"/>
      <c r="B86" s="180"/>
      <c r="C86" s="83" t="s">
        <v>243</v>
      </c>
      <c r="D86" s="19" t="s">
        <v>242</v>
      </c>
      <c r="E86" s="180"/>
      <c r="F86" s="16">
        <v>280</v>
      </c>
      <c r="G86" s="17"/>
      <c r="H86" s="18">
        <f t="shared" si="1"/>
        <v>0</v>
      </c>
      <c r="I86" s="20"/>
      <c r="J86" s="19"/>
      <c r="K86" s="22"/>
      <c r="L86" s="75"/>
      <c r="M86" s="75"/>
    </row>
    <row r="87" spans="1:13" hidden="1">
      <c r="A87" s="183"/>
      <c r="B87" s="180"/>
      <c r="C87" s="83" t="s">
        <v>241</v>
      </c>
      <c r="D87" s="19"/>
      <c r="E87" s="180"/>
      <c r="F87" s="16">
        <v>281</v>
      </c>
      <c r="G87" s="17"/>
      <c r="H87" s="18">
        <f t="shared" si="1"/>
        <v>0</v>
      </c>
      <c r="I87" s="20"/>
      <c r="J87" s="19"/>
      <c r="K87" s="22"/>
      <c r="L87" s="75"/>
      <c r="M87" s="75"/>
    </row>
    <row r="88" spans="1:13" ht="30" hidden="1">
      <c r="A88" s="183"/>
      <c r="B88" s="180"/>
      <c r="C88" s="83" t="s">
        <v>240</v>
      </c>
      <c r="D88" s="19"/>
      <c r="E88" s="180"/>
      <c r="F88" s="16">
        <v>282</v>
      </c>
      <c r="G88" s="17"/>
      <c r="H88" s="18">
        <f t="shared" si="1"/>
        <v>0</v>
      </c>
      <c r="I88" s="20"/>
      <c r="J88" s="19"/>
      <c r="K88" s="22"/>
      <c r="L88" s="75"/>
      <c r="M88" s="75"/>
    </row>
    <row r="89" spans="1:13" ht="105" hidden="1">
      <c r="A89" s="183"/>
      <c r="B89" s="19" t="s">
        <v>239</v>
      </c>
      <c r="C89" s="83" t="s">
        <v>238</v>
      </c>
      <c r="D89" s="19" t="s">
        <v>237</v>
      </c>
      <c r="E89" s="19" t="s">
        <v>236</v>
      </c>
      <c r="F89" s="16">
        <v>283</v>
      </c>
      <c r="G89" s="17"/>
      <c r="H89" s="18">
        <f t="shared" si="1"/>
        <v>0</v>
      </c>
      <c r="I89" s="20"/>
      <c r="J89" s="19"/>
      <c r="K89" s="22"/>
      <c r="L89" s="75"/>
      <c r="M89" s="75"/>
    </row>
    <row r="90" spans="1:13" ht="45">
      <c r="A90" s="183" t="s">
        <v>235</v>
      </c>
      <c r="B90" s="180" t="s">
        <v>234</v>
      </c>
      <c r="C90" s="83" t="s">
        <v>233</v>
      </c>
      <c r="D90" s="19" t="s">
        <v>232</v>
      </c>
      <c r="E90" s="180" t="s">
        <v>231</v>
      </c>
      <c r="F90" s="16">
        <v>454</v>
      </c>
      <c r="G90" s="185" t="s">
        <v>429</v>
      </c>
      <c r="H90" s="187">
        <f t="shared" si="1"/>
        <v>1</v>
      </c>
      <c r="I90" s="195">
        <f>AVERAGE(H90,H93,H94,H95,H96,H97,H101)</f>
        <v>0.16666666666666666</v>
      </c>
      <c r="J90" s="214"/>
      <c r="K90" s="174" t="s">
        <v>663</v>
      </c>
      <c r="L90" s="168"/>
      <c r="M90" s="168"/>
    </row>
    <row r="91" spans="1:13" ht="18.95" hidden="1" customHeight="1">
      <c r="A91" s="183"/>
      <c r="B91" s="180"/>
      <c r="C91" s="83" t="s">
        <v>230</v>
      </c>
      <c r="D91" s="19" t="s">
        <v>229</v>
      </c>
      <c r="E91" s="180"/>
      <c r="F91" s="16">
        <v>284</v>
      </c>
      <c r="G91" s="193"/>
      <c r="H91" s="194"/>
      <c r="I91" s="196"/>
      <c r="J91" s="215"/>
      <c r="K91" s="175"/>
      <c r="L91" s="169"/>
      <c r="M91" s="169"/>
    </row>
    <row r="92" spans="1:13" ht="60">
      <c r="A92" s="183"/>
      <c r="B92" s="180"/>
      <c r="C92" s="83" t="s">
        <v>228</v>
      </c>
      <c r="D92" s="19" t="s">
        <v>227</v>
      </c>
      <c r="E92" s="180"/>
      <c r="F92" s="16">
        <v>285</v>
      </c>
      <c r="G92" s="186"/>
      <c r="H92" s="188"/>
      <c r="I92" s="196"/>
      <c r="J92" s="216"/>
      <c r="K92" s="176"/>
      <c r="L92" s="169"/>
      <c r="M92" s="169"/>
    </row>
    <row r="93" spans="1:13" ht="60">
      <c r="A93" s="183"/>
      <c r="B93" s="180"/>
      <c r="C93" s="83" t="s">
        <v>226</v>
      </c>
      <c r="D93" s="19" t="s">
        <v>225</v>
      </c>
      <c r="E93" s="180"/>
      <c r="F93" s="16">
        <v>286</v>
      </c>
      <c r="G93" s="17" t="s">
        <v>405</v>
      </c>
      <c r="H93" s="18">
        <f t="shared" ref="H93:H111" si="2">IF(G93="SI",1,IF(G93="PARCIAL",0.5,IF(G93="NO APLICA","",0)))</f>
        <v>0</v>
      </c>
      <c r="I93" s="196"/>
      <c r="J93" s="19" t="s">
        <v>1069</v>
      </c>
      <c r="K93" s="22"/>
      <c r="L93" s="169"/>
      <c r="M93" s="169"/>
    </row>
    <row r="94" spans="1:13" ht="30">
      <c r="A94" s="183"/>
      <c r="B94" s="180"/>
      <c r="C94" s="83" t="s">
        <v>224</v>
      </c>
      <c r="D94" s="19"/>
      <c r="E94" s="180"/>
      <c r="F94" s="16">
        <v>287</v>
      </c>
      <c r="G94" s="17" t="s">
        <v>405</v>
      </c>
      <c r="H94" s="18">
        <f t="shared" si="2"/>
        <v>0</v>
      </c>
      <c r="I94" s="196"/>
      <c r="J94" s="19"/>
      <c r="K94" s="22"/>
      <c r="L94" s="169"/>
      <c r="M94" s="169"/>
    </row>
    <row r="95" spans="1:13" ht="60.95" customHeight="1">
      <c r="A95" s="183"/>
      <c r="B95" s="19" t="s">
        <v>223</v>
      </c>
      <c r="C95" s="83" t="s">
        <v>222</v>
      </c>
      <c r="D95" s="19" t="s">
        <v>221</v>
      </c>
      <c r="E95" s="19" t="s">
        <v>220</v>
      </c>
      <c r="F95" s="16">
        <v>288</v>
      </c>
      <c r="G95" s="17" t="s">
        <v>431</v>
      </c>
      <c r="H95" s="18" t="str">
        <f t="shared" si="2"/>
        <v/>
      </c>
      <c r="I95" s="196"/>
      <c r="J95" s="19"/>
      <c r="K95" s="22"/>
      <c r="L95" s="169"/>
      <c r="M95" s="169"/>
    </row>
    <row r="96" spans="1:13" ht="75">
      <c r="A96" s="183"/>
      <c r="B96" s="180" t="s">
        <v>219</v>
      </c>
      <c r="C96" s="83" t="s">
        <v>218</v>
      </c>
      <c r="D96" s="19" t="s">
        <v>217</v>
      </c>
      <c r="E96" s="180"/>
      <c r="F96" s="16">
        <v>289</v>
      </c>
      <c r="G96" s="17" t="s">
        <v>405</v>
      </c>
      <c r="H96" s="18">
        <f t="shared" si="2"/>
        <v>0</v>
      </c>
      <c r="I96" s="196"/>
      <c r="J96" s="19"/>
      <c r="K96" s="22"/>
      <c r="L96" s="169"/>
      <c r="M96" s="169"/>
    </row>
    <row r="97" spans="1:13" ht="60">
      <c r="A97" s="183"/>
      <c r="B97" s="180"/>
      <c r="C97" s="83" t="s">
        <v>216</v>
      </c>
      <c r="D97" s="19"/>
      <c r="E97" s="180"/>
      <c r="F97" s="16">
        <v>290</v>
      </c>
      <c r="G97" s="17" t="s">
        <v>405</v>
      </c>
      <c r="H97" s="18">
        <f t="shared" si="2"/>
        <v>0</v>
      </c>
      <c r="I97" s="196"/>
      <c r="J97" s="19"/>
      <c r="K97" s="22"/>
      <c r="L97" s="169"/>
      <c r="M97" s="169"/>
    </row>
    <row r="98" spans="1:13" ht="32.1" hidden="1" customHeight="1">
      <c r="A98" s="183"/>
      <c r="B98" s="180" t="s">
        <v>215</v>
      </c>
      <c r="C98" s="83" t="s">
        <v>214</v>
      </c>
      <c r="D98" s="19"/>
      <c r="E98" s="180" t="s">
        <v>213</v>
      </c>
      <c r="F98" s="16">
        <v>291</v>
      </c>
      <c r="G98" s="17"/>
      <c r="H98" s="18">
        <f t="shared" si="2"/>
        <v>0</v>
      </c>
      <c r="I98" s="196"/>
      <c r="J98" s="19"/>
      <c r="K98" s="22"/>
      <c r="L98" s="169"/>
      <c r="M98" s="169"/>
    </row>
    <row r="99" spans="1:13" ht="48" hidden="1" customHeight="1">
      <c r="A99" s="183"/>
      <c r="B99" s="180"/>
      <c r="C99" s="83" t="s">
        <v>212</v>
      </c>
      <c r="D99" s="19"/>
      <c r="E99" s="180"/>
      <c r="F99" s="16">
        <v>292</v>
      </c>
      <c r="G99" s="17"/>
      <c r="H99" s="18">
        <f t="shared" si="2"/>
        <v>0</v>
      </c>
      <c r="I99" s="196"/>
      <c r="J99" s="19"/>
      <c r="K99" s="22"/>
      <c r="L99" s="169"/>
      <c r="M99" s="169"/>
    </row>
    <row r="100" spans="1:13" ht="48" hidden="1" customHeight="1">
      <c r="A100" s="183"/>
      <c r="B100" s="180"/>
      <c r="C100" s="83" t="s">
        <v>211</v>
      </c>
      <c r="D100" s="19"/>
      <c r="E100" s="180"/>
      <c r="F100" s="16">
        <v>293</v>
      </c>
      <c r="G100" s="17"/>
      <c r="H100" s="18">
        <f t="shared" si="2"/>
        <v>0</v>
      </c>
      <c r="I100" s="196"/>
      <c r="J100" s="19"/>
      <c r="K100" s="22"/>
      <c r="L100" s="169"/>
      <c r="M100" s="169"/>
    </row>
    <row r="101" spans="1:13" ht="45.95" customHeight="1">
      <c r="A101" s="183"/>
      <c r="B101" s="19" t="s">
        <v>210</v>
      </c>
      <c r="C101" s="83" t="s">
        <v>209</v>
      </c>
      <c r="D101" s="19" t="s">
        <v>208</v>
      </c>
      <c r="E101" s="19" t="s">
        <v>207</v>
      </c>
      <c r="F101" s="16">
        <v>455</v>
      </c>
      <c r="G101" s="17" t="s">
        <v>405</v>
      </c>
      <c r="H101" s="18">
        <f t="shared" si="2"/>
        <v>0</v>
      </c>
      <c r="I101" s="197"/>
      <c r="J101" s="19"/>
      <c r="K101" s="22"/>
      <c r="L101" s="170"/>
      <c r="M101" s="170"/>
    </row>
    <row r="102" spans="1:13" ht="105" hidden="1">
      <c r="A102" s="183"/>
      <c r="B102" s="180" t="s">
        <v>206</v>
      </c>
      <c r="C102" s="83" t="s">
        <v>205</v>
      </c>
      <c r="D102" s="19" t="s">
        <v>204</v>
      </c>
      <c r="E102" s="180"/>
      <c r="F102" s="16">
        <v>456</v>
      </c>
      <c r="G102" s="17"/>
      <c r="H102" s="18">
        <f t="shared" si="2"/>
        <v>0</v>
      </c>
      <c r="I102" s="20"/>
      <c r="J102" s="26"/>
      <c r="K102" s="22"/>
      <c r="L102" s="75"/>
      <c r="M102" s="75"/>
    </row>
    <row r="103" spans="1:13" hidden="1">
      <c r="A103" s="183"/>
      <c r="B103" s="180"/>
      <c r="C103" s="83" t="s">
        <v>203</v>
      </c>
      <c r="D103" s="19"/>
      <c r="E103" s="180"/>
      <c r="F103" s="16">
        <v>295</v>
      </c>
      <c r="G103" s="17"/>
      <c r="H103" s="18">
        <f t="shared" si="2"/>
        <v>0</v>
      </c>
      <c r="I103" s="20"/>
      <c r="J103" s="19"/>
      <c r="K103" s="22"/>
      <c r="L103" s="75"/>
      <c r="M103" s="75"/>
    </row>
    <row r="104" spans="1:13" hidden="1">
      <c r="A104" s="183"/>
      <c r="B104" s="180"/>
      <c r="C104" s="83" t="s">
        <v>202</v>
      </c>
      <c r="D104" s="19"/>
      <c r="E104" s="180"/>
      <c r="F104" s="16">
        <v>296</v>
      </c>
      <c r="G104" s="17"/>
      <c r="H104" s="18">
        <f t="shared" si="2"/>
        <v>0</v>
      </c>
      <c r="I104" s="20"/>
      <c r="J104" s="19"/>
      <c r="K104" s="22"/>
      <c r="L104" s="75"/>
      <c r="M104" s="75"/>
    </row>
    <row r="105" spans="1:13" hidden="1">
      <c r="A105" s="183"/>
      <c r="B105" s="180"/>
      <c r="C105" s="83" t="s">
        <v>201</v>
      </c>
      <c r="D105" s="19"/>
      <c r="E105" s="180"/>
      <c r="F105" s="16">
        <v>297</v>
      </c>
      <c r="G105" s="17"/>
      <c r="H105" s="18">
        <f t="shared" si="2"/>
        <v>0</v>
      </c>
      <c r="I105" s="20"/>
      <c r="J105" s="19"/>
      <c r="K105" s="22"/>
      <c r="L105" s="75"/>
      <c r="M105" s="75"/>
    </row>
    <row r="106" spans="1:13" hidden="1">
      <c r="A106" s="183"/>
      <c r="B106" s="180"/>
      <c r="C106" s="83" t="s">
        <v>200</v>
      </c>
      <c r="D106" s="19"/>
      <c r="E106" s="180"/>
      <c r="F106" s="16">
        <v>298</v>
      </c>
      <c r="G106" s="17"/>
      <c r="H106" s="18">
        <f t="shared" si="2"/>
        <v>0</v>
      </c>
      <c r="I106" s="20"/>
      <c r="J106" s="19"/>
      <c r="K106" s="22"/>
      <c r="L106" s="75"/>
      <c r="M106" s="75"/>
    </row>
    <row r="107" spans="1:13" ht="96" customHeight="1">
      <c r="A107" s="183" t="s">
        <v>199</v>
      </c>
      <c r="B107" s="19" t="s">
        <v>198</v>
      </c>
      <c r="C107" s="83" t="s">
        <v>197</v>
      </c>
      <c r="D107" s="19" t="s">
        <v>196</v>
      </c>
      <c r="E107" s="19" t="s">
        <v>195</v>
      </c>
      <c r="F107" s="16">
        <v>300</v>
      </c>
      <c r="G107" s="17" t="s">
        <v>429</v>
      </c>
      <c r="H107" s="18">
        <f t="shared" si="2"/>
        <v>1</v>
      </c>
      <c r="I107" s="184">
        <f>AVERAGE(H107,H108,H110)</f>
        <v>0.83333333333333337</v>
      </c>
      <c r="J107" s="210"/>
      <c r="K107" s="174" t="s">
        <v>662</v>
      </c>
      <c r="L107" s="168"/>
      <c r="M107" s="168"/>
    </row>
    <row r="108" spans="1:13" ht="75">
      <c r="A108" s="183"/>
      <c r="B108" s="19" t="s">
        <v>194</v>
      </c>
      <c r="C108" s="83" t="s">
        <v>193</v>
      </c>
      <c r="D108" s="19"/>
      <c r="E108" s="19" t="s">
        <v>192</v>
      </c>
      <c r="F108" s="16">
        <v>301</v>
      </c>
      <c r="G108" s="17" t="s">
        <v>429</v>
      </c>
      <c r="H108" s="18">
        <f t="shared" si="2"/>
        <v>1</v>
      </c>
      <c r="I108" s="184"/>
      <c r="J108" s="211"/>
      <c r="K108" s="176"/>
      <c r="L108" s="169"/>
      <c r="M108" s="169"/>
    </row>
    <row r="109" spans="1:13" ht="150" hidden="1" customHeight="1">
      <c r="A109" s="183"/>
      <c r="B109" s="19" t="s">
        <v>191</v>
      </c>
      <c r="C109" s="83" t="s">
        <v>190</v>
      </c>
      <c r="D109" s="19" t="s">
        <v>189</v>
      </c>
      <c r="E109" s="19" t="s">
        <v>188</v>
      </c>
      <c r="F109" s="16">
        <v>302</v>
      </c>
      <c r="G109" s="17"/>
      <c r="H109" s="18">
        <f t="shared" si="2"/>
        <v>0</v>
      </c>
      <c r="I109" s="184"/>
      <c r="J109" s="19"/>
      <c r="K109" s="22"/>
      <c r="L109" s="169"/>
      <c r="M109" s="169"/>
    </row>
    <row r="110" spans="1:13" ht="120.95" customHeight="1">
      <c r="A110" s="183"/>
      <c r="B110" s="19" t="s">
        <v>187</v>
      </c>
      <c r="C110" s="83" t="s">
        <v>186</v>
      </c>
      <c r="D110" s="19" t="s">
        <v>185</v>
      </c>
      <c r="E110" s="19" t="s">
        <v>184</v>
      </c>
      <c r="F110" s="16">
        <v>303</v>
      </c>
      <c r="G110" s="17" t="s">
        <v>430</v>
      </c>
      <c r="H110" s="18">
        <f t="shared" si="2"/>
        <v>0.5</v>
      </c>
      <c r="I110" s="184"/>
      <c r="J110" s="32" t="s">
        <v>1070</v>
      </c>
      <c r="K110" s="102" t="s">
        <v>663</v>
      </c>
      <c r="L110" s="170"/>
      <c r="M110" s="170"/>
    </row>
    <row r="111" spans="1:13" ht="171" customHeight="1">
      <c r="A111" s="183" t="s">
        <v>183</v>
      </c>
      <c r="B111" s="180" t="s">
        <v>182</v>
      </c>
      <c r="C111" s="83" t="s">
        <v>181</v>
      </c>
      <c r="D111" s="19" t="s">
        <v>176</v>
      </c>
      <c r="E111" s="180" t="s">
        <v>180</v>
      </c>
      <c r="F111" s="16">
        <v>452</v>
      </c>
      <c r="G111" s="185" t="s">
        <v>429</v>
      </c>
      <c r="H111" s="187">
        <f t="shared" si="2"/>
        <v>1</v>
      </c>
      <c r="I111" s="184">
        <f>AVERAGE(H111,H113,H114,H115)</f>
        <v>0.5</v>
      </c>
      <c r="J111" s="192" t="s">
        <v>1071</v>
      </c>
      <c r="K111" s="174" t="s">
        <v>657</v>
      </c>
      <c r="L111" s="168"/>
      <c r="M111" s="168"/>
    </row>
    <row r="112" spans="1:13" ht="168.95" customHeight="1">
      <c r="A112" s="183"/>
      <c r="B112" s="180"/>
      <c r="C112" s="83" t="s">
        <v>179</v>
      </c>
      <c r="D112" s="19" t="s">
        <v>178</v>
      </c>
      <c r="E112" s="180"/>
      <c r="F112" s="16">
        <v>305</v>
      </c>
      <c r="G112" s="186"/>
      <c r="H112" s="188"/>
      <c r="I112" s="184"/>
      <c r="J112" s="175"/>
      <c r="K112" s="175"/>
      <c r="L112" s="169"/>
      <c r="M112" s="169"/>
    </row>
    <row r="113" spans="1:13" ht="171" customHeight="1">
      <c r="A113" s="183"/>
      <c r="B113" s="180"/>
      <c r="C113" s="83" t="s">
        <v>177</v>
      </c>
      <c r="D113" s="19" t="s">
        <v>176</v>
      </c>
      <c r="E113" s="180"/>
      <c r="F113" s="16">
        <v>306</v>
      </c>
      <c r="G113" s="17" t="s">
        <v>405</v>
      </c>
      <c r="H113" s="18">
        <f>IF(G113="SI",1,IF(G113="PARCIAL",0.5,IF(G113="NO APLICA","",0)))</f>
        <v>0</v>
      </c>
      <c r="I113" s="184"/>
      <c r="J113" s="175"/>
      <c r="K113" s="175"/>
      <c r="L113" s="169"/>
      <c r="M113" s="169"/>
    </row>
    <row r="114" spans="1:13">
      <c r="A114" s="183"/>
      <c r="B114" s="180"/>
      <c r="C114" s="83" t="s">
        <v>175</v>
      </c>
      <c r="D114" s="19"/>
      <c r="E114" s="180"/>
      <c r="F114" s="16">
        <v>307</v>
      </c>
      <c r="G114" s="17" t="s">
        <v>429</v>
      </c>
      <c r="H114" s="18">
        <f>IF(G114="SI",1,IF(G114="PARCIAL",0.5,IF(G114="NO APLICA","",0)))</f>
        <v>1</v>
      </c>
      <c r="I114" s="184"/>
      <c r="J114" s="175"/>
      <c r="K114" s="175"/>
      <c r="L114" s="169"/>
      <c r="M114" s="169"/>
    </row>
    <row r="115" spans="1:13" ht="60">
      <c r="A115" s="183"/>
      <c r="B115" s="180"/>
      <c r="C115" s="83" t="s">
        <v>174</v>
      </c>
      <c r="D115" s="19"/>
      <c r="E115" s="180"/>
      <c r="F115" s="16">
        <v>308</v>
      </c>
      <c r="G115" s="17" t="s">
        <v>405</v>
      </c>
      <c r="H115" s="18">
        <f>IF(G115="SI",1,IF(G115="PARCIAL",0.5,IF(G115="NO APLICA","",0)))</f>
        <v>0</v>
      </c>
      <c r="I115" s="184"/>
      <c r="J115" s="176"/>
      <c r="K115" s="176"/>
      <c r="L115" s="170"/>
      <c r="M115" s="170"/>
    </row>
    <row r="116" spans="1:13" ht="138.94999999999999" hidden="1" customHeight="1">
      <c r="A116" s="183" t="s">
        <v>173</v>
      </c>
      <c r="B116" s="19" t="s">
        <v>172</v>
      </c>
      <c r="C116" s="83" t="s">
        <v>171</v>
      </c>
      <c r="D116" s="19"/>
      <c r="E116" s="19"/>
      <c r="F116" s="16">
        <v>748</v>
      </c>
      <c r="G116" s="17"/>
      <c r="H116" s="18">
        <f>IF(G116="SI",1,IF(G116="PARCIAL",0.5,IF(G116="NO APLICA","",0)))</f>
        <v>0</v>
      </c>
      <c r="I116" s="184">
        <f>AVERAGE(H117,H119,H120,H121,H122,H123,H124,H125,H126,H127,H129,H130,H131,H132,H133,H134,H135,H136,H137,H138,H139,H140,H141,H142,H143,H145,H146,H147,H148,H149,H150,H151,H152,H153,H154,)</f>
        <v>0.80555555555555558</v>
      </c>
      <c r="J116" s="26"/>
      <c r="K116" s="22"/>
      <c r="L116" s="75"/>
      <c r="M116" s="75"/>
    </row>
    <row r="117" spans="1:13" ht="80.099999999999994" customHeight="1">
      <c r="A117" s="183"/>
      <c r="B117" s="180" t="s">
        <v>170</v>
      </c>
      <c r="C117" s="83" t="s">
        <v>169</v>
      </c>
      <c r="D117" s="19" t="s">
        <v>168</v>
      </c>
      <c r="E117" s="180" t="s">
        <v>167</v>
      </c>
      <c r="F117" s="16">
        <v>439</v>
      </c>
      <c r="G117" s="185" t="s">
        <v>429</v>
      </c>
      <c r="H117" s="187">
        <f>IF(G117="SI",1,IF(G117="PARCIAL",0.5,IF(G117="NO APLICA","",0)))</f>
        <v>1</v>
      </c>
      <c r="I117" s="184"/>
      <c r="J117" s="192" t="s">
        <v>1072</v>
      </c>
      <c r="K117" s="174" t="s">
        <v>658</v>
      </c>
      <c r="L117" s="168"/>
      <c r="M117" s="168"/>
    </row>
    <row r="118" spans="1:13" ht="30">
      <c r="A118" s="183"/>
      <c r="B118" s="180"/>
      <c r="C118" s="83" t="s">
        <v>158</v>
      </c>
      <c r="D118" s="19"/>
      <c r="E118" s="180"/>
      <c r="F118" s="16">
        <v>310</v>
      </c>
      <c r="G118" s="186"/>
      <c r="H118" s="188"/>
      <c r="I118" s="184"/>
      <c r="J118" s="175"/>
      <c r="K118" s="175"/>
      <c r="L118" s="169"/>
      <c r="M118" s="169"/>
    </row>
    <row r="119" spans="1:13" ht="30">
      <c r="A119" s="183"/>
      <c r="B119" s="180"/>
      <c r="C119" s="83" t="s">
        <v>157</v>
      </c>
      <c r="D119" s="19"/>
      <c r="E119" s="180"/>
      <c r="F119" s="16">
        <v>440</v>
      </c>
      <c r="G119" s="17" t="s">
        <v>430</v>
      </c>
      <c r="H119" s="18">
        <f t="shared" ref="H119:H127" si="3">IF(G119="SI",1,IF(G119="PARCIAL",0.5,IF(G119="NO APLICA","",0)))</f>
        <v>0.5</v>
      </c>
      <c r="I119" s="184"/>
      <c r="J119" s="175"/>
      <c r="K119" s="175"/>
      <c r="L119" s="169"/>
      <c r="M119" s="169"/>
    </row>
    <row r="120" spans="1:13" ht="17.100000000000001" customHeight="1">
      <c r="A120" s="183"/>
      <c r="B120" s="180"/>
      <c r="C120" s="83" t="s">
        <v>156</v>
      </c>
      <c r="D120" s="19"/>
      <c r="E120" s="180"/>
      <c r="F120" s="16">
        <v>311</v>
      </c>
      <c r="G120" s="17" t="s">
        <v>429</v>
      </c>
      <c r="H120" s="18">
        <f t="shared" si="3"/>
        <v>1</v>
      </c>
      <c r="I120" s="184"/>
      <c r="J120" s="175"/>
      <c r="K120" s="175"/>
      <c r="L120" s="169"/>
      <c r="M120" s="169"/>
    </row>
    <row r="121" spans="1:13" ht="30">
      <c r="A121" s="183"/>
      <c r="B121" s="180"/>
      <c r="C121" s="83" t="s">
        <v>166</v>
      </c>
      <c r="D121" s="19"/>
      <c r="E121" s="180"/>
      <c r="F121" s="16">
        <v>312</v>
      </c>
      <c r="G121" s="17" t="s">
        <v>429</v>
      </c>
      <c r="H121" s="18">
        <f t="shared" si="3"/>
        <v>1</v>
      </c>
      <c r="I121" s="184"/>
      <c r="J121" s="175"/>
      <c r="K121" s="175"/>
      <c r="L121" s="169"/>
      <c r="M121" s="169"/>
    </row>
    <row r="122" spans="1:13">
      <c r="A122" s="183"/>
      <c r="B122" s="180"/>
      <c r="C122" s="83" t="s">
        <v>154</v>
      </c>
      <c r="D122" s="19"/>
      <c r="E122" s="180"/>
      <c r="F122" s="16">
        <v>313</v>
      </c>
      <c r="G122" s="17" t="s">
        <v>429</v>
      </c>
      <c r="H122" s="18">
        <f t="shared" si="3"/>
        <v>1</v>
      </c>
      <c r="I122" s="184"/>
      <c r="J122" s="175"/>
      <c r="K122" s="175"/>
      <c r="L122" s="169"/>
      <c r="M122" s="169"/>
    </row>
    <row r="123" spans="1:13" ht="30">
      <c r="A123" s="183"/>
      <c r="B123" s="180"/>
      <c r="C123" s="83" t="s">
        <v>153</v>
      </c>
      <c r="D123" s="19"/>
      <c r="E123" s="180"/>
      <c r="F123" s="16">
        <v>314</v>
      </c>
      <c r="G123" s="17" t="s">
        <v>429</v>
      </c>
      <c r="H123" s="18">
        <f t="shared" si="3"/>
        <v>1</v>
      </c>
      <c r="I123" s="184"/>
      <c r="J123" s="175"/>
      <c r="K123" s="175"/>
      <c r="L123" s="169"/>
      <c r="M123" s="169"/>
    </row>
    <row r="124" spans="1:13" ht="30">
      <c r="A124" s="183"/>
      <c r="B124" s="180"/>
      <c r="C124" s="83" t="s">
        <v>165</v>
      </c>
      <c r="D124" s="19"/>
      <c r="E124" s="180"/>
      <c r="F124" s="16">
        <v>315</v>
      </c>
      <c r="G124" s="17" t="s">
        <v>429</v>
      </c>
      <c r="H124" s="18">
        <f t="shared" si="3"/>
        <v>1</v>
      </c>
      <c r="I124" s="184"/>
      <c r="J124" s="175"/>
      <c r="K124" s="175"/>
      <c r="L124" s="169"/>
      <c r="M124" s="169"/>
    </row>
    <row r="125" spans="1:13">
      <c r="A125" s="183"/>
      <c r="B125" s="180"/>
      <c r="C125" s="83" t="s">
        <v>164</v>
      </c>
      <c r="D125" s="19"/>
      <c r="E125" s="180"/>
      <c r="F125" s="16">
        <v>316</v>
      </c>
      <c r="G125" s="17" t="s">
        <v>429</v>
      </c>
      <c r="H125" s="18">
        <f t="shared" si="3"/>
        <v>1</v>
      </c>
      <c r="I125" s="184"/>
      <c r="J125" s="175"/>
      <c r="K125" s="175"/>
      <c r="L125" s="169"/>
      <c r="M125" s="169"/>
    </row>
    <row r="126" spans="1:13" ht="83.1" customHeight="1">
      <c r="A126" s="183"/>
      <c r="B126" s="180"/>
      <c r="C126" s="83" t="s">
        <v>163</v>
      </c>
      <c r="D126" s="19"/>
      <c r="E126" s="180"/>
      <c r="F126" s="16">
        <v>441</v>
      </c>
      <c r="G126" s="17" t="s">
        <v>405</v>
      </c>
      <c r="H126" s="18">
        <f t="shared" si="3"/>
        <v>0</v>
      </c>
      <c r="I126" s="184"/>
      <c r="J126" s="176"/>
      <c r="K126" s="176"/>
      <c r="L126" s="170"/>
      <c r="M126" s="170"/>
    </row>
    <row r="127" spans="1:13" ht="153.94999999999999" customHeight="1">
      <c r="A127" s="183"/>
      <c r="B127" s="180" t="s">
        <v>162</v>
      </c>
      <c r="C127" s="83" t="s">
        <v>161</v>
      </c>
      <c r="D127" s="19" t="s">
        <v>160</v>
      </c>
      <c r="E127" s="180" t="s">
        <v>159</v>
      </c>
      <c r="F127" s="16">
        <v>459</v>
      </c>
      <c r="G127" s="185" t="s">
        <v>429</v>
      </c>
      <c r="H127" s="187">
        <f t="shared" si="3"/>
        <v>1</v>
      </c>
      <c r="I127" s="184"/>
      <c r="J127" s="192" t="s">
        <v>1072</v>
      </c>
      <c r="K127" s="174" t="s">
        <v>659</v>
      </c>
      <c r="L127" s="168"/>
      <c r="M127" s="168"/>
    </row>
    <row r="128" spans="1:13" ht="30">
      <c r="A128" s="183"/>
      <c r="B128" s="180"/>
      <c r="C128" s="83" t="s">
        <v>158</v>
      </c>
      <c r="D128" s="19"/>
      <c r="E128" s="180"/>
      <c r="F128" s="16">
        <v>460</v>
      </c>
      <c r="G128" s="186"/>
      <c r="H128" s="188"/>
      <c r="I128" s="184"/>
      <c r="J128" s="175"/>
      <c r="K128" s="175"/>
      <c r="L128" s="169"/>
      <c r="M128" s="169"/>
    </row>
    <row r="129" spans="1:13" ht="30">
      <c r="A129" s="183"/>
      <c r="B129" s="180"/>
      <c r="C129" s="83" t="s">
        <v>157</v>
      </c>
      <c r="D129" s="19"/>
      <c r="E129" s="180"/>
      <c r="F129" s="16">
        <v>461</v>
      </c>
      <c r="G129" s="17" t="s">
        <v>430</v>
      </c>
      <c r="H129" s="18">
        <f t="shared" ref="H129:H143" si="4">IF(G129="SI",1,IF(G129="PARCIAL",0.5,IF(G129="NO APLICA","",0)))</f>
        <v>0.5</v>
      </c>
      <c r="I129" s="184"/>
      <c r="J129" s="175"/>
      <c r="K129" s="175"/>
      <c r="L129" s="169"/>
      <c r="M129" s="169"/>
    </row>
    <row r="130" spans="1:13" ht="30">
      <c r="A130" s="183"/>
      <c r="B130" s="180"/>
      <c r="C130" s="83" t="s">
        <v>156</v>
      </c>
      <c r="D130" s="19"/>
      <c r="E130" s="180"/>
      <c r="F130" s="16">
        <v>462</v>
      </c>
      <c r="G130" s="17" t="s">
        <v>429</v>
      </c>
      <c r="H130" s="18">
        <f t="shared" si="4"/>
        <v>1</v>
      </c>
      <c r="I130" s="184"/>
      <c r="J130" s="175"/>
      <c r="K130" s="175"/>
      <c r="L130" s="169"/>
      <c r="M130" s="169"/>
    </row>
    <row r="131" spans="1:13">
      <c r="A131" s="183"/>
      <c r="B131" s="180"/>
      <c r="C131" s="83" t="s">
        <v>155</v>
      </c>
      <c r="D131" s="19"/>
      <c r="E131" s="180"/>
      <c r="F131" s="16">
        <v>463</v>
      </c>
      <c r="G131" s="17" t="s">
        <v>429</v>
      </c>
      <c r="H131" s="18">
        <f t="shared" si="4"/>
        <v>1</v>
      </c>
      <c r="I131" s="184"/>
      <c r="J131" s="175"/>
      <c r="K131" s="175"/>
      <c r="L131" s="169"/>
      <c r="M131" s="169"/>
    </row>
    <row r="132" spans="1:13">
      <c r="A132" s="183"/>
      <c r="B132" s="180"/>
      <c r="C132" s="83" t="s">
        <v>154</v>
      </c>
      <c r="D132" s="19"/>
      <c r="E132" s="180"/>
      <c r="F132" s="16">
        <v>464</v>
      </c>
      <c r="G132" s="17" t="s">
        <v>429</v>
      </c>
      <c r="H132" s="18">
        <f t="shared" si="4"/>
        <v>1</v>
      </c>
      <c r="I132" s="184"/>
      <c r="J132" s="175"/>
      <c r="K132" s="175"/>
      <c r="L132" s="169"/>
      <c r="M132" s="169"/>
    </row>
    <row r="133" spans="1:13" ht="30">
      <c r="A133" s="183"/>
      <c r="B133" s="180"/>
      <c r="C133" s="83" t="s">
        <v>153</v>
      </c>
      <c r="D133" s="19"/>
      <c r="E133" s="180"/>
      <c r="F133" s="16">
        <v>465</v>
      </c>
      <c r="G133" s="17" t="s">
        <v>429</v>
      </c>
      <c r="H133" s="18">
        <f t="shared" si="4"/>
        <v>1</v>
      </c>
      <c r="I133" s="184"/>
      <c r="J133" s="175"/>
      <c r="K133" s="175"/>
      <c r="L133" s="169"/>
      <c r="M133" s="169"/>
    </row>
    <row r="134" spans="1:13">
      <c r="A134" s="183"/>
      <c r="B134" s="180"/>
      <c r="C134" s="83" t="s">
        <v>152</v>
      </c>
      <c r="D134" s="19"/>
      <c r="E134" s="180"/>
      <c r="F134" s="16">
        <v>466</v>
      </c>
      <c r="G134" s="17" t="s">
        <v>429</v>
      </c>
      <c r="H134" s="18">
        <f t="shared" si="4"/>
        <v>1</v>
      </c>
      <c r="I134" s="184"/>
      <c r="J134" s="175"/>
      <c r="K134" s="175"/>
      <c r="L134" s="169"/>
      <c r="M134" s="169"/>
    </row>
    <row r="135" spans="1:13" ht="30">
      <c r="A135" s="183"/>
      <c r="B135" s="180"/>
      <c r="C135" s="83" t="s">
        <v>151</v>
      </c>
      <c r="D135" s="19"/>
      <c r="E135" s="180"/>
      <c r="F135" s="16">
        <v>467</v>
      </c>
      <c r="G135" s="17" t="s">
        <v>429</v>
      </c>
      <c r="H135" s="18">
        <f t="shared" si="4"/>
        <v>1</v>
      </c>
      <c r="I135" s="184"/>
      <c r="J135" s="175"/>
      <c r="K135" s="175"/>
      <c r="L135" s="169"/>
      <c r="M135" s="169"/>
    </row>
    <row r="136" spans="1:13">
      <c r="A136" s="183"/>
      <c r="B136" s="180"/>
      <c r="C136" s="83" t="s">
        <v>150</v>
      </c>
      <c r="D136" s="19"/>
      <c r="E136" s="180"/>
      <c r="F136" s="16">
        <v>468</v>
      </c>
      <c r="G136" s="17" t="s">
        <v>429</v>
      </c>
      <c r="H136" s="18">
        <f t="shared" si="4"/>
        <v>1</v>
      </c>
      <c r="I136" s="184"/>
      <c r="J136" s="175"/>
      <c r="K136" s="175"/>
      <c r="L136" s="169"/>
      <c r="M136" s="169"/>
    </row>
    <row r="137" spans="1:13">
      <c r="A137" s="183"/>
      <c r="B137" s="180"/>
      <c r="C137" s="83" t="s">
        <v>149</v>
      </c>
      <c r="D137" s="19"/>
      <c r="E137" s="180"/>
      <c r="F137" s="16">
        <v>470</v>
      </c>
      <c r="G137" s="17" t="s">
        <v>429</v>
      </c>
      <c r="H137" s="18">
        <f t="shared" si="4"/>
        <v>1</v>
      </c>
      <c r="I137" s="184"/>
      <c r="J137" s="175"/>
      <c r="K137" s="175"/>
      <c r="L137" s="169"/>
      <c r="M137" s="169"/>
    </row>
    <row r="138" spans="1:13">
      <c r="A138" s="183"/>
      <c r="B138" s="180"/>
      <c r="C138" s="83" t="s">
        <v>148</v>
      </c>
      <c r="D138" s="19"/>
      <c r="E138" s="180"/>
      <c r="F138" s="16">
        <v>471</v>
      </c>
      <c r="G138" s="17" t="s">
        <v>429</v>
      </c>
      <c r="H138" s="18">
        <f t="shared" si="4"/>
        <v>1</v>
      </c>
      <c r="I138" s="184"/>
      <c r="J138" s="175"/>
      <c r="K138" s="175"/>
      <c r="L138" s="169"/>
      <c r="M138" s="169"/>
    </row>
    <row r="139" spans="1:13">
      <c r="A139" s="183"/>
      <c r="B139" s="180"/>
      <c r="C139" s="83" t="s">
        <v>147</v>
      </c>
      <c r="D139" s="19"/>
      <c r="E139" s="180"/>
      <c r="F139" s="16">
        <v>472</v>
      </c>
      <c r="G139" s="17" t="s">
        <v>429</v>
      </c>
      <c r="H139" s="18">
        <f t="shared" si="4"/>
        <v>1</v>
      </c>
      <c r="I139" s="184"/>
      <c r="J139" s="175"/>
      <c r="K139" s="175"/>
      <c r="L139" s="169"/>
      <c r="M139" s="169"/>
    </row>
    <row r="140" spans="1:13">
      <c r="A140" s="183"/>
      <c r="B140" s="180"/>
      <c r="C140" s="83" t="s">
        <v>146</v>
      </c>
      <c r="D140" s="19"/>
      <c r="E140" s="180"/>
      <c r="F140" s="16">
        <v>473</v>
      </c>
      <c r="G140" s="17" t="s">
        <v>429</v>
      </c>
      <c r="H140" s="18">
        <f t="shared" si="4"/>
        <v>1</v>
      </c>
      <c r="I140" s="184"/>
      <c r="J140" s="175"/>
      <c r="K140" s="175"/>
      <c r="L140" s="169"/>
      <c r="M140" s="169"/>
    </row>
    <row r="141" spans="1:13">
      <c r="A141" s="183"/>
      <c r="B141" s="180"/>
      <c r="C141" s="83" t="s">
        <v>145</v>
      </c>
      <c r="D141" s="19"/>
      <c r="E141" s="180"/>
      <c r="F141" s="16">
        <v>474</v>
      </c>
      <c r="G141" s="17" t="s">
        <v>405</v>
      </c>
      <c r="H141" s="18">
        <f t="shared" si="4"/>
        <v>0</v>
      </c>
      <c r="I141" s="184"/>
      <c r="J141" s="175"/>
      <c r="K141" s="175"/>
      <c r="L141" s="169"/>
      <c r="M141" s="169"/>
    </row>
    <row r="142" spans="1:13" ht="77.099999999999994" customHeight="1">
      <c r="A142" s="183"/>
      <c r="B142" s="180"/>
      <c r="C142" s="83" t="s">
        <v>144</v>
      </c>
      <c r="D142" s="19"/>
      <c r="E142" s="180"/>
      <c r="F142" s="16">
        <v>475</v>
      </c>
      <c r="G142" s="17" t="s">
        <v>405</v>
      </c>
      <c r="H142" s="18">
        <f t="shared" si="4"/>
        <v>0</v>
      </c>
      <c r="I142" s="184"/>
      <c r="J142" s="176"/>
      <c r="K142" s="176"/>
      <c r="L142" s="170"/>
      <c r="M142" s="170"/>
    </row>
    <row r="143" spans="1:13" ht="81" customHeight="1">
      <c r="A143" s="183"/>
      <c r="B143" s="180" t="s">
        <v>143</v>
      </c>
      <c r="C143" s="83" t="s">
        <v>142</v>
      </c>
      <c r="D143" s="19" t="s">
        <v>135</v>
      </c>
      <c r="E143" s="180" t="s">
        <v>141</v>
      </c>
      <c r="F143" s="16">
        <v>446</v>
      </c>
      <c r="G143" s="185" t="s">
        <v>429</v>
      </c>
      <c r="H143" s="187">
        <f t="shared" si="4"/>
        <v>1</v>
      </c>
      <c r="I143" s="184"/>
      <c r="J143" s="192" t="s">
        <v>1072</v>
      </c>
      <c r="K143" s="174" t="s">
        <v>654</v>
      </c>
      <c r="L143" s="168"/>
      <c r="M143" s="168"/>
    </row>
    <row r="144" spans="1:13" ht="78" customHeight="1">
      <c r="A144" s="183"/>
      <c r="B144" s="180"/>
      <c r="C144" s="83" t="s">
        <v>140</v>
      </c>
      <c r="D144" s="19" t="s">
        <v>135</v>
      </c>
      <c r="E144" s="180"/>
      <c r="F144" s="16">
        <v>330</v>
      </c>
      <c r="G144" s="186"/>
      <c r="H144" s="188"/>
      <c r="I144" s="184"/>
      <c r="J144" s="175"/>
      <c r="K144" s="175"/>
      <c r="L144" s="169"/>
      <c r="M144" s="169"/>
    </row>
    <row r="145" spans="1:13">
      <c r="A145" s="183"/>
      <c r="B145" s="180"/>
      <c r="C145" s="83" t="s">
        <v>139</v>
      </c>
      <c r="D145" s="19"/>
      <c r="E145" s="180"/>
      <c r="F145" s="16">
        <v>331</v>
      </c>
      <c r="G145" s="17" t="s">
        <v>429</v>
      </c>
      <c r="H145" s="18">
        <f t="shared" ref="H145:H204" si="5">IF(G145="SI",1,IF(G145="PARCIAL",0.5,IF(G145="NO APLICA","",0)))</f>
        <v>1</v>
      </c>
      <c r="I145" s="184"/>
      <c r="J145" s="175"/>
      <c r="K145" s="175"/>
      <c r="L145" s="169"/>
      <c r="M145" s="169"/>
    </row>
    <row r="146" spans="1:13" ht="30">
      <c r="A146" s="183"/>
      <c r="B146" s="180"/>
      <c r="C146" s="83" t="s">
        <v>138</v>
      </c>
      <c r="D146" s="19"/>
      <c r="E146" s="180"/>
      <c r="F146" s="16">
        <v>332</v>
      </c>
      <c r="G146" s="17" t="s">
        <v>429</v>
      </c>
      <c r="H146" s="18">
        <f t="shared" si="5"/>
        <v>1</v>
      </c>
      <c r="I146" s="184"/>
      <c r="J146" s="175"/>
      <c r="K146" s="175"/>
      <c r="L146" s="169"/>
      <c r="M146" s="169"/>
    </row>
    <row r="147" spans="1:13" ht="30">
      <c r="A147" s="183"/>
      <c r="B147" s="180"/>
      <c r="C147" s="83" t="s">
        <v>137</v>
      </c>
      <c r="D147" s="19"/>
      <c r="E147" s="180"/>
      <c r="F147" s="16">
        <v>333</v>
      </c>
      <c r="G147" s="17" t="s">
        <v>429</v>
      </c>
      <c r="H147" s="18">
        <f t="shared" si="5"/>
        <v>1</v>
      </c>
      <c r="I147" s="184"/>
      <c r="J147" s="175"/>
      <c r="K147" s="175"/>
      <c r="L147" s="169"/>
      <c r="M147" s="169"/>
    </row>
    <row r="148" spans="1:13" ht="78" customHeight="1">
      <c r="A148" s="183"/>
      <c r="B148" s="180"/>
      <c r="C148" s="83" t="s">
        <v>136</v>
      </c>
      <c r="D148" s="19" t="s">
        <v>135</v>
      </c>
      <c r="E148" s="180"/>
      <c r="F148" s="16">
        <v>334</v>
      </c>
      <c r="G148" s="17" t="s">
        <v>429</v>
      </c>
      <c r="H148" s="18">
        <f t="shared" si="5"/>
        <v>1</v>
      </c>
      <c r="I148" s="184"/>
      <c r="J148" s="175"/>
      <c r="K148" s="175"/>
      <c r="L148" s="169"/>
      <c r="M148" s="169"/>
    </row>
    <row r="149" spans="1:13">
      <c r="A149" s="183"/>
      <c r="B149" s="180"/>
      <c r="C149" s="83" t="s">
        <v>134</v>
      </c>
      <c r="D149" s="19"/>
      <c r="E149" s="180"/>
      <c r="F149" s="16">
        <v>335</v>
      </c>
      <c r="G149" s="17" t="s">
        <v>429</v>
      </c>
      <c r="H149" s="18">
        <f t="shared" si="5"/>
        <v>1</v>
      </c>
      <c r="I149" s="184"/>
      <c r="J149" s="175"/>
      <c r="K149" s="175"/>
      <c r="L149" s="169"/>
      <c r="M149" s="169"/>
    </row>
    <row r="150" spans="1:13">
      <c r="A150" s="183"/>
      <c r="B150" s="180"/>
      <c r="C150" s="83" t="s">
        <v>133</v>
      </c>
      <c r="D150" s="19"/>
      <c r="E150" s="180"/>
      <c r="F150" s="16">
        <v>336</v>
      </c>
      <c r="G150" s="17" t="s">
        <v>429</v>
      </c>
      <c r="H150" s="18">
        <f t="shared" si="5"/>
        <v>1</v>
      </c>
      <c r="I150" s="184"/>
      <c r="J150" s="175"/>
      <c r="K150" s="175"/>
      <c r="L150" s="169"/>
      <c r="M150" s="169"/>
    </row>
    <row r="151" spans="1:13" ht="30">
      <c r="A151" s="183"/>
      <c r="B151" s="180"/>
      <c r="C151" s="83" t="s">
        <v>132</v>
      </c>
      <c r="D151" s="19"/>
      <c r="E151" s="180"/>
      <c r="F151" s="16">
        <v>337</v>
      </c>
      <c r="G151" s="17" t="s">
        <v>429</v>
      </c>
      <c r="H151" s="18">
        <f t="shared" si="5"/>
        <v>1</v>
      </c>
      <c r="I151" s="184"/>
      <c r="J151" s="175"/>
      <c r="K151" s="175"/>
      <c r="L151" s="169"/>
      <c r="M151" s="169"/>
    </row>
    <row r="152" spans="1:13" ht="30">
      <c r="A152" s="183"/>
      <c r="B152" s="180"/>
      <c r="C152" s="83" t="s">
        <v>131</v>
      </c>
      <c r="D152" s="19"/>
      <c r="E152" s="180"/>
      <c r="F152" s="16">
        <v>338</v>
      </c>
      <c r="G152" s="17" t="s">
        <v>429</v>
      </c>
      <c r="H152" s="18">
        <f t="shared" si="5"/>
        <v>1</v>
      </c>
      <c r="I152" s="184"/>
      <c r="J152" s="175"/>
      <c r="K152" s="175"/>
      <c r="L152" s="169"/>
      <c r="M152" s="169"/>
    </row>
    <row r="153" spans="1:13" ht="138" customHeight="1">
      <c r="A153" s="183"/>
      <c r="B153" s="180"/>
      <c r="C153" s="83" t="s">
        <v>130</v>
      </c>
      <c r="D153" s="19"/>
      <c r="E153" s="180"/>
      <c r="F153" s="16">
        <v>339</v>
      </c>
      <c r="G153" s="17" t="s">
        <v>405</v>
      </c>
      <c r="H153" s="18">
        <f t="shared" si="5"/>
        <v>0</v>
      </c>
      <c r="I153" s="184"/>
      <c r="J153" s="175"/>
      <c r="K153" s="175"/>
      <c r="L153" s="169"/>
      <c r="M153" s="169"/>
    </row>
    <row r="154" spans="1:13" ht="77.099999999999994" customHeight="1">
      <c r="A154" s="183"/>
      <c r="B154" s="180"/>
      <c r="C154" s="83" t="s">
        <v>129</v>
      </c>
      <c r="D154" s="19"/>
      <c r="E154" s="180"/>
      <c r="F154" s="16">
        <v>340</v>
      </c>
      <c r="G154" s="17" t="s">
        <v>405</v>
      </c>
      <c r="H154" s="18">
        <f t="shared" si="5"/>
        <v>0</v>
      </c>
      <c r="I154" s="184"/>
      <c r="J154" s="176"/>
      <c r="K154" s="176"/>
      <c r="L154" s="170"/>
      <c r="M154" s="170"/>
    </row>
    <row r="155" spans="1:13" ht="180" hidden="1">
      <c r="A155" s="183"/>
      <c r="B155" s="180" t="s">
        <v>128</v>
      </c>
      <c r="C155" s="19" t="s">
        <v>127</v>
      </c>
      <c r="D155" s="19" t="s">
        <v>126</v>
      </c>
      <c r="E155" s="180" t="s">
        <v>125</v>
      </c>
      <c r="F155" s="16">
        <v>341</v>
      </c>
      <c r="G155" s="17"/>
      <c r="H155" s="18">
        <f t="shared" si="5"/>
        <v>0</v>
      </c>
      <c r="I155" s="20"/>
      <c r="J155" s="19"/>
      <c r="K155" s="22"/>
      <c r="L155" s="75"/>
      <c r="M155" s="75"/>
    </row>
    <row r="156" spans="1:13" ht="90" hidden="1">
      <c r="A156" s="183"/>
      <c r="B156" s="180"/>
      <c r="C156" s="19" t="s">
        <v>124</v>
      </c>
      <c r="D156" s="19"/>
      <c r="E156" s="180"/>
      <c r="F156" s="16">
        <v>448</v>
      </c>
      <c r="G156" s="17"/>
      <c r="H156" s="18">
        <f t="shared" si="5"/>
        <v>0</v>
      </c>
      <c r="I156" s="20"/>
      <c r="J156" s="19"/>
      <c r="K156" s="22"/>
      <c r="L156" s="75"/>
      <c r="M156" s="75"/>
    </row>
    <row r="157" spans="1:13" ht="90" hidden="1">
      <c r="A157" s="183"/>
      <c r="B157" s="180" t="s">
        <v>123</v>
      </c>
      <c r="C157" s="19" t="s">
        <v>122</v>
      </c>
      <c r="D157" s="19" t="s">
        <v>121</v>
      </c>
      <c r="E157" s="180" t="s">
        <v>120</v>
      </c>
      <c r="F157" s="16">
        <v>342</v>
      </c>
      <c r="G157" s="17"/>
      <c r="H157" s="18">
        <f t="shared" si="5"/>
        <v>0</v>
      </c>
      <c r="I157" s="20"/>
      <c r="J157" s="19"/>
      <c r="K157" s="22"/>
      <c r="L157" s="75"/>
      <c r="M157" s="75"/>
    </row>
    <row r="158" spans="1:13" ht="90" hidden="1">
      <c r="A158" s="183"/>
      <c r="B158" s="180"/>
      <c r="C158" s="19" t="s">
        <v>119</v>
      </c>
      <c r="D158" s="19"/>
      <c r="E158" s="180"/>
      <c r="F158" s="16">
        <v>450</v>
      </c>
      <c r="G158" s="17"/>
      <c r="H158" s="18">
        <f t="shared" si="5"/>
        <v>0</v>
      </c>
      <c r="I158" s="20"/>
      <c r="J158" s="19"/>
      <c r="K158" s="22"/>
      <c r="L158" s="75"/>
      <c r="M158" s="75"/>
    </row>
    <row r="159" spans="1:13" ht="90" hidden="1">
      <c r="A159" s="183"/>
      <c r="B159" s="180" t="s">
        <v>118</v>
      </c>
      <c r="C159" s="19" t="s">
        <v>117</v>
      </c>
      <c r="D159" s="19" t="s">
        <v>116</v>
      </c>
      <c r="E159" s="180" t="s">
        <v>115</v>
      </c>
      <c r="F159" s="16">
        <v>343</v>
      </c>
      <c r="G159" s="17"/>
      <c r="H159" s="18">
        <f t="shared" si="5"/>
        <v>0</v>
      </c>
      <c r="I159" s="20"/>
      <c r="J159" s="19"/>
      <c r="K159" s="22"/>
      <c r="L159" s="75"/>
      <c r="M159" s="75"/>
    </row>
    <row r="160" spans="1:13" hidden="1">
      <c r="A160" s="183"/>
      <c r="B160" s="180"/>
      <c r="C160" s="19" t="s">
        <v>114</v>
      </c>
      <c r="D160" s="19"/>
      <c r="E160" s="180"/>
      <c r="F160" s="16">
        <v>344</v>
      </c>
      <c r="G160" s="17"/>
      <c r="H160" s="18">
        <f t="shared" si="5"/>
        <v>0</v>
      </c>
      <c r="I160" s="20"/>
      <c r="J160" s="19"/>
      <c r="K160" s="22"/>
      <c r="L160" s="75"/>
      <c r="M160" s="75"/>
    </row>
    <row r="161" spans="1:13" ht="30" hidden="1">
      <c r="A161" s="183"/>
      <c r="B161" s="180" t="s">
        <v>113</v>
      </c>
      <c r="C161" s="19" t="s">
        <v>112</v>
      </c>
      <c r="D161" s="19"/>
      <c r="E161" s="180" t="s">
        <v>111</v>
      </c>
      <c r="F161" s="16">
        <v>345</v>
      </c>
      <c r="G161" s="17"/>
      <c r="H161" s="18">
        <f t="shared" si="5"/>
        <v>0</v>
      </c>
      <c r="I161" s="20"/>
      <c r="J161" s="19"/>
      <c r="K161" s="22"/>
      <c r="L161" s="75"/>
      <c r="M161" s="75"/>
    </row>
    <row r="162" spans="1:13" ht="90" hidden="1">
      <c r="A162" s="183"/>
      <c r="B162" s="180"/>
      <c r="C162" s="19" t="s">
        <v>110</v>
      </c>
      <c r="D162" s="19" t="s">
        <v>109</v>
      </c>
      <c r="E162" s="180"/>
      <c r="F162" s="16">
        <v>346</v>
      </c>
      <c r="G162" s="17"/>
      <c r="H162" s="18">
        <f t="shared" si="5"/>
        <v>0</v>
      </c>
      <c r="I162" s="20"/>
      <c r="J162" s="19"/>
      <c r="K162" s="22"/>
      <c r="L162" s="75"/>
      <c r="M162" s="75"/>
    </row>
    <row r="163" spans="1:13" ht="105" hidden="1">
      <c r="A163" s="183"/>
      <c r="B163" s="19" t="s">
        <v>108</v>
      </c>
      <c r="C163" s="19" t="s">
        <v>107</v>
      </c>
      <c r="D163" s="19" t="s">
        <v>106</v>
      </c>
      <c r="E163" s="19" t="s">
        <v>105</v>
      </c>
      <c r="F163" s="16">
        <v>347</v>
      </c>
      <c r="G163" s="17"/>
      <c r="H163" s="18">
        <f t="shared" si="5"/>
        <v>0</v>
      </c>
      <c r="I163" s="20"/>
      <c r="J163" s="19"/>
      <c r="K163" s="22"/>
      <c r="L163" s="75"/>
      <c r="M163" s="75"/>
    </row>
    <row r="164" spans="1:13" ht="75" hidden="1">
      <c r="A164" s="183"/>
      <c r="B164" s="180" t="s">
        <v>104</v>
      </c>
      <c r="C164" s="19" t="s">
        <v>103</v>
      </c>
      <c r="D164" s="19" t="s">
        <v>102</v>
      </c>
      <c r="E164" s="180" t="s">
        <v>101</v>
      </c>
      <c r="F164" s="16">
        <v>348</v>
      </c>
      <c r="G164" s="17"/>
      <c r="H164" s="18">
        <f t="shared" si="5"/>
        <v>0</v>
      </c>
      <c r="I164" s="20"/>
      <c r="J164" s="19"/>
      <c r="K164" s="22"/>
      <c r="L164" s="75"/>
      <c r="M164" s="75"/>
    </row>
    <row r="165" spans="1:13" ht="75" hidden="1">
      <c r="A165" s="183"/>
      <c r="B165" s="180"/>
      <c r="C165" s="19" t="s">
        <v>100</v>
      </c>
      <c r="D165" s="19" t="s">
        <v>99</v>
      </c>
      <c r="E165" s="180"/>
      <c r="F165" s="16">
        <v>451</v>
      </c>
      <c r="G165" s="31"/>
      <c r="H165" s="18">
        <f t="shared" si="5"/>
        <v>0</v>
      </c>
      <c r="I165" s="20"/>
      <c r="J165" s="26"/>
      <c r="K165" s="22"/>
      <c r="L165" s="75"/>
      <c r="M165" s="75"/>
    </row>
    <row r="166" spans="1:13" hidden="1">
      <c r="A166" s="183"/>
      <c r="B166" s="180"/>
      <c r="C166" s="19" t="s">
        <v>98</v>
      </c>
      <c r="D166" s="19"/>
      <c r="E166" s="180"/>
      <c r="F166" s="16">
        <v>349</v>
      </c>
      <c r="G166" s="17"/>
      <c r="H166" s="18">
        <f t="shared" si="5"/>
        <v>0</v>
      </c>
      <c r="I166" s="20"/>
      <c r="J166" s="19"/>
      <c r="K166" s="22"/>
      <c r="L166" s="75"/>
      <c r="M166" s="75"/>
    </row>
    <row r="167" spans="1:13" ht="30" hidden="1">
      <c r="A167" s="183"/>
      <c r="B167" s="180"/>
      <c r="C167" s="19" t="s">
        <v>97</v>
      </c>
      <c r="D167" s="19"/>
      <c r="E167" s="180"/>
      <c r="F167" s="16">
        <v>350</v>
      </c>
      <c r="G167" s="17"/>
      <c r="H167" s="18">
        <f t="shared" si="5"/>
        <v>0</v>
      </c>
      <c r="I167" s="20"/>
      <c r="J167" s="19"/>
      <c r="K167" s="22"/>
      <c r="L167" s="75"/>
      <c r="M167" s="75"/>
    </row>
    <row r="168" spans="1:13" hidden="1">
      <c r="A168" s="183"/>
      <c r="B168" s="180"/>
      <c r="C168" s="19" t="s">
        <v>96</v>
      </c>
      <c r="D168" s="19"/>
      <c r="E168" s="180"/>
      <c r="F168" s="16">
        <v>351</v>
      </c>
      <c r="G168" s="17"/>
      <c r="H168" s="18">
        <f t="shared" si="5"/>
        <v>0</v>
      </c>
      <c r="I168" s="20"/>
      <c r="J168" s="19"/>
      <c r="K168" s="22"/>
      <c r="L168" s="75"/>
      <c r="M168" s="75"/>
    </row>
    <row r="169" spans="1:13" ht="30" hidden="1">
      <c r="A169" s="183"/>
      <c r="B169" s="180"/>
      <c r="C169" s="19" t="s">
        <v>95</v>
      </c>
      <c r="D169" s="19"/>
      <c r="E169" s="180"/>
      <c r="F169" s="16">
        <v>352</v>
      </c>
      <c r="G169" s="17"/>
      <c r="H169" s="18">
        <f t="shared" si="5"/>
        <v>0</v>
      </c>
      <c r="I169" s="20"/>
      <c r="J169" s="19"/>
      <c r="K169" s="22"/>
      <c r="L169" s="75"/>
      <c r="M169" s="75"/>
    </row>
    <row r="170" spans="1:13" ht="105" hidden="1">
      <c r="A170" s="181" t="s">
        <v>94</v>
      </c>
      <c r="B170" s="19" t="s">
        <v>93</v>
      </c>
      <c r="C170" s="19" t="s">
        <v>92</v>
      </c>
      <c r="D170" s="19" t="s">
        <v>91</v>
      </c>
      <c r="E170" s="19" t="s">
        <v>91</v>
      </c>
      <c r="F170" s="16">
        <v>400</v>
      </c>
      <c r="G170" s="17"/>
      <c r="H170" s="18">
        <f t="shared" si="5"/>
        <v>0</v>
      </c>
      <c r="I170" s="20"/>
      <c r="J170" s="19"/>
      <c r="K170" s="22"/>
      <c r="L170" s="75"/>
      <c r="M170" s="75"/>
    </row>
    <row r="171" spans="1:13" hidden="1">
      <c r="A171" s="181"/>
      <c r="B171" s="180" t="s">
        <v>90</v>
      </c>
      <c r="C171" s="19" t="s">
        <v>89</v>
      </c>
      <c r="D171" s="19"/>
      <c r="E171" s="179" t="s">
        <v>78</v>
      </c>
      <c r="F171" s="16">
        <v>401</v>
      </c>
      <c r="G171" s="33"/>
      <c r="H171" s="18">
        <f t="shared" si="5"/>
        <v>0</v>
      </c>
      <c r="I171" s="20"/>
      <c r="J171" s="26"/>
      <c r="K171" s="22"/>
      <c r="L171" s="75"/>
      <c r="M171" s="75"/>
    </row>
    <row r="172" spans="1:13" ht="60" hidden="1">
      <c r="A172" s="181"/>
      <c r="B172" s="180"/>
      <c r="C172" s="19" t="s">
        <v>88</v>
      </c>
      <c r="D172" s="19" t="s">
        <v>87</v>
      </c>
      <c r="E172" s="179"/>
      <c r="F172" s="16"/>
      <c r="G172" s="33"/>
      <c r="H172" s="18">
        <f t="shared" si="5"/>
        <v>0</v>
      </c>
      <c r="I172" s="20"/>
      <c r="J172" s="26"/>
      <c r="K172" s="22"/>
      <c r="L172" s="75"/>
      <c r="M172" s="75"/>
    </row>
    <row r="173" spans="1:13" ht="75" hidden="1">
      <c r="A173" s="181"/>
      <c r="B173" s="180"/>
      <c r="C173" s="19" t="s">
        <v>86</v>
      </c>
      <c r="D173" s="19" t="s">
        <v>85</v>
      </c>
      <c r="E173" s="179"/>
      <c r="F173" s="16"/>
      <c r="G173" s="33"/>
      <c r="H173" s="18">
        <f t="shared" si="5"/>
        <v>0</v>
      </c>
      <c r="I173" s="20"/>
      <c r="J173" s="26"/>
      <c r="K173" s="22"/>
      <c r="L173" s="75"/>
      <c r="M173" s="75"/>
    </row>
    <row r="174" spans="1:13" ht="90" hidden="1">
      <c r="A174" s="181"/>
      <c r="B174" s="180"/>
      <c r="C174" s="19" t="s">
        <v>84</v>
      </c>
      <c r="D174" s="19" t="s">
        <v>83</v>
      </c>
      <c r="E174" s="179"/>
      <c r="F174" s="16"/>
      <c r="G174" s="33"/>
      <c r="H174" s="18">
        <f t="shared" si="5"/>
        <v>0</v>
      </c>
      <c r="I174" s="20"/>
      <c r="J174" s="26"/>
      <c r="K174" s="22"/>
      <c r="L174" s="75"/>
      <c r="M174" s="75"/>
    </row>
    <row r="175" spans="1:13" ht="135" hidden="1">
      <c r="A175" s="181"/>
      <c r="B175" s="180"/>
      <c r="C175" s="19" t="s">
        <v>82</v>
      </c>
      <c r="D175" s="19" t="s">
        <v>81</v>
      </c>
      <c r="E175" s="34" t="s">
        <v>80</v>
      </c>
      <c r="F175" s="16">
        <v>415</v>
      </c>
      <c r="G175" s="17"/>
      <c r="H175" s="18">
        <f t="shared" si="5"/>
        <v>0</v>
      </c>
      <c r="I175" s="20"/>
      <c r="J175" s="19"/>
      <c r="K175" s="22"/>
      <c r="L175" s="75"/>
      <c r="M175" s="75"/>
    </row>
    <row r="176" spans="1:13" hidden="1">
      <c r="A176" s="181"/>
      <c r="B176" s="180"/>
      <c r="C176" s="19" t="s">
        <v>79</v>
      </c>
      <c r="D176" s="19"/>
      <c r="E176" s="182" t="s">
        <v>78</v>
      </c>
      <c r="F176" s="16">
        <v>416</v>
      </c>
      <c r="G176" s="33"/>
      <c r="H176" s="18">
        <f t="shared" si="5"/>
        <v>0</v>
      </c>
      <c r="I176" s="20"/>
      <c r="J176" s="26"/>
      <c r="K176" s="22"/>
      <c r="L176" s="75"/>
      <c r="M176" s="75"/>
    </row>
    <row r="177" spans="1:13" ht="240" hidden="1">
      <c r="A177" s="181"/>
      <c r="B177" s="180"/>
      <c r="C177" s="19" t="s">
        <v>77</v>
      </c>
      <c r="D177" s="19" t="s">
        <v>76</v>
      </c>
      <c r="E177" s="182"/>
      <c r="F177" s="16">
        <v>417</v>
      </c>
      <c r="G177" s="17"/>
      <c r="H177" s="18">
        <f t="shared" si="5"/>
        <v>0</v>
      </c>
      <c r="I177" s="20"/>
      <c r="J177" s="19"/>
      <c r="K177" s="22"/>
      <c r="L177" s="75"/>
      <c r="M177" s="75"/>
    </row>
    <row r="178" spans="1:13" ht="45" hidden="1">
      <c r="A178" s="181"/>
      <c r="B178" s="180"/>
      <c r="C178" s="19" t="s">
        <v>75</v>
      </c>
      <c r="D178" s="19" t="s">
        <v>74</v>
      </c>
      <c r="E178" s="182"/>
      <c r="F178" s="16">
        <v>418</v>
      </c>
      <c r="G178" s="17"/>
      <c r="H178" s="18">
        <f t="shared" si="5"/>
        <v>0</v>
      </c>
      <c r="I178" s="20"/>
      <c r="J178" s="19"/>
      <c r="K178" s="22"/>
      <c r="L178" s="75"/>
      <c r="M178" s="75"/>
    </row>
    <row r="179" spans="1:13" ht="120" hidden="1">
      <c r="A179" s="181"/>
      <c r="B179" s="180"/>
      <c r="C179" s="19" t="s">
        <v>73</v>
      </c>
      <c r="D179" s="19" t="s">
        <v>72</v>
      </c>
      <c r="E179" s="182"/>
      <c r="F179" s="16">
        <v>419</v>
      </c>
      <c r="G179" s="17"/>
      <c r="H179" s="18">
        <f t="shared" si="5"/>
        <v>0</v>
      </c>
      <c r="I179" s="20"/>
      <c r="J179" s="19"/>
      <c r="K179" s="22"/>
      <c r="L179" s="75"/>
      <c r="M179" s="75"/>
    </row>
    <row r="180" spans="1:13" hidden="1">
      <c r="A180" s="181"/>
      <c r="B180" s="180"/>
      <c r="C180" s="19" t="s">
        <v>71</v>
      </c>
      <c r="D180" s="19"/>
      <c r="E180" s="182"/>
      <c r="F180" s="16">
        <v>420</v>
      </c>
      <c r="G180" s="17"/>
      <c r="H180" s="18">
        <f t="shared" si="5"/>
        <v>0</v>
      </c>
      <c r="I180" s="20"/>
      <c r="J180" s="19"/>
      <c r="K180" s="22"/>
      <c r="L180" s="75"/>
      <c r="M180" s="75"/>
    </row>
    <row r="181" spans="1:13" hidden="1">
      <c r="A181" s="181"/>
      <c r="B181" s="180"/>
      <c r="C181" s="19" t="s">
        <v>70</v>
      </c>
      <c r="D181" s="19"/>
      <c r="E181" s="182"/>
      <c r="F181" s="16">
        <v>421</v>
      </c>
      <c r="G181" s="17"/>
      <c r="H181" s="18">
        <f t="shared" si="5"/>
        <v>0</v>
      </c>
      <c r="I181" s="20"/>
      <c r="J181" s="19"/>
      <c r="K181" s="22"/>
      <c r="L181" s="75"/>
      <c r="M181" s="75"/>
    </row>
    <row r="182" spans="1:13" hidden="1">
      <c r="A182" s="181"/>
      <c r="B182" s="180"/>
      <c r="C182" s="19" t="s">
        <v>69</v>
      </c>
      <c r="D182" s="19"/>
      <c r="E182" s="182"/>
      <c r="F182" s="16">
        <v>422</v>
      </c>
      <c r="G182" s="17"/>
      <c r="H182" s="18">
        <f t="shared" si="5"/>
        <v>0</v>
      </c>
      <c r="I182" s="20"/>
      <c r="J182" s="19"/>
      <c r="K182" s="22"/>
      <c r="L182" s="75"/>
      <c r="M182" s="75"/>
    </row>
    <row r="183" spans="1:13" ht="45" hidden="1">
      <c r="A183" s="181"/>
      <c r="B183" s="180"/>
      <c r="C183" s="19" t="s">
        <v>68</v>
      </c>
      <c r="D183" s="19" t="s">
        <v>67</v>
      </c>
      <c r="E183" s="182"/>
      <c r="F183" s="16">
        <v>423</v>
      </c>
      <c r="G183" s="17"/>
      <c r="H183" s="18">
        <f t="shared" si="5"/>
        <v>0</v>
      </c>
      <c r="I183" s="20"/>
      <c r="J183" s="19"/>
      <c r="K183" s="22"/>
      <c r="L183" s="75"/>
      <c r="M183" s="75"/>
    </row>
    <row r="184" spans="1:13" ht="45" hidden="1">
      <c r="A184" s="181"/>
      <c r="B184" s="180"/>
      <c r="C184" s="19" t="s">
        <v>66</v>
      </c>
      <c r="D184" s="19" t="s">
        <v>65</v>
      </c>
      <c r="E184" s="182"/>
      <c r="F184" s="16">
        <v>424</v>
      </c>
      <c r="G184" s="17"/>
      <c r="H184" s="18">
        <f t="shared" si="5"/>
        <v>0</v>
      </c>
      <c r="I184" s="20"/>
      <c r="J184" s="19"/>
      <c r="K184" s="22"/>
      <c r="L184" s="75"/>
      <c r="M184" s="75"/>
    </row>
    <row r="185" spans="1:13" ht="60" hidden="1">
      <c r="A185" s="181"/>
      <c r="B185" s="180"/>
      <c r="C185" s="19" t="s">
        <v>64</v>
      </c>
      <c r="D185" s="19" t="s">
        <v>63</v>
      </c>
      <c r="E185" s="182"/>
      <c r="F185" s="16">
        <v>425</v>
      </c>
      <c r="G185" s="17"/>
      <c r="H185" s="18">
        <f t="shared" si="5"/>
        <v>0</v>
      </c>
      <c r="I185" s="20"/>
      <c r="J185" s="19"/>
      <c r="K185" s="22"/>
      <c r="L185" s="75"/>
      <c r="M185" s="75"/>
    </row>
    <row r="186" spans="1:13" ht="75" hidden="1">
      <c r="A186" s="181"/>
      <c r="B186" s="180"/>
      <c r="C186" s="19" t="s">
        <v>62</v>
      </c>
      <c r="D186" s="19" t="s">
        <v>61</v>
      </c>
      <c r="E186" s="182"/>
      <c r="F186" s="16">
        <v>426</v>
      </c>
      <c r="G186" s="17"/>
      <c r="H186" s="18">
        <f t="shared" si="5"/>
        <v>0</v>
      </c>
      <c r="I186" s="20"/>
      <c r="J186" s="19"/>
      <c r="K186" s="22"/>
      <c r="L186" s="75"/>
      <c r="M186" s="75"/>
    </row>
    <row r="187" spans="1:13" ht="120" hidden="1">
      <c r="A187" s="181"/>
      <c r="B187" s="180"/>
      <c r="C187" s="19" t="s">
        <v>60</v>
      </c>
      <c r="D187" s="19" t="s">
        <v>59</v>
      </c>
      <c r="E187" s="182"/>
      <c r="F187" s="16">
        <v>427</v>
      </c>
      <c r="G187" s="17"/>
      <c r="H187" s="18">
        <f t="shared" si="5"/>
        <v>0</v>
      </c>
      <c r="I187" s="20"/>
      <c r="J187" s="19"/>
      <c r="K187" s="22"/>
      <c r="L187" s="75"/>
      <c r="M187" s="75"/>
    </row>
    <row r="188" spans="1:13" ht="180" hidden="1">
      <c r="A188" s="181"/>
      <c r="B188" s="180"/>
      <c r="C188" s="19" t="s">
        <v>58</v>
      </c>
      <c r="D188" s="19" t="s">
        <v>57</v>
      </c>
      <c r="E188" s="182"/>
      <c r="F188" s="16">
        <v>428</v>
      </c>
      <c r="G188" s="17"/>
      <c r="H188" s="18">
        <f t="shared" si="5"/>
        <v>0</v>
      </c>
      <c r="I188" s="20"/>
      <c r="J188" s="19"/>
      <c r="K188" s="22"/>
      <c r="L188" s="75"/>
      <c r="M188" s="75"/>
    </row>
    <row r="189" spans="1:13" ht="180" hidden="1">
      <c r="A189" s="181"/>
      <c r="B189" s="180"/>
      <c r="C189" s="19" t="s">
        <v>56</v>
      </c>
      <c r="D189" s="19" t="s">
        <v>55</v>
      </c>
      <c r="E189" s="182"/>
      <c r="F189" s="16">
        <v>430</v>
      </c>
      <c r="G189" s="17"/>
      <c r="H189" s="18">
        <f t="shared" si="5"/>
        <v>0</v>
      </c>
      <c r="I189" s="20"/>
      <c r="J189" s="19"/>
      <c r="K189" s="22"/>
      <c r="L189" s="75"/>
      <c r="M189" s="75"/>
    </row>
    <row r="190" spans="1:13" ht="105" hidden="1">
      <c r="A190" s="181"/>
      <c r="B190" s="180"/>
      <c r="C190" s="19" t="s">
        <v>54</v>
      </c>
      <c r="D190" s="19" t="s">
        <v>53</v>
      </c>
      <c r="E190" s="182"/>
      <c r="F190" s="16">
        <v>431</v>
      </c>
      <c r="G190" s="17"/>
      <c r="H190" s="18">
        <f t="shared" si="5"/>
        <v>0</v>
      </c>
      <c r="I190" s="20"/>
      <c r="J190" s="19"/>
      <c r="K190" s="22"/>
      <c r="L190" s="75"/>
      <c r="M190" s="75"/>
    </row>
    <row r="191" spans="1:13" ht="150" hidden="1">
      <c r="A191" s="181"/>
      <c r="B191" s="180"/>
      <c r="C191" s="19" t="s">
        <v>52</v>
      </c>
      <c r="D191" s="19" t="s">
        <v>51</v>
      </c>
      <c r="E191" s="182"/>
      <c r="F191" s="16">
        <v>432</v>
      </c>
      <c r="G191" s="17"/>
      <c r="H191" s="18">
        <f t="shared" si="5"/>
        <v>0</v>
      </c>
      <c r="I191" s="20"/>
      <c r="J191" s="19"/>
      <c r="K191" s="22"/>
      <c r="L191" s="75"/>
      <c r="M191" s="75"/>
    </row>
    <row r="192" spans="1:13" ht="60" hidden="1">
      <c r="A192" s="181"/>
      <c r="B192" s="180"/>
      <c r="C192" s="19" t="s">
        <v>50</v>
      </c>
      <c r="D192" s="19" t="s">
        <v>49</v>
      </c>
      <c r="E192" s="182"/>
      <c r="F192" s="16">
        <v>433</v>
      </c>
      <c r="G192" s="17"/>
      <c r="H192" s="18">
        <f t="shared" si="5"/>
        <v>0</v>
      </c>
      <c r="I192" s="20"/>
      <c r="J192" s="19"/>
      <c r="K192" s="22"/>
      <c r="L192" s="75"/>
      <c r="M192" s="75"/>
    </row>
    <row r="193" spans="1:13" ht="60" hidden="1">
      <c r="A193" s="181"/>
      <c r="B193" s="180"/>
      <c r="C193" s="19" t="s">
        <v>48</v>
      </c>
      <c r="D193" s="19" t="s">
        <v>47</v>
      </c>
      <c r="E193" s="182"/>
      <c r="F193" s="16">
        <v>434</v>
      </c>
      <c r="G193" s="17"/>
      <c r="H193" s="18">
        <f t="shared" si="5"/>
        <v>0</v>
      </c>
      <c r="I193" s="20"/>
      <c r="J193" s="19"/>
      <c r="K193" s="22"/>
      <c r="L193" s="75"/>
      <c r="M193" s="75"/>
    </row>
    <row r="194" spans="1:13" ht="90" hidden="1">
      <c r="A194" s="181"/>
      <c r="B194" s="180"/>
      <c r="C194" s="19" t="s">
        <v>46</v>
      </c>
      <c r="D194" s="19" t="s">
        <v>45</v>
      </c>
      <c r="E194" s="182"/>
      <c r="F194" s="16">
        <v>435</v>
      </c>
      <c r="G194" s="17"/>
      <c r="H194" s="18">
        <f t="shared" si="5"/>
        <v>0</v>
      </c>
      <c r="I194" s="20"/>
      <c r="J194" s="19"/>
      <c r="K194" s="22"/>
      <c r="L194" s="75"/>
      <c r="M194" s="75"/>
    </row>
    <row r="195" spans="1:13" ht="90" hidden="1">
      <c r="A195" s="181"/>
      <c r="B195" s="180"/>
      <c r="C195" s="19" t="s">
        <v>44</v>
      </c>
      <c r="D195" s="19" t="s">
        <v>43</v>
      </c>
      <c r="E195" s="182"/>
      <c r="F195" s="16">
        <v>436</v>
      </c>
      <c r="G195" s="17"/>
      <c r="H195" s="18">
        <f t="shared" si="5"/>
        <v>0</v>
      </c>
      <c r="I195" s="20"/>
      <c r="J195" s="19"/>
      <c r="K195" s="22"/>
      <c r="L195" s="75"/>
      <c r="M195" s="75"/>
    </row>
    <row r="196" spans="1:13" ht="75" hidden="1">
      <c r="A196" s="181"/>
      <c r="B196" s="180"/>
      <c r="C196" s="19" t="s">
        <v>42</v>
      </c>
      <c r="D196" s="19" t="s">
        <v>41</v>
      </c>
      <c r="E196" s="182"/>
      <c r="F196" s="16">
        <v>437</v>
      </c>
      <c r="G196" s="17"/>
      <c r="H196" s="18">
        <f t="shared" si="5"/>
        <v>0</v>
      </c>
      <c r="I196" s="20"/>
      <c r="J196" s="19"/>
      <c r="K196" s="22"/>
      <c r="L196" s="75"/>
      <c r="M196" s="75"/>
    </row>
    <row r="197" spans="1:13" ht="105" hidden="1">
      <c r="A197" s="181"/>
      <c r="B197" s="180"/>
      <c r="C197" s="19" t="s">
        <v>40</v>
      </c>
      <c r="D197" s="19" t="s">
        <v>39</v>
      </c>
      <c r="E197" s="182"/>
      <c r="F197" s="16">
        <v>438</v>
      </c>
      <c r="G197" s="17"/>
      <c r="H197" s="18">
        <f t="shared" si="5"/>
        <v>0</v>
      </c>
      <c r="I197" s="20"/>
      <c r="J197" s="19"/>
      <c r="K197" s="22"/>
      <c r="L197" s="75"/>
      <c r="M197" s="75"/>
    </row>
    <row r="198" spans="1:13" s="77" customFormat="1" ht="126" hidden="1">
      <c r="A198" s="177" t="s">
        <v>38</v>
      </c>
      <c r="B198" s="36" t="s">
        <v>37</v>
      </c>
      <c r="C198" s="36" t="s">
        <v>36</v>
      </c>
      <c r="D198" s="37" t="s">
        <v>35</v>
      </c>
      <c r="E198" s="38" t="s">
        <v>34</v>
      </c>
      <c r="F198" s="39"/>
      <c r="G198" s="40"/>
      <c r="H198" s="18">
        <f t="shared" si="5"/>
        <v>0</v>
      </c>
      <c r="I198" s="20"/>
      <c r="J198" s="41"/>
      <c r="K198" s="38"/>
      <c r="L198" s="76"/>
      <c r="M198" s="76"/>
    </row>
    <row r="199" spans="1:13" s="77" customFormat="1" ht="173.25" hidden="1">
      <c r="A199" s="177"/>
      <c r="B199" s="36" t="s">
        <v>33</v>
      </c>
      <c r="C199" s="41" t="s">
        <v>32</v>
      </c>
      <c r="D199" s="41" t="s">
        <v>31</v>
      </c>
      <c r="E199" s="38" t="s">
        <v>30</v>
      </c>
      <c r="F199" s="39">
        <v>749</v>
      </c>
      <c r="G199" s="40"/>
      <c r="H199" s="18">
        <f t="shared" si="5"/>
        <v>0</v>
      </c>
      <c r="I199" s="20"/>
      <c r="J199" s="41"/>
      <c r="K199" s="38"/>
      <c r="L199" s="76"/>
      <c r="M199" s="76"/>
    </row>
    <row r="200" spans="1:13" ht="409.5" hidden="1">
      <c r="A200" s="178" t="s">
        <v>29</v>
      </c>
      <c r="B200" s="179" t="s">
        <v>28</v>
      </c>
      <c r="C200" s="19" t="s">
        <v>27</v>
      </c>
      <c r="D200" s="19" t="s">
        <v>26</v>
      </c>
      <c r="E200" s="19" t="s">
        <v>25</v>
      </c>
      <c r="F200" s="16">
        <v>749</v>
      </c>
      <c r="G200" s="17"/>
      <c r="H200" s="18">
        <f t="shared" si="5"/>
        <v>0</v>
      </c>
      <c r="I200" s="20"/>
      <c r="J200" s="19"/>
      <c r="K200" s="22"/>
      <c r="L200" s="75"/>
      <c r="M200" s="75"/>
    </row>
    <row r="201" spans="1:13" ht="180" hidden="1">
      <c r="A201" s="178"/>
      <c r="B201" s="179"/>
      <c r="C201" s="19" t="s">
        <v>24</v>
      </c>
      <c r="D201" s="19" t="s">
        <v>23</v>
      </c>
      <c r="E201" s="19" t="s">
        <v>22</v>
      </c>
      <c r="F201" s="26"/>
      <c r="G201" s="33"/>
      <c r="H201" s="18">
        <f t="shared" si="5"/>
        <v>0</v>
      </c>
      <c r="I201" s="20"/>
      <c r="J201" s="26"/>
      <c r="K201" s="22"/>
      <c r="L201" s="75"/>
      <c r="M201" s="75"/>
    </row>
    <row r="202" spans="1:13" ht="195" hidden="1">
      <c r="A202" s="178"/>
      <c r="B202" s="179"/>
      <c r="C202" s="19" t="s">
        <v>21</v>
      </c>
      <c r="D202" s="19" t="s">
        <v>20</v>
      </c>
      <c r="E202" s="19" t="s">
        <v>19</v>
      </c>
      <c r="F202" s="26"/>
      <c r="G202" s="33"/>
      <c r="H202" s="18">
        <f t="shared" si="5"/>
        <v>0</v>
      </c>
      <c r="I202" s="20"/>
      <c r="J202" s="26"/>
      <c r="K202" s="22"/>
      <c r="L202" s="75"/>
      <c r="M202" s="75"/>
    </row>
    <row r="203" spans="1:13" ht="225" hidden="1">
      <c r="A203" s="178"/>
      <c r="B203" s="179"/>
      <c r="C203" s="19" t="s">
        <v>18</v>
      </c>
      <c r="D203" s="19" t="s">
        <v>17</v>
      </c>
      <c r="E203" s="19" t="s">
        <v>16</v>
      </c>
      <c r="F203" s="26"/>
      <c r="G203" s="33"/>
      <c r="H203" s="18">
        <f t="shared" si="5"/>
        <v>0</v>
      </c>
      <c r="I203" s="20"/>
      <c r="J203" s="26"/>
      <c r="K203" s="22"/>
      <c r="L203" s="75"/>
      <c r="M203" s="75"/>
    </row>
    <row r="204" spans="1:13" ht="135" hidden="1">
      <c r="A204" s="178"/>
      <c r="B204" s="179"/>
      <c r="C204" s="19" t="s">
        <v>15</v>
      </c>
      <c r="D204" s="19" t="s">
        <v>14</v>
      </c>
      <c r="E204" s="19" t="s">
        <v>13</v>
      </c>
      <c r="F204" s="26"/>
      <c r="G204" s="33"/>
      <c r="H204" s="18">
        <f t="shared" si="5"/>
        <v>0</v>
      </c>
      <c r="I204" s="20"/>
      <c r="J204" s="26"/>
      <c r="K204" s="22"/>
      <c r="L204" s="75"/>
      <c r="M204" s="75"/>
    </row>
    <row r="206" spans="1:13" hidden="1">
      <c r="A206" s="42" t="str">
        <f>B2</f>
        <v>SECRETARÍA GENERAL</v>
      </c>
    </row>
    <row r="207" spans="1:13" ht="31.5" hidden="1">
      <c r="A207" s="49" t="s">
        <v>12</v>
      </c>
      <c r="B207" s="50" t="s">
        <v>11</v>
      </c>
      <c r="C207" s="51" t="s">
        <v>10</v>
      </c>
    </row>
    <row r="208" spans="1:13" ht="36" hidden="1" customHeight="1">
      <c r="A208" s="52" t="s">
        <v>9</v>
      </c>
      <c r="B208" s="53">
        <f>I8</f>
        <v>0</v>
      </c>
      <c r="C208" s="54" t="str">
        <f>CONCATENATE(J8," 2- ",J9," 3- ",J10," 4- ",J11," 5- ",J13," 6- ",J14," 7- ",J15," 8- ",J16)</f>
        <v xml:space="preserve">No se observan los mecanismos de atención al ciudadano 2-  3-  4-  5-  6-  7-  8- </v>
      </c>
    </row>
    <row r="209" spans="1:8" ht="36" hidden="1" customHeight="1">
      <c r="A209" s="52" t="s">
        <v>8</v>
      </c>
      <c r="B209" s="53">
        <f>I22</f>
        <v>0.6</v>
      </c>
      <c r="C209" s="54" t="str">
        <f>CONCATENATE(J22," 2- ",J23," 3- ",J24," 4- ",J25," 5- ",J26," 6- ",J27," 7- ",J28," 8- ",J29," 9- ",J30," 10- ",J31)</f>
        <v xml:space="preserve"> 2- En los enlaces se observa el enlace al portal de datos abiertos, pero al abrir los link el portal pide usuario y contraseña. 3-  4- En el enlace relacionado se observan las publicaciones del 2019 5-  6-  7-  8-  9-  10- Se observa la publicación de la Gestión documental</v>
      </c>
      <c r="E209" s="55" t="s">
        <v>429</v>
      </c>
      <c r="F209" s="55"/>
      <c r="G209" s="56">
        <f>COUNTIF($G$8:$G$154,"SI")</f>
        <v>46</v>
      </c>
      <c r="H209" s="57">
        <f>(G209*100%)/$G$213</f>
        <v>0.54117647058823526</v>
      </c>
    </row>
    <row r="210" spans="1:8" ht="36" hidden="1" customHeight="1">
      <c r="A210" s="52" t="s">
        <v>7</v>
      </c>
      <c r="B210" s="53">
        <f>I32</f>
        <v>0.56666666666666665</v>
      </c>
      <c r="C210" s="54" t="str">
        <f>CONCATENATE(J32," 2- ",J33," 3- ",J34," 4- ",J35," 5- ",J36," 6- ",J37," 7- ",J39," 8- ",J40," 9- ",J41," 10- ",J42," 11- ",J43," 12- ",J44," 13- ",J45," 14- ",J46," 15- ",J47," 16- ",J48," 17- ",J49," 18- ",J50," 19- ",J51," 20- ",J52)</f>
        <v xml:space="preserve">La misión no coincide con la del decreto 437 del 25 de septiembre de 2020 2- Las funciones no coinciden con la del decreto 437 del 25 de septiembre de 2020 3- Se evidenciaron procedimientos desactualizados 4-  5-  6-  7-  8- No se evidencio el directorio completo ni el enlace con el Sistema de Información de Empleo Público – SIGEP, para cumplir con este ítem además debe estar actualizado 9-  10-  11-  12-  13-  14-  15-  16-  17-  18-  19-  20- </v>
      </c>
      <c r="E210" s="55" t="s">
        <v>405</v>
      </c>
      <c r="F210" s="55"/>
      <c r="G210" s="56">
        <f>COUNTIF($G$8:$G$154,"NO")</f>
        <v>25</v>
      </c>
      <c r="H210" s="57">
        <f t="shared" ref="H210:H212" si="6">(G210*100%)/$G$213</f>
        <v>0.29411764705882354</v>
      </c>
    </row>
    <row r="211" spans="1:8" ht="36" hidden="1" customHeight="1">
      <c r="A211" s="52" t="s">
        <v>6</v>
      </c>
      <c r="B211" s="53">
        <f>I54</f>
        <v>0.5</v>
      </c>
      <c r="C211" s="54" t="str">
        <f>CONCATENATE(J54," 2- ",J62," 3- ",J63," 4- ",J65)</f>
        <v xml:space="preserve"> 2- En el enlace relacionado se evidencia vigencias anteriores 3-  4- </v>
      </c>
      <c r="E211" s="55" t="s">
        <v>430</v>
      </c>
      <c r="F211" s="55"/>
      <c r="G211" s="56">
        <f>COUNTIF($G$8:$G$154,"PARCIAL")</f>
        <v>11</v>
      </c>
      <c r="H211" s="57">
        <f t="shared" si="6"/>
        <v>0.12941176470588237</v>
      </c>
    </row>
    <row r="212" spans="1:8" ht="36" hidden="1" customHeight="1">
      <c r="A212" s="52" t="s">
        <v>5</v>
      </c>
      <c r="B212" s="53">
        <f>I83</f>
        <v>0.5</v>
      </c>
      <c r="C212" s="54" t="str">
        <f>CONCATENATE(" 1- ",J83)</f>
        <v xml:space="preserve"> 1- Se evidenciaron programas con vigencias 2019 y 2013</v>
      </c>
      <c r="E212" s="55" t="s">
        <v>431</v>
      </c>
      <c r="F212" s="55"/>
      <c r="G212" s="56">
        <f>COUNTIF($G$8:$G$154,"NO APLICA")</f>
        <v>3</v>
      </c>
      <c r="H212" s="57">
        <f t="shared" si="6"/>
        <v>3.5294117647058823E-2</v>
      </c>
    </row>
    <row r="213" spans="1:8" ht="36" hidden="1" customHeight="1">
      <c r="A213" s="52" t="s">
        <v>4</v>
      </c>
      <c r="B213" s="53">
        <f>I90</f>
        <v>0.16666666666666666</v>
      </c>
      <c r="C213" s="54" t="str">
        <f>CONCATENATE(J90," 2- ",J92," 3- ",J93," 4- ",J94," 5- ",J95," 6- ",J96," 7- ",J97," 8- ",J101)</f>
        <v xml:space="preserve"> 2-  3- No se observo informe de rendición de cuentas 4-  5-  6-  7-  8- </v>
      </c>
      <c r="E213" s="58">
        <v>87</v>
      </c>
      <c r="F213" s="26"/>
      <c r="G213" s="59">
        <f>SUM(G209:G212)</f>
        <v>85</v>
      </c>
      <c r="H213" s="60"/>
    </row>
    <row r="214" spans="1:8" ht="36" hidden="1" customHeight="1">
      <c r="A214" s="52" t="s">
        <v>3</v>
      </c>
      <c r="B214" s="53">
        <f>I107</f>
        <v>0.83333333333333337</v>
      </c>
      <c r="C214" s="54" t="str">
        <f>CONCATENATE(J107," 2- ",J108," 3- ",J110)</f>
        <v xml:space="preserve"> 2-  3- En el enlace relacionado se observa el de la videncia 2020 y no esta vinculad al SECOP</v>
      </c>
      <c r="E214" s="61"/>
      <c r="F214" s="61"/>
      <c r="G214" s="59">
        <f>E213-G213</f>
        <v>2</v>
      </c>
      <c r="H214" s="60"/>
    </row>
    <row r="215" spans="1:8" ht="36" hidden="1" customHeight="1">
      <c r="A215" s="52" t="s">
        <v>2</v>
      </c>
      <c r="B215" s="53">
        <f>I111</f>
        <v>0.5</v>
      </c>
      <c r="C215" s="54" t="str">
        <f>CONCATENATE(J111," 2- ",J112," 3- ",J113," 4- ",J114," 5- ",J115)</f>
        <v xml:space="preserve">El enlace al Sistema Único de Información de Trámites - SUIT no funciona - presenta un error 2-  3-  4-  5- </v>
      </c>
      <c r="E215" s="62">
        <v>1</v>
      </c>
      <c r="G215" s="63"/>
    </row>
    <row r="216" spans="1:8" ht="36" hidden="1" customHeight="1">
      <c r="A216" s="52" t="s">
        <v>1</v>
      </c>
      <c r="B216" s="53">
        <f>I116</f>
        <v>0.80555555555555558</v>
      </c>
      <c r="C216" s="54" t="str">
        <f>CONCATENATE(J117," 2- ",J120," 3- ",J121," - ",J122," 4- ",J123," - ",J124," 5- ",J125," 6- ",J126," 10- ",J127," 7- ",J130," 3- ",J131," 8- ",J132," 9- ",J133," 10- ",J134," 11- ",J135," 12- ",J136," 13- ",J137," 14- ",J139," 15- ",J140," 16- ",J141," 17- ",J142," 18- ",J143," 19- ",J146," 20- ",J147," 21- ",J148," 22- ",J149," 23- ",J150," 24- ",J151," 25- ",J152," 26- ",J153," 27- ",J154)</f>
        <v xml:space="preserve">No se obrseva la  publicación de los datos en el portal  de datos abiertos, ya que pide usuario y contraseña 2-  3-  -  4-  -  5-  6-  10- No se obrseva la  publicación de los datos en el portal  de datos abiertos, ya que pide usuario y contraseña 7-  3-  8-  9-  10-  11-  12-  13-  14-  15-  16-  17-  18- No se obrseva la  publicación de los datos en el portal  de datos abiertos, ya que pide usuario y contraseña 19-  20-  21-  22-  23-  24-  25-  26-  27- </v>
      </c>
      <c r="E216" s="62">
        <f>B217</f>
        <v>0.49691358024691357</v>
      </c>
      <c r="F216" s="64"/>
      <c r="G216" s="65">
        <f>E215-E216</f>
        <v>0.50308641975308643</v>
      </c>
    </row>
    <row r="217" spans="1:8" ht="15.75" hidden="1">
      <c r="A217" s="66" t="s">
        <v>0</v>
      </c>
      <c r="B217" s="67">
        <f>AVERAGE(B208:B216)</f>
        <v>0.49691358024691357</v>
      </c>
      <c r="C217" s="67"/>
    </row>
  </sheetData>
  <sheetProtection algorithmName="SHA-512" hashValue="IST1q/c6oAV5EpBbMQPS2HZyXwjgqchDPeygu1rFm2hUZz1aGCTQk4BWoQ+oaEdprzP6vp8DOPM0vMiCHX5RRQ==" saltValue="e3cyxuQteWoOzpgvpJpr0A==" spinCount="100000" sheet="1" objects="1" scenarios="1"/>
  <mergeCells count="127">
    <mergeCell ref="A1:J1"/>
    <mergeCell ref="A5:C5"/>
    <mergeCell ref="G5:I5"/>
    <mergeCell ref="J5:J6"/>
    <mergeCell ref="A7:A21"/>
    <mergeCell ref="B8:B12"/>
    <mergeCell ref="E8:E12"/>
    <mergeCell ref="I8:I16"/>
    <mergeCell ref="J8:J16"/>
    <mergeCell ref="A22:A31"/>
    <mergeCell ref="B22:B23"/>
    <mergeCell ref="E22:E23"/>
    <mergeCell ref="I22:I31"/>
    <mergeCell ref="L22:L31"/>
    <mergeCell ref="M22:M31"/>
    <mergeCell ref="L8:L16"/>
    <mergeCell ref="M8:M16"/>
    <mergeCell ref="B13:B16"/>
    <mergeCell ref="E13:E16"/>
    <mergeCell ref="B17:B20"/>
    <mergeCell ref="E17:E20"/>
    <mergeCell ref="K8:K16"/>
    <mergeCell ref="L54:L65"/>
    <mergeCell ref="M54:M65"/>
    <mergeCell ref="B62:B64"/>
    <mergeCell ref="E62:E64"/>
    <mergeCell ref="A32:A53"/>
    <mergeCell ref="I32:I52"/>
    <mergeCell ref="L32:L52"/>
    <mergeCell ref="M32:M52"/>
    <mergeCell ref="B35:B37"/>
    <mergeCell ref="E35:E37"/>
    <mergeCell ref="B39:B50"/>
    <mergeCell ref="E39:E50"/>
    <mergeCell ref="G40:G41"/>
    <mergeCell ref="H40:H41"/>
    <mergeCell ref="K40:K50"/>
    <mergeCell ref="J40:J50"/>
    <mergeCell ref="K62:K63"/>
    <mergeCell ref="J62:J63"/>
    <mergeCell ref="A66:A89"/>
    <mergeCell ref="B66:B73"/>
    <mergeCell ref="E66:E73"/>
    <mergeCell ref="B74:B82"/>
    <mergeCell ref="E74:E82"/>
    <mergeCell ref="J75:J82"/>
    <mergeCell ref="B85:B88"/>
    <mergeCell ref="E85:E88"/>
    <mergeCell ref="A54:A65"/>
    <mergeCell ref="B54:B61"/>
    <mergeCell ref="E54:E61"/>
    <mergeCell ref="I54:I65"/>
    <mergeCell ref="J90:J92"/>
    <mergeCell ref="L90:L101"/>
    <mergeCell ref="M90:M101"/>
    <mergeCell ref="B96:B97"/>
    <mergeCell ref="E96:E97"/>
    <mergeCell ref="B98:B100"/>
    <mergeCell ref="E98:E100"/>
    <mergeCell ref="A90:A106"/>
    <mergeCell ref="B90:B94"/>
    <mergeCell ref="E90:E94"/>
    <mergeCell ref="G90:G92"/>
    <mergeCell ref="H90:H92"/>
    <mergeCell ref="I90:I101"/>
    <mergeCell ref="B102:B106"/>
    <mergeCell ref="E102:E106"/>
    <mergeCell ref="K90:K92"/>
    <mergeCell ref="M107:M110"/>
    <mergeCell ref="A111:A115"/>
    <mergeCell ref="B111:B115"/>
    <mergeCell ref="E111:E115"/>
    <mergeCell ref="G111:G112"/>
    <mergeCell ref="H111:H112"/>
    <mergeCell ref="I111:I115"/>
    <mergeCell ref="K111:K115"/>
    <mergeCell ref="J111:J115"/>
    <mergeCell ref="K107:K108"/>
    <mergeCell ref="J107:J108"/>
    <mergeCell ref="L111:L115"/>
    <mergeCell ref="M111:M115"/>
    <mergeCell ref="J117:J126"/>
    <mergeCell ref="K117:K126"/>
    <mergeCell ref="L117:L126"/>
    <mergeCell ref="B157:B158"/>
    <mergeCell ref="E157:E158"/>
    <mergeCell ref="B159:B160"/>
    <mergeCell ref="E159:E160"/>
    <mergeCell ref="A107:A110"/>
    <mergeCell ref="I107:I110"/>
    <mergeCell ref="L107:L110"/>
    <mergeCell ref="M117:M126"/>
    <mergeCell ref="B127:B142"/>
    <mergeCell ref="E127:E142"/>
    <mergeCell ref="G127:G128"/>
    <mergeCell ref="H127:H128"/>
    <mergeCell ref="J127:J142"/>
    <mergeCell ref="K127:K142"/>
    <mergeCell ref="L127:L142"/>
    <mergeCell ref="B155:B156"/>
    <mergeCell ref="E155:E156"/>
    <mergeCell ref="M127:M142"/>
    <mergeCell ref="B143:B154"/>
    <mergeCell ref="E143:E154"/>
    <mergeCell ref="G143:G144"/>
    <mergeCell ref="H143:H144"/>
    <mergeCell ref="J143:J154"/>
    <mergeCell ref="K143:K154"/>
    <mergeCell ref="L143:L154"/>
    <mergeCell ref="M143:M154"/>
    <mergeCell ref="I116:I154"/>
    <mergeCell ref="B117:B126"/>
    <mergeCell ref="E117:E126"/>
    <mergeCell ref="G117:G118"/>
    <mergeCell ref="H117:H118"/>
    <mergeCell ref="A198:A199"/>
    <mergeCell ref="A200:A204"/>
    <mergeCell ref="B200:B204"/>
    <mergeCell ref="B161:B162"/>
    <mergeCell ref="E161:E162"/>
    <mergeCell ref="B164:B169"/>
    <mergeCell ref="E164:E169"/>
    <mergeCell ref="A170:A197"/>
    <mergeCell ref="B171:B197"/>
    <mergeCell ref="E171:E174"/>
    <mergeCell ref="E176:E197"/>
    <mergeCell ref="A116:A169"/>
  </mergeCells>
  <hyperlinks>
    <hyperlink ref="K22" r:id="rId1" display="http://www.cundinamarca.gov.co/Home/SecretariasEntidades.gc/Secretariageneral/SecreGralDespliegue/asgestiondocumental/registros-de-activos-de-informacion/index_x000a__x000a_"/>
    <hyperlink ref="K23" r:id="rId2"/>
    <hyperlink ref="K26" r:id="rId3"/>
    <hyperlink ref="K25" r:id="rId4"/>
    <hyperlink ref="K111" r:id="rId5"/>
    <hyperlink ref="K117" r:id="rId6"/>
    <hyperlink ref="K127" r:id="rId7"/>
    <hyperlink ref="K143" r:id="rId8"/>
    <hyperlink ref="K28" r:id="rId9"/>
    <hyperlink ref="K30" r:id="rId10"/>
    <hyperlink ref="K107" r:id="rId11"/>
    <hyperlink ref="K90" r:id="rId12"/>
    <hyperlink ref="K35" r:id="rId13"/>
    <hyperlink ref="K38" r:id="rId14"/>
    <hyperlink ref="K39" r:id="rId15"/>
    <hyperlink ref="K40" r:id="rId16"/>
    <hyperlink ref="K32" r:id="rId17"/>
    <hyperlink ref="K33" r:id="rId18"/>
    <hyperlink ref="K34" r:id="rId19"/>
    <hyperlink ref="K110" r:id="rId20"/>
    <hyperlink ref="K83" r:id="rId21"/>
    <hyperlink ref="K62" r:id="rId22"/>
  </hyperlinks>
  <pageMargins left="0.7" right="0.7" top="0.75" bottom="0.75" header="0.51180555555555496" footer="0.51180555555555496"/>
  <pageSetup firstPageNumber="0" orientation="portrait" horizontalDpi="300" verticalDpi="300" r:id="rId23"/>
  <tableParts count="1">
    <tablePart r:id="rId24"/>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Lista!$A$1:$A$4</xm:f>
          </x14:formula1>
          <xm:sqref>G8:G154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28</vt:i4>
      </vt:variant>
    </vt:vector>
  </HeadingPairs>
  <TitlesOfParts>
    <vt:vector size="28" baseType="lpstr">
      <vt:lpstr>Lista</vt:lpstr>
      <vt:lpstr>Ranking</vt:lpstr>
      <vt:lpstr>S. Mujer</vt:lpstr>
      <vt:lpstr>S. UAEGRD</vt:lpstr>
      <vt:lpstr>S. Habitat</vt:lpstr>
      <vt:lpstr>S. Felicidad</vt:lpstr>
      <vt:lpstr>S. Juridica</vt:lpstr>
      <vt:lpstr>S. Integración</vt:lpstr>
      <vt:lpstr>S. General</vt:lpstr>
      <vt:lpstr>S. TIC</vt:lpstr>
      <vt:lpstr>S. Minas</vt:lpstr>
      <vt:lpstr>S. Función</vt:lpstr>
      <vt:lpstr>S. Desarrollo</vt:lpstr>
      <vt:lpstr>S. Asuntos</vt:lpstr>
      <vt:lpstr>S. Competitividad</vt:lpstr>
      <vt:lpstr>S. Ciencia</vt:lpstr>
      <vt:lpstr>S. Ambiente</vt:lpstr>
      <vt:lpstr>S. Agricultura</vt:lpstr>
      <vt:lpstr>S. Transporte</vt:lpstr>
      <vt:lpstr>S. Salud</vt:lpstr>
      <vt:lpstr>S. Planeación</vt:lpstr>
      <vt:lpstr>S. Hacienda</vt:lpstr>
      <vt:lpstr>S. Educación</vt:lpstr>
      <vt:lpstr>S. Prensa</vt:lpstr>
      <vt:lpstr>Jefatura</vt:lpstr>
      <vt:lpstr>S. Privada</vt:lpstr>
      <vt:lpstr>OCID</vt:lpstr>
      <vt:lpstr>S. Gobierno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Yuly A. Huertas A.</dc:creator>
  <cp:lastModifiedBy>Diana Marcela</cp:lastModifiedBy>
  <dcterms:created xsi:type="dcterms:W3CDTF">2021-06-01T17:07:24Z</dcterms:created>
  <dcterms:modified xsi:type="dcterms:W3CDTF">2021-11-10T15:55:40Z</dcterms:modified>
</cp:coreProperties>
</file>