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730" windowHeight="11760" tabRatio="786"/>
  </bookViews>
  <sheets>
    <sheet name="Gestión de Riesgos" sheetId="2" r:id="rId1"/>
    <sheet name="Mapa de Riesgos" sheetId="12" r:id="rId2"/>
    <sheet name="Matriz de coherencia Riesgos" sheetId="13" r:id="rId3"/>
    <sheet name="Riesgos-Delitos" sheetId="14" r:id="rId4"/>
    <sheet name="Racionalización de Tramites" sheetId="7" r:id="rId5"/>
    <sheet name="Racionalización Consolidado" sheetId="10" r:id="rId6"/>
    <sheet name="Rendición de Cuentas" sheetId="1" r:id="rId7"/>
    <sheet name="Atención al Ciudadano" sheetId="3" r:id="rId8"/>
    <sheet name="Tranparencia y Acceso a Inf. " sheetId="4" r:id="rId9"/>
  </sheets>
  <externalReferences>
    <externalReference r:id="rId10"/>
    <externalReference r:id="rId11"/>
    <externalReference r:id="rId12"/>
    <externalReference r:id="rId13"/>
  </externalReferences>
  <definedNames>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Causafactor3" localSheetId="1">'[1]Explicación de los campos'!$B$2:$B$9</definedName>
    <definedName name="Causafactor3" localSheetId="2">'[4]Explicación de los campos'!$B$2:$B$9</definedName>
    <definedName name="Causafactor3">'[2]Explicación de los campos'!$B$2:$B$9</definedName>
    <definedName name="ControlTipo" localSheetId="1">[1]Hoja2!$AI$3:$AI$6</definedName>
    <definedName name="ControlTipo" localSheetId="2">[4]Hoja2!$AI$3:$AI$6</definedName>
    <definedName name="ControlTipo">[2]Hoja2!$AI$3:$AI$6</definedName>
    <definedName name="Departamentos">#REF!</definedName>
    <definedName name="Fuentes">#REF!</definedName>
    <definedName name="Indicadores">#REF!</definedName>
    <definedName name="Objetivos">OFFSET(#REF!,0,0,COUNTA(#REF!)-1,1)</definedName>
    <definedName name="Posibilidad" localSheetId="1">[1]Hoja2!$H$3:$H$7</definedName>
    <definedName name="Posibilidad" localSheetId="2">[4]Hoja2!$H$3:$H$7</definedName>
    <definedName name="Posibilidad">[2]Hoja2!$H$3:$H$7</definedName>
    <definedName name="RiesgoClase3" localSheetId="1">'[1]Explicación de los campos'!$G$2:$G$8</definedName>
    <definedName name="RiesgoClase3" localSheetId="2">'[4]Explicación de los campos'!$G$2:$G$8</definedName>
    <definedName name="RiesgoClase3">'[2]Explicación de los campos'!$G$2:$G$8</definedName>
    <definedName name="SiNo" localSheetId="1">[1]Hoja2!$AK$3:$AK$4</definedName>
    <definedName name="SiNo" localSheetId="2">[4]Hoja2!$AK$3:$AK$4</definedName>
    <definedName name="SiNo">[2]Hoja2!$AK$3:$AK$4</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12"/>
  <c r="AD10"/>
  <c r="AE10" s="1"/>
  <c r="AL10"/>
  <c r="AN10"/>
  <c r="AP10"/>
  <c r="AR10"/>
  <c r="AT10"/>
  <c r="AV10"/>
  <c r="AX10"/>
  <c r="AY10"/>
  <c r="AZ10"/>
  <c r="BD10"/>
  <c r="BE10" s="1"/>
  <c r="AL16"/>
  <c r="AY16" s="1"/>
  <c r="AN16"/>
  <c r="AP16"/>
  <c r="AR16"/>
  <c r="AT16"/>
  <c r="AV16"/>
  <c r="AX16"/>
  <c r="BF16"/>
  <c r="BJ16" s="1"/>
  <c r="BH16"/>
  <c r="AL19"/>
  <c r="AY19" s="1"/>
  <c r="AN19"/>
  <c r="AP19"/>
  <c r="AR19"/>
  <c r="AT19"/>
  <c r="AV19"/>
  <c r="AX19"/>
  <c r="BF19"/>
  <c r="BJ19" s="1"/>
  <c r="BH19"/>
  <c r="AL20"/>
  <c r="AN20"/>
  <c r="AY20" s="1"/>
  <c r="AP20"/>
  <c r="AR20"/>
  <c r="AT20"/>
  <c r="AV20"/>
  <c r="AX20"/>
  <c r="BF20"/>
  <c r="BH20"/>
  <c r="BJ20"/>
  <c r="AL21"/>
  <c r="AN21"/>
  <c r="AP21"/>
  <c r="AR21"/>
  <c r="AT21"/>
  <c r="AV21"/>
  <c r="AX21"/>
  <c r="AY21"/>
  <c r="BF21"/>
  <c r="BH21"/>
  <c r="BJ21"/>
  <c r="AL24"/>
  <c r="AY24" s="1"/>
  <c r="AN24"/>
  <c r="AP24"/>
  <c r="AR24"/>
  <c r="AT24"/>
  <c r="AV24"/>
  <c r="AX24"/>
  <c r="BF24"/>
  <c r="BJ24" s="1"/>
  <c r="BH24"/>
  <c r="AL27"/>
  <c r="AN27"/>
  <c r="AP27"/>
  <c r="AR27"/>
  <c r="AT27"/>
  <c r="AV27"/>
  <c r="AX27"/>
  <c r="BF27"/>
  <c r="BH27"/>
  <c r="AL31"/>
  <c r="AN31"/>
  <c r="AP31"/>
  <c r="AR31"/>
  <c r="AT31"/>
  <c r="AV31"/>
  <c r="AX31"/>
  <c r="BF31"/>
  <c r="BH31"/>
  <c r="BJ31"/>
  <c r="AL32"/>
  <c r="AN32"/>
  <c r="AP32"/>
  <c r="AR32"/>
  <c r="AT32"/>
  <c r="AV32"/>
  <c r="AX32"/>
  <c r="AY32"/>
  <c r="BF32"/>
  <c r="BH32"/>
  <c r="BJ32"/>
  <c r="AX33"/>
  <c r="AY33" s="1"/>
  <c r="BF33"/>
  <c r="BH33"/>
  <c r="BJ33" s="1"/>
  <c r="AL34"/>
  <c r="AN34"/>
  <c r="AP34"/>
  <c r="AY34" s="1"/>
  <c r="AR34"/>
  <c r="AT34"/>
  <c r="AV34"/>
  <c r="AX34"/>
  <c r="BF34"/>
  <c r="BH34"/>
  <c r="BJ34"/>
  <c r="AL35"/>
  <c r="AN35"/>
  <c r="AP35"/>
  <c r="AR35"/>
  <c r="AT35"/>
  <c r="AV35"/>
  <c r="AX35"/>
  <c r="AY35"/>
  <c r="BF35"/>
  <c r="BJ35" s="1"/>
  <c r="BH35"/>
  <c r="AL36"/>
  <c r="AN36"/>
  <c r="AP36"/>
  <c r="AR36"/>
  <c r="AT36"/>
  <c r="AV36"/>
  <c r="AX36"/>
  <c r="BF36"/>
  <c r="BH36"/>
  <c r="K37"/>
  <c r="AD37"/>
  <c r="AE37" s="1"/>
  <c r="AL37"/>
  <c r="AY37" s="1"/>
  <c r="AN37"/>
  <c r="AP37"/>
  <c r="AR37"/>
  <c r="AT37"/>
  <c r="AV37"/>
  <c r="AX37"/>
  <c r="AZ37"/>
  <c r="BD37"/>
  <c r="BE37" s="1"/>
  <c r="AL39"/>
  <c r="AN39"/>
  <c r="AP39"/>
  <c r="AR39"/>
  <c r="AT39"/>
  <c r="AV39"/>
  <c r="AX39"/>
  <c r="AY39"/>
  <c r="BF39"/>
  <c r="BJ39" s="1"/>
  <c r="BH39"/>
  <c r="AL41"/>
  <c r="AN41"/>
  <c r="AP41"/>
  <c r="AR41"/>
  <c r="AT41"/>
  <c r="AV41"/>
  <c r="AX41"/>
  <c r="BF41"/>
  <c r="BH41"/>
  <c r="AL46"/>
  <c r="AN46"/>
  <c r="AP46"/>
  <c r="AR46"/>
  <c r="AT46"/>
  <c r="AV46"/>
  <c r="AX46"/>
  <c r="BF46"/>
  <c r="BH46"/>
  <c r="BJ46" s="1"/>
  <c r="AL50"/>
  <c r="AN50"/>
  <c r="AP50"/>
  <c r="AY50" s="1"/>
  <c r="AR50"/>
  <c r="AT50"/>
  <c r="AV50"/>
  <c r="AX50"/>
  <c r="BF50"/>
  <c r="BH50"/>
  <c r="BJ50"/>
  <c r="AL51"/>
  <c r="AN51"/>
  <c r="AP51"/>
  <c r="AR51"/>
  <c r="AT51"/>
  <c r="AV51"/>
  <c r="AX51"/>
  <c r="AY51"/>
  <c r="BF51"/>
  <c r="BJ52" s="1"/>
  <c r="BH52"/>
  <c r="AL53"/>
  <c r="AN53"/>
  <c r="AP53"/>
  <c r="AR53"/>
  <c r="AT53"/>
  <c r="AV53"/>
  <c r="AX53"/>
  <c r="BF53"/>
  <c r="BH53"/>
  <c r="AL54"/>
  <c r="AN54"/>
  <c r="AP54"/>
  <c r="AR54"/>
  <c r="AT54"/>
  <c r="AV54"/>
  <c r="AX54"/>
  <c r="BF54"/>
  <c r="BH54"/>
  <c r="BJ54" s="1"/>
  <c r="AL55"/>
  <c r="AN55"/>
  <c r="AP55"/>
  <c r="AY55" s="1"/>
  <c r="AR55"/>
  <c r="AT55"/>
  <c r="AV55"/>
  <c r="AX55"/>
  <c r="BF55"/>
  <c r="BH55"/>
  <c r="BJ55"/>
  <c r="AL56"/>
  <c r="AN56"/>
  <c r="AP56"/>
  <c r="AR56"/>
  <c r="AT56"/>
  <c r="AV56"/>
  <c r="AX56"/>
  <c r="AY56"/>
  <c r="BF56"/>
  <c r="BJ56" s="1"/>
  <c r="BH56"/>
  <c r="AL57"/>
  <c r="AN57"/>
  <c r="AP57"/>
  <c r="AR57"/>
  <c r="AT57"/>
  <c r="AV57"/>
  <c r="AX57"/>
  <c r="BF57"/>
  <c r="BH57"/>
  <c r="AL58"/>
  <c r="AN58"/>
  <c r="AP58"/>
  <c r="AR58"/>
  <c r="AT58"/>
  <c r="AV58"/>
  <c r="AX58"/>
  <c r="BF58"/>
  <c r="BH58"/>
  <c r="BJ58" s="1"/>
  <c r="AL59"/>
  <c r="AN59"/>
  <c r="AP59"/>
  <c r="AY59" s="1"/>
  <c r="AR59"/>
  <c r="AT59"/>
  <c r="AV59"/>
  <c r="AX59"/>
  <c r="BF59"/>
  <c r="BH59"/>
  <c r="BJ59"/>
  <c r="K60"/>
  <c r="AD60"/>
  <c r="AE60" s="1"/>
  <c r="BH60" s="1"/>
  <c r="BI60" s="1"/>
  <c r="AF60"/>
  <c r="AL60"/>
  <c r="AN60"/>
  <c r="AP60"/>
  <c r="AR60"/>
  <c r="AT60"/>
  <c r="AV60"/>
  <c r="AX60"/>
  <c r="AZ60"/>
  <c r="BD60"/>
  <c r="BE60"/>
  <c r="AL63"/>
  <c r="AN63"/>
  <c r="AP63"/>
  <c r="AR63"/>
  <c r="AT63"/>
  <c r="AV63"/>
  <c r="AX63"/>
  <c r="BF63"/>
  <c r="BH63"/>
  <c r="BJ63" s="1"/>
  <c r="AL64"/>
  <c r="AN64"/>
  <c r="AP64"/>
  <c r="AY64" s="1"/>
  <c r="AR64"/>
  <c r="AT64"/>
  <c r="AV64"/>
  <c r="AX64"/>
  <c r="BF64"/>
  <c r="BH64"/>
  <c r="BJ64"/>
  <c r="AL66"/>
  <c r="AN66"/>
  <c r="AP66"/>
  <c r="AR66"/>
  <c r="AT66"/>
  <c r="AV66"/>
  <c r="AX66"/>
  <c r="AY66"/>
  <c r="BF66"/>
  <c r="BJ66" s="1"/>
  <c r="BH66"/>
  <c r="AN67"/>
  <c r="AP67"/>
  <c r="AR67"/>
  <c r="AT67"/>
  <c r="AV67"/>
  <c r="AX67"/>
  <c r="AL68"/>
  <c r="AN68"/>
  <c r="AP68"/>
  <c r="AY68" s="1"/>
  <c r="AR68"/>
  <c r="AT68"/>
  <c r="AV68"/>
  <c r="AX68"/>
  <c r="BF68"/>
  <c r="BH68"/>
  <c r="BJ68"/>
  <c r="AL69"/>
  <c r="AN69"/>
  <c r="AP69"/>
  <c r="AR69"/>
  <c r="AT69"/>
  <c r="AV69"/>
  <c r="AX69"/>
  <c r="AY69"/>
  <c r="BF69"/>
  <c r="BJ69" s="1"/>
  <c r="BH69"/>
  <c r="AL70"/>
  <c r="AN70"/>
  <c r="AP70"/>
  <c r="AR70"/>
  <c r="AT70"/>
  <c r="AV70"/>
  <c r="AX70"/>
  <c r="BF70"/>
  <c r="BH70"/>
  <c r="AL71"/>
  <c r="AY71" s="1"/>
  <c r="AN71"/>
  <c r="AP71"/>
  <c r="AR71"/>
  <c r="AT71"/>
  <c r="AV71"/>
  <c r="AX71"/>
  <c r="BF71"/>
  <c r="BH71"/>
  <c r="BJ71" s="1"/>
  <c r="AL72"/>
  <c r="AN72"/>
  <c r="AP72"/>
  <c r="AY72" s="1"/>
  <c r="AR72"/>
  <c r="AT72"/>
  <c r="AV72"/>
  <c r="AX72"/>
  <c r="BF72"/>
  <c r="BH72"/>
  <c r="BJ72"/>
  <c r="AL73"/>
  <c r="AN73"/>
  <c r="AP73"/>
  <c r="AR73"/>
  <c r="AT73"/>
  <c r="AV73"/>
  <c r="AX73"/>
  <c r="AY73"/>
  <c r="BF73"/>
  <c r="BJ73" s="1"/>
  <c r="BH73"/>
  <c r="AL74"/>
  <c r="AN74"/>
  <c r="AP74"/>
  <c r="AR74"/>
  <c r="AT74"/>
  <c r="AV74"/>
  <c r="AX74"/>
  <c r="BF74"/>
  <c r="BH74"/>
  <c r="AL75"/>
  <c r="AY75" s="1"/>
  <c r="AN75"/>
  <c r="AP75"/>
  <c r="AR75"/>
  <c r="AT75"/>
  <c r="AV75"/>
  <c r="AX75"/>
  <c r="BF75"/>
  <c r="BH75"/>
  <c r="BJ75" s="1"/>
  <c r="K76"/>
  <c r="AD76"/>
  <c r="AE76"/>
  <c r="AG76" s="1"/>
  <c r="AH76" s="1"/>
  <c r="AL76"/>
  <c r="AN76"/>
  <c r="AP76"/>
  <c r="AR76"/>
  <c r="AT76"/>
  <c r="AV76"/>
  <c r="AX76"/>
  <c r="AZ76"/>
  <c r="BD76"/>
  <c r="BE76"/>
  <c r="AL78"/>
  <c r="AN78"/>
  <c r="AP78"/>
  <c r="AR78"/>
  <c r="AT78"/>
  <c r="AV78"/>
  <c r="AX78"/>
  <c r="BF78"/>
  <c r="BH78"/>
  <c r="AL79"/>
  <c r="AY79" s="1"/>
  <c r="AN79"/>
  <c r="AP79"/>
  <c r="AR79"/>
  <c r="AT79"/>
  <c r="AV79"/>
  <c r="AX79"/>
  <c r="BF79"/>
  <c r="BH79"/>
  <c r="BJ79" s="1"/>
  <c r="AL80"/>
  <c r="AN80"/>
  <c r="AP80"/>
  <c r="AY80" s="1"/>
  <c r="AR80"/>
  <c r="AT80"/>
  <c r="AV80"/>
  <c r="AX80"/>
  <c r="BF80"/>
  <c r="BH80"/>
  <c r="BJ80"/>
  <c r="AL81"/>
  <c r="AN81"/>
  <c r="AP81"/>
  <c r="AR81"/>
  <c r="AT81"/>
  <c r="AV81"/>
  <c r="AX81"/>
  <c r="AY81"/>
  <c r="BF81"/>
  <c r="BJ81" s="1"/>
  <c r="BH81"/>
  <c r="AL82"/>
  <c r="AN82"/>
  <c r="AP82"/>
  <c r="AR82"/>
  <c r="AT82"/>
  <c r="AV82"/>
  <c r="AX82"/>
  <c r="BF82"/>
  <c r="BH82"/>
  <c r="AX83"/>
  <c r="AY83"/>
  <c r="BF83"/>
  <c r="BJ83" s="1"/>
  <c r="BH83"/>
  <c r="AL84"/>
  <c r="AN84"/>
  <c r="AP84"/>
  <c r="AR84"/>
  <c r="AT84"/>
  <c r="AV84"/>
  <c r="AX84"/>
  <c r="BF84"/>
  <c r="BH84"/>
  <c r="AL85"/>
  <c r="AN85"/>
  <c r="AP85"/>
  <c r="AR85"/>
  <c r="AT85"/>
  <c r="AV85"/>
  <c r="AX85"/>
  <c r="BF85"/>
  <c r="BH85"/>
  <c r="BJ85" s="1"/>
  <c r="AL86"/>
  <c r="AN86"/>
  <c r="AP86"/>
  <c r="AY86" s="1"/>
  <c r="AR86"/>
  <c r="AT86"/>
  <c r="AV86"/>
  <c r="AX86"/>
  <c r="BF86"/>
  <c r="BH86"/>
  <c r="BJ86"/>
  <c r="AL87"/>
  <c r="AN87"/>
  <c r="AP87"/>
  <c r="AR87"/>
  <c r="AT87"/>
  <c r="AV87"/>
  <c r="AX87"/>
  <c r="AY87"/>
  <c r="BF87"/>
  <c r="BJ87" s="1"/>
  <c r="BH87"/>
  <c r="AL88"/>
  <c r="AN88"/>
  <c r="AP88"/>
  <c r="AR88"/>
  <c r="AT88"/>
  <c r="AV88"/>
  <c r="AX88"/>
  <c r="BF88"/>
  <c r="BH88"/>
  <c r="K89"/>
  <c r="AD89"/>
  <c r="AE89"/>
  <c r="AL89"/>
  <c r="AN89"/>
  <c r="AP89"/>
  <c r="AR89"/>
  <c r="AT89"/>
  <c r="AV89"/>
  <c r="AX89"/>
  <c r="AY89"/>
  <c r="AZ89"/>
  <c r="BD89"/>
  <c r="BE89" s="1"/>
  <c r="AL90"/>
  <c r="AY90" s="1"/>
  <c r="AN90"/>
  <c r="AP90"/>
  <c r="AR90"/>
  <c r="AT90"/>
  <c r="AV90"/>
  <c r="AX90"/>
  <c r="BF90"/>
  <c r="BJ90" s="1"/>
  <c r="BH90"/>
  <c r="AL92"/>
  <c r="AN92"/>
  <c r="AP92"/>
  <c r="AR92"/>
  <c r="AT92"/>
  <c r="AV92"/>
  <c r="AX92"/>
  <c r="BF92"/>
  <c r="BJ92" s="1"/>
  <c r="BH92"/>
  <c r="AL93"/>
  <c r="AN93"/>
  <c r="AP93"/>
  <c r="AR93"/>
  <c r="AT93"/>
  <c r="AV93"/>
  <c r="AX93"/>
  <c r="BF93"/>
  <c r="BH93"/>
  <c r="BJ93"/>
  <c r="AL94"/>
  <c r="AN94"/>
  <c r="AP94"/>
  <c r="AR94"/>
  <c r="AY94" s="1"/>
  <c r="AT94"/>
  <c r="AV94"/>
  <c r="AX94"/>
  <c r="BF94"/>
  <c r="BH94"/>
  <c r="BJ94"/>
  <c r="AX96"/>
  <c r="AY96" s="1"/>
  <c r="BF96"/>
  <c r="BH96"/>
  <c r="BJ96" s="1"/>
  <c r="AL97"/>
  <c r="AN97"/>
  <c r="AP97"/>
  <c r="AY97" s="1"/>
  <c r="AR97"/>
  <c r="AT97"/>
  <c r="AV97"/>
  <c r="AX97"/>
  <c r="BF97"/>
  <c r="BH97"/>
  <c r="BJ97"/>
  <c r="AL98"/>
  <c r="AN98"/>
  <c r="AP98"/>
  <c r="AR98"/>
  <c r="AT98"/>
  <c r="AV98"/>
  <c r="AX98"/>
  <c r="AY98"/>
  <c r="BF98"/>
  <c r="BJ98" s="1"/>
  <c r="BH98"/>
  <c r="AL99"/>
  <c r="AN99"/>
  <c r="AP99"/>
  <c r="AR99"/>
  <c r="AT99"/>
  <c r="AV99"/>
  <c r="AX99"/>
  <c r="BF99"/>
  <c r="BH99"/>
  <c r="AL100"/>
  <c r="AN100"/>
  <c r="AP100"/>
  <c r="AR100"/>
  <c r="AT100"/>
  <c r="AV100"/>
  <c r="AX100"/>
  <c r="BF100"/>
  <c r="BH100"/>
  <c r="BJ100" s="1"/>
  <c r="AL101"/>
  <c r="AN101"/>
  <c r="AP101"/>
  <c r="AY101" s="1"/>
  <c r="AR101"/>
  <c r="AT101"/>
  <c r="AV101"/>
  <c r="AX101"/>
  <c r="BF101"/>
  <c r="BH101"/>
  <c r="BJ101"/>
  <c r="AL102"/>
  <c r="AN102"/>
  <c r="AP102"/>
  <c r="AR102"/>
  <c r="AT102"/>
  <c r="AV102"/>
  <c r="AX102"/>
  <c r="AY102"/>
  <c r="BF102"/>
  <c r="BJ102" s="1"/>
  <c r="BH102"/>
  <c r="K103"/>
  <c r="AD103"/>
  <c r="AE103" s="1"/>
  <c r="AL103"/>
  <c r="AN103"/>
  <c r="AP103"/>
  <c r="AR103"/>
  <c r="AT103"/>
  <c r="AV103"/>
  <c r="AX103"/>
  <c r="AY103"/>
  <c r="AZ103"/>
  <c r="BD103"/>
  <c r="BE103"/>
  <c r="AL104"/>
  <c r="AN104"/>
  <c r="AP104"/>
  <c r="AR104"/>
  <c r="AT104"/>
  <c r="AV104"/>
  <c r="AX104"/>
  <c r="AY104"/>
  <c r="BF104"/>
  <c r="BH104"/>
  <c r="BJ104"/>
  <c r="AL105"/>
  <c r="AY105" s="1"/>
  <c r="AN105"/>
  <c r="AP105"/>
  <c r="AR105"/>
  <c r="AT105"/>
  <c r="AV105"/>
  <c r="AX105"/>
  <c r="BF105"/>
  <c r="BJ105" s="1"/>
  <c r="BH105"/>
  <c r="AL106"/>
  <c r="AN106"/>
  <c r="AP106"/>
  <c r="AR106"/>
  <c r="AT106"/>
  <c r="AV106"/>
  <c r="AX106"/>
  <c r="BF106"/>
  <c r="BJ106" s="1"/>
  <c r="BH106"/>
  <c r="AL107"/>
  <c r="AN107"/>
  <c r="AP107"/>
  <c r="AR107"/>
  <c r="AT107"/>
  <c r="AV107"/>
  <c r="AX107"/>
  <c r="BF107"/>
  <c r="BH107"/>
  <c r="BJ107"/>
  <c r="AL108"/>
  <c r="AN108"/>
  <c r="AP108"/>
  <c r="AR108"/>
  <c r="AT108"/>
  <c r="AV108"/>
  <c r="AX108"/>
  <c r="AY108"/>
  <c r="BF108"/>
  <c r="BH108"/>
  <c r="BJ108"/>
  <c r="AL109"/>
  <c r="AY109" s="1"/>
  <c r="AN109"/>
  <c r="AP109"/>
  <c r="AR109"/>
  <c r="AT109"/>
  <c r="AV109"/>
  <c r="AX109"/>
  <c r="BF109"/>
  <c r="BJ109" s="1"/>
  <c r="BH109"/>
  <c r="AL110"/>
  <c r="AN110"/>
  <c r="AP110"/>
  <c r="AR110"/>
  <c r="AT110"/>
  <c r="AV110"/>
  <c r="AX110"/>
  <c r="BF110"/>
  <c r="BJ110" s="1"/>
  <c r="BH110"/>
  <c r="AL111"/>
  <c r="AN111"/>
  <c r="AP111"/>
  <c r="AR111"/>
  <c r="AT111"/>
  <c r="AV111"/>
  <c r="AX111"/>
  <c r="BF111"/>
  <c r="BH111"/>
  <c r="BJ111"/>
  <c r="AL112"/>
  <c r="AN112"/>
  <c r="AP112"/>
  <c r="AR112"/>
  <c r="AT112"/>
  <c r="AV112"/>
  <c r="AX112"/>
  <c r="AY112"/>
  <c r="BF112"/>
  <c r="BH112"/>
  <c r="BJ112"/>
  <c r="AL113"/>
  <c r="AY113" s="1"/>
  <c r="AN113"/>
  <c r="AP113"/>
  <c r="AR113"/>
  <c r="AT113"/>
  <c r="AV113"/>
  <c r="AX113"/>
  <c r="BF113"/>
  <c r="BJ113" s="1"/>
  <c r="BH113"/>
  <c r="AL114"/>
  <c r="AN114"/>
  <c r="AP114"/>
  <c r="AR114"/>
  <c r="AT114"/>
  <c r="AV114"/>
  <c r="AX114"/>
  <c r="BF114"/>
  <c r="BJ114" s="1"/>
  <c r="BH114"/>
  <c r="AL115"/>
  <c r="AN115"/>
  <c r="AP115"/>
  <c r="AR115"/>
  <c r="AT115"/>
  <c r="AV115"/>
  <c r="AX115"/>
  <c r="BF115"/>
  <c r="BH115"/>
  <c r="BJ115"/>
  <c r="K116"/>
  <c r="AD116"/>
  <c r="AE116"/>
  <c r="AG116" s="1"/>
  <c r="AH116" s="1"/>
  <c r="AF116"/>
  <c r="AL116"/>
  <c r="AN116"/>
  <c r="AP116"/>
  <c r="AR116"/>
  <c r="AT116"/>
  <c r="AV116"/>
  <c r="AX116"/>
  <c r="AZ116"/>
  <c r="BD116"/>
  <c r="BE116"/>
  <c r="BH116"/>
  <c r="BI116" s="1"/>
  <c r="AL117"/>
  <c r="AN117"/>
  <c r="AP117"/>
  <c r="AR117"/>
  <c r="AT117"/>
  <c r="AV117"/>
  <c r="AX117"/>
  <c r="BF117"/>
  <c r="BH117"/>
  <c r="BJ117"/>
  <c r="AL118"/>
  <c r="AN118"/>
  <c r="AP118"/>
  <c r="AR118"/>
  <c r="AT118"/>
  <c r="AV118"/>
  <c r="AX118"/>
  <c r="BF118"/>
  <c r="BJ118" s="1"/>
  <c r="BH118"/>
  <c r="AL119"/>
  <c r="AN119"/>
  <c r="AP119"/>
  <c r="AR119"/>
  <c r="AT119"/>
  <c r="AV119"/>
  <c r="AX119"/>
  <c r="BF119"/>
  <c r="BH119"/>
  <c r="BJ119" s="1"/>
  <c r="AL120"/>
  <c r="AN120"/>
  <c r="AP120"/>
  <c r="AY120" s="1"/>
  <c r="AR120"/>
  <c r="AT120"/>
  <c r="AV120"/>
  <c r="AX120"/>
  <c r="BF120"/>
  <c r="BH120"/>
  <c r="BJ120"/>
  <c r="AL121"/>
  <c r="AN121"/>
  <c r="AP121"/>
  <c r="AR121"/>
  <c r="AT121"/>
  <c r="AV121"/>
  <c r="AX121"/>
  <c r="AY121"/>
  <c r="BF121"/>
  <c r="BJ121" s="1"/>
  <c r="BH121"/>
  <c r="AL122"/>
  <c r="AN122"/>
  <c r="AP122"/>
  <c r="AR122"/>
  <c r="AT122"/>
  <c r="AV122"/>
  <c r="AX122"/>
  <c r="BF122"/>
  <c r="BH122"/>
  <c r="AL123"/>
  <c r="AN123"/>
  <c r="AP123"/>
  <c r="AR123"/>
  <c r="AT123"/>
  <c r="AV123"/>
  <c r="AX123"/>
  <c r="BF123"/>
  <c r="BH123"/>
  <c r="BJ123" s="1"/>
  <c r="AL124"/>
  <c r="AN124"/>
  <c r="AP124"/>
  <c r="AY124" s="1"/>
  <c r="AR124"/>
  <c r="AT124"/>
  <c r="AV124"/>
  <c r="AX124"/>
  <c r="BF124"/>
  <c r="BH124"/>
  <c r="BJ124"/>
  <c r="AL125"/>
  <c r="AN125"/>
  <c r="AP125"/>
  <c r="AR125"/>
  <c r="AT125"/>
  <c r="AV125"/>
  <c r="AX125"/>
  <c r="AY125"/>
  <c r="BF125"/>
  <c r="BJ125" s="1"/>
  <c r="BH125"/>
  <c r="K126"/>
  <c r="AD126"/>
  <c r="AE126" s="1"/>
  <c r="AL126"/>
  <c r="AN126"/>
  <c r="AP126"/>
  <c r="AR126"/>
  <c r="AT126"/>
  <c r="AV126"/>
  <c r="AX126"/>
  <c r="AY126"/>
  <c r="AZ126"/>
  <c r="BD126"/>
  <c r="BE126"/>
  <c r="AL127"/>
  <c r="AN127"/>
  <c r="AP127"/>
  <c r="AR127"/>
  <c r="AT127"/>
  <c r="AV127"/>
  <c r="AX127"/>
  <c r="BF127"/>
  <c r="BJ127" s="1"/>
  <c r="BH127"/>
  <c r="AL128"/>
  <c r="AN128"/>
  <c r="AP128"/>
  <c r="AR128"/>
  <c r="AT128"/>
  <c r="AV128"/>
  <c r="AX128"/>
  <c r="BF128"/>
  <c r="BH128"/>
  <c r="BJ128"/>
  <c r="AL129"/>
  <c r="AN129"/>
  <c r="AP129"/>
  <c r="AR129"/>
  <c r="AT129"/>
  <c r="AV129"/>
  <c r="AX129"/>
  <c r="AY129"/>
  <c r="BF129"/>
  <c r="BH129"/>
  <c r="BJ129"/>
  <c r="AL130"/>
  <c r="AY130" s="1"/>
  <c r="AN130"/>
  <c r="AP130"/>
  <c r="AR130"/>
  <c r="AT130"/>
  <c r="AV130"/>
  <c r="AX130"/>
  <c r="BF130"/>
  <c r="BJ130" s="1"/>
  <c r="BH130"/>
  <c r="AL131"/>
  <c r="AN131"/>
  <c r="AP131"/>
  <c r="AR131"/>
  <c r="AT131"/>
  <c r="AV131"/>
  <c r="AX131"/>
  <c r="BF131"/>
  <c r="BJ131" s="1"/>
  <c r="BH131"/>
  <c r="AL132"/>
  <c r="AN132"/>
  <c r="AP132"/>
  <c r="AR132"/>
  <c r="AT132"/>
  <c r="AV132"/>
  <c r="AX132"/>
  <c r="BF132"/>
  <c r="BH132"/>
  <c r="BJ132"/>
  <c r="AL133"/>
  <c r="AN133"/>
  <c r="AP133"/>
  <c r="AR133"/>
  <c r="AT133"/>
  <c r="AV133"/>
  <c r="AX133"/>
  <c r="AY133"/>
  <c r="BF133"/>
  <c r="BH133"/>
  <c r="BJ133"/>
  <c r="AL134"/>
  <c r="AY134" s="1"/>
  <c r="AN134"/>
  <c r="AP134"/>
  <c r="AR134"/>
  <c r="AT134"/>
  <c r="AV134"/>
  <c r="AX134"/>
  <c r="BF134"/>
  <c r="BJ134" s="1"/>
  <c r="BH134"/>
  <c r="AL135"/>
  <c r="AN135"/>
  <c r="AP135"/>
  <c r="AR135"/>
  <c r="AT135"/>
  <c r="AV135"/>
  <c r="AX135"/>
  <c r="BF135"/>
  <c r="BJ135" s="1"/>
  <c r="BH135"/>
  <c r="AL136"/>
  <c r="AN136"/>
  <c r="AP136"/>
  <c r="AR136"/>
  <c r="AT136"/>
  <c r="AV136"/>
  <c r="AX136"/>
  <c r="BF136"/>
  <c r="BH136"/>
  <c r="BJ136"/>
  <c r="AL137"/>
  <c r="AN137"/>
  <c r="AP137"/>
  <c r="AR137"/>
  <c r="AY137" s="1"/>
  <c r="AT137"/>
  <c r="AV137"/>
  <c r="AX137"/>
  <c r="BF137"/>
  <c r="BH137"/>
  <c r="BJ137"/>
  <c r="AL138"/>
  <c r="AY138" s="1"/>
  <c r="AN138"/>
  <c r="AP138"/>
  <c r="AR138"/>
  <c r="AT138"/>
  <c r="AV138"/>
  <c r="AX138"/>
  <c r="BF138"/>
  <c r="BJ138" s="1"/>
  <c r="BH138"/>
  <c r="K139"/>
  <c r="AD139"/>
  <c r="AE139" s="1"/>
  <c r="AG139"/>
  <c r="AH139"/>
  <c r="AL139"/>
  <c r="AN139"/>
  <c r="AP139"/>
  <c r="AR139"/>
  <c r="AT139"/>
  <c r="AV139"/>
  <c r="AX139"/>
  <c r="AY139"/>
  <c r="AZ139"/>
  <c r="BA139"/>
  <c r="BB139"/>
  <c r="BC139"/>
  <c r="BF139" s="1"/>
  <c r="BD139"/>
  <c r="BE139"/>
  <c r="AL140"/>
  <c r="AN140"/>
  <c r="AP140"/>
  <c r="AY140" s="1"/>
  <c r="AR140"/>
  <c r="AT140"/>
  <c r="AV140"/>
  <c r="AX140"/>
  <c r="BF140"/>
  <c r="BH140"/>
  <c r="BJ140"/>
  <c r="AL141"/>
  <c r="AN141"/>
  <c r="AP141"/>
  <c r="AR141"/>
  <c r="AT141"/>
  <c r="AV141"/>
  <c r="AX141"/>
  <c r="AY141"/>
  <c r="BF141"/>
  <c r="BJ141" s="1"/>
  <c r="BH141"/>
  <c r="AL142"/>
  <c r="AN142"/>
  <c r="AP142"/>
  <c r="AR142"/>
  <c r="AT142"/>
  <c r="AV142"/>
  <c r="AX142"/>
  <c r="BF142"/>
  <c r="BH142"/>
  <c r="AL143"/>
  <c r="AN143"/>
  <c r="AP143"/>
  <c r="AR143"/>
  <c r="AT143"/>
  <c r="AV143"/>
  <c r="AX143"/>
  <c r="BF143"/>
  <c r="BH143"/>
  <c r="BJ143" s="1"/>
  <c r="AL144"/>
  <c r="AN144"/>
  <c r="AP144"/>
  <c r="AY144" s="1"/>
  <c r="AR144"/>
  <c r="AT144"/>
  <c r="AV144"/>
  <c r="AX144"/>
  <c r="BF144"/>
  <c r="BH144"/>
  <c r="BJ144"/>
  <c r="AL145"/>
  <c r="AN145"/>
  <c r="AP145"/>
  <c r="AR145"/>
  <c r="AT145"/>
  <c r="AV145"/>
  <c r="AX145"/>
  <c r="AY145"/>
  <c r="BF145"/>
  <c r="BJ145" s="1"/>
  <c r="BH145"/>
  <c r="AL146"/>
  <c r="AN146"/>
  <c r="AP146"/>
  <c r="AR146"/>
  <c r="AT146"/>
  <c r="AV146"/>
  <c r="AX146"/>
  <c r="BF146"/>
  <c r="BH146"/>
  <c r="AL147"/>
  <c r="AN147"/>
  <c r="AP147"/>
  <c r="AR147"/>
  <c r="AT147"/>
  <c r="AV147"/>
  <c r="AX147"/>
  <c r="BF147"/>
  <c r="BH147"/>
  <c r="BJ147" s="1"/>
  <c r="AL148"/>
  <c r="AN148"/>
  <c r="AP148"/>
  <c r="AY148" s="1"/>
  <c r="AR148"/>
  <c r="AT148"/>
  <c r="AV148"/>
  <c r="AX148"/>
  <c r="BF148"/>
  <c r="BH148"/>
  <c r="BJ148"/>
  <c r="AL149"/>
  <c r="AN149"/>
  <c r="AP149"/>
  <c r="AR149"/>
  <c r="AT149"/>
  <c r="AV149"/>
  <c r="AX149"/>
  <c r="AY149"/>
  <c r="BF149"/>
  <c r="BJ149" s="1"/>
  <c r="BH149"/>
  <c r="AL150"/>
  <c r="AN150"/>
  <c r="AP150"/>
  <c r="AR150"/>
  <c r="AT150"/>
  <c r="AV150"/>
  <c r="AX150"/>
  <c r="BF150"/>
  <c r="BH150"/>
  <c r="AL151"/>
  <c r="AN151"/>
  <c r="AP151"/>
  <c r="AR151"/>
  <c r="AT151"/>
  <c r="AV151"/>
  <c r="AX151"/>
  <c r="BF151"/>
  <c r="BH151"/>
  <c r="BJ151" s="1"/>
  <c r="K152"/>
  <c r="AD152"/>
  <c r="AE152"/>
  <c r="AF152" s="1"/>
  <c r="AG152"/>
  <c r="AH152" s="1"/>
  <c r="AL152"/>
  <c r="AN152"/>
  <c r="AP152"/>
  <c r="AR152"/>
  <c r="AT152"/>
  <c r="AV152"/>
  <c r="AX152"/>
  <c r="AZ152"/>
  <c r="BB152" s="1"/>
  <c r="BC152" s="1"/>
  <c r="BF152" s="1"/>
  <c r="BA152"/>
  <c r="BD152"/>
  <c r="BE152"/>
  <c r="BH152" s="1"/>
  <c r="BI152" s="1"/>
  <c r="AL153"/>
  <c r="AY153" s="1"/>
  <c r="AN153"/>
  <c r="AP153"/>
  <c r="AR153"/>
  <c r="AT153"/>
  <c r="AV153"/>
  <c r="AX153"/>
  <c r="BF153"/>
  <c r="BJ153" s="1"/>
  <c r="BH153"/>
  <c r="AL154"/>
  <c r="AN154"/>
  <c r="AY154" s="1"/>
  <c r="AP154"/>
  <c r="AR154"/>
  <c r="AT154"/>
  <c r="AV154"/>
  <c r="AX154"/>
  <c r="BF154"/>
  <c r="BH154"/>
  <c r="BJ154"/>
  <c r="AL155"/>
  <c r="AN155"/>
  <c r="AP155"/>
  <c r="AR155"/>
  <c r="AT155"/>
  <c r="AV155"/>
  <c r="AX155"/>
  <c r="AY155"/>
  <c r="BF155"/>
  <c r="BH155"/>
  <c r="BJ155"/>
  <c r="AL156"/>
  <c r="AY156" s="1"/>
  <c r="AN156"/>
  <c r="AP156"/>
  <c r="AR156"/>
  <c r="AT156"/>
  <c r="AV156"/>
  <c r="AX156"/>
  <c r="BF156"/>
  <c r="BJ156" s="1"/>
  <c r="BH156"/>
  <c r="AL157"/>
  <c r="AY157" s="1"/>
  <c r="AN157"/>
  <c r="AP157"/>
  <c r="AR157"/>
  <c r="AT157"/>
  <c r="AV157"/>
  <c r="AX157"/>
  <c r="BF157"/>
  <c r="BJ157" s="1"/>
  <c r="BH157"/>
  <c r="AL158"/>
  <c r="AN158"/>
  <c r="AY158" s="1"/>
  <c r="AP158"/>
  <c r="AR158"/>
  <c r="AT158"/>
  <c r="AV158"/>
  <c r="AX158"/>
  <c r="BF158"/>
  <c r="BH158"/>
  <c r="BJ158"/>
  <c r="AL159"/>
  <c r="AN159"/>
  <c r="AP159"/>
  <c r="AR159"/>
  <c r="AT159"/>
  <c r="AV159"/>
  <c r="AX159"/>
  <c r="AY159"/>
  <c r="BF159"/>
  <c r="BH159"/>
  <c r="BJ159"/>
  <c r="AL160"/>
  <c r="AY160" s="1"/>
  <c r="AN160"/>
  <c r="AP160"/>
  <c r="AR160"/>
  <c r="AT160"/>
  <c r="AV160"/>
  <c r="AX160"/>
  <c r="BF160"/>
  <c r="BJ160" s="1"/>
  <c r="BH160"/>
  <c r="AL161"/>
  <c r="AY161" s="1"/>
  <c r="AN161"/>
  <c r="AP161"/>
  <c r="AR161"/>
  <c r="AT161"/>
  <c r="AV161"/>
  <c r="AX161"/>
  <c r="BF161"/>
  <c r="BJ161" s="1"/>
  <c r="BH161"/>
  <c r="AL162"/>
  <c r="AN162"/>
  <c r="AY162" s="1"/>
  <c r="AP162"/>
  <c r="AR162"/>
  <c r="AT162"/>
  <c r="AV162"/>
  <c r="AX162"/>
  <c r="BF162"/>
  <c r="BH162"/>
  <c r="BJ162"/>
  <c r="AL163"/>
  <c r="AN163"/>
  <c r="AP163"/>
  <c r="AR163"/>
  <c r="AT163"/>
  <c r="AV163"/>
  <c r="AX163"/>
  <c r="AY163"/>
  <c r="BF163"/>
  <c r="BH163"/>
  <c r="BJ163"/>
  <c r="AL164"/>
  <c r="AY164" s="1"/>
  <c r="AN164"/>
  <c r="AP164"/>
  <c r="AR164"/>
  <c r="AT164"/>
  <c r="AV164"/>
  <c r="AX164"/>
  <c r="BF164"/>
  <c r="BJ164" s="1"/>
  <c r="BH164"/>
  <c r="BJ152" l="1"/>
  <c r="BK152" s="1"/>
  <c r="BG152"/>
  <c r="AG37"/>
  <c r="AH37" s="1"/>
  <c r="AF37"/>
  <c r="BH37"/>
  <c r="BI37" s="1"/>
  <c r="BG139"/>
  <c r="AY107"/>
  <c r="BJ99"/>
  <c r="AG89"/>
  <c r="AH89" s="1"/>
  <c r="AF89"/>
  <c r="BJ88"/>
  <c r="BJ84"/>
  <c r="AY82"/>
  <c r="AY78"/>
  <c r="AY74"/>
  <c r="AY70"/>
  <c r="AY60"/>
  <c r="BA60" s="1"/>
  <c r="BB60" s="1"/>
  <c r="BC60" s="1"/>
  <c r="BF60" s="1"/>
  <c r="AF139"/>
  <c r="BH139"/>
  <c r="BI139" s="1"/>
  <c r="AY136"/>
  <c r="AY132"/>
  <c r="AG126"/>
  <c r="AH126" s="1"/>
  <c r="AY114"/>
  <c r="AY110"/>
  <c r="AY106"/>
  <c r="BA103" s="1"/>
  <c r="BB103" s="1"/>
  <c r="BC103" s="1"/>
  <c r="BF103" s="1"/>
  <c r="AG103"/>
  <c r="AH103" s="1"/>
  <c r="AY93"/>
  <c r="BJ82"/>
  <c r="BJ78"/>
  <c r="AY76"/>
  <c r="BJ74"/>
  <c r="BJ70"/>
  <c r="AY58"/>
  <c r="AY54"/>
  <c r="AY46"/>
  <c r="BJ36"/>
  <c r="AY31"/>
  <c r="AY152"/>
  <c r="AY150"/>
  <c r="AY146"/>
  <c r="AY142"/>
  <c r="BJ146"/>
  <c r="BJ142"/>
  <c r="AY151"/>
  <c r="AY147"/>
  <c r="AY143"/>
  <c r="AY135"/>
  <c r="AY131"/>
  <c r="AF126"/>
  <c r="BH126"/>
  <c r="BI126" s="1"/>
  <c r="AY123"/>
  <c r="AY116"/>
  <c r="BA116" s="1"/>
  <c r="AF103"/>
  <c r="BH103"/>
  <c r="BI103" s="1"/>
  <c r="AY100"/>
  <c r="AY92"/>
  <c r="BH89"/>
  <c r="BI89" s="1"/>
  <c r="AY85"/>
  <c r="BH76"/>
  <c r="BI76" s="1"/>
  <c r="AF76"/>
  <c r="AY63"/>
  <c r="AG60"/>
  <c r="AH60" s="1"/>
  <c r="AY57"/>
  <c r="AY53"/>
  <c r="AY41"/>
  <c r="BA37" s="1"/>
  <c r="BB37" s="1"/>
  <c r="BC37" s="1"/>
  <c r="BF37" s="1"/>
  <c r="AY27"/>
  <c r="BA10" s="1"/>
  <c r="BB10" s="1"/>
  <c r="BC10" s="1"/>
  <c r="BF10" s="1"/>
  <c r="AG10"/>
  <c r="AH10" s="1"/>
  <c r="BH10"/>
  <c r="BI10" s="1"/>
  <c r="AF10"/>
  <c r="AY122"/>
  <c r="BB116"/>
  <c r="BC116" s="1"/>
  <c r="BF116" s="1"/>
  <c r="AY99"/>
  <c r="BA89"/>
  <c r="BB89" s="1"/>
  <c r="BC89" s="1"/>
  <c r="BF89" s="1"/>
  <c r="AY88"/>
  <c r="AY84"/>
  <c r="BJ150"/>
  <c r="BA126"/>
  <c r="BB126" s="1"/>
  <c r="BC126" s="1"/>
  <c r="BF126" s="1"/>
  <c r="BJ122"/>
  <c r="AY115"/>
  <c r="AY111"/>
  <c r="BJ57"/>
  <c r="BJ53"/>
  <c r="BJ41"/>
  <c r="AY36"/>
  <c r="BJ27"/>
  <c r="BJ103" l="1"/>
  <c r="BK103" s="1"/>
  <c r="BG103"/>
  <c r="BJ10"/>
  <c r="BK10" s="1"/>
  <c r="BG10"/>
  <c r="BJ126"/>
  <c r="BK126" s="1"/>
  <c r="BG126"/>
  <c r="BJ89"/>
  <c r="BK89" s="1"/>
  <c r="BG89"/>
  <c r="BJ37"/>
  <c r="BK37" s="1"/>
  <c r="BG37"/>
  <c r="BG116"/>
  <c r="BJ116"/>
  <c r="BK116" s="1"/>
  <c r="BJ139"/>
  <c r="BK139" s="1"/>
  <c r="BA76"/>
  <c r="BB76" s="1"/>
  <c r="BC76" s="1"/>
  <c r="BF76" s="1"/>
  <c r="BG60"/>
  <c r="BJ60"/>
  <c r="BK60" s="1"/>
  <c r="BG76" l="1"/>
  <c r="BJ76"/>
  <c r="BK76" s="1"/>
</calcChain>
</file>

<file path=xl/sharedStrings.xml><?xml version="1.0" encoding="utf-8"?>
<sst xmlns="http://schemas.openxmlformats.org/spreadsheetml/2006/main" count="1624" uniqueCount="841">
  <si>
    <t>Componente 3:  Rendición de cuentas</t>
  </si>
  <si>
    <t>Subcomponente</t>
  </si>
  <si>
    <t>Actividades</t>
  </si>
  <si>
    <t>Meta o producto</t>
  </si>
  <si>
    <t>Responsable</t>
  </si>
  <si>
    <t>Fecha programada</t>
  </si>
  <si>
    <t>1.1</t>
  </si>
  <si>
    <t>Divulgación permanente de información en relación a los avances y resultados de la gestión</t>
  </si>
  <si>
    <t>Mensual</t>
  </si>
  <si>
    <t>1.2</t>
  </si>
  <si>
    <t>Secretaria de Planeación</t>
  </si>
  <si>
    <t>Trimestral</t>
  </si>
  <si>
    <t>1.3</t>
  </si>
  <si>
    <t>Boletines internos</t>
  </si>
  <si>
    <t>2.1</t>
  </si>
  <si>
    <t>2.2</t>
  </si>
  <si>
    <t>Realización de 2 conferencias en la plataforma videotic de 2 apuestas transversales de interés</t>
  </si>
  <si>
    <t>2 Informes de resultado</t>
  </si>
  <si>
    <t>Secretaria TIC</t>
  </si>
  <si>
    <t>Secretaria de Prensa</t>
  </si>
  <si>
    <t>Semestral</t>
  </si>
  <si>
    <t>2.3</t>
  </si>
  <si>
    <t>Audiencias públicas de Rendición de cuentas</t>
  </si>
  <si>
    <t>Soportes de 2 espacios de interacción con la comunidad</t>
  </si>
  <si>
    <t>Secretaria de prensa</t>
  </si>
  <si>
    <t>Secretaria General</t>
  </si>
  <si>
    <t>2 al año</t>
  </si>
  <si>
    <t>3.1</t>
  </si>
  <si>
    <t>Campaña de interiorización interna y externa de la importancia de mantenerse informado para participar activamente en las rendiciones de cuentas</t>
  </si>
  <si>
    <t>2 campañas al año</t>
  </si>
  <si>
    <t>Incentivar el conocimiento de la entidad  y sus resultados en la comunidad y los funcionarios a través de concurso</t>
  </si>
  <si>
    <t>Un concurso anual</t>
  </si>
  <si>
    <t>4.1</t>
  </si>
  <si>
    <t>Evaluar las audiencias públicas de Rendición de Cuentas y conocer los resultados en el Portal de la Gobernación</t>
  </si>
  <si>
    <t>Evaluación.</t>
  </si>
  <si>
    <t>Control Interno</t>
  </si>
  <si>
    <t>Dos  (2) al año</t>
  </si>
  <si>
    <t>4.2</t>
  </si>
  <si>
    <t>Calificar rendición de cuentas, mediante encuesta a los participantes y publicar resultado</t>
  </si>
  <si>
    <t>Dos  anuales</t>
  </si>
  <si>
    <t>4.3</t>
  </si>
  <si>
    <t>Interacción con la ciudadanía de la gestión realizada a través de las redes sociales</t>
  </si>
  <si>
    <t>Reporte trimestral de preguntas v/s respuestas a publicaciones en la red social de mayor demanda.</t>
  </si>
  <si>
    <t>trimestral</t>
  </si>
  <si>
    <t>Información en la página web y redes sociales</t>
  </si>
  <si>
    <t>Elaboracion y publicacion de informes periódicos  de Gestión.</t>
  </si>
  <si>
    <t>Tres informes cuatrimestrales  en link de rendición de cuentas</t>
  </si>
  <si>
    <t>Comunicar a los funcionarios   de la Entidad periódicamente de los resultados y avances de la gestión</t>
  </si>
  <si>
    <t>Secretaria de Prensa</t>
  </si>
  <si>
    <t>Secretaria General</t>
  </si>
  <si>
    <t>Sensibilizar a la   comunidad  y   funcionarios sobre la importancia de participar en los procesos de rendición de cuentas</t>
  </si>
  <si>
    <t>Una encuesta aplicada y resultado</t>
  </si>
  <si>
    <t>Realizar balance  de resultados a través del  Comité de rendición  de cuentas y del Consejo de Gobierno y de avances de las reuniones de trabajo con los Equipos Trasversales de la Gobernación y de Rendición de Cuentas realizadas</t>
  </si>
  <si>
    <t>Dos anuales</t>
  </si>
  <si>
    <r>
      <t>Subcomponente 4.</t>
    </r>
    <r>
      <rPr>
        <sz val="14"/>
        <color rgb="FF000000"/>
        <rFont val="Calibri"/>
        <family val="2"/>
        <scheme val="minor"/>
      </rPr>
      <t>  Evaluación y retroalimentación a  la gestión institucional.</t>
    </r>
  </si>
  <si>
    <r>
      <t xml:space="preserve">Subcomponente 3.            </t>
    </r>
    <r>
      <rPr>
        <sz val="14"/>
        <color rgb="FF000000"/>
        <rFont val="Calibri"/>
        <family val="2"/>
        <scheme val="minor"/>
      </rPr>
      <t>Incentivos para motivar la cultura de la rendición y petición de cuentas.</t>
    </r>
  </si>
  <si>
    <r>
      <t>Subcomponente 2.</t>
    </r>
    <r>
      <rPr>
        <sz val="14"/>
        <color rgb="FF000000"/>
        <rFont val="Calibri"/>
        <family val="2"/>
        <scheme val="minor"/>
      </rPr>
      <t xml:space="preserve">
Diálogo de doble vía con la ciudadanía y sus organizaciones.</t>
    </r>
  </si>
  <si>
    <r>
      <t xml:space="preserve">Subcomponente 1. </t>
    </r>
    <r>
      <rPr>
        <sz val="14"/>
        <color rgb="FF000000"/>
        <rFont val="Calibri"/>
        <family val="2"/>
        <scheme val="minor"/>
      </rPr>
      <t>Información de calidad y en lenguaje comprensible.</t>
    </r>
  </si>
  <si>
    <t xml:space="preserve">Plan Anticorrupción y de Atención al Ciudadano                                                                                                                                                                                   </t>
  </si>
  <si>
    <t>Componente 1: Gestión del Riesgo de Corrupción - Mapa de Riesgos de Corrupción</t>
  </si>
  <si>
    <t xml:space="preserve"> Actividades</t>
  </si>
  <si>
    <t xml:space="preserve">Responsable </t>
  </si>
  <si>
    <t>Un documento compartido a todos los usuarios de la gobernación</t>
  </si>
  <si>
    <t>Planeación/Función Pública</t>
  </si>
  <si>
    <t>Marzo 31 de 2017
Agosto 31 de 2017</t>
  </si>
  <si>
    <t>Documentos con analisis del contexto de los procesos</t>
  </si>
  <si>
    <t>Marzo 31 de 2017</t>
  </si>
  <si>
    <t xml:space="preserve">Realizar mesas de trabajo con dependencias de la Gobernación para identificar los riesgos de Corrupción </t>
  </si>
  <si>
    <t>Matriz del Mapa de Riesgo de Corrupción</t>
  </si>
  <si>
    <t>Planeación</t>
  </si>
  <si>
    <t>Febrero de 2017</t>
  </si>
  <si>
    <t>Socializar del mapa de riesgos de corrupción con los grupos de valor</t>
  </si>
  <si>
    <t>Correo de Socialización del Mapa de Riesgo de Corrupción</t>
  </si>
  <si>
    <t>Marzo de 2017</t>
  </si>
  <si>
    <t>Mapa de riesgos de corrupción publicado permanentemente</t>
  </si>
  <si>
    <t>Secretaria de Planeación/Función Pública</t>
  </si>
  <si>
    <t>3.2</t>
  </si>
  <si>
    <t xml:space="preserve">Mapa de riesgos de corrupción divulgado </t>
  </si>
  <si>
    <t>Gestionar  los riesgos de corrupción</t>
  </si>
  <si>
    <t>Riesgos de corrupción gestionados con evidencias cargadas en Isolución</t>
  </si>
  <si>
    <t>Líderes de procesos con riesgos de corrupción identificados</t>
  </si>
  <si>
    <t>Permanente con seguimiento trimestral</t>
  </si>
  <si>
    <t>Garantizar controles eficaces y eficientes</t>
  </si>
  <si>
    <t>Informe de desempeño trimestral con el monitoreo a los riesgos y la efectividad de los controles</t>
  </si>
  <si>
    <t>Permanente con monitoreo trimestral</t>
  </si>
  <si>
    <t>Informe de desempeño trimestral
Análisis del contexto actualizado</t>
  </si>
  <si>
    <t>Líderes de procesos con riesgos de corrupción identificados
Secretaria de Planeación</t>
  </si>
  <si>
    <t>Trimestralmente</t>
  </si>
  <si>
    <t>4.4</t>
  </si>
  <si>
    <t>Informe de desempeño trimestral
Riesgos de corrupción emergentes identificados</t>
  </si>
  <si>
    <t>4.5</t>
  </si>
  <si>
    <t>Actualizar el mapa de riesgos de corrupción si se detecta la necesidad</t>
  </si>
  <si>
    <t>Mapa de riesgos de corrupción ajustado</t>
  </si>
  <si>
    <t>5.1.</t>
  </si>
  <si>
    <t>Evaluar la elaboración, visibilización, seguimiento y control del Mapa de Riesgos de Corrupción</t>
  </si>
  <si>
    <t>Informe cuatrimestral</t>
  </si>
  <si>
    <t>Oficina de Control Interno</t>
  </si>
  <si>
    <t>15/05/2017
15/09/2017</t>
  </si>
  <si>
    <t>5.2.</t>
  </si>
  <si>
    <t>Realizar seguimiento a la efectividad de los controles incorporados - Riesgos de Corrupción</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</si>
  <si>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</si>
  <si>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</si>
  <si>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</si>
  <si>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</si>
  <si>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r>
      <rPr>
        <b/>
        <sz val="16"/>
        <color indexed="8"/>
        <rFont val="Calibri"/>
        <family val="2"/>
      </rPr>
      <t>Subcomponente 5.</t>
    </r>
    <r>
      <rPr>
        <sz val="16"/>
        <color indexed="8"/>
        <rFont val="Calibri"/>
        <family val="2"/>
      </rPr>
      <t xml:space="preserve"> Seguimiento</t>
    </r>
  </si>
  <si>
    <t>Plan Anticorrupción y de Atención al Ciudadano GOBERNACION DE CUNDINAMARCA 2016</t>
  </si>
  <si>
    <t>Componente 4:  Servicio al Ciudadano</t>
  </si>
  <si>
    <t>Fortalecer la cultura de servicio al ciudadano, implementando una estrategia de apropiación de los protocolos de la Gobernación de Cundinamarca.</t>
  </si>
  <si>
    <t>Estrategia implementada en 3 fases</t>
  </si>
  <si>
    <t>Dirección de Atención al Ciudadano</t>
  </si>
  <si>
    <t>Cuatrimestral</t>
  </si>
  <si>
    <t>Realizar campaña de difusión de los servicios del Contac Center, para potencializar su uso.</t>
  </si>
  <si>
    <t>Campaña de difusión realizada</t>
  </si>
  <si>
    <t>30 de Junio</t>
  </si>
  <si>
    <t>Atender las solicitudes respetuosas  y concretas recibidas por la  red social de mayor demanda brindando orientación e información adecuada.</t>
  </si>
  <si>
    <t>Reporte de preguntas y respuestas red social</t>
  </si>
  <si>
    <t xml:space="preserve">Secretaria General </t>
  </si>
  <si>
    <t>Presentar reporte clasificado de PQRS y plan de mejoramiento</t>
  </si>
  <si>
    <t>Informe</t>
  </si>
  <si>
    <t>Todas las entidades</t>
  </si>
  <si>
    <t>2.4</t>
  </si>
  <si>
    <t>Realizar 3 Ferias  Servicio al Ciudadano</t>
  </si>
  <si>
    <t>Ferias realizadas</t>
  </si>
  <si>
    <t>2.5</t>
  </si>
  <si>
    <t>Difundir versión 1 de portafolio de servicios Institucional</t>
  </si>
  <si>
    <t>Portafolio difundido</t>
  </si>
  <si>
    <t>Oficina de Planeación</t>
  </si>
  <si>
    <t>30 de abril</t>
  </si>
  <si>
    <t>Generar espacios de motivación e incentivos sobre el servicio al ciudadano con base en el lema: “Con la razón y el corazón soy servidor público siempre para mi gente”</t>
  </si>
  <si>
    <t>Secretaria General - Secretaría de la Función Pública</t>
  </si>
  <si>
    <t>30 de Noviembre</t>
  </si>
  <si>
    <t>Adoptar y  divulgar Política de Atención al Ciudadano Departamental</t>
  </si>
  <si>
    <t xml:space="preserve">Política adoptada y divulgada </t>
  </si>
  <si>
    <t>Secretaría General -</t>
  </si>
  <si>
    <t xml:space="preserve">30  de junio </t>
  </si>
  <si>
    <t>Estructurar procedimiento de tratamiento de datos personales y protección al denunciante.</t>
  </si>
  <si>
    <t>Procedimiento  estructurado</t>
  </si>
  <si>
    <t>Secretaria General - Secretaria de Gobierno - Secretaria TIC</t>
  </si>
  <si>
    <t xml:space="preserve">31  de agosto </t>
  </si>
  <si>
    <t>5.1</t>
  </si>
  <si>
    <t>Tomar decisiones frente a los resultados de las encuestas de satisfacción en informar a la ciudadanía</t>
  </si>
  <si>
    <t>Plan mejoramiento</t>
  </si>
  <si>
    <t>Todas las secretarias</t>
  </si>
  <si>
    <t>5.2</t>
  </si>
  <si>
    <t>Poner en funcionamiento la unidad móvil de atención al ciudadano</t>
  </si>
  <si>
    <t>Unidad móvil funcionando</t>
  </si>
  <si>
    <t>31 de agosto</t>
  </si>
  <si>
    <r>
      <t xml:space="preserve">Subcomponente 1.
</t>
    </r>
    <r>
      <rPr>
        <sz val="14"/>
        <color rgb="FF000000"/>
        <rFont val="Calibri"/>
        <family val="2"/>
      </rPr>
      <t xml:space="preserve">Estructura administrativa y Direccionamiento estratégico </t>
    </r>
  </si>
  <si>
    <r>
      <t xml:space="preserve">Subcomponente 2.
</t>
    </r>
    <r>
      <rPr>
        <sz val="14"/>
        <color rgb="FF000000"/>
        <rFont val="Calibri"/>
        <family val="2"/>
      </rPr>
      <t>Fortalecimiento de los canales de atención.</t>
    </r>
  </si>
  <si>
    <t>Secretaria de Planeación y Secretaria de Prensa y Comunicaciones</t>
  </si>
  <si>
    <t>Secretaria de Planeación
Secretaria General
Secretaria TIC</t>
  </si>
  <si>
    <t>Secretaria de Prensa
Secretaria de Planeación</t>
  </si>
  <si>
    <t>Secretaria TIC
Secretaria de Prensa y Comunicaciones
Secretaria de Planeación</t>
  </si>
  <si>
    <r>
      <t xml:space="preserve">Subcomponente 3. </t>
    </r>
    <r>
      <rPr>
        <sz val="14"/>
        <color rgb="FF000000"/>
        <rFont val="Calibri"/>
        <family val="2"/>
      </rPr>
      <t>Talento humano</t>
    </r>
  </si>
  <si>
    <r>
      <t xml:space="preserve">Subcomponente 4. 
</t>
    </r>
    <r>
      <rPr>
        <sz val="14"/>
        <color rgb="FF000000"/>
        <rFont val="Calibri"/>
        <family val="2"/>
      </rPr>
      <t>Normativo y procedimental</t>
    </r>
  </si>
  <si>
    <r>
      <t xml:space="preserve">Subcomponente 5. </t>
    </r>
    <r>
      <rPr>
        <sz val="14"/>
        <color rgb="FF000000"/>
        <rFont val="Calibri"/>
        <family val="2"/>
      </rPr>
      <t>Relacionamiento con el ciudadano</t>
    </r>
  </si>
  <si>
    <t>Plan Anticorrupción y de Atención al Ciudadano</t>
  </si>
  <si>
    <t>Componente 5:  Transparencia y Acceso a la Información</t>
  </si>
  <si>
    <t>Indicadores</t>
  </si>
  <si>
    <t>Implementar un formulario web de suscripción e información en la pagina web de la Gobernación</t>
  </si>
  <si>
    <t xml:space="preserve">N° de campañas </t>
  </si>
  <si>
    <t>31 de agosto de 2017</t>
  </si>
  <si>
    <t>Mantener actualizada la información institucional registrada en el Portal Web de la Gobernación en el enlace de Transparencia y Acceso a la información pública frente a la normativa vigente</t>
  </si>
  <si>
    <t>Enlace Transparencia y Acceso  la información pública del portal web de la Gobernación de Cundinamarca</t>
  </si>
  <si>
    <t>No. de Publicaciones/No. de publicaciones requeridas por la normativa vigente</t>
  </si>
  <si>
    <t>Mensualmente</t>
  </si>
  <si>
    <t>Publicar el esquema de Publicación en datosabiertos.gov.co y mantenerlo actualizado</t>
  </si>
  <si>
    <t>Publicaciones</t>
  </si>
  <si>
    <t>30 de Abril de 2017</t>
  </si>
  <si>
    <t>1.4</t>
  </si>
  <si>
    <t>Publicar en la web y en datosabiertos.gov.co el inventario de activos de información  e información clasificada y reservada en datos abiertos</t>
  </si>
  <si>
    <t>Secretaria TIC Dirección Gobierno en Linea/ Secretaria General- Dirección de gestión documental</t>
  </si>
  <si>
    <t>31 de Agosto de 2016</t>
  </si>
  <si>
    <t>1.5</t>
  </si>
  <si>
    <t>Implementar  publicación de contratación en SECOP II en entidades piloto</t>
  </si>
  <si>
    <t>100% de los contratos registrados en el sistema</t>
  </si>
  <si>
    <t>No. de contratos publicados/No. de contratos celebrados</t>
  </si>
  <si>
    <t>Secretaria general y secretaria Juridica- Dirección de Contratación.</t>
  </si>
  <si>
    <t>Implementar el formulario de solicitud de información vía web</t>
  </si>
  <si>
    <t>Formulario implemementado</t>
  </si>
  <si>
    <t>Formulario disponible en la pagina web</t>
  </si>
  <si>
    <t>Secretaria  TIC- Secretaria General- Dirección Atención al ciudadano</t>
  </si>
  <si>
    <t>Agosto 31 de 2017</t>
  </si>
  <si>
    <t>Mantener actualizada la Matriz de la ley 1712 que esta en el portal en el micro sitio de Transparencia y Acceso a la Información</t>
  </si>
  <si>
    <t>Revisar y actualizar el registo de activos de la información de la Gobernación de Cundinamarca</t>
  </si>
  <si>
    <t>Registro de activos en el formato</t>
  </si>
  <si>
    <t>1 registro de activos actualizado</t>
  </si>
  <si>
    <t>Implentar el centro relevo en los puntos de atención al ciudadano</t>
  </si>
  <si>
    <t>Herramienta implementada</t>
  </si>
  <si>
    <t>31 de Agosto de 2017</t>
  </si>
  <si>
    <t>Estrategia divulgada</t>
  </si>
  <si>
    <t>Secretaria TIC y secretaria general- Direccion de atención al ciudadano</t>
  </si>
  <si>
    <t>Realizar monitoreo a las de solicitudes de acceso a la información.</t>
  </si>
  <si>
    <t>Informes de monitoreo</t>
  </si>
  <si>
    <t>2 informes Elaborados</t>
  </si>
  <si>
    <t>Secretaria TIC, Direccion de GEL
Secretaria de Prensa y Comunicaciones</t>
  </si>
  <si>
    <r>
      <t xml:space="preserve">Subcomponente 1. </t>
    </r>
    <r>
      <rPr>
        <sz val="14"/>
        <color rgb="FF000000"/>
        <rFont val="Calibri"/>
        <family val="2"/>
      </rPr>
      <t>Lineamientos de Transparencia Activa</t>
    </r>
  </si>
  <si>
    <t>Mecanismo Implementado</t>
  </si>
  <si>
    <t>30 de Abril de 2017
31 de Agosto de 2017    </t>
  </si>
  <si>
    <t>Gerente Buen Gobierno/ 
Secretaria TIC, Dirección 
de GEL Secretaria de 
Prensa y Comunicaciones
Todas las Entidades</t>
  </si>
  <si>
    <t>Evidencia de esquema publicado</t>
  </si>
  <si>
    <t>Secretaria TIC, Dirección de GEL
Secretaria de Prensa y Comunicaciones</t>
  </si>
  <si>
    <t>31 de dic. De 2017</t>
  </si>
  <si>
    <t>Mantener actualizada la Matriz de Transparencia</t>
  </si>
  <si>
    <t>Documento Actualizado</t>
  </si>
  <si>
    <t>Secretaria TIC, Dirección de GEL</t>
  </si>
  <si>
    <r>
      <t xml:space="preserve">Subcomponente 2. </t>
    </r>
    <r>
      <rPr>
        <sz val="14"/>
        <color rgb="FF000000"/>
        <rFont val="Calibri"/>
        <family val="2"/>
      </rPr>
      <t>Lineamientos de Transparencia Pasiva</t>
    </r>
  </si>
  <si>
    <r>
      <t xml:space="preserve">Subcomponente 3. </t>
    </r>
    <r>
      <rPr>
        <sz val="14"/>
        <color rgb="FF000000"/>
        <rFont val="Calibri"/>
        <family val="2"/>
      </rPr>
      <t>Elaboración los Instrumentos de Gestión de la Información</t>
    </r>
  </si>
  <si>
    <r>
      <t xml:space="preserve">Subcomponente 4. </t>
    </r>
    <r>
      <rPr>
        <sz val="14"/>
        <color rgb="FF000000"/>
        <rFont val="Calibri"/>
        <family val="2"/>
      </rPr>
      <t>Criterio diferencial de accesibilidad</t>
    </r>
  </si>
  <si>
    <r>
      <t xml:space="preserve">Subcomponente 5.
</t>
    </r>
    <r>
      <rPr>
        <sz val="14"/>
        <color rgb="FF000000"/>
        <rFont val="Calibri"/>
        <family val="2"/>
      </rPr>
      <t>Monitoreo del Acceso a la Información Pública</t>
    </r>
  </si>
  <si>
    <t>Secretaria General
Direccion de Servicio al Ciudadano</t>
  </si>
  <si>
    <t>30 de junio
30 de noviembre</t>
  </si>
  <si>
    <t>Secretaria General
Dirección de Gestión Documental</t>
  </si>
  <si>
    <t>Herramienta Funcionando</t>
  </si>
  <si>
    <t>Secretaria TIC  Dirección de Gobierno en Línea
Todas las Entidades</t>
  </si>
  <si>
    <t>Evidencias de publicación de activos de información reservada y clasificada</t>
  </si>
  <si>
    <t>Divulgar estrategia dirigida a las partes interesadas de la entidad, para que conozcan como obtener información de la pagina web y a través   de los diferentes canales de información</t>
  </si>
  <si>
    <t>Campañas realizadas</t>
  </si>
  <si>
    <t>PLANIFICACIÓN DEL DESARROLLO INSTITUCIONAL</t>
  </si>
  <si>
    <t>Código: E - PID - FR - 001</t>
  </si>
  <si>
    <t>Versión: 04</t>
  </si>
  <si>
    <t>IDENTIFICACIÓN DE RIESGOS</t>
  </si>
  <si>
    <t>Fecha de aprobación:  02/03/2016</t>
  </si>
  <si>
    <t>No.</t>
  </si>
  <si>
    <t>Proceso</t>
  </si>
  <si>
    <t>Nombre del riesgo</t>
  </si>
  <si>
    <t>Descripción del riesgo (Puede suceder que ...)</t>
  </si>
  <si>
    <t>Causas (Debido a ...)</t>
  </si>
  <si>
    <t>Factor de causa (La causa esta relacionada a ...)</t>
  </si>
  <si>
    <t>Consecuencias (lo que genera ...)</t>
  </si>
  <si>
    <t>Clase de riesgo</t>
  </si>
  <si>
    <t>Riesgo Inherente</t>
  </si>
  <si>
    <t>Controles existentes (Un control por cada causa, si no hay control se escribe "No existe control")</t>
  </si>
  <si>
    <t>Tipo de control</t>
  </si>
  <si>
    <t>¿Existen manuales, instructivos o procedimientos para el manejo del control?</t>
  </si>
  <si>
    <t>¿Está(n) definido(s) el(los)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</si>
  <si>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</si>
  <si>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</si>
  <si>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</si>
  <si>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</si>
  <si>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</si>
  <si>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Calificación del control</t>
  </si>
  <si>
    <t>Promedio controles preventivos</t>
  </si>
  <si>
    <t>Cuadrantes a disminuir probabilidad</t>
  </si>
  <si>
    <t>Promedio controles correctivos</t>
  </si>
  <si>
    <t>Cuadrantes a disminuir impacto</t>
  </si>
  <si>
    <t>Riesgo Residual</t>
  </si>
  <si>
    <t>Plan de riesgos</t>
  </si>
  <si>
    <t>Posibilidad de Ocurrencia</t>
  </si>
  <si>
    <t>Impacto</t>
  </si>
  <si>
    <t>Zona de Riesgo</t>
  </si>
  <si>
    <t>¿Afectar al grupo de funcionarios del proceso?</t>
  </si>
  <si>
    <t>¿Afectar el cumplimiento de metas y objetivos de la dependencia?</t>
  </si>
  <si>
    <t>¿Afectar el cumplimiento de misión de la Entidad?</t>
  </si>
  <si>
    <t>¿Dar lugar a Reclamaciones o quejas de los usuarios?</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</si>
  <si>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</si>
  <si>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</si>
  <si>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</si>
  <si>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</si>
  <si>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</si>
  <si>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</si>
  <si>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</si>
  <si>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</si>
  <si>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</si>
  <si>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</si>
  <si>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¿Dar lugar a retrasos en la atención a los usuarios?</t>
  </si>
  <si>
    <t>¿Ocasionar lesiones físicas o pérdida de vidas humanas?</t>
  </si>
  <si>
    <t>¿Afectar la imagen a nivel nacional?</t>
  </si>
  <si>
    <t>Suma afirmaciones</t>
  </si>
  <si>
    <t>Calificación
Impacto</t>
  </si>
  <si>
    <t>evaluación</t>
  </si>
  <si>
    <t>Evaluación</t>
  </si>
  <si>
    <t>Controles propuestos (nuevos o mejorados)</t>
  </si>
  <si>
    <t>Acciones</t>
  </si>
  <si>
    <t>Fecha</t>
  </si>
  <si>
    <t>Indicador/producto</t>
  </si>
  <si>
    <t>Ocultar información de la gestión pública</t>
  </si>
  <si>
    <t xml:space="preserve">Puede suceder que se incumplan los requisitos de  transparencia y acceso a la información pública con el fin de ocultar la información </t>
  </si>
  <si>
    <t>Servidores públicos</t>
  </si>
  <si>
    <t>1. Respuestas no oportunas, o no pertinentes al ciudadano.
2. Servicios prestados deficientes.
3. Comunidad no informada adecuadamente.
4. Rendición de cuentas a la ciudadanía de baja calidad (deficiente).
5. No participación activa de la comunidad.
6. Bajo nivel de publicidad de la información (transparencia activa).
7. No disponibilidad de información o ausencia de datos o información desactualizada.
8. Violación al debido proceso.
9. Inconformidad de la Ciudadanía.
10. Mala Imagen Institucional</t>
  </si>
  <si>
    <t>Corrupción</t>
  </si>
  <si>
    <t>2-Improbable</t>
  </si>
  <si>
    <t>Si</t>
  </si>
  <si>
    <t>No</t>
  </si>
  <si>
    <t>Cultura ética (Código de Ética)</t>
  </si>
  <si>
    <t>Preventivo</t>
  </si>
  <si>
    <t xml:space="preserve"> </t>
  </si>
  <si>
    <t>No Cumplimiento de Funciones, con el objeto de obtener beneficios personales o para terceros</t>
  </si>
  <si>
    <t>Método</t>
  </si>
  <si>
    <t>Estructura organizacional y manuales actualizados</t>
  </si>
  <si>
    <t>No aplicación de lineamientos legales, procedimentales y documentales de la entidad</t>
  </si>
  <si>
    <t>Plan de apropiación del SIGC implementado</t>
  </si>
  <si>
    <t>Acceso o uso indebido de la información que  reposa en los diferentes expedientes o archivos de la entidad.</t>
  </si>
  <si>
    <t>Ocultar a la ciudadanía la información que se considera pública para beneficio del ente territorial.</t>
  </si>
  <si>
    <t>Directrices aplicadas para la rendición de cuentas</t>
  </si>
  <si>
    <t>Comunicación no oportuna, dirigida, desviada o errada con interpretación como reservada.</t>
  </si>
  <si>
    <t>Seguimiento al cumplimiento de la política de comunicaciones</t>
  </si>
  <si>
    <t>Sistemas de información</t>
  </si>
  <si>
    <t>Uso ilegal y manipulación de las plataformas tecnológicas o sistemas de información.</t>
  </si>
  <si>
    <t>Lineamientos de seguridad informática y continuidad del negoció</t>
  </si>
  <si>
    <t>Manipular inadecuadamente las historias laborales (Pérdida dolosa)</t>
  </si>
  <si>
    <t>Alteración en la nómina</t>
  </si>
  <si>
    <t>Puede suceder que ingresen novedades que no son ciertas o se asignen valores salariales que no estén soportados adecuadamente</t>
  </si>
  <si>
    <t>1. Perdida de recursos financieros
2. Incremento en las PQRS
3. Sanciones legales
4. Imagen institucional negativa
5. Demora en el pago de nomina  y pagos no reales</t>
  </si>
  <si>
    <t>3-Posible</t>
  </si>
  <si>
    <t>Capacitación a funcionarios</t>
  </si>
  <si>
    <t>Falta o insuficiencia de controles adecuados y periódicos dentro del proceso de la liquidación y pago de la nomina</t>
  </si>
  <si>
    <t>Deficiencia o vulnerabilidad en los sistemas de información que soportan la nomina, desde la radicación hasta la liquidación</t>
  </si>
  <si>
    <t>Controles en el sistema Kactus</t>
  </si>
  <si>
    <t>Controles en el sistema Kactus - Control de usuarios</t>
  </si>
  <si>
    <t>Deficiente liquidación de las horas extras o trabajo suplementario.</t>
  </si>
  <si>
    <t>Limitar el control social</t>
  </si>
  <si>
    <t>Puede suceder que no se promueva y coarte la participación de la ciudadanía</t>
  </si>
  <si>
    <t>Aprovechamiento indebido de la imagen institucional y/o servicio de la entidad pública.</t>
  </si>
  <si>
    <t>Documentación del proceso de comunicaciones apropiada y
Estructura organizacional y manuales actualizados</t>
  </si>
  <si>
    <t xml:space="preserve">Incumplimiento en los términos determinados para atender las PQRS de la comunidad </t>
  </si>
  <si>
    <t>Ruta de PQRS en MERCURIO</t>
  </si>
  <si>
    <t>Directrices aplicadas para la participación ciudadana</t>
  </si>
  <si>
    <t>Dirigir o ajustar un proceso contractual para beneficio particular</t>
  </si>
  <si>
    <t>Puede suceder que se  modifique algún documento relacionado con el proceso contractual con el fin de favorecer la selección de un proponente u obtener un beneficio personal o a favor de un tercero</t>
  </si>
  <si>
    <t>Debilidad de los controles del proceso de Gestión Contractual</t>
  </si>
  <si>
    <t>Modelos de Gestión contractual implementados
Modelos estandarizados para las actividades contractuales</t>
  </si>
  <si>
    <t>Favorecimiento a terceros en la etapa de planeación del proceso de contratación.</t>
  </si>
  <si>
    <t>Favorabilidad, falta de imparcialidad hacia un proponente en la Contratación de bienes o servicios</t>
  </si>
  <si>
    <t>Tráfico de influencias y clientelismo.</t>
  </si>
  <si>
    <t/>
  </si>
  <si>
    <t>Dilatar un trámite o servicio administrativo con el fin de obtener un beneficio particular</t>
  </si>
  <si>
    <t>Puede suceder que se busque entorpecer o no concluir un trámite o servicio para obtener un beneficio económico</t>
  </si>
  <si>
    <t xml:space="preserve">Favorabilidad, falta de imparcialidad, objetividad, en la prestación del servicio que demanda el ciudadano que no esté cumpliendo con los requisitos de ley o sus estatutos. </t>
  </si>
  <si>
    <t>1. Sanciones legales
2. Imagen institucional negativa
3. Incremento de las PQRS
4.  Servicios prestados deficientes.</t>
  </si>
  <si>
    <t>Recibo de dádivas o dinero para provecho del servidor público, por expedición de certificados o constancias laborales sin el cumplimiento de los requisitos legales.</t>
  </si>
  <si>
    <t>Implementación del sistema de Seguridad de la Información, Definición de perfiles, usuarios y claves.</t>
  </si>
  <si>
    <t>Tramites y OPAS publicados en el SUIT
Seguimiento a los compromisos de levantamiento de hojas de vida de trámites</t>
  </si>
  <si>
    <t>Concusión: Exacción arbitraria hecha por un funcionario público en provecho propio.
Cobro por realización de algún trámite.</t>
  </si>
  <si>
    <t>Favorecer la inadecuada ejecución contractual.</t>
  </si>
  <si>
    <t xml:space="preserve">Puede suceder que se permita el incumplimiento de las condiciones contractuales al momento de su ejecución </t>
  </si>
  <si>
    <t>Especificaciones técnicas definidas en la compra que no se tienen en cuenta al momento de recibir los bienes.</t>
  </si>
  <si>
    <t>Modelos de Gestión contractual implementados</t>
  </si>
  <si>
    <t>Tráfico de influencias, ofrecimiento de dádivas, dineros o beneficios particulares en la demanda de adjudicación de comodatos, arrendamientos o donación de bienes muebles e inmuebles.</t>
  </si>
  <si>
    <t>Favorabilidad, falta de imparcialidad hacia un proponente en la Contratación de bienes o  servicios.</t>
  </si>
  <si>
    <t>Permitir el incumplimiento de las cláusulas contractuales durante la ejecución y  seguimiento del bien o servicio favoreciendo al contratista o proveedor.</t>
  </si>
  <si>
    <t>Modelos estandarizados para las actividades contractuales</t>
  </si>
  <si>
    <t>Adquisición de bienes o servicios generando favorabilidad hacia un privado.</t>
  </si>
  <si>
    <t>Socializar con los grupos de valor la política de Administración de riesgos de corrupción</t>
  </si>
  <si>
    <t>Realizar mesas de trabajo con dependencias de la Gobernación para establecer el contexto estratégico de los procesos  estratégicos, misionales, de apoyo y de evaluación</t>
  </si>
  <si>
    <t>Componente 2: Racionalización de Trámites</t>
  </si>
  <si>
    <t>Implementación de la ventanilla única de cara al Ciudadano</t>
  </si>
  <si>
    <t>Ventallina implementada</t>
  </si>
  <si>
    <t>Noviembre 30 de 2017</t>
  </si>
  <si>
    <t xml:space="preserve">1.2 </t>
  </si>
  <si>
    <t>Secretaria General/Secretaria Tic</t>
  </si>
  <si>
    <t>Trámites Racionalizados</t>
  </si>
  <si>
    <t>Publicar el mapa de riesgos de corrupción consolidado con riesgos de gestión.</t>
  </si>
  <si>
    <t>Divulgar el mapa de riesgos de corrupción consolidado con riesgos de gestión definitivo.</t>
  </si>
  <si>
    <t>Revisar el contexto estrategico si se detectan cambios en los factores internos y externos</t>
  </si>
  <si>
    <t>Verificar y determinar reisgos emergentes si como resultado del monitoreo estos se manifiestan</t>
  </si>
  <si>
    <t>Nombre de la entidad:</t>
  </si>
  <si>
    <t>GOBERNACIÓN DE CUNDINAMARCA</t>
  </si>
  <si>
    <t>Orden:</t>
  </si>
  <si>
    <t>Territorial</t>
  </si>
  <si>
    <t>Sector administrativo:</t>
  </si>
  <si>
    <t>N/A</t>
  </si>
  <si>
    <t>Año vigencia:</t>
  </si>
  <si>
    <t>Departamento:</t>
  </si>
  <si>
    <t>Bogotá D.C</t>
  </si>
  <si>
    <t>Municipio:</t>
  </si>
  <si>
    <t>BOGOTÁ</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</si>
  <si>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</si>
  <si>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</si>
  <si>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</si>
  <si>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</si>
  <si>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</si>
  <si>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</si>
  <si>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</si>
  <si>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</si>
  <si>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</si>
  <si>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</si>
  <si>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</si>
  <si>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</si>
  <si>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</si>
  <si>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</si>
  <si>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Modelo Único - Hijo</t>
  </si>
  <si>
    <t>Cambio de nombre o razón social de un establecimiento educativo estatal o privado</t>
  </si>
  <si>
    <t>Aprobado</t>
  </si>
  <si>
    <t>Expedición del acto administrativo a través de la solicitud y documentos que soportan la actividad. El tiempo del trámite es de quince (15) días hábiles</t>
  </si>
  <si>
    <t>Disminución de tiempo de entrega a diez (10) días hábiles</t>
  </si>
  <si>
    <t>Entrega del producto en menor cantidad de tiempo, para lo que requieran los peticionarios.</t>
  </si>
  <si>
    <t>Administrativo</t>
  </si>
  <si>
    <t>Gestionar con mayor efectividad en las dependencias que intervienen en el proceso.</t>
  </si>
  <si>
    <t>Secretaria de Educación Dirección de Cobertura</t>
  </si>
  <si>
    <t>Certificado de existencia y representación legal de las instituciones de educación para el trabajo y el desarrollo humano</t>
  </si>
  <si>
    <t>Actualmente las certificaciones se expiden en un formato establecido por la Dirección  de Cobertura, que contiene los datos básicos de la Institución Educativa.</t>
  </si>
  <si>
    <t>Disminución de tiempo de entrega de  quince (15) días hábiles a inmediato.</t>
  </si>
  <si>
    <t>Disminuir los tiempos de entrega del producto, garantizando una mayor oportunidad.</t>
  </si>
  <si>
    <t>Tecnológico</t>
  </si>
  <si>
    <t>A través de un desorrallo en sistemas, implentar el mecanismo de certificaciones en línea.</t>
  </si>
  <si>
    <t>Plantilla Único - Hijo</t>
  </si>
  <si>
    <t>Impuesto sobre vehículos automotores</t>
  </si>
  <si>
    <t>Inscrito</t>
  </si>
  <si>
    <t>El trámite se puede realizar parcialmente en línea</t>
  </si>
  <si>
    <t>Habilitar pago por PSE (Proveedor de Servicios Electrónicos) mediante el cual los usuarios podrán hacer sus pagos a través de Internet.</t>
  </si>
  <si>
    <t>Optimización de tiempos, ya que para el pago del impuesto sobre vehículos el usuario no tendrá que hacer ningún desplazamiento</t>
  </si>
  <si>
    <t>Tecnológica</t>
  </si>
  <si>
    <t>Liquidación y pago electrónicamente</t>
  </si>
  <si>
    <t>Secretaría de Hacienda Dirección de Rentas y Gestión Tributaria</t>
  </si>
  <si>
    <t>Impuesto de registro</t>
  </si>
  <si>
    <t>La atención se realiza solamente en la sede administrativa de la Gobernación de Cundinaamarca.</t>
  </si>
  <si>
    <t>Habilitar nuevos puntos de atención.</t>
  </si>
  <si>
    <t>Optimización de tiempos, ya que para el pago del impuesto de registro el usuario no tendrá que desplazarse hasta la sede administrativa por cuanto se crearan puntos de atención satélites más cercanos</t>
  </si>
  <si>
    <t>Disponer de nuevos puntos de atención</t>
  </si>
  <si>
    <t>Secretaría de Hacienda Subdirección de Impuesto de Registro</t>
  </si>
  <si>
    <t>Inscripción de personas ante el Registro Unico Nacional de Transito - RUNT</t>
  </si>
  <si>
    <t>El tiempo del trámite es de tres (3) días</t>
  </si>
  <si>
    <t>Disminución de tiempo de entrega a un (1) día</t>
  </si>
  <si>
    <t>Ahorro de tiempo y desplazamiento del usuario</t>
  </si>
  <si>
    <t>Admisnitrativo</t>
  </si>
  <si>
    <t>Debido a que el servicios en transito esta concesionado, se realizara concertación con la Unión Temporal SIETT Cundinamarca</t>
  </si>
  <si>
    <t>Secretaria de Transporte y Movilidad - Dirección de Servicios de la Movilidad y Sedes Operativas, y UT SIETT Cundinamarca</t>
  </si>
  <si>
    <t>Licencia de conducción</t>
  </si>
  <si>
    <t>Matrícula de vehículos automotores</t>
  </si>
  <si>
    <t>Duplicado de Placas</t>
  </si>
  <si>
    <t>Duplicado de la licencia de conducción</t>
  </si>
  <si>
    <t>Renovación de la licenia de conducción</t>
  </si>
  <si>
    <t>Cambio de licencia de conducción por mayoría de edad</t>
  </si>
  <si>
    <t>Registro y Autorizacion de Títulos en el Area de la Salud</t>
  </si>
  <si>
    <t>Secretaría de Salud</t>
  </si>
  <si>
    <t>Inscripción de profesionales y no profesionales el área de la salud en el Departamento de Cundinamarca</t>
  </si>
  <si>
    <t>Credencial de Expendedor de Drogas</t>
  </si>
  <si>
    <t>Apertura de Establecimiento Farmaceutico</t>
  </si>
  <si>
    <t>Promedio controles Detectives</t>
  </si>
  <si>
    <t>Máximo valor controles preventivos y Detecto</t>
  </si>
  <si>
    <t>Si el Riesgo se materializará podría…</t>
  </si>
  <si>
    <t>¿Dar lugar a retrasos o reproceso en las operaciones de la entidad?</t>
  </si>
  <si>
    <t>1. 28/02/2017</t>
  </si>
  <si>
    <t xml:space="preserve">No aplicación de lineamientos legales, procedimentales, documentales, de rendición de cuentas de la entidad y falla en las comunicaciones </t>
  </si>
  <si>
    <t>Obtener favorecimiento de tipo económico, material o de otra índole.</t>
  </si>
  <si>
    <t>1. Dirección de Desarrollo Humano.</t>
  </si>
  <si>
    <t>Revisión manual y electrónico de la liquidación de la nómina</t>
  </si>
  <si>
    <t>1. Revisión de las licencias de software en cada uno de los equipos de la Secretaría de Educación</t>
  </si>
  <si>
    <t>1. Informe</t>
  </si>
  <si>
    <t xml:space="preserve">1. Imagen institucional negativa
2. Sanciones legales
3. Incumplimientos normativos
4. Perdida de oportunidades y beneficios por parte de la ciudadanía a causa del  desconocimiento. </t>
  </si>
  <si>
    <t>No aplicación de lineamientos legales, procedimentales, documentales y de rendición de cuentas de la entidad</t>
  </si>
  <si>
    <t>1. Sanciones legales
2. Adquirir bienes o servicios que no satisfagan las necesidades de la población objetivo.
3. Incumplimiento de las objetivos y metas del plan de desarrollo.
4. Incremento de los costos en las adquisiciones de la entidad
5.  Generación de inconformidades y demandas por parte de los participantes en los procesos de contratación.
6. Imagen institucional negativa</t>
  </si>
  <si>
    <t>1. Sanciones legales
2. Recibir bienes o servicios de mala calidad que no cumplan con el objetivo.
3. Incumplimiento de las objetivos y metas del plan de desarrollo.
4. Incremento de los costos en las adquisiciones de la entidad
5.  Generación de inconformidades y demandas por parte de los participantes en los procesos de contratación.
6. Imagen institucional negativa</t>
  </si>
  <si>
    <t>Manipular información tributaria con el fin de obtener beneficios personales</t>
  </si>
  <si>
    <t>Puede suceder que se manipule la información tributaria con el fin de obtener beneficios personales</t>
  </si>
  <si>
    <t>Tráfico de influencias, ofrecimiento de dádivas, dineros o beneficios particulares</t>
  </si>
  <si>
    <t>1. Sanciones legales
2. Incumplimiento de las objetivos y metas del plan de desarrollo.
3. Imagen institucional negativa
4. Acciones disciplinarias.
5. Afectación al flujo de caja de la entidad por retrasos en el recaudo.</t>
  </si>
  <si>
    <t>4-Probable</t>
  </si>
  <si>
    <t>Centralización de atención a los usuarios en una sola dependencia (Subdirección de atención al contribuyente - Rentas)</t>
  </si>
  <si>
    <t>Funcionamiento de la nueva Subdirección de atención al contribuyente</t>
  </si>
  <si>
    <t>Resolución de grupos de trabajo y coordinaciones al interior de la Dirección de Rentas</t>
  </si>
  <si>
    <t>Influencia de personal externo (tramitadores), dentro de la entidad, por cercanía o contacto  con funcionarios.</t>
  </si>
  <si>
    <t>1. (No. De trámites atendidos /No. De trámites solicitados)*100
2. (No. De trámites atendidos oportunamente / No. De tramites solicitados)*100</t>
  </si>
  <si>
    <t>Asesoramiento indebido e inadecuado por parte de los funcionarios a los contribuyentes</t>
  </si>
  <si>
    <t>Desviación del proceso de auditorias o de poder con el fin de obtener beneficios personales.</t>
  </si>
  <si>
    <t xml:space="preserve">Ejecución de las auditorias con el apoyo de terceros </t>
  </si>
  <si>
    <t>1. Plan de fiscalización
2. ((Actividades del Plan de fiscalización ejecutadas +actividades en ejecución)/Actividades planeadas)*100</t>
  </si>
  <si>
    <t>Perdida de mercancía que la entidad aprehende por controles operativos a la ilegalidad.</t>
  </si>
  <si>
    <t>Puede suceder que se presente perdida de mercancía aprehendida entre el momento de la aprehensión y el ingreso a los lugares de bodegaje.</t>
  </si>
  <si>
    <t>Tráfico de influencias, ofrecimiento de dádivas, dineros o beneficios particulares.</t>
  </si>
  <si>
    <t>1. Sanciones legales
2. Incumplimiento de las objetivos y metas del plan de desarrollo.
3. Imagen institucional negativa
4. Acciones disciplinarias.
5. Demandas en contra de la entidad.
6. Ingreso al mercado contrabando y con manipulación inadecuada, que puede afectar a los usuarios y rentas de la entidad.</t>
  </si>
  <si>
    <t>Estatuto de rentas del Departamento</t>
  </si>
  <si>
    <t>Acuerdos indebidos para la disposición de la mercancía o alteración documental de la aprehensión, entre las autoridades y funcionarios que intervienen en el operativo de control a la ilegalidad</t>
  </si>
  <si>
    <t>Inadecuada manipulación de las mercancías aprehendidas por parte de las autoridades y funcionarios involucrados en el proceso.</t>
  </si>
  <si>
    <t>Controles Procedimentales e indicadores del proceso de gestión financiera</t>
  </si>
  <si>
    <t>Disminuir el tiempo de espera de los usuarios para la entrega de su acto administrativo</t>
  </si>
  <si>
    <t>Disminución en los tiempos del trámite a 6 días calendario</t>
  </si>
  <si>
    <t>Evitar traslado desde su lugar de residencia para entrega documental</t>
  </si>
  <si>
    <t>Disminución de 15 días en los tiempos de respuestas al trámite.</t>
  </si>
  <si>
    <t>Disminución de 3 días en los tiempos de respuestas al trámite.</t>
  </si>
  <si>
    <t>Apertura o traslado tienda naturista</t>
  </si>
  <si>
    <t>Racionalización de 15 trámites  aprobados por el SUIT</t>
  </si>
  <si>
    <t>31.1.1. Informe de Seguimiento trimestral al cumplimiento estatuto de rentas</t>
  </si>
  <si>
    <t>31.2.1.    31/12/2017</t>
  </si>
  <si>
    <t xml:space="preserve">31.2.1. Líder de Proceso Gestión Financiera </t>
  </si>
  <si>
    <t>31.2.1. Seguimiento trimestral al cumplimiento del indicadores y cumplimiento a procedimientos</t>
  </si>
  <si>
    <t>31.2. Controles Procedimentales e indicadores del proceso de gestión financiera</t>
  </si>
  <si>
    <t>31.1.1.  31/12/2017</t>
  </si>
  <si>
    <t xml:space="preserve">31.1.1. Líder de Proceso Gestión Financiera </t>
  </si>
  <si>
    <t>31.1.1. Seguimiento trimestral al cumplimiento del Estatuto de Rentas del Departamento en las aprehensiones ejecutadas.</t>
  </si>
  <si>
    <t>31.1. Estatuto de rentas del Departamento</t>
  </si>
  <si>
    <t>31. Gestión Financiera</t>
  </si>
  <si>
    <t>30.2.1. 30/06/2017</t>
  </si>
  <si>
    <t xml:space="preserve">30.2.1. Líder de Proceso Gestión Financiera </t>
  </si>
  <si>
    <t>30.2.1. Adelantar procesos contractuales para apoyo en la realización de auditorías de los diferentes tributos del Departamento.</t>
  </si>
  <si>
    <t xml:space="preserve">30.2. Ejecución de las auditorias con el apoyo de terceros </t>
  </si>
  <si>
    <t>30.1.3. 31/12/2017</t>
  </si>
  <si>
    <t xml:space="preserve">30.1.3. Dirección de Rentas - Gestión Financiera </t>
  </si>
  <si>
    <t>30.1.3. Seguimiento a la ejecución y prestación de servicio (Cantidad, Tiempos y movimientos)</t>
  </si>
  <si>
    <t>30.1.2. 31/03/2017</t>
  </si>
  <si>
    <t xml:space="preserve">30.1.2. Líder de Proceso Gestión Financiera </t>
  </si>
  <si>
    <t>30.1.2. Determinar grupos de trabajo y funciones al interior de la Dirección de Rentas</t>
  </si>
  <si>
    <t>30.1.1. 31/03/2017</t>
  </si>
  <si>
    <t xml:space="preserve">30.1.1. Líder de Proceso Gestión Financiera </t>
  </si>
  <si>
    <t xml:space="preserve">30.1.1. Centralización de trámites de atención inmediata. </t>
  </si>
  <si>
    <t>30.1. Centralización de atención a los usuarios en una sola dependencia (Subdirección de atención al contribuyente - Rentas)</t>
  </si>
  <si>
    <t>30. - Gestión Financiera</t>
  </si>
  <si>
    <t xml:space="preserve">29.5. (No. de Contratos Suscritos/No. de informes de supervisión)*100
</t>
  </si>
  <si>
    <t>29.5. 31/12/2017</t>
  </si>
  <si>
    <t>29.5.  Líderes de Proceso - Ordenadores del Gasto
29.5. Supervisores de Contratos</t>
  </si>
  <si>
    <t>29.5. Verificación del cumplimiento de las obligaciones contractuales en su totalidad</t>
  </si>
  <si>
    <t>29.4. Informe de seguimiento y oficio de radicación.</t>
  </si>
  <si>
    <t xml:space="preserve">29.4. 20/12/2017
</t>
  </si>
  <si>
    <t>29.4. Líderes de Proceso - Ordenadores del Gasto</t>
  </si>
  <si>
    <t>29.4. Realizar seguimiento periódico al control diseñado y reportarlo a la Dirección de Contratación.</t>
  </si>
  <si>
    <t>29.3. Herramienta de control</t>
  </si>
  <si>
    <t>29.3. 20/12/2017</t>
  </si>
  <si>
    <t>29.3. Líderes de Proceso - Ordenadores del Gasto</t>
  </si>
  <si>
    <t>29.3. Diseñar una herramienta para controlar la función de supervisión ejercida por los funcionarios adscritos a cada Dependencia</t>
  </si>
  <si>
    <t>29.2. Capacitaciones y socializaciones realizadas</t>
  </si>
  <si>
    <t>29.2. 20/12/2017</t>
  </si>
  <si>
    <t>29.2. Director(a) de Contratación</t>
  </si>
  <si>
    <t>29.2. Realizar capacitaciones y socializaciones a los funcionarios que ejercen actividades de supervisión</t>
  </si>
  <si>
    <t>29.1. Lineamientos socializados</t>
  </si>
  <si>
    <t>29.1. 20/12/2017</t>
  </si>
  <si>
    <t>29.1. Director(a) de Contratación</t>
  </si>
  <si>
    <t>29.1. Divulgar lineamientos sobre la aplicación de los controles del proceso</t>
  </si>
  <si>
    <t>29. Seguimiento a la actividad de supervisión ejercida por los funcionarios del Departamento</t>
  </si>
  <si>
    <t>29. - Gestión Contractual
- Todos los Procesos</t>
  </si>
  <si>
    <t xml:space="preserve">28. Informe Promoción del Desarrollo Educativo </t>
  </si>
  <si>
    <t>28. 30/06/2017</t>
  </si>
  <si>
    <t xml:space="preserve">28. Líder de Proceso Promoción del Desarrollo Educativo </t>
  </si>
  <si>
    <t>28. Revisión de las licencias de software en cada uno de los equipos de la Secretaría de Educación</t>
  </si>
  <si>
    <t>28. Licenciamiento</t>
  </si>
  <si>
    <t>27. Informe de seguimiento a PQRS trimestral del proceso</t>
  </si>
  <si>
    <t>27. 31/12/2017</t>
  </si>
  <si>
    <t>27. Director de Servicios de la Movilidad 
Sedes Operativas en Transito</t>
  </si>
  <si>
    <t>27. Aplicar el procedimiento de seguimiento a PQRS establecido en ISOLUCION y la Circular No. 003 de 2017</t>
  </si>
  <si>
    <t>27. Seguimiento a PQRS del Proceso</t>
  </si>
  <si>
    <t>26. Talleres de sensibilización</t>
  </si>
  <si>
    <t>26. 31/12/2017</t>
  </si>
  <si>
    <t xml:space="preserve">26. Líder de Proceso Promoción del Desarrollo Educativo </t>
  </si>
  <si>
    <t>26. Apoyar la consolidación de la cultura del mejoramiento continuo en la secretaría de educación</t>
  </si>
  <si>
    <t>26. Gente y Cultura</t>
  </si>
  <si>
    <t xml:space="preserve">25. (No. De Capacitaciones Realizadas durante el periodo/No. De capacitaciones programadas)*100
</t>
  </si>
  <si>
    <t>25. 31/12/2017</t>
  </si>
  <si>
    <t>25. Proceso de Gestión Documental</t>
  </si>
  <si>
    <t>25.. Realizar capacitaciones semestrales y entrega de documento de tipificación documental</t>
  </si>
  <si>
    <t>25. Capacitación a los funcionarios encargados de la radicación y distribución de documentos en el aplicativo Mercurio (correspondencia interna y externa)</t>
  </si>
  <si>
    <t>24.2. Talleres de sensibilización</t>
  </si>
  <si>
    <t>24.2. 31/12/2017</t>
  </si>
  <si>
    <t xml:space="preserve">24.2.  Líder de Proceso Promoción del Desarrollo Educativo </t>
  </si>
  <si>
    <t>24.2. Apoyar la consolidación de la cultura del mejoramiento continuo en la secretaría de educación</t>
  </si>
  <si>
    <t>24.2.Gente y Cultura</t>
  </si>
  <si>
    <t>24.1. Seguimiento Documentado</t>
  </si>
  <si>
    <t>24.1. 31/12/2017</t>
  </si>
  <si>
    <t>24.1. Líder de Proceso Promoción del Desarrollo Educativo 
24.1.  Líder Gestión Financiera
24.1. Líder de Promición del Desarrollo de Salud
24.1. Líder del Subproceso Sector Transporte y Movilidad</t>
  </si>
  <si>
    <t>24.1. Seguimiento y/o  actualización en la matriz de tramites SUIT</t>
  </si>
  <si>
    <t>24.1. Matriz de Tramites actualizada en el  SUIT</t>
  </si>
  <si>
    <t xml:space="preserve">23.1. (No. de Sedes Operativas Verificadas en el periodo (4 Meses)/Total de Sedes Operativas)*100
</t>
  </si>
  <si>
    <t>23.1. 31/12/2017</t>
  </si>
  <si>
    <t>23.1. Director de Servicios de la Movilidad 
Sedes Operativas en Transito</t>
  </si>
  <si>
    <t>23.1. Verificar tres veces al año el cumplimiento de los tiempos legales e indicados en SUIT, para algunos tramite de transporte y algunas sedes operativas seleccionados de forma aleatoria.</t>
  </si>
  <si>
    <t xml:space="preserve">23.1. Seguimientos aleatorios en sedes operativas del tiempo de respuesta de los tramites de transporte.
</t>
  </si>
  <si>
    <t xml:space="preserve">23. PDD - Sector de Transporte y Movilidad
24. - Promoción del Desarrollo Educativo
- Gestión Financiera
- Promoción del Desarrollo de Salud
- Sector Transporte y Movilidad  
25. Gestión Documental
26 y 28 - Promoción del Desarrollo Educativo
27. - Sector Transporte y Movilidad 
</t>
  </si>
  <si>
    <t>22. (No. de contratos publicados/ No de contratos suscritos/)*100</t>
  </si>
  <si>
    <t>22. Oficina de Control Interno</t>
  </si>
  <si>
    <t>22. Seguimiento mensual de la publicación de los contratos suscritos en la entidad</t>
  </si>
  <si>
    <t>22. Publicación permanente de los contratos de la Secretaria de Planeación  en el SECOP</t>
  </si>
  <si>
    <t>21.4. Capacitaciones y socializaciones realizadas</t>
  </si>
  <si>
    <t>21.4. Realizar capacitaciones y socializaciones a los directos responsables de las actividades de contratación y supervisión.</t>
  </si>
  <si>
    <t>21.3. Documentos modelo aprobados</t>
  </si>
  <si>
    <t>21.3. Diseñar y aprobar documentos modelos estandarizados para las actividades contractuales.</t>
  </si>
  <si>
    <t>21.2. Lineamientos socializados</t>
  </si>
  <si>
    <t>21.2. Divulgar lineamientos sobre la aplicación de los controles del proceso</t>
  </si>
  <si>
    <t>21.1 Informe de Visitas realizadas</t>
  </si>
  <si>
    <t>21. Director(a) de Contratación</t>
  </si>
  <si>
    <t>21.1. Realizar seguimiento y control a la actividad contractual mediante visitas</t>
  </si>
  <si>
    <t>21. Seguimiento a la actividad contractual</t>
  </si>
  <si>
    <t>21. - Gestión Contractual
- Todos los Procesos
22. - Control Interno</t>
  </si>
  <si>
    <t>20.2. Seguimiento a la Comunicación Externa</t>
  </si>
  <si>
    <t>20. Informe trimestral de seguimiento a publicaciones de rendición de cuentas y gestión institucional</t>
  </si>
  <si>
    <t>20. 31/12/2017</t>
  </si>
  <si>
    <t>20. Comunicaciones</t>
  </si>
  <si>
    <t>20.1. Seguimiento a la Comunicación Interna.</t>
  </si>
  <si>
    <t>20. Divulgación permanente de información de avances y resultados de gestión.</t>
  </si>
  <si>
    <t>20. - Comunicaciones</t>
  </si>
  <si>
    <t>19.2. Número de servidores públicos capacitados</t>
  </si>
  <si>
    <t>19.2. 31/12/2017</t>
  </si>
  <si>
    <t>19.2. Líder de Atención al Ciudadano</t>
  </si>
  <si>
    <t>19.2. Capacitar a los administradores de Atención al Ciudadano para el seguimiento en la respuesta oportuna y planes de mejoramiento al interior de sus secretarias, de acuerdo a la circular No 003 de 2017.</t>
  </si>
  <si>
    <t>19.1. Sistema de Gestión Documental Parametrizado.</t>
  </si>
  <si>
    <t>19.1.  30/09/2017</t>
  </si>
  <si>
    <t>19.1. Secretaría General
19.1. Secretaría de las TIC</t>
  </si>
  <si>
    <t>19.1. Parametrización del Sistema de Gestión Documental - MERCURIO de acuerdo al procedimiento de PQR y al manual de Derechos de petición, quejas, reclamos, sugerencias y denuncias.</t>
  </si>
  <si>
    <t>19. Aplicación del procedimiento de Administración de las PQRS.</t>
  </si>
  <si>
    <t>19. - Atención al Ciudadano</t>
  </si>
  <si>
    <t>18. Informe trimestral de seguimiento a la gestión y rendición de cuentas.</t>
  </si>
  <si>
    <t>18. 31/12/2017</t>
  </si>
  <si>
    <t>18. Direccionamiento Estratégico</t>
  </si>
  <si>
    <t>18.1. Seguimiento trimestral a la aplicación de directrices para la rendición de cuentas</t>
  </si>
  <si>
    <t>18. Seguimiento a la aplicación de directrices para la rendición de cuentas</t>
  </si>
  <si>
    <t>3. Informe de seguimiento a micrositios.</t>
  </si>
  <si>
    <t>17.3. Seguimiento trimestral a la actualización de micrositios</t>
  </si>
  <si>
    <t>2. Informe de actualización de la WEB y Redes Sociales.</t>
  </si>
  <si>
    <t>17.2. Actualización permanente de la WEB y Redes Sociales.</t>
  </si>
  <si>
    <t>1. Actas de Socialización</t>
  </si>
  <si>
    <t>17. Comunicaciones</t>
  </si>
  <si>
    <t>17.1. Socialización a los proceso sobre políticas y uso adecuado de la imagen institucional.</t>
  </si>
  <si>
    <t>17. Divulgación y seguimiento sobre las políticas y uso adecuado de la imagen institucional.</t>
  </si>
  <si>
    <t>17, 18. -  Comunicaciones
- Direccionamiento Estratégico</t>
  </si>
  <si>
    <t>2. Sistema de Información</t>
  </si>
  <si>
    <t>2. 31/05/2017</t>
  </si>
  <si>
    <t>Líder de Proceso (Educación)</t>
  </si>
  <si>
    <t>2. Sistematizar el procedimiento para generar mayor oportunidad</t>
  </si>
  <si>
    <t>1. Acto Administrativo</t>
  </si>
  <si>
    <t>1. Determinar un nuevo procedimiento para la Autorización, Asignación, reporte y verificación de las horas extras del personal Docente, Directivo Docente y Administrativos</t>
  </si>
  <si>
    <t>16. Diseño sistematización del proceso</t>
  </si>
  <si>
    <t>15. Licenciamiento</t>
  </si>
  <si>
    <t>4. Informe</t>
  </si>
  <si>
    <t>14.4. Líder de Proceso (Educación)</t>
  </si>
  <si>
    <t>14.4. Implementar con los rectores el proceso de validación de planta en línea, mensualmente.</t>
  </si>
  <si>
    <t>3. Plantillas cargadas en Humano</t>
  </si>
  <si>
    <t>14.3. Líder de Proceso (Educación)</t>
  </si>
  <si>
    <t>14.3. Implementación el proceso de generación de actos administrativos desde el sistema Humano mediante plantillas aprobadas y parametrizadas en el sistema que garanticen la oportunidad y  calidad de la información a ingresar y gestionar en la nómina.</t>
  </si>
  <si>
    <t>2. Se evidencia en el sistema</t>
  </si>
  <si>
    <t>14.2. Líder de Proceso (Educación)</t>
  </si>
  <si>
    <t>14.2.. Activación del Control de Planta en el aplicativo Humano</t>
  </si>
  <si>
    <t>14.1. Líder de Proceso (Educación)</t>
  </si>
  <si>
    <t>14.1. Realizar seguimiento bimestral  a los roles de los usuarios en el sistema.</t>
  </si>
  <si>
    <t>14. Seguridad en el uso del Humano</t>
  </si>
  <si>
    <t>13.5. Informe Trimestral de Controles KACTUS</t>
  </si>
  <si>
    <t>13.5. 31/12/2017</t>
  </si>
  <si>
    <t>13.5.  Dirección de Talento Humano   (Función Pública)</t>
  </si>
  <si>
    <t>13.5. Informes trimestrales de los controles manuales y automáticos de la nómina y el Sistema KACTUS (Talento Humano)</t>
  </si>
  <si>
    <t>13.4. Informe Trimestral del comportamiento de las inconsistencia y del avance de la aplicación del proceso y mejoras para la liquidación de la nómina.</t>
  </si>
  <si>
    <t>13.4. 31/12/2017</t>
  </si>
  <si>
    <t>13.4.  Líder de Proceso (Educación)</t>
  </si>
  <si>
    <t>13.4. Realizar un análisis trimestral del comportamiento de las inconsistencia y del avance de la aplicación del proceso y mejoras para la liquidación de la nómina.</t>
  </si>
  <si>
    <t>13.3. Formato E-PID-FR-011</t>
  </si>
  <si>
    <t>13.3. 31/12/2017</t>
  </si>
  <si>
    <t>13.3.  Líder de Proceso (Educación)</t>
  </si>
  <si>
    <t>13.3. Generar y reportar los productos no conformes que se generan en el proceso de nómina con el fin de  promover las acciones correctivas y preventivas por parte de los funcionarios responsabilidades obteniendo una trazabilidad.</t>
  </si>
  <si>
    <t>13.2. Informe de seguimiento</t>
  </si>
  <si>
    <t>13.2. 31/12/2017</t>
  </si>
  <si>
    <t>13.2.  Líder de Proceso (Educación)</t>
  </si>
  <si>
    <t>13.2. Generar un seguimiento mensual y plan de mejora frente a los denominados pagos observados para reducirlos o en lo posible eliminarlos.</t>
  </si>
  <si>
    <t>13.1. Actualización del procedimiento en ISOLUCIÓN</t>
  </si>
  <si>
    <t>13.1. 31/03/2017</t>
  </si>
  <si>
    <t>13.1.  Líder de Proceso (Educación)</t>
  </si>
  <si>
    <t>13.1. Aplicar procedimiento M.PDE.H.DT.H06.02 que fue actualizado.</t>
  </si>
  <si>
    <t>13. Seguimiento permanente a la gestión de la nómina</t>
  </si>
  <si>
    <t>12.2. Oficios remisorios</t>
  </si>
  <si>
    <t>12.2. 31/12/2017</t>
  </si>
  <si>
    <t>12.2. Líder de Proceso (Educación)</t>
  </si>
  <si>
    <t>12.2. Promover las acciones disciplinarias y de repetición a que haya lugar por el incumplimiento u omisión de las funciones.</t>
  </si>
  <si>
    <t>12.1. Acta de Entrenamiento de Trabajo</t>
  </si>
  <si>
    <t>12.1.  30/04/2017</t>
  </si>
  <si>
    <t>12.1. Líder de Proceso (Educación)</t>
  </si>
  <si>
    <t>12.1. Realizar el entrenamiento al puesto de trabajo de cada uno de los funcionarios de la Dirección de Personal de Instituciones Educativas y del Grupo de Notificaciones de la Secretaría de Educación.</t>
  </si>
  <si>
    <t>12 Entrenamiento en el Puesto de Trabajo</t>
  </si>
  <si>
    <t>12,13, 14, 15 y 16. -  Promoción del Desarrollo Educativo
13.5. - Gestión del Talento Humano</t>
  </si>
  <si>
    <t>2. Evidencias del Seguimiento trimestral al cumplimiento del Plan.</t>
  </si>
  <si>
    <t>2. 31/12/2017</t>
  </si>
  <si>
    <t>11.2. Seguimiento a la ejecución del Plan de intervenciones al interior de los procesos, con campañas de sensibilización y promoción de los valores y la ética de los funcionarios públicos.</t>
  </si>
  <si>
    <t>1. Un Plan de intervenciones al interior de los procesos, con campañas de sensibilización y promoción de los valores y la ética de los funcionarios públicos.</t>
  </si>
  <si>
    <t>11.1. Elaboración de un Plan de intervenciones al interior de los procesos, con campañas de sensibilización y promoción de los valores y la ética de los funcionarios públicos, consecuencias de la corrupción y sentido de pertenencia.</t>
  </si>
  <si>
    <t>11. Fortalecimiento de los valores y la ética.</t>
  </si>
  <si>
    <t>11. - Gestión de Talento Humano</t>
  </si>
  <si>
    <t>10. Evidencia del seguimiento y actualización del inventario de historias laborales.</t>
  </si>
  <si>
    <t>10.   31/12/2017</t>
  </si>
  <si>
    <t>10. Dirección de Talento Humano</t>
  </si>
  <si>
    <t>10. Realizar actualización y control trimestral al inventario de historias laborales.</t>
  </si>
  <si>
    <t>10. Control al manejo de la documentación e historias laborales.</t>
  </si>
  <si>
    <t>10. - Gestión de Talento Humano</t>
  </si>
  <si>
    <t>9.  Informe trimestral de seguimiento.</t>
  </si>
  <si>
    <t>9.  31/12/2017</t>
  </si>
  <si>
    <t>9. líder de proceso</t>
  </si>
  <si>
    <t>9. Verificación trimestral de seguridad informática y de no manipulación ilegal de los sistemas de información.</t>
  </si>
  <si>
    <t>9. Seguimiento al adecuado funcionamiento de los sistemas de información</t>
  </si>
  <si>
    <t>9. - Gestión Tecnológica</t>
  </si>
  <si>
    <t>8.2.2. Campaña externa realizada</t>
  </si>
  <si>
    <t>8.2.2. 31/12/2017</t>
  </si>
  <si>
    <t>8.2.2.  Líder Atención al Ciudadano</t>
  </si>
  <si>
    <t>8.2.2. Campaña de apropiación interna de la gestión de los tramites y OPAS, de acuerdo a lo publicado en el portal del estado colombiano.</t>
  </si>
  <si>
    <t>8.2.1. Secretaría de las  TIC</t>
  </si>
  <si>
    <t>8.2.1. Secretaría de Prensa</t>
  </si>
  <si>
    <t>8.2.1. Campaña externa realizada</t>
  </si>
  <si>
    <t>8.2.1. 31/12/2017</t>
  </si>
  <si>
    <t>8.2.1. Secretaría General</t>
  </si>
  <si>
    <t>8.2.1. Campaña externa de divulgación de consulta de los tramites y OPAS, en el portal del estado colombiano.</t>
  </si>
  <si>
    <t>8.2. Difusión de tramites y OPAS</t>
  </si>
  <si>
    <t>8.1.2. Número de servidores públicos capacitados</t>
  </si>
  <si>
    <t xml:space="preserve">
8.1.2. 31/12/2017
</t>
  </si>
  <si>
    <t>8.1.2. Líder Atención al Ciudadano</t>
  </si>
  <si>
    <t>8.1.2. Capacitar a los administradores de Atención al Ciudadano para el seguimiento en la respuesta oportuna y planes de mejoramiento al interior de sus secretarias, de acuerdo a la circular No 003 de 2017.</t>
  </si>
  <si>
    <t>8.1.1.  Secretaría de las TIC</t>
  </si>
  <si>
    <t>8.1.1. Sistema de Gestión Documental Parametrizado</t>
  </si>
  <si>
    <t>8.1.1.  30/09/2017</t>
  </si>
  <si>
    <t xml:space="preserve">8.1.1. Secretaría General </t>
  </si>
  <si>
    <t>8.1.1. Parametrización del Sistema de Gestión Documental - MERCURIO de acuerdo al procedimiento de PQR y al manual de Derechos de petición, quejas, reclamos, sugerencias y denuncias.</t>
  </si>
  <si>
    <t>8.1. Aplicación del procedimiento de Administración de las PQRS.</t>
  </si>
  <si>
    <t xml:space="preserve">7.3. (No. De comunicaciones o publicaciones realizadas por el proceso del proceso / Total de Comunicaciones definidas en la Matriz de Comunicaciones)*100 </t>
  </si>
  <si>
    <t>7.3. 31/12/2017</t>
  </si>
  <si>
    <t>7.3. Líderes y Gestores de los Procesos.</t>
  </si>
  <si>
    <t>7.3.  Seguimiento Trimestral a la Matriz de comunicaciones por proceso y envío al proceso de comunicaciones para consolidación.</t>
  </si>
  <si>
    <t>7.2. Una Matriz Consolidada y Publicada por proceso.</t>
  </si>
  <si>
    <t>7.2. 10/03/2017</t>
  </si>
  <si>
    <t>7.2. Líder del Proceso de Comunicaciones.</t>
  </si>
  <si>
    <t>7.2. Revisión y consolidación  de la matriz de comunicaciones de la entidad.</t>
  </si>
  <si>
    <t>7.1. Una Matriz de Comunicaciones por proceso actualizada a vigencia 2017 y remitida al proceso de comunicaciones.</t>
  </si>
  <si>
    <t>7.1. 28/02/2017</t>
  </si>
  <si>
    <t>7.1. Líderes y Gestores de los Procesos.</t>
  </si>
  <si>
    <t>7.1. Actualización de la Matriz de Comunicaciones de cada proceso y remisión al proceso de comunicaciones.</t>
  </si>
  <si>
    <t>7. Seguimiento al cumplimiento de la política de comunicaciones.</t>
  </si>
  <si>
    <t>7. - Todos lo Procesos
8. - Atención al Ciudadano</t>
  </si>
  <si>
    <t>6. Informe trimestral de seguimiento a la gestión y rendición de cuentas.</t>
  </si>
  <si>
    <t>6. 31/12/2017</t>
  </si>
  <si>
    <t>6. Comunicaciones
6. Direccionamiento Estratégico</t>
  </si>
  <si>
    <t>6. Seguimiento trimestral a la aplicación de directrices para la rendición de cuentas</t>
  </si>
  <si>
    <t>6. Seguimiento a la aplicación de directrices para la rendición de cuentas</t>
  </si>
  <si>
    <t>5. N° de documentos Publicados y socializados / N° de actualizaciones realizadas.</t>
  </si>
  <si>
    <t>5. 31/12/2017</t>
  </si>
  <si>
    <t>5. Dirección de Desarrollo Organizacional y Equipo de Trabajo</t>
  </si>
  <si>
    <t>5. Mantener actualizados los manuales y actos administrativos de estructura organizacional de acuerdo con las necesidades del servicio.</t>
  </si>
  <si>
    <t>5. Estructura organizacional y manuales actualizados.</t>
  </si>
  <si>
    <t xml:space="preserve">Plan de apropiación del SIGC implementado
</t>
  </si>
  <si>
    <t>5. - Planificación del Desarrollo Institucional
6. - Comunicaciones
- Direccionamiento Estratégico</t>
  </si>
  <si>
    <t>4.3. Evidencia de Seguimiento trimestral al cumplimiento del Plan de Apropiación del SIGC.</t>
  </si>
  <si>
    <t xml:space="preserve">4.3. 31/12/2017 </t>
  </si>
  <si>
    <t>4.3. Seguimiento trimestral a la ejecución del Plan de apropiación.</t>
  </si>
  <si>
    <t>4.2. Un Plan de  Apropiación del SIGC publicado.</t>
  </si>
  <si>
    <t>4.2. 15/03/2017</t>
  </si>
  <si>
    <t>4.2. Construcción y publicación del Plan de Apropiación del SIGC.</t>
  </si>
  <si>
    <t>4.1. Un documento que evidencie la definición de estrategias y mecanismos de sensibilización, socialización y apropiación del SIGC.</t>
  </si>
  <si>
    <t>4.1.  15/03/2017</t>
  </si>
  <si>
    <t>4. Dirección de Desarrollo Organizacional y Equipo de Trabajo</t>
  </si>
  <si>
    <t>4.1. . Definir Estrategias y mecanismos de sensibilización, socialización y apropiación que promuevan el adecuado Desarrollo del SIGC.</t>
  </si>
  <si>
    <t>4. Plan de apropiación del SIGC implementado</t>
  </si>
  <si>
    <t>4. - Planificación del Desarrollo Institucional</t>
  </si>
  <si>
    <t>3. Portal WEB Actualizado</t>
  </si>
  <si>
    <t>3.1. 31/12/2017</t>
  </si>
  <si>
    <t>3. Dirección de Estudios Económicos y Políticas Públicas</t>
  </si>
  <si>
    <t>3.1. Portal WEB Actualizado</t>
  </si>
  <si>
    <t>3.  Publicación permanente de la Secretaria de Planeación  en el portal web de la Gobernación en un lenguaje claro y preciso para los ciudadanos</t>
  </si>
  <si>
    <t>2.3. No. Usuarios atendidos x punto de atención</t>
  </si>
  <si>
    <t>2.3. 31/12/2017</t>
  </si>
  <si>
    <t>2.3. Líder Atención al Ciudadano</t>
  </si>
  <si>
    <t>2.3. Desconcentración del servicio de Atención al ciudadano (Semestral)</t>
  </si>
  <si>
    <t>2.2. Número de puestas en escena realizadas</t>
  </si>
  <si>
    <t>2.2. 31/05/2017</t>
  </si>
  <si>
    <t>2.2. Líder Atención al Ciudadano</t>
  </si>
  <si>
    <t>2.2. Realización de puestas en escena para el fortalecimiento de las competencia de atención al ciudadano.</t>
  </si>
  <si>
    <t>2.1. Funcionarios fortalecidos en la cultura de Atención al Ciudadano</t>
  </si>
  <si>
    <t>2.1. 31/05/2017</t>
  </si>
  <si>
    <t>2.1.Líder Atención al Ciudadano</t>
  </si>
  <si>
    <t>2.1. Seguimiento  a la aplicación de los protocolos de Atención al ciudadano</t>
  </si>
  <si>
    <t>2. Fortalecimiento de la cultura de Atención al ciudadano</t>
  </si>
  <si>
    <t>1.2. Evidencias del Seguimiento trimestral al cumplimiento del Plan.</t>
  </si>
  <si>
    <t>1.2. 31/12/2017</t>
  </si>
  <si>
    <t>1.2. Seguimiento a la ejecución del Plan de intervenciones al interior de los procesos, con campañas de sensibilización y promoción de los valores y la ética de los funcionarios públicos.</t>
  </si>
  <si>
    <t>1.1. Un Plan de intervenciones al interior de los procesos, con campañas de sensibilización y promoción de los valores y la ética de los funcionarios públicos.</t>
  </si>
  <si>
    <t>1.1. 28/02/2017</t>
  </si>
  <si>
    <t>1.1. Elaboración de un Plan de intervenciones al interior de los procesos, con campañas de sensibilización y promoción de los valores y la ética de los funcionarios públicos, consecuencias de la corrupción y sentido de pertenencia.</t>
  </si>
  <si>
    <t xml:space="preserve">1. Fortalecimiento de los valores y la ética.
</t>
  </si>
  <si>
    <t xml:space="preserve">Se busca obtener favorecimiento de tipo económico, material o de otra índole.
</t>
  </si>
  <si>
    <t>1. - Gestión de Talento Humano
2. - Atención al Ciudadano.
3. - Direccionamiento Estratégico</t>
  </si>
  <si>
    <t>Evitar la perdida de mercancia aprehendida apunta al componente de transparencia</t>
  </si>
  <si>
    <t>NA</t>
  </si>
  <si>
    <t>Gestión Financiera</t>
  </si>
  <si>
    <t>Seguimiento trimestral al cumplimiento del Estatuto de Rentas del Departamento en las aprehensiones ejecutadas.</t>
  </si>
  <si>
    <t>Adelantar procesos contractuales para apoyo en la realización de auditorías de los diferentes tributos del Departamento.</t>
  </si>
  <si>
    <t>Las auditorias a la liquidación y pago de tributos verifica el cumplimiento al componente de transparencia</t>
  </si>
  <si>
    <t>La centralización de tramites esta directamente relacionada con las estrategias de mejorar la atención al ciudadano</t>
  </si>
  <si>
    <t xml:space="preserve">Centralización de trámites de atención inmediata. </t>
  </si>
  <si>
    <t>Verificación del cumplimiento de las obligaciones contractuales en su totalidad</t>
  </si>
  <si>
    <t>Diseñar una herramienta para controlar la función de supervisión ejercida por los funcionarios adscritos a cada Dependencia</t>
  </si>
  <si>
    <t xml:space="preserve">Al diseñar instrumentos de control a la gestión Contractual se fortalece la transparencia
La publicacion en el SECOP es un mecanismo de control y facilita el seguimiento.
</t>
  </si>
  <si>
    <t>Gestión Contractual</t>
  </si>
  <si>
    <t>Realizar capacitaciones y socializaciones a los funcionarios que ejercen actividades de supervisión</t>
  </si>
  <si>
    <t>Gestión del Talento Humano</t>
  </si>
  <si>
    <t xml:space="preserve">Sensibilizar a los funcionarios sobre la cultura ética </t>
  </si>
  <si>
    <t>Las actividades para fortalecer las competencias de los funcionarios en atención al ciudadano permiten aumentar la cultura etica y de servicio</t>
  </si>
  <si>
    <t>Las actividades definidas para racionalizar tramites permiten fortalecer el proceso de atención al ciudadano evitando que se cobren valores indebidos por tramites que se realizan en la Gobernación</t>
  </si>
  <si>
    <t>Atención al ciudadano</t>
  </si>
  <si>
    <t>Realizar seguimiento periódico a los compromisos de levantamiento de hojas de vida de tramites</t>
  </si>
  <si>
    <t>Divulgar lineamientos sobre la aplicación de los controles del proceso Gestión Contractual</t>
  </si>
  <si>
    <t>Diseñar y aprobar documentos modelos estandarizados para las actividades contractuales</t>
  </si>
  <si>
    <t>Gestión del Talento Humano
Gestión Contractual</t>
  </si>
  <si>
    <t>Capacitación en Contratación estatal, Supervisión e Interventoría, Riesgos y Responsabilidad en la Contratación Pública</t>
  </si>
  <si>
    <t>Las constante publicación de los registros contractuales en el SECOP y en el portel web dan transparencia a la compra de bienen y servicios</t>
  </si>
  <si>
    <t>Realizar seguimiento y control a la actividad contractual mediante visitas</t>
  </si>
  <si>
    <t>Capacitar a los administradores de Atención al Ciudadano para el seguimiento en la respuesta oportuna y planes de mejoramiento al interior de sus secretarias, de acuerdo a la circular No 003 de 2017.</t>
  </si>
  <si>
    <t xml:space="preserve"> Seguimiento trimestral a la aplicación de directrices para la rendición de cuentas</t>
  </si>
  <si>
    <t>Atención al ciudadano
Gestión Documental</t>
  </si>
  <si>
    <t>Parametrización del Sistema de Gestión Documental - MERCURIO de acuerdo al procedimiento de PQR y al manual de Derechos de petición, quejas, reclamos, sugerencias y denuncias.</t>
  </si>
  <si>
    <t>Las actividades de ampliación de horarios, implementación de protocolos de atención y fortalecimiento de los canales de atención permiten que la ciudadania esté en contacto permanente con la gobernación y su gestión</t>
  </si>
  <si>
    <t>Los espacios de participación ciudadana fortalecen los dialogos de doble vía</t>
  </si>
  <si>
    <t>Comunicaciones</t>
  </si>
  <si>
    <t>Realizar la divulgación sobre los espacios de participación y seguimiento a la comunicación interna y externa</t>
  </si>
  <si>
    <t>Gestión del Talento Humano
Promoción del Desarrollo Educativo</t>
  </si>
  <si>
    <t>Realizar capacitación a los funcionarios responsables en la liquidación de nomina</t>
  </si>
  <si>
    <t>Promoción del Desarrollo Educativo</t>
  </si>
  <si>
    <t>Implementación el proceso de generación de actos administrativos desde el sistema Humano mediante plantillas aprobadas y parametrizadas en el sistema que garanticen la oportunidad y  calidad de la información a ingresar y gestionar en la nómina.</t>
  </si>
  <si>
    <t>Implementar controles en el sistema Kactus y humano para minimizar posibles errores o datos erróneos.</t>
  </si>
  <si>
    <t>Los valores de la planta de personal son publicados en el portal web
Los controles de los sistemas para liquidar la nomina pretenden fortalecer la transparencia</t>
  </si>
  <si>
    <t>Al implementar la generacion de actos administrativos por el sistema humano de la secretaria de educación se estan racionalizando</t>
  </si>
  <si>
    <t>Elaboración de un Plan de intervenciones al interior de los procesos, con campañas de sensibilización y promoción de los valores y la ética de los funcionarios públicos, consecuencias de la corrupción y sentido de pertenencia.</t>
  </si>
  <si>
    <t>Alteración en la nomina</t>
  </si>
  <si>
    <t>Gestión Tecnologica</t>
  </si>
  <si>
    <t>Realizar seguimiento trimestral al diligenciamiento del instrumento para medir y  diagnosticar  el  nivel  de actualización de  cada micrositio web</t>
  </si>
  <si>
    <t>Direccionamiento Estratégico
Comunicaciones</t>
  </si>
  <si>
    <t>Seguimiento trimestral a la aplicación de directrices para la rendición de cuentas</t>
  </si>
  <si>
    <t>Atención al Ciudadano</t>
  </si>
  <si>
    <t>Seguimiento  a la aplicación de los protocolos de Atención al ciudadano</t>
  </si>
  <si>
    <t>El esquema de publicación en el portal web, los lineamientos de transparencia activa y los seguimientos al cumplimiento de la politica de comunicaciones permite que la información de la gestión pública esté siempre disponible para cualquier persona</t>
  </si>
  <si>
    <t>El protocolo es un  Mecanismos para mejorar la atencion al Ciudadano</t>
  </si>
  <si>
    <t>Las actividades de publicar la gestión institucional a traves de diferentes medios, los dialogos ciudadanos y las campañas de comunicación permiten cumplir los requisitos de transparencia y acceso a la información publica</t>
  </si>
  <si>
    <t>Todos</t>
  </si>
  <si>
    <t xml:space="preserve"> Seguimiento Trimestral a la Matriz de comunicaciones por proceso y envío al proceso de comunicaciones para consolidación.</t>
  </si>
  <si>
    <t>Mecanismos para la Transparencia y Acceso a la Información</t>
  </si>
  <si>
    <t>Mecanismos para Mejorar la Atención al Ciudadano</t>
  </si>
  <si>
    <t>Rendición de Cuentas</t>
  </si>
  <si>
    <t>Racionalización de Trámites</t>
  </si>
  <si>
    <t>Actividad</t>
  </si>
  <si>
    <t>Riesgos Corrupción identificados</t>
  </si>
  <si>
    <t>COMPONENTES PAAC</t>
  </si>
  <si>
    <t>GESTIÓN DE RIESGOS DE CORRUPCIÓN</t>
  </si>
  <si>
    <t>RIESGOS DE CORRUPCIÓN - PLAN ANTICORRUPCIÓN Y DE ATENCIÓN AL CIUDADANO</t>
  </si>
  <si>
    <t>MATRIZ DE COHERENCIA</t>
  </si>
  <si>
    <t>Clasificación</t>
  </si>
  <si>
    <t>RIESGO DE CONTROL Y SANCIÓN</t>
  </si>
  <si>
    <t>RIESGO DE INSTITUCIONALIDAD</t>
  </si>
  <si>
    <t>RIESGO DE VISIBILIDAD</t>
  </si>
  <si>
    <t>RELACIÓN</t>
  </si>
  <si>
    <t>RIESGOS DE CORRUPCIÓN - DELITOS EN CONTRA DE LA ADMINISTACIÓN PÚBLICA</t>
  </si>
  <si>
    <t>Riesgo Identificado</t>
  </si>
  <si>
    <t>Delito Relacionado</t>
  </si>
  <si>
    <t>Utilización indebida de información</t>
  </si>
  <si>
    <t>Cohecho</t>
  </si>
  <si>
    <t>Enriquecimiento ilícito</t>
  </si>
  <si>
    <t>Prevaricato</t>
  </si>
  <si>
    <t>Peculado</t>
  </si>
  <si>
    <t>Usurpación y abuso de funciones públicas</t>
  </si>
  <si>
    <t>Abusos de autoridad</t>
  </si>
  <si>
    <t>Celebración indebida de contratos</t>
  </si>
  <si>
    <t>Concusión</t>
  </si>
  <si>
    <t>Tráfico de influencias</t>
  </si>
  <si>
    <t>Favorecer la inadecuada ejecución contractual</t>
  </si>
  <si>
    <t>Perdida de mercancía que la entidad aprehende por controles operativos a la ilegalidad</t>
  </si>
</sst>
</file>

<file path=xl/styles.xml><?xml version="1.0" encoding="utf-8"?>
<styleSheet xmlns="http://schemas.openxmlformats.org/spreadsheetml/2006/main">
  <numFmts count="1">
    <numFmt numFmtId="164" formatCode="[$-240A]d&quot; de &quot;mmmm&quot; de &quot;yyyy;@"/>
  </numFmts>
  <fonts count="46">
    <font>
      <sz val="11"/>
      <color theme="1"/>
      <name val="Calibri"/>
      <family val="2"/>
      <scheme val="minor"/>
    </font>
    <font>
      <sz val="11"/>
      <color rgb="FF212121"/>
      <name val="Calibri"/>
      <family val="2"/>
      <scheme val="minor"/>
    </font>
    <font>
      <b/>
      <sz val="12"/>
      <color rgb="FF000000"/>
      <name val="Calibri"/>
      <family val="2"/>
      <scheme val="minor"/>
    </font>
    <font>
      <sz val="14"/>
      <color rgb="FF000000"/>
      <name val="Calibri"/>
      <family val="2"/>
      <scheme val="minor"/>
    </font>
    <font>
      <b/>
      <sz val="14"/>
      <color rgb="FF000000"/>
      <name val="Calibri"/>
      <family val="2"/>
      <scheme val="minor"/>
    </font>
    <font>
      <b/>
      <i/>
      <sz val="14"/>
      <color rgb="FF4472C4"/>
      <name val="Segoe Script"/>
      <family val="2"/>
    </font>
    <font>
      <i/>
      <sz val="11"/>
      <color rgb="FF4472C4"/>
      <name val="Calibri"/>
      <family val="2"/>
      <scheme val="minor"/>
    </font>
    <font>
      <b/>
      <sz val="16"/>
      <color rgb="FF000000"/>
      <name val="Calibri"/>
      <family val="2"/>
      <scheme val="minor"/>
    </font>
    <font>
      <sz val="11"/>
      <name val="Arial"/>
      <family val="2"/>
    </font>
    <font>
      <sz val="10"/>
      <name val="Arial"/>
      <family val="2"/>
    </font>
    <font>
      <sz val="10"/>
      <name val="Arial"/>
      <family val="2"/>
    </font>
    <font>
      <b/>
      <sz val="12"/>
      <color theme="1"/>
      <name val="Calibri"/>
      <family val="2"/>
      <scheme val="minor"/>
    </font>
    <font>
      <sz val="11"/>
      <color theme="1"/>
      <name val="Arial"/>
      <family val="2"/>
    </font>
    <font>
      <b/>
      <sz val="18"/>
      <color theme="1"/>
      <name val="Calibri"/>
      <family val="2"/>
      <scheme val="minor"/>
    </font>
    <font>
      <sz val="16"/>
      <color theme="1"/>
      <name val="Calibri"/>
      <family val="2"/>
      <scheme val="minor"/>
    </font>
    <font>
      <b/>
      <sz val="16"/>
      <color indexed="8"/>
      <name val="Calibri"/>
      <family val="2"/>
    </font>
    <font>
      <sz val="16"/>
      <color indexed="8"/>
      <name val="Calibri"/>
      <family val="2"/>
    </font>
    <font>
      <sz val="18"/>
      <color theme="1"/>
      <name val="Calibri"/>
      <family val="2"/>
      <scheme val="minor"/>
    </font>
    <font>
      <b/>
      <sz val="22"/>
      <color theme="1"/>
      <name val="Calibri"/>
      <family val="2"/>
      <scheme val="minor"/>
    </font>
    <font>
      <b/>
      <sz val="14"/>
      <color rgb="FF000000"/>
      <name val="Calibri"/>
      <family val="2"/>
    </font>
    <font>
      <b/>
      <sz val="12"/>
      <color rgb="FF000000"/>
      <name val="Calibri"/>
      <family val="2"/>
    </font>
    <font>
      <sz val="14"/>
      <color rgb="FF000000"/>
      <name val="Calibri"/>
      <family val="2"/>
    </font>
    <font>
      <sz val="11"/>
      <color rgb="FF000000"/>
      <name val="Calibri"/>
      <family val="2"/>
    </font>
    <font>
      <b/>
      <sz val="16"/>
      <color rgb="FF000000"/>
      <name val="Calibri"/>
      <family val="2"/>
    </font>
    <font>
      <b/>
      <sz val="18"/>
      <color rgb="FF000000"/>
      <name val="Calibri"/>
      <family val="2"/>
    </font>
    <font>
      <sz val="11"/>
      <color rgb="FF000000"/>
      <name val="Arial"/>
      <family val="2"/>
    </font>
    <font>
      <sz val="10"/>
      <color theme="1"/>
      <name val="Arial"/>
      <family val="2"/>
    </font>
    <font>
      <b/>
      <sz val="12"/>
      <color rgb="FF000000"/>
      <name val="Arial"/>
      <family val="2"/>
    </font>
    <font>
      <b/>
      <sz val="10"/>
      <color rgb="FF000000"/>
      <name val="Arial"/>
      <family val="2"/>
    </font>
    <font>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sz val="9"/>
      <color theme="1"/>
      <name val="Calibri"/>
      <family val="2"/>
      <scheme val="minor"/>
    </font>
    <font>
      <sz val="10"/>
      <color theme="1"/>
      <name val="Calibri"/>
      <family val="2"/>
      <scheme val="minor"/>
    </font>
    <font>
      <b/>
      <sz val="16"/>
      <color theme="1"/>
      <name val="Calibri"/>
      <family val="2"/>
      <scheme val="minor"/>
    </font>
    <font>
      <b/>
      <sz val="12"/>
      <color indexed="59"/>
      <name val="SansSerif"/>
    </font>
    <font>
      <b/>
      <sz val="12"/>
      <color indexed="8"/>
      <name val="SansSerif"/>
    </font>
    <font>
      <sz val="10"/>
      <color indexed="8"/>
      <name val="SansSerif"/>
    </font>
    <font>
      <b/>
      <sz val="10"/>
      <color indexed="8"/>
      <name val="SansSerif"/>
    </font>
    <font>
      <sz val="12"/>
      <color theme="1"/>
      <name val="Calibri"/>
      <family val="2"/>
      <scheme val="minor"/>
    </font>
    <font>
      <b/>
      <sz val="14"/>
      <color theme="1"/>
      <name val="Calibri"/>
      <family val="2"/>
      <scheme val="minor"/>
    </font>
    <font>
      <b/>
      <sz val="11"/>
      <color rgb="FF002060"/>
      <name val="Calibri"/>
      <family val="2"/>
      <scheme val="minor"/>
    </font>
    <font>
      <b/>
      <sz val="12"/>
      <color theme="0"/>
      <name val="Calibri"/>
      <family val="2"/>
      <scheme val="minor"/>
    </font>
    <font>
      <sz val="11"/>
      <name val="Calibri"/>
      <family val="2"/>
      <scheme val="minor"/>
    </font>
  </fonts>
  <fills count="18">
    <fill>
      <patternFill patternType="none"/>
    </fill>
    <fill>
      <patternFill patternType="gray125"/>
    </fill>
    <fill>
      <patternFill patternType="solid">
        <fgColor rgb="FFFFFFFF"/>
        <bgColor indexed="64"/>
      </patternFill>
    </fill>
    <fill>
      <patternFill patternType="solid">
        <fgColor rgb="FFBDD7EE"/>
        <bgColor indexed="64"/>
      </patternFill>
    </fill>
    <fill>
      <patternFill patternType="solid">
        <fgColor rgb="FFDDEBF7"/>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FF00"/>
        <bgColor indexed="64"/>
      </patternFill>
    </fill>
    <fill>
      <patternFill patternType="solid">
        <fgColor indexed="9"/>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002060"/>
        <bgColor indexed="64"/>
      </patternFill>
    </fill>
  </fills>
  <borders count="94">
    <border>
      <left/>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style="medium">
        <color rgb="FF2F75B5"/>
      </left>
      <right style="medium">
        <color rgb="FF2F75B5"/>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bottom/>
      <diagonal/>
    </border>
    <border>
      <left/>
      <right style="medium">
        <color indexed="64"/>
      </right>
      <top/>
      <bottom style="medium">
        <color indexed="64"/>
      </bottom>
      <diagonal/>
    </border>
    <border>
      <left style="medium">
        <color rgb="FF2F75B5"/>
      </left>
      <right style="medium">
        <color rgb="FF2F75B5"/>
      </right>
      <top style="medium">
        <color rgb="FF2F75B5"/>
      </top>
      <bottom/>
      <diagonal/>
    </border>
    <border>
      <left/>
      <right style="medium">
        <color rgb="FF2F75B5"/>
      </right>
      <top/>
      <bottom/>
      <diagonal/>
    </border>
    <border>
      <left/>
      <right/>
      <top/>
      <bottom style="medium">
        <color rgb="FF2F75B5"/>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theme="4" tint="-0.24994659260841701"/>
      </left>
      <right/>
      <top style="thin">
        <color indexed="64"/>
      </top>
      <bottom style="medium">
        <color theme="4" tint="-0.24994659260841701"/>
      </bottom>
      <diagonal/>
    </border>
    <border>
      <left/>
      <right/>
      <top style="thin">
        <color indexed="64"/>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indexed="64"/>
      </bottom>
      <diagonal/>
    </border>
    <border>
      <left/>
      <right style="medium">
        <color theme="4" tint="-0.24994659260841701"/>
      </right>
      <top style="medium">
        <color theme="4" tint="-0.24994659260841701"/>
      </top>
      <bottom style="medium">
        <color indexed="64"/>
      </bottom>
      <diagonal/>
    </border>
    <border>
      <left style="medium">
        <color theme="4" tint="-0.24994659260841701"/>
      </left>
      <right style="medium">
        <color theme="4" tint="-0.24994659260841701"/>
      </right>
      <top style="medium">
        <color theme="4" tint="-0.24994659260841701"/>
      </top>
      <bottom style="medium">
        <color indexed="64"/>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top/>
      <bottom style="medium">
        <color theme="4"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bottom style="medium">
        <color theme="4" tint="-0.24994659260841701"/>
      </bottom>
      <diagonal/>
    </border>
    <border>
      <left style="thin">
        <color indexed="64"/>
      </left>
      <right style="thin">
        <color indexed="64"/>
      </right>
      <top style="thin">
        <color indexed="64"/>
      </top>
      <bottom style="medium">
        <color indexed="64"/>
      </bottom>
      <diagonal/>
    </border>
    <border>
      <left style="thin">
        <color indexed="64"/>
      </left>
      <right style="medium">
        <color theme="4"/>
      </right>
      <top/>
      <bottom style="thin">
        <color indexed="64"/>
      </bottom>
      <diagonal/>
    </border>
    <border>
      <left style="medium">
        <color rgb="FF2F75B5"/>
      </left>
      <right/>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rgb="FF2F75B5"/>
      </left>
      <right style="medium">
        <color rgb="FF2F75B5"/>
      </right>
      <top style="thin">
        <color indexed="64"/>
      </top>
      <bottom style="medium">
        <color rgb="FF2F75B5"/>
      </bottom>
      <diagonal/>
    </border>
    <border>
      <left style="medium">
        <color rgb="FF2F75B5"/>
      </left>
      <right/>
      <top style="thin">
        <color indexed="64"/>
      </top>
      <bottom style="thin">
        <color indexed="64"/>
      </bottom>
      <diagonal/>
    </border>
    <border>
      <left/>
      <right/>
      <top style="thin">
        <color indexed="64"/>
      </top>
      <bottom style="thin">
        <color indexed="64"/>
      </bottom>
      <diagonal/>
    </border>
    <border>
      <left/>
      <right style="medium">
        <color rgb="FF2F75B5"/>
      </right>
      <top style="thin">
        <color indexed="64"/>
      </top>
      <bottom style="thin">
        <color indexed="64"/>
      </bottom>
      <diagonal/>
    </border>
    <border>
      <left style="medium">
        <color rgb="FF2F75B5"/>
      </left>
      <right style="medium">
        <color rgb="FF2F75B5"/>
      </right>
      <top style="medium">
        <color rgb="FF2F75B5"/>
      </top>
      <bottom style="medium">
        <color indexed="64"/>
      </bottom>
      <diagonal/>
    </border>
    <border>
      <left style="medium">
        <color rgb="FF2F75B5"/>
      </left>
      <right style="medium">
        <color rgb="FF2F75B5"/>
      </right>
      <top/>
      <bottom style="medium">
        <color indexed="64"/>
      </bottom>
      <diagonal/>
    </border>
    <border>
      <left style="medium">
        <color rgb="FF2F75B5"/>
      </left>
      <right style="medium">
        <color rgb="FF2F75B5"/>
      </right>
      <top/>
      <bottom style="medium">
        <color rgb="FF000000"/>
      </bottom>
      <diagonal/>
    </border>
    <border>
      <left style="medium">
        <color rgb="FF2F75B5"/>
      </left>
      <right/>
      <top/>
      <bottom/>
      <diagonal/>
    </border>
    <border>
      <left style="medium">
        <color rgb="FF2F75B5"/>
      </left>
      <right style="medium">
        <color rgb="FF2F75B5"/>
      </right>
      <top style="medium">
        <color rgb="FF000000"/>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theme="4" tint="-0.24994659260841701"/>
      </right>
      <top style="thin">
        <color indexed="64"/>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10" fillId="0" borderId="0"/>
    <xf numFmtId="0" fontId="9" fillId="0" borderId="0"/>
  </cellStyleXfs>
  <cellXfs count="1022">
    <xf numFmtId="0" fontId="0" fillId="0" borderId="0" xfId="0"/>
    <xf numFmtId="0" fontId="2" fillId="2" borderId="5" xfId="0" applyFont="1" applyFill="1" applyBorder="1" applyAlignment="1">
      <alignment vertical="center" wrapText="1"/>
    </xf>
    <xf numFmtId="0" fontId="2" fillId="2" borderId="0" xfId="0" applyFont="1" applyFill="1" applyAlignment="1">
      <alignment vertical="center" wrapText="1"/>
    </xf>
    <xf numFmtId="0" fontId="1"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2" borderId="7" xfId="0" applyFont="1" applyFill="1" applyBorder="1" applyAlignment="1">
      <alignment vertical="center" wrapText="1"/>
    </xf>
    <xf numFmtId="0" fontId="9" fillId="2" borderId="5" xfId="0" applyFont="1" applyFill="1" applyBorder="1" applyAlignment="1">
      <alignment vertical="center" wrapText="1"/>
    </xf>
    <xf numFmtId="0" fontId="9" fillId="2" borderId="9" xfId="0" applyFont="1" applyFill="1" applyBorder="1" applyAlignment="1">
      <alignment vertical="center" wrapText="1"/>
    </xf>
    <xf numFmtId="0" fontId="9" fillId="2" borderId="4" xfId="0" applyFont="1" applyFill="1" applyBorder="1" applyAlignment="1">
      <alignment vertical="center" wrapText="1"/>
    </xf>
    <xf numFmtId="0" fontId="9" fillId="0" borderId="5" xfId="0" applyFont="1" applyFill="1" applyBorder="1" applyAlignment="1">
      <alignment vertical="center" wrapText="1"/>
    </xf>
    <xf numFmtId="0" fontId="10" fillId="0" borderId="0" xfId="1"/>
    <xf numFmtId="0" fontId="11" fillId="0" borderId="25" xfId="1" applyFont="1" applyFill="1" applyBorder="1" applyAlignment="1">
      <alignment horizontal="center" vertical="center" wrapText="1"/>
    </xf>
    <xf numFmtId="0" fontId="8" fillId="0" borderId="26" xfId="1" applyFont="1" applyFill="1" applyBorder="1" applyAlignment="1">
      <alignment horizontal="left" vertical="center" wrapText="1"/>
    </xf>
    <xf numFmtId="0" fontId="8" fillId="0" borderId="27" xfId="1" applyFont="1" applyFill="1" applyBorder="1" applyAlignment="1">
      <alignment horizontal="left" vertical="center" wrapText="1"/>
    </xf>
    <xf numFmtId="164" fontId="8" fillId="0" borderId="26" xfId="1" applyNumberFormat="1" applyFont="1" applyFill="1" applyBorder="1" applyAlignment="1">
      <alignment horizontal="left" vertical="center" wrapText="1"/>
    </xf>
    <xf numFmtId="0" fontId="11" fillId="0" borderId="18" xfId="1" applyFont="1" applyFill="1" applyBorder="1" applyAlignment="1">
      <alignment horizontal="center" vertical="center" wrapText="1"/>
    </xf>
    <xf numFmtId="0" fontId="8" fillId="0" borderId="28" xfId="1" applyFont="1" applyFill="1" applyBorder="1" applyAlignment="1">
      <alignment horizontal="left" vertical="center" wrapText="1"/>
    </xf>
    <xf numFmtId="0" fontId="8" fillId="0" borderId="28" xfId="1" applyFont="1" applyFill="1" applyBorder="1" applyAlignment="1">
      <alignment horizontal="center" vertical="center" wrapText="1"/>
    </xf>
    <xf numFmtId="164" fontId="8" fillId="0" borderId="26" xfId="1" applyNumberFormat="1" applyFont="1" applyFill="1" applyBorder="1" applyAlignment="1">
      <alignment horizontal="left" vertical="center"/>
    </xf>
    <xf numFmtId="0" fontId="8" fillId="0" borderId="27" xfId="1" applyFont="1" applyFill="1" applyBorder="1" applyAlignment="1">
      <alignment horizontal="center" vertical="center" wrapText="1"/>
    </xf>
    <xf numFmtId="0" fontId="8" fillId="0" borderId="26" xfId="1" applyFont="1" applyFill="1" applyBorder="1" applyAlignment="1">
      <alignment horizontal="center" vertical="center" wrapText="1"/>
    </xf>
    <xf numFmtId="0" fontId="11" fillId="5" borderId="18" xfId="1" applyFont="1" applyFill="1" applyBorder="1" applyAlignment="1">
      <alignment horizontal="center" vertical="center" wrapText="1"/>
    </xf>
    <xf numFmtId="0" fontId="8" fillId="5" borderId="27" xfId="1" applyFont="1" applyFill="1" applyBorder="1" applyAlignment="1">
      <alignment horizontal="left" vertical="center" wrapText="1"/>
    </xf>
    <xf numFmtId="0" fontId="8" fillId="5" borderId="27" xfId="1" applyFont="1" applyFill="1" applyBorder="1" applyAlignment="1">
      <alignment horizontal="center" vertical="center" wrapText="1"/>
    </xf>
    <xf numFmtId="0" fontId="8" fillId="5" borderId="31" xfId="1" applyFont="1" applyFill="1" applyBorder="1" applyAlignment="1">
      <alignment horizontal="left" vertical="center" wrapText="1"/>
    </xf>
    <xf numFmtId="0" fontId="8" fillId="5" borderId="31" xfId="1" applyFont="1" applyFill="1" applyBorder="1" applyAlignment="1">
      <alignment horizontal="center" vertical="center" wrapText="1"/>
    </xf>
    <xf numFmtId="164" fontId="8" fillId="0" borderId="31" xfId="1" applyNumberFormat="1" applyFont="1" applyFill="1" applyBorder="1" applyAlignment="1">
      <alignment horizontal="left" vertical="center" wrapText="1"/>
    </xf>
    <xf numFmtId="0" fontId="12" fillId="5" borderId="27" xfId="1" applyFont="1" applyFill="1" applyBorder="1" applyAlignment="1">
      <alignment horizontal="left" vertical="center" wrapText="1"/>
    </xf>
    <xf numFmtId="0" fontId="8" fillId="5" borderId="26" xfId="1" applyFont="1" applyFill="1" applyBorder="1" applyAlignment="1">
      <alignment horizontal="left" vertical="center" wrapText="1"/>
    </xf>
    <xf numFmtId="0" fontId="12" fillId="5" borderId="26" xfId="1" applyFont="1" applyFill="1" applyBorder="1" applyAlignment="1">
      <alignment horizontal="center" vertical="center" wrapText="1"/>
    </xf>
    <xf numFmtId="0" fontId="12" fillId="5" borderId="32" xfId="1" applyFont="1" applyFill="1" applyBorder="1" applyAlignment="1">
      <alignment horizontal="left" vertical="center" wrapText="1"/>
    </xf>
    <xf numFmtId="0" fontId="8" fillId="5" borderId="32" xfId="1" applyFont="1" applyFill="1" applyBorder="1" applyAlignment="1">
      <alignment horizontal="left" vertical="center" wrapText="1"/>
    </xf>
    <xf numFmtId="164" fontId="8" fillId="0" borderId="31" xfId="1" applyNumberFormat="1" applyFont="1" applyFill="1" applyBorder="1" applyAlignment="1">
      <alignment horizontal="left" vertical="center"/>
    </xf>
    <xf numFmtId="164" fontId="8" fillId="0" borderId="27" xfId="1" applyNumberFormat="1" applyFont="1" applyFill="1" applyBorder="1" applyAlignment="1">
      <alignment horizontal="left" vertical="center" wrapText="1"/>
    </xf>
    <xf numFmtId="0" fontId="16" fillId="7" borderId="24" xfId="1" applyFont="1" applyFill="1" applyBorder="1" applyAlignment="1">
      <alignment horizontal="left" vertical="center" wrapText="1"/>
    </xf>
    <xf numFmtId="0" fontId="13" fillId="5" borderId="20" xfId="1" applyFont="1" applyFill="1" applyBorder="1" applyAlignment="1">
      <alignment horizontal="center" vertical="center"/>
    </xf>
    <xf numFmtId="0" fontId="13" fillId="5" borderId="23" xfId="1" applyFont="1" applyFill="1" applyBorder="1" applyAlignment="1">
      <alignment horizontal="center" vertical="center" wrapText="1"/>
    </xf>
    <xf numFmtId="0" fontId="13" fillId="5" borderId="23" xfId="1" applyFont="1" applyFill="1" applyBorder="1" applyAlignment="1">
      <alignment horizontal="center" vertical="center"/>
    </xf>
    <xf numFmtId="0" fontId="0" fillId="0" borderId="0" xfId="0" applyAlignment="1">
      <alignment vertical="center"/>
    </xf>
    <xf numFmtId="0" fontId="19" fillId="4" borderId="6" xfId="0" applyFont="1" applyFill="1" applyBorder="1" applyAlignment="1">
      <alignment vertical="center" wrapText="1"/>
    </xf>
    <xf numFmtId="0" fontId="20" fillId="2" borderId="5" xfId="0" applyFont="1" applyFill="1" applyBorder="1" applyAlignment="1">
      <alignment horizontal="center" vertical="center" wrapText="1"/>
    </xf>
    <xf numFmtId="0" fontId="19" fillId="4" borderId="8" xfId="0" applyFont="1" applyFill="1" applyBorder="1" applyAlignment="1">
      <alignment vertical="center" wrapText="1"/>
    </xf>
    <xf numFmtId="0" fontId="20" fillId="2" borderId="9"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19" fillId="4" borderId="42" xfId="0" applyFont="1" applyFill="1" applyBorder="1" applyAlignment="1">
      <alignment vertical="center" wrapText="1"/>
    </xf>
    <xf numFmtId="0" fontId="9" fillId="2" borderId="7" xfId="0" applyFont="1" applyFill="1" applyBorder="1" applyAlignment="1">
      <alignment vertical="center" wrapText="1"/>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25" fillId="0" borderId="7" xfId="0" applyFont="1" applyBorder="1" applyAlignment="1">
      <alignment vertical="center" wrapText="1"/>
    </xf>
    <xf numFmtId="0" fontId="25" fillId="0" borderId="7" xfId="0" applyFont="1" applyBorder="1" applyAlignment="1">
      <alignment horizontal="left" vertical="center" wrapText="1"/>
    </xf>
    <xf numFmtId="0" fontId="25" fillId="0" borderId="35" xfId="0" applyFont="1" applyBorder="1" applyAlignment="1">
      <alignment vertical="center" wrapText="1"/>
    </xf>
    <xf numFmtId="0" fontId="25" fillId="0" borderId="0" xfId="0" applyFont="1" applyAlignment="1">
      <alignment vertical="center"/>
    </xf>
    <xf numFmtId="0" fontId="25" fillId="0" borderId="36" xfId="0" applyFont="1" applyBorder="1" applyAlignment="1">
      <alignment vertical="center" wrapText="1"/>
    </xf>
    <xf numFmtId="0" fontId="25" fillId="0" borderId="37" xfId="0" applyFont="1" applyBorder="1" applyAlignment="1">
      <alignment vertical="center" wrapText="1"/>
    </xf>
    <xf numFmtId="0" fontId="26" fillId="0" borderId="37" xfId="0" applyFont="1" applyBorder="1" applyAlignment="1">
      <alignment vertical="center" wrapText="1"/>
    </xf>
    <xf numFmtId="0" fontId="17" fillId="0" borderId="0" xfId="0" applyFont="1"/>
    <xf numFmtId="0" fontId="27" fillId="2" borderId="5"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9" fillId="2" borderId="9" xfId="0" applyFont="1" applyFill="1" applyBorder="1" applyAlignment="1">
      <alignment vertical="center" wrapText="1"/>
    </xf>
    <xf numFmtId="0" fontId="29" fillId="2" borderId="5" xfId="0" applyFont="1" applyFill="1" applyBorder="1" applyAlignment="1">
      <alignment vertical="center" wrapText="1"/>
    </xf>
    <xf numFmtId="0" fontId="29" fillId="2" borderId="5" xfId="0" applyFont="1" applyFill="1" applyBorder="1" applyAlignment="1">
      <alignment vertical="center"/>
    </xf>
    <xf numFmtId="0" fontId="28" fillId="2" borderId="8" xfId="0" applyFont="1" applyFill="1" applyBorder="1" applyAlignment="1">
      <alignment horizontal="center" vertical="center" wrapText="1"/>
    </xf>
    <xf numFmtId="0" fontId="29" fillId="2" borderId="8" xfId="0" applyFont="1" applyFill="1" applyBorder="1" applyAlignment="1">
      <alignment vertical="center" wrapText="1"/>
    </xf>
    <xf numFmtId="0" fontId="29" fillId="2" borderId="34" xfId="0" applyFont="1" applyFill="1" applyBorder="1" applyAlignment="1">
      <alignment vertical="center"/>
    </xf>
    <xf numFmtId="0" fontId="29" fillId="2" borderId="8" xfId="0" applyFont="1" applyFill="1" applyBorder="1" applyAlignment="1">
      <alignment horizontal="center" vertical="center" wrapText="1"/>
    </xf>
    <xf numFmtId="0" fontId="29" fillId="2" borderId="8" xfId="0" applyFont="1" applyFill="1" applyBorder="1" applyAlignment="1">
      <alignment horizontal="left" vertical="center" wrapText="1"/>
    </xf>
    <xf numFmtId="0" fontId="29" fillId="2" borderId="8" xfId="0" applyFont="1" applyFill="1" applyBorder="1" applyAlignment="1">
      <alignment vertical="center"/>
    </xf>
    <xf numFmtId="0" fontId="19" fillId="4" borderId="34" xfId="0" applyFont="1" applyFill="1" applyBorder="1" applyAlignment="1">
      <alignment vertical="center" wrapText="1"/>
    </xf>
    <xf numFmtId="0" fontId="28" fillId="2" borderId="34" xfId="0" applyFont="1" applyFill="1" applyBorder="1" applyAlignment="1">
      <alignment horizontal="center" vertical="center" wrapText="1"/>
    </xf>
    <xf numFmtId="0" fontId="29" fillId="2" borderId="34" xfId="0" applyFont="1" applyFill="1" applyBorder="1" applyAlignment="1">
      <alignment vertical="center" wrapText="1"/>
    </xf>
    <xf numFmtId="0" fontId="29" fillId="2" borderId="3" xfId="0" applyFont="1" applyFill="1" applyBorder="1" applyAlignment="1">
      <alignment vertical="center" wrapText="1"/>
    </xf>
    <xf numFmtId="0" fontId="20" fillId="2" borderId="38"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5" xfId="0" applyFont="1" applyFill="1" applyBorder="1" applyAlignment="1">
      <alignment vertical="center" wrapText="1"/>
    </xf>
    <xf numFmtId="0" fontId="0" fillId="0" borderId="0" xfId="0" applyProtection="1">
      <protection locked="0"/>
    </xf>
    <xf numFmtId="0" fontId="0" fillId="0" borderId="0" xfId="0" applyAlignment="1" applyProtection="1">
      <alignment horizontal="justify"/>
      <protection locked="0"/>
    </xf>
    <xf numFmtId="0" fontId="0" fillId="0" borderId="0" xfId="0" applyAlignment="1" applyProtection="1">
      <alignment horizontal="justify"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33" fillId="8" borderId="48" xfId="0" applyFont="1" applyFill="1" applyBorder="1" applyAlignment="1" applyProtection="1">
      <alignment horizontal="center" vertical="center" textRotation="90" wrapText="1"/>
      <protection locked="0"/>
    </xf>
    <xf numFmtId="0" fontId="0" fillId="0" borderId="0" xfId="0" applyFont="1" applyProtection="1">
      <protection locked="0"/>
    </xf>
    <xf numFmtId="0" fontId="0" fillId="0" borderId="28" xfId="0" applyBorder="1" applyAlignment="1" applyProtection="1">
      <alignment horizontal="justify" vertical="center"/>
      <protection locked="0"/>
    </xf>
    <xf numFmtId="0" fontId="0" fillId="0" borderId="28" xfId="0" applyBorder="1" applyAlignment="1" applyProtection="1">
      <alignment vertical="center"/>
      <protection locked="0"/>
    </xf>
    <xf numFmtId="0" fontId="35" fillId="0" borderId="27" xfId="0" quotePrefix="1" applyFont="1" applyBorder="1" applyAlignment="1" applyProtection="1">
      <alignment horizontal="justify" vertical="center" wrapText="1"/>
      <protection locked="0"/>
    </xf>
    <xf numFmtId="0" fontId="0" fillId="0" borderId="27" xfId="0" applyBorder="1" applyAlignment="1" applyProtection="1">
      <alignment vertical="center"/>
      <protection locked="0"/>
    </xf>
    <xf numFmtId="0" fontId="35" fillId="0" borderId="26" xfId="0" quotePrefix="1" applyFont="1" applyBorder="1" applyAlignment="1" applyProtection="1">
      <alignment horizontal="justify" vertical="center" wrapText="1"/>
      <protection locked="0"/>
    </xf>
    <xf numFmtId="0" fontId="0" fillId="0" borderId="26" xfId="0" applyBorder="1" applyAlignment="1" applyProtection="1">
      <alignment horizontal="justify" vertical="center"/>
      <protection locked="0"/>
    </xf>
    <xf numFmtId="0" fontId="0" fillId="0" borderId="26" xfId="0" applyBorder="1" applyAlignment="1" applyProtection="1">
      <alignment vertical="center"/>
      <protection locked="0"/>
    </xf>
    <xf numFmtId="0" fontId="35" fillId="0" borderId="31" xfId="0" quotePrefix="1" applyFont="1" applyBorder="1" applyAlignment="1" applyProtection="1">
      <alignment horizontal="justify" vertical="center"/>
      <protection locked="0"/>
    </xf>
    <xf numFmtId="0" fontId="0" fillId="0" borderId="66" xfId="0" applyBorder="1" applyAlignment="1" applyProtection="1">
      <alignment horizontal="justify" vertical="center"/>
      <protection locked="0"/>
    </xf>
    <xf numFmtId="0" fontId="0" fillId="0" borderId="31" xfId="0" applyBorder="1" applyAlignment="1" applyProtection="1">
      <alignment horizontal="justify" vertical="center"/>
      <protection locked="0"/>
    </xf>
    <xf numFmtId="0" fontId="0" fillId="0" borderId="31" xfId="0" applyBorder="1" applyAlignment="1" applyProtection="1">
      <alignment vertical="center"/>
      <protection locked="0"/>
    </xf>
    <xf numFmtId="0" fontId="35" fillId="0" borderId="28" xfId="0" quotePrefix="1" applyFont="1" applyBorder="1" applyAlignment="1" applyProtection="1">
      <alignment horizontal="justify" vertical="center" wrapText="1"/>
      <protection locked="0"/>
    </xf>
    <xf numFmtId="0" fontId="35" fillId="0" borderId="26" xfId="0" quotePrefix="1" applyFont="1" applyBorder="1" applyAlignment="1" applyProtection="1">
      <alignment horizontal="justify" vertical="center"/>
      <protection locked="0"/>
    </xf>
    <xf numFmtId="0" fontId="35" fillId="5" borderId="27" xfId="0" quotePrefix="1" applyFont="1" applyFill="1" applyBorder="1" applyAlignment="1" applyProtection="1">
      <alignment horizontal="justify" vertical="center" wrapText="1"/>
      <protection locked="0"/>
    </xf>
    <xf numFmtId="0" fontId="0" fillId="0" borderId="26"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61" xfId="0" applyBorder="1" applyProtection="1">
      <protection locked="0"/>
    </xf>
    <xf numFmtId="0" fontId="0" fillId="0" borderId="26" xfId="0" applyBorder="1" applyAlignment="1" applyProtection="1">
      <alignment wrapText="1"/>
      <protection locked="0"/>
    </xf>
    <xf numFmtId="0" fontId="0" fillId="0" borderId="49" xfId="0" applyBorder="1" applyAlignment="1" applyProtection="1">
      <protection locked="0"/>
    </xf>
    <xf numFmtId="0" fontId="0" fillId="0" borderId="26" xfId="0" applyBorder="1" applyAlignment="1" applyProtection="1">
      <protection locked="0"/>
    </xf>
    <xf numFmtId="0" fontId="0" fillId="0" borderId="31" xfId="0" applyBorder="1" applyAlignment="1" applyProtection="1">
      <protection locked="0"/>
    </xf>
    <xf numFmtId="0" fontId="0" fillId="0" borderId="67" xfId="0" applyBorder="1" applyAlignment="1" applyProtection="1">
      <protection locked="0"/>
    </xf>
    <xf numFmtId="0" fontId="0" fillId="0" borderId="68" xfId="0" applyBorder="1" applyProtection="1">
      <protection locked="0"/>
    </xf>
    <xf numFmtId="0" fontId="0" fillId="0" borderId="28"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58" xfId="0" applyBorder="1" applyProtection="1">
      <protection locked="0"/>
    </xf>
    <xf numFmtId="0" fontId="0" fillId="0" borderId="72" xfId="0" applyBorder="1" applyProtection="1">
      <protection locked="0"/>
    </xf>
    <xf numFmtId="0" fontId="0" fillId="0" borderId="72" xfId="0" applyBorder="1" applyAlignment="1" applyProtection="1">
      <alignment horizontal="justify"/>
      <protection locked="0"/>
    </xf>
    <xf numFmtId="0" fontId="0" fillId="0" borderId="72" xfId="0" applyBorder="1" applyAlignment="1" applyProtection="1">
      <alignment horizontal="justify" vertical="center"/>
      <protection locked="0"/>
    </xf>
    <xf numFmtId="0" fontId="0" fillId="0" borderId="72" xfId="0" applyBorder="1" applyAlignment="1" applyProtection="1">
      <alignment vertical="center"/>
      <protection locked="0"/>
    </xf>
    <xf numFmtId="0" fontId="0" fillId="0" borderId="72" xfId="0" applyBorder="1" applyAlignment="1" applyProtection="1">
      <alignment horizontal="center" vertical="center"/>
      <protection locked="0"/>
    </xf>
    <xf numFmtId="0" fontId="9" fillId="0" borderId="0" xfId="2"/>
    <xf numFmtId="0" fontId="39" fillId="10" borderId="0" xfId="2" applyFont="1" applyFill="1" applyBorder="1" applyAlignment="1" applyProtection="1">
      <alignment horizontal="left" vertical="top" wrapText="1"/>
    </xf>
    <xf numFmtId="0" fontId="39" fillId="10" borderId="0" xfId="2" applyFont="1" applyFill="1" applyBorder="1" applyAlignment="1" applyProtection="1">
      <alignment horizontal="center" vertical="top" wrapText="1"/>
    </xf>
    <xf numFmtId="0" fontId="40" fillId="10" borderId="77" xfId="2" applyFont="1" applyFill="1" applyBorder="1" applyAlignment="1" applyProtection="1">
      <alignment horizontal="center" vertical="center" wrapText="1"/>
    </xf>
    <xf numFmtId="0" fontId="40" fillId="10" borderId="78" xfId="2" applyFont="1" applyFill="1" applyBorder="1" applyAlignment="1" applyProtection="1">
      <alignment horizontal="center" vertical="center" wrapText="1"/>
    </xf>
    <xf numFmtId="0" fontId="40" fillId="10" borderId="79" xfId="2" applyFont="1" applyFill="1" applyBorder="1" applyAlignment="1" applyProtection="1">
      <alignment horizontal="center" vertical="center" wrapText="1"/>
    </xf>
    <xf numFmtId="0" fontId="39" fillId="10" borderId="27" xfId="2" applyFont="1" applyFill="1" applyBorder="1" applyAlignment="1" applyProtection="1">
      <alignment horizontal="left" vertical="center" wrapText="1"/>
    </xf>
    <xf numFmtId="0" fontId="39" fillId="10" borderId="27" xfId="2" applyFont="1" applyFill="1" applyBorder="1" applyAlignment="1" applyProtection="1">
      <alignment horizontal="center" vertical="center" wrapText="1"/>
    </xf>
    <xf numFmtId="14" fontId="39" fillId="10" borderId="27" xfId="2" applyNumberFormat="1" applyFont="1" applyFill="1" applyBorder="1" applyAlignment="1" applyProtection="1">
      <alignment horizontal="center" vertical="center" wrapText="1"/>
    </xf>
    <xf numFmtId="0" fontId="39" fillId="10" borderId="26" xfId="2" applyFont="1" applyFill="1" applyBorder="1" applyAlignment="1" applyProtection="1">
      <alignment horizontal="left" vertical="center" wrapText="1"/>
    </xf>
    <xf numFmtId="0" fontId="39" fillId="10" borderId="26" xfId="2" applyFont="1" applyFill="1" applyBorder="1" applyAlignment="1" applyProtection="1">
      <alignment horizontal="center" vertical="center" wrapText="1"/>
    </xf>
    <xf numFmtId="14" fontId="39" fillId="10" borderId="26" xfId="2" applyNumberFormat="1" applyFont="1" applyFill="1" applyBorder="1" applyAlignment="1" applyProtection="1">
      <alignment horizontal="center" vertical="center" wrapText="1"/>
    </xf>
    <xf numFmtId="0" fontId="39" fillId="10" borderId="26" xfId="2" applyFont="1" applyFill="1" applyBorder="1" applyAlignment="1" applyProtection="1">
      <alignment horizontal="left" vertical="top" wrapText="1"/>
    </xf>
    <xf numFmtId="0" fontId="39" fillId="10" borderId="26" xfId="2" applyNumberFormat="1" applyFont="1" applyFill="1" applyBorder="1" applyAlignment="1" applyProtection="1">
      <alignment horizontal="center" vertical="center" wrapText="1"/>
    </xf>
    <xf numFmtId="0" fontId="39" fillId="10" borderId="26" xfId="2" applyFont="1" applyFill="1" applyBorder="1" applyAlignment="1" applyProtection="1">
      <alignment vertical="center" wrapText="1"/>
    </xf>
    <xf numFmtId="0" fontId="9" fillId="0" borderId="26" xfId="2" applyBorder="1"/>
    <xf numFmtId="0" fontId="9" fillId="0" borderId="26" xfId="2" applyBorder="1" applyAlignment="1">
      <alignment vertical="center" wrapText="1"/>
    </xf>
    <xf numFmtId="0" fontId="9" fillId="0" borderId="26" xfId="2" applyBorder="1" applyAlignment="1">
      <alignment horizontal="center" vertical="center"/>
    </xf>
    <xf numFmtId="0" fontId="9" fillId="9" borderId="26" xfId="2" applyFill="1" applyBorder="1" applyAlignment="1">
      <alignment horizontal="center"/>
    </xf>
    <xf numFmtId="0" fontId="9" fillId="9" borderId="26" xfId="2" applyFill="1" applyBorder="1"/>
    <xf numFmtId="0" fontId="9" fillId="0" borderId="26" xfId="2" applyBorder="1" applyAlignment="1">
      <alignment horizontal="center"/>
    </xf>
    <xf numFmtId="0" fontId="9" fillId="0" borderId="0" xfId="2" applyAlignment="1">
      <alignment horizontal="left"/>
    </xf>
    <xf numFmtId="0" fontId="9" fillId="0" borderId="0" xfId="2" applyAlignment="1">
      <alignment horizontal="center"/>
    </xf>
    <xf numFmtId="0" fontId="30" fillId="8" borderId="26" xfId="0" applyFont="1" applyFill="1" applyBorder="1" applyAlignment="1" applyProtection="1">
      <alignment horizontal="center" vertical="center" wrapText="1"/>
      <protection locked="0"/>
    </xf>
    <xf numFmtId="0" fontId="30" fillId="8" borderId="48" xfId="0" applyFont="1" applyFill="1" applyBorder="1" applyAlignment="1" applyProtection="1">
      <alignment horizontal="center" vertical="center" wrapText="1"/>
      <protection locked="0"/>
    </xf>
    <xf numFmtId="0" fontId="0" fillId="0" borderId="26" xfId="0" applyBorder="1" applyAlignment="1" applyProtection="1">
      <alignment horizontal="center" vertical="center"/>
      <protection locked="0"/>
    </xf>
    <xf numFmtId="0" fontId="31" fillId="9" borderId="48" xfId="0" applyFont="1" applyFill="1" applyBorder="1" applyAlignment="1" applyProtection="1">
      <alignment horizontal="center" vertical="center" wrapText="1"/>
      <protection locked="0"/>
    </xf>
    <xf numFmtId="0" fontId="0" fillId="0" borderId="66" xfId="0" applyBorder="1" applyAlignment="1" applyProtection="1">
      <alignment horizontal="center" vertical="center"/>
      <protection locked="0"/>
    </xf>
    <xf numFmtId="0" fontId="0" fillId="0" borderId="26"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2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6"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39" fillId="10" borderId="26" xfId="2" applyFont="1" applyFill="1" applyBorder="1" applyAlignment="1" applyProtection="1">
      <alignment horizontal="left" vertical="center" wrapText="1"/>
    </xf>
    <xf numFmtId="0" fontId="0" fillId="0" borderId="0" xfId="0" applyAlignment="1" applyProtection="1">
      <alignment horizontal="center" vertical="center" wrapText="1"/>
      <protection locked="0"/>
    </xf>
    <xf numFmtId="0" fontId="30" fillId="8" borderId="87" xfId="0" applyFont="1" applyFill="1" applyBorder="1" applyAlignment="1" applyProtection="1">
      <alignment horizontal="center" vertical="center" wrapText="1"/>
      <protection locked="0"/>
    </xf>
    <xf numFmtId="0" fontId="35" fillId="0" borderId="26" xfId="0" applyFont="1" applyBorder="1" applyAlignment="1" applyProtection="1">
      <alignment horizontal="justify" vertical="center"/>
      <protection locked="0"/>
    </xf>
    <xf numFmtId="0" fontId="35" fillId="0" borderId="49" xfId="0" applyFont="1" applyBorder="1" applyAlignment="1" applyProtection="1">
      <alignment horizontal="justify" vertical="center"/>
      <protection locked="0"/>
    </xf>
    <xf numFmtId="0" fontId="35" fillId="0" borderId="26" xfId="0" applyFont="1" applyBorder="1" applyAlignment="1" applyProtection="1">
      <alignment horizontal="center" vertical="center"/>
      <protection locked="0"/>
    </xf>
    <xf numFmtId="0" fontId="35" fillId="0" borderId="61" xfId="0" applyFont="1" applyBorder="1" applyAlignment="1" applyProtection="1">
      <alignment horizontal="justify" vertical="center"/>
      <protection locked="0"/>
    </xf>
    <xf numFmtId="0" fontId="35" fillId="0" borderId="31" xfId="0" applyFont="1" applyBorder="1" applyAlignment="1" applyProtection="1">
      <alignment horizontal="justify" vertical="center"/>
      <protection locked="0"/>
    </xf>
    <xf numFmtId="0" fontId="35" fillId="0" borderId="67" xfId="0" applyFont="1" applyBorder="1" applyAlignment="1" applyProtection="1">
      <alignment horizontal="justify" vertical="center"/>
      <protection locked="0"/>
    </xf>
    <xf numFmtId="0" fontId="35" fillId="0" borderId="31" xfId="0" applyFont="1" applyBorder="1" applyAlignment="1" applyProtection="1">
      <alignment horizontal="center" vertical="center"/>
      <protection locked="0"/>
    </xf>
    <xf numFmtId="0" fontId="35" fillId="0" borderId="68" xfId="0" applyFont="1" applyBorder="1" applyAlignment="1" applyProtection="1">
      <alignment horizontal="justify" vertical="center"/>
      <protection locked="0"/>
    </xf>
    <xf numFmtId="0" fontId="35" fillId="11" borderId="28" xfId="0" quotePrefix="1" applyFont="1" applyFill="1" applyBorder="1" applyAlignment="1" applyProtection="1">
      <alignment horizontal="justify" vertical="center" wrapText="1"/>
      <protection locked="0"/>
    </xf>
    <xf numFmtId="0" fontId="35" fillId="11" borderId="58" xfId="0" applyFont="1" applyFill="1" applyBorder="1" applyAlignment="1" applyProtection="1">
      <alignment horizontal="justify" vertical="center" wrapText="1"/>
      <protection locked="0"/>
    </xf>
    <xf numFmtId="0" fontId="35" fillId="11" borderId="27" xfId="0" quotePrefix="1" applyFont="1" applyFill="1" applyBorder="1" applyAlignment="1" applyProtection="1">
      <alignment horizontal="justify" vertical="center" wrapText="1"/>
      <protection locked="0"/>
    </xf>
    <xf numFmtId="0" fontId="35" fillId="11" borderId="26" xfId="0" applyFont="1" applyFill="1" applyBorder="1" applyAlignment="1" applyProtection="1">
      <alignment horizontal="justify" vertical="center" wrapText="1"/>
      <protection locked="0"/>
    </xf>
    <xf numFmtId="0" fontId="35" fillId="11" borderId="49" xfId="0" applyFont="1" applyFill="1" applyBorder="1" applyAlignment="1" applyProtection="1">
      <alignment horizontal="justify" vertical="center" wrapText="1"/>
      <protection locked="0"/>
    </xf>
    <xf numFmtId="0" fontId="35" fillId="11" borderId="26" xfId="0" applyFont="1" applyFill="1" applyBorder="1" applyAlignment="1" applyProtection="1">
      <alignment horizontal="center" vertical="center" wrapText="1"/>
      <protection locked="0"/>
    </xf>
    <xf numFmtId="0" fontId="35" fillId="11" borderId="61" xfId="0" applyFont="1" applyFill="1" applyBorder="1" applyAlignment="1" applyProtection="1">
      <alignment horizontal="justify" vertical="center" wrapText="1"/>
      <protection locked="0"/>
    </xf>
    <xf numFmtId="14" fontId="35" fillId="11" borderId="26" xfId="0" applyNumberFormat="1" applyFont="1" applyFill="1" applyBorder="1" applyAlignment="1" applyProtection="1">
      <alignment horizontal="center" vertical="center"/>
      <protection locked="0"/>
    </xf>
    <xf numFmtId="0" fontId="34" fillId="0" borderId="60" xfId="0" applyFont="1" applyBorder="1" applyAlignment="1" applyProtection="1">
      <alignment horizontal="center" vertical="center" wrapText="1"/>
      <protection locked="0"/>
    </xf>
    <xf numFmtId="0" fontId="34" fillId="0" borderId="71" xfId="0" applyFont="1" applyBorder="1" applyAlignment="1" applyProtection="1">
      <alignment horizontal="center" vertical="center" wrapText="1"/>
      <protection locked="0"/>
    </xf>
    <xf numFmtId="0" fontId="35" fillId="7" borderId="57" xfId="0" applyFont="1" applyFill="1" applyBorder="1" applyAlignment="1" applyProtection="1">
      <alignment horizontal="justify" vertical="center" wrapText="1"/>
      <protection locked="0"/>
    </xf>
    <xf numFmtId="0" fontId="35" fillId="7" borderId="58" xfId="0" applyFont="1" applyFill="1" applyBorder="1" applyAlignment="1" applyProtection="1">
      <alignment horizontal="justify" vertical="center" wrapText="1"/>
      <protection locked="0"/>
    </xf>
    <xf numFmtId="0" fontId="35" fillId="7" borderId="27" xfId="0" applyFont="1" applyFill="1" applyBorder="1" applyAlignment="1" applyProtection="1">
      <alignment horizontal="justify" vertical="center" wrapText="1"/>
      <protection locked="0"/>
    </xf>
    <xf numFmtId="0" fontId="35" fillId="7" borderId="26" xfId="0" applyFont="1" applyFill="1" applyBorder="1" applyAlignment="1" applyProtection="1">
      <alignment horizontal="justify" vertical="center" wrapText="1"/>
      <protection locked="0"/>
    </xf>
    <xf numFmtId="0" fontId="35" fillId="7" borderId="26" xfId="0" applyFont="1" applyFill="1" applyBorder="1" applyAlignment="1" applyProtection="1">
      <alignment horizontal="center" vertical="center" wrapText="1"/>
      <protection locked="0"/>
    </xf>
    <xf numFmtId="0" fontId="35" fillId="7" borderId="61" xfId="0" applyFont="1" applyFill="1" applyBorder="1" applyAlignment="1" applyProtection="1">
      <alignment horizontal="justify" vertical="center" wrapText="1"/>
      <protection locked="0"/>
    </xf>
    <xf numFmtId="0" fontId="35" fillId="7" borderId="11" xfId="0" applyFont="1" applyFill="1" applyBorder="1" applyAlignment="1" applyProtection="1">
      <alignment horizontal="justify" vertical="center" wrapText="1"/>
      <protection locked="0"/>
    </xf>
    <xf numFmtId="0" fontId="35" fillId="7" borderId="48" xfId="0" applyFont="1" applyFill="1" applyBorder="1" applyAlignment="1" applyProtection="1">
      <alignment horizontal="center" vertical="center" wrapText="1"/>
      <protection locked="0"/>
    </xf>
    <xf numFmtId="0" fontId="35" fillId="7" borderId="87" xfId="0" applyFont="1" applyFill="1" applyBorder="1" applyAlignment="1" applyProtection="1">
      <alignment horizontal="justify" vertical="center" wrapText="1"/>
      <protection locked="0"/>
    </xf>
    <xf numFmtId="0" fontId="0" fillId="0" borderId="27" xfId="0" applyBorder="1" applyAlignment="1" applyProtection="1">
      <alignment horizontal="justify" vertical="center"/>
      <protection locked="0"/>
    </xf>
    <xf numFmtId="0" fontId="0" fillId="0" borderId="27" xfId="0" applyBorder="1" applyAlignment="1" applyProtection="1">
      <alignment horizontal="center" vertical="center"/>
      <protection hidden="1"/>
    </xf>
    <xf numFmtId="0" fontId="35" fillId="12" borderId="27" xfId="0" quotePrefix="1" applyFont="1" applyFill="1" applyBorder="1" applyAlignment="1" applyProtection="1">
      <alignment horizontal="justify" vertical="center" wrapText="1"/>
      <protection locked="0"/>
    </xf>
    <xf numFmtId="0" fontId="35" fillId="12" borderId="27" xfId="0" applyFont="1" applyFill="1" applyBorder="1" applyAlignment="1" applyProtection="1">
      <alignment horizontal="justify" vertical="center" wrapText="1"/>
      <protection locked="0"/>
    </xf>
    <xf numFmtId="0" fontId="35" fillId="13" borderId="58" xfId="0" applyFont="1" applyFill="1" applyBorder="1" applyAlignment="1" applyProtection="1">
      <alignment horizontal="justify" vertical="center" wrapText="1"/>
      <protection locked="0"/>
    </xf>
    <xf numFmtId="0" fontId="35" fillId="13" borderId="27" xfId="0" quotePrefix="1" applyFont="1" applyFill="1" applyBorder="1" applyAlignment="1" applyProtection="1">
      <alignment horizontal="justify" vertical="center" wrapText="1"/>
      <protection locked="0"/>
    </xf>
    <xf numFmtId="0" fontId="35" fillId="13" borderId="49" xfId="0" applyFont="1" applyFill="1" applyBorder="1" applyAlignment="1" applyProtection="1">
      <alignment horizontal="justify" vertical="center" wrapText="1"/>
      <protection locked="0"/>
    </xf>
    <xf numFmtId="0" fontId="35" fillId="13" borderId="26" xfId="0" applyFont="1" applyFill="1" applyBorder="1" applyAlignment="1" applyProtection="1">
      <alignment horizontal="center" vertical="center" wrapText="1"/>
      <protection locked="0"/>
    </xf>
    <xf numFmtId="14" fontId="35" fillId="13" borderId="26" xfId="0" applyNumberFormat="1" applyFont="1" applyFill="1" applyBorder="1" applyAlignment="1" applyProtection="1">
      <alignment horizontal="center" vertical="center"/>
      <protection locked="0"/>
    </xf>
    <xf numFmtId="0" fontId="35" fillId="13" borderId="61" xfId="0" applyFont="1" applyFill="1" applyBorder="1" applyAlignment="1" applyProtection="1">
      <alignment horizontal="justify" vertical="center" wrapText="1"/>
      <protection locked="0"/>
    </xf>
    <xf numFmtId="0" fontId="35" fillId="13" borderId="27" xfId="0" applyFont="1" applyFill="1" applyBorder="1" applyAlignment="1" applyProtection="1">
      <alignment horizontal="center" vertical="center" wrapText="1"/>
      <protection locked="0"/>
    </xf>
    <xf numFmtId="0" fontId="35" fillId="13" borderId="89" xfId="0" applyFont="1" applyFill="1" applyBorder="1" applyAlignment="1" applyProtection="1">
      <alignment horizontal="justify" vertical="center" wrapText="1"/>
      <protection locked="0"/>
    </xf>
    <xf numFmtId="0" fontId="35" fillId="13" borderId="26" xfId="0" applyFont="1" applyFill="1" applyBorder="1" applyAlignment="1" applyProtection="1">
      <alignment horizontal="justify" vertical="center" wrapText="1"/>
      <protection locked="0"/>
    </xf>
    <xf numFmtId="0" fontId="0" fillId="13" borderId="27" xfId="0" applyFill="1" applyBorder="1" applyAlignment="1" applyProtection="1">
      <alignment horizontal="justify" vertical="center"/>
      <protection locked="0"/>
    </xf>
    <xf numFmtId="0" fontId="35" fillId="13" borderId="26" xfId="0" quotePrefix="1" applyFont="1" applyFill="1" applyBorder="1" applyAlignment="1" applyProtection="1">
      <alignment horizontal="justify" vertical="center" wrapText="1"/>
      <protection locked="0"/>
    </xf>
    <xf numFmtId="0" fontId="0" fillId="0" borderId="49" xfId="0" applyBorder="1" applyAlignment="1" applyProtection="1">
      <alignment horizontal="justify"/>
      <protection locked="0"/>
    </xf>
    <xf numFmtId="0" fontId="0" fillId="0" borderId="61" xfId="0" applyBorder="1" applyAlignment="1" applyProtection="1">
      <alignment horizontal="justify" vertical="center" wrapText="1"/>
      <protection locked="0"/>
    </xf>
    <xf numFmtId="0" fontId="35" fillId="13" borderId="26" xfId="0" quotePrefix="1" applyFont="1" applyFill="1" applyBorder="1" applyAlignment="1" applyProtection="1">
      <alignment horizontal="justify" vertical="center"/>
      <protection locked="0"/>
    </xf>
    <xf numFmtId="0" fontId="35" fillId="13" borderId="31" xfId="0" quotePrefix="1" applyFont="1" applyFill="1" applyBorder="1" applyAlignment="1" applyProtection="1">
      <alignment horizontal="justify" vertical="center"/>
      <protection locked="0"/>
    </xf>
    <xf numFmtId="0" fontId="0" fillId="0" borderId="67" xfId="0" applyBorder="1" applyAlignment="1" applyProtection="1">
      <alignment horizontal="justify"/>
      <protection locked="0"/>
    </xf>
    <xf numFmtId="0" fontId="0" fillId="0" borderId="68" xfId="0" applyBorder="1" applyAlignment="1" applyProtection="1">
      <alignment horizontal="justify" vertical="center" wrapText="1"/>
      <protection locked="0"/>
    </xf>
    <xf numFmtId="0" fontId="35" fillId="13" borderId="27" xfId="0" applyFont="1" applyFill="1" applyBorder="1" applyAlignment="1" applyProtection="1">
      <alignment horizontal="justify" vertical="center"/>
      <protection locked="0"/>
    </xf>
    <xf numFmtId="0" fontId="34" fillId="0" borderId="54" xfId="0" applyFont="1" applyBorder="1" applyAlignment="1" applyProtection="1">
      <alignment horizontal="center" vertical="center" wrapText="1"/>
      <protection locked="0"/>
    </xf>
    <xf numFmtId="0" fontId="0" fillId="0" borderId="27"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89" xfId="0" applyBorder="1" applyProtection="1">
      <protection locked="0"/>
    </xf>
    <xf numFmtId="0" fontId="34" fillId="0" borderId="70" xfId="0" applyFont="1" applyBorder="1" applyAlignment="1" applyProtection="1">
      <alignment horizontal="center" vertical="center" wrapText="1"/>
      <protection locked="0"/>
    </xf>
    <xf numFmtId="0" fontId="0" fillId="0" borderId="31" xfId="0" quotePrefix="1" applyFont="1" applyBorder="1" applyAlignment="1" applyProtection="1">
      <alignment horizontal="justify" vertical="center"/>
      <protection locked="0"/>
    </xf>
    <xf numFmtId="0" fontId="0" fillId="0" borderId="72"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14" fontId="9" fillId="0" borderId="26" xfId="2" applyNumberFormat="1" applyBorder="1" applyAlignment="1">
      <alignment horizontal="center" vertical="center"/>
    </xf>
    <xf numFmtId="0" fontId="39" fillId="10" borderId="31" xfId="2" applyFont="1" applyFill="1" applyBorder="1" applyAlignment="1" applyProtection="1">
      <alignment vertical="center" wrapText="1"/>
    </xf>
    <xf numFmtId="0" fontId="9" fillId="0" borderId="31" xfId="2" applyBorder="1" applyAlignment="1">
      <alignment horizontal="center" vertical="center"/>
    </xf>
    <xf numFmtId="0" fontId="39" fillId="10" borderId="31" xfId="2" applyFont="1" applyFill="1" applyBorder="1" applyAlignment="1" applyProtection="1">
      <alignment horizontal="left" vertical="center" wrapText="1"/>
    </xf>
    <xf numFmtId="14" fontId="9" fillId="0" borderId="31" xfId="2" applyNumberFormat="1" applyBorder="1" applyAlignment="1">
      <alignment horizontal="center" vertical="center"/>
    </xf>
    <xf numFmtId="0" fontId="0" fillId="0" borderId="0" xfId="0" applyAlignment="1" applyProtection="1">
      <alignment horizontal="center"/>
      <protection locked="0"/>
    </xf>
    <xf numFmtId="0" fontId="0" fillId="0" borderId="0" xfId="0" applyAlignment="1" applyProtection="1">
      <alignment wrapText="1"/>
      <protection locked="0"/>
    </xf>
    <xf numFmtId="0" fontId="0" fillId="0" borderId="72" xfId="0" applyBorder="1" applyAlignment="1" applyProtection="1">
      <alignment horizontal="center"/>
      <protection locked="0"/>
    </xf>
    <xf numFmtId="0" fontId="0" fillId="14" borderId="66" xfId="0" applyFill="1" applyBorder="1" applyAlignment="1" applyProtection="1">
      <alignment horizontal="center" vertical="center"/>
      <protection hidden="1"/>
    </xf>
    <xf numFmtId="0" fontId="0" fillId="14" borderId="66" xfId="0" applyFill="1" applyBorder="1" applyAlignment="1" applyProtection="1">
      <alignment horizontal="justify" vertical="center"/>
      <protection locked="0"/>
    </xf>
    <xf numFmtId="0" fontId="35" fillId="14" borderId="31" xfId="0" quotePrefix="1" applyFont="1" applyFill="1" applyBorder="1" applyAlignment="1" applyProtection="1">
      <alignment horizontal="justify" vertical="center"/>
      <protection locked="0"/>
    </xf>
    <xf numFmtId="0" fontId="34" fillId="14" borderId="71" xfId="0" applyFont="1" applyFill="1" applyBorder="1" applyAlignment="1" applyProtection="1">
      <alignment horizontal="center" vertical="center" wrapText="1"/>
      <protection locked="0"/>
    </xf>
    <xf numFmtId="0" fontId="0" fillId="14" borderId="27" xfId="0" applyFill="1" applyBorder="1" applyAlignment="1" applyProtection="1">
      <alignment horizontal="center" vertical="center"/>
      <protection hidden="1"/>
    </xf>
    <xf numFmtId="0" fontId="0" fillId="14" borderId="27" xfId="0" applyFill="1" applyBorder="1" applyAlignment="1" applyProtection="1">
      <alignment horizontal="justify" vertical="center"/>
      <protection locked="0"/>
    </xf>
    <xf numFmtId="0" fontId="35" fillId="14" borderId="26" xfId="0" quotePrefix="1" applyFont="1" applyFill="1" applyBorder="1" applyAlignment="1" applyProtection="1">
      <alignment horizontal="justify" vertical="center"/>
      <protection locked="0"/>
    </xf>
    <xf numFmtId="0" fontId="34" fillId="14" borderId="60" xfId="0" applyFont="1" applyFill="1" applyBorder="1" applyAlignment="1" applyProtection="1">
      <alignment horizontal="center" vertical="center" wrapText="1"/>
      <protection locked="0"/>
    </xf>
    <xf numFmtId="0" fontId="35" fillId="14" borderId="26" xfId="0" quotePrefix="1" applyFont="1" applyFill="1" applyBorder="1" applyAlignment="1" applyProtection="1">
      <alignment horizontal="justify" vertical="center" wrapText="1"/>
      <protection locked="0"/>
    </xf>
    <xf numFmtId="0" fontId="35" fillId="14" borderId="27" xfId="0" quotePrefix="1" applyFont="1" applyFill="1" applyBorder="1" applyAlignment="1" applyProtection="1">
      <alignment horizontal="justify" vertical="center" wrapText="1"/>
      <protection locked="0"/>
    </xf>
    <xf numFmtId="0" fontId="0" fillId="14" borderId="27" xfId="0" applyFill="1" applyBorder="1" applyAlignment="1" applyProtection="1">
      <alignment horizontal="center" vertical="center"/>
      <protection locked="0"/>
    </xf>
    <xf numFmtId="0" fontId="0" fillId="14" borderId="27" xfId="0" applyFill="1" applyBorder="1" applyAlignment="1" applyProtection="1">
      <alignment vertical="center"/>
      <protection locked="0"/>
    </xf>
    <xf numFmtId="0" fontId="35" fillId="14" borderId="26" xfId="0" applyFont="1" applyFill="1" applyBorder="1" applyAlignment="1" applyProtection="1">
      <alignment horizontal="justify" vertical="center" wrapText="1"/>
      <protection locked="0"/>
    </xf>
    <xf numFmtId="0" fontId="35" fillId="14" borderId="27" xfId="0" applyFont="1" applyFill="1" applyBorder="1" applyAlignment="1" applyProtection="1">
      <alignment horizontal="justify" vertical="center" wrapText="1"/>
      <protection locked="0"/>
    </xf>
    <xf numFmtId="0" fontId="35" fillId="14" borderId="27" xfId="0" applyFont="1" applyFill="1" applyBorder="1" applyAlignment="1" applyProtection="1">
      <alignment horizontal="justify" vertical="center"/>
      <protection locked="0"/>
    </xf>
    <xf numFmtId="0" fontId="0" fillId="14" borderId="28" xfId="0" applyFill="1" applyBorder="1" applyAlignment="1" applyProtection="1">
      <alignment horizontal="center" vertical="center"/>
      <protection hidden="1"/>
    </xf>
    <xf numFmtId="0" fontId="0" fillId="14" borderId="28" xfId="0" applyFill="1" applyBorder="1" applyAlignment="1" applyProtection="1">
      <alignment horizontal="center" vertical="center"/>
      <protection locked="0"/>
    </xf>
    <xf numFmtId="0" fontId="0" fillId="14" borderId="28" xfId="0" applyFill="1" applyBorder="1" applyAlignment="1" applyProtection="1">
      <alignment horizontal="justify" vertical="center"/>
      <protection locked="0"/>
    </xf>
    <xf numFmtId="0" fontId="35" fillId="14" borderId="28" xfId="0" quotePrefix="1" applyFont="1" applyFill="1" applyBorder="1" applyAlignment="1" applyProtection="1">
      <alignment horizontal="justify" vertical="center" wrapText="1"/>
      <protection locked="0"/>
    </xf>
    <xf numFmtId="0" fontId="0" fillId="11" borderId="66" xfId="0" applyFill="1" applyBorder="1" applyAlignment="1" applyProtection="1">
      <alignment horizontal="center" vertical="center"/>
      <protection hidden="1"/>
    </xf>
    <xf numFmtId="0" fontId="0" fillId="11" borderId="66" xfId="0" applyFill="1" applyBorder="1" applyAlignment="1" applyProtection="1">
      <alignment horizontal="justify" vertical="center"/>
      <protection locked="0"/>
    </xf>
    <xf numFmtId="0" fontId="35" fillId="11" borderId="31" xfId="0" quotePrefix="1" applyFont="1" applyFill="1" applyBorder="1" applyAlignment="1" applyProtection="1">
      <alignment horizontal="justify" vertical="center"/>
      <protection locked="0"/>
    </xf>
    <xf numFmtId="0" fontId="41" fillId="11" borderId="71" xfId="0" applyFont="1" applyFill="1" applyBorder="1" applyAlignment="1" applyProtection="1">
      <alignment horizontal="center" vertical="center" wrapText="1"/>
      <protection locked="0"/>
    </xf>
    <xf numFmtId="0" fontId="0" fillId="11" borderId="27" xfId="0" applyFill="1" applyBorder="1" applyAlignment="1" applyProtection="1">
      <alignment horizontal="center" vertical="center"/>
      <protection hidden="1"/>
    </xf>
    <xf numFmtId="0" fontId="0" fillId="11" borderId="27" xfId="0" applyFill="1" applyBorder="1" applyAlignment="1" applyProtection="1">
      <alignment horizontal="justify" vertical="center"/>
      <protection locked="0"/>
    </xf>
    <xf numFmtId="0" fontId="35" fillId="11" borderId="26" xfId="0" quotePrefix="1" applyFont="1" applyFill="1" applyBorder="1" applyAlignment="1" applyProtection="1">
      <alignment horizontal="justify" vertical="center"/>
      <protection locked="0"/>
    </xf>
    <xf numFmtId="0" fontId="41" fillId="11" borderId="60" xfId="0" applyFont="1" applyFill="1" applyBorder="1" applyAlignment="1" applyProtection="1">
      <alignment horizontal="center" vertical="center" wrapText="1"/>
      <protection locked="0"/>
    </xf>
    <xf numFmtId="0" fontId="35" fillId="11" borderId="26" xfId="0" quotePrefix="1" applyFont="1" applyFill="1" applyBorder="1" applyAlignment="1" applyProtection="1">
      <alignment horizontal="justify" vertical="center" wrapText="1"/>
      <protection locked="0"/>
    </xf>
    <xf numFmtId="0" fontId="35" fillId="0" borderId="27" xfId="0" applyFont="1" applyBorder="1" applyAlignment="1" applyProtection="1">
      <alignment horizontal="justify" vertical="center"/>
      <protection locked="0"/>
    </xf>
    <xf numFmtId="0" fontId="0" fillId="11" borderId="27" xfId="0" applyFill="1" applyBorder="1" applyAlignment="1" applyProtection="1">
      <alignment horizontal="center" vertical="center"/>
      <protection locked="0"/>
    </xf>
    <xf numFmtId="0" fontId="0" fillId="11" borderId="27" xfId="0" applyFill="1" applyBorder="1" applyAlignment="1" applyProtection="1">
      <alignment vertical="center"/>
      <protection locked="0"/>
    </xf>
    <xf numFmtId="14" fontId="35" fillId="11" borderId="28" xfId="0" applyNumberFormat="1" applyFont="1" applyFill="1" applyBorder="1" applyAlignment="1" applyProtection="1">
      <alignment horizontal="center" vertical="center"/>
      <protection locked="0"/>
    </xf>
    <xf numFmtId="0" fontId="35" fillId="11" borderId="56" xfId="0" applyFont="1" applyFill="1" applyBorder="1" applyAlignment="1" applyProtection="1">
      <alignment horizontal="center" vertical="center" wrapText="1"/>
      <protection locked="0"/>
    </xf>
    <xf numFmtId="0" fontId="35" fillId="11" borderId="57" xfId="0" applyFont="1" applyFill="1" applyBorder="1" applyAlignment="1" applyProtection="1">
      <alignment horizontal="justify" vertical="center" wrapText="1"/>
      <protection locked="0"/>
    </xf>
    <xf numFmtId="0" fontId="0" fillId="11" borderId="28" xfId="0" applyFill="1" applyBorder="1" applyAlignment="1" applyProtection="1">
      <alignment horizontal="center" vertical="center"/>
      <protection hidden="1"/>
    </xf>
    <xf numFmtId="0" fontId="0" fillId="11" borderId="28" xfId="0" applyFill="1" applyBorder="1" applyAlignment="1" applyProtection="1">
      <alignment horizontal="center" vertical="center"/>
      <protection locked="0"/>
    </xf>
    <xf numFmtId="0" fontId="0" fillId="11" borderId="28" xfId="0" applyFill="1" applyBorder="1" applyAlignment="1" applyProtection="1">
      <alignment horizontal="justify" vertical="center"/>
      <protection locked="0"/>
    </xf>
    <xf numFmtId="0" fontId="0" fillId="15" borderId="66" xfId="0" applyFill="1" applyBorder="1" applyAlignment="1" applyProtection="1">
      <alignment horizontal="center" vertical="center"/>
      <protection hidden="1"/>
    </xf>
    <xf numFmtId="0" fontId="0" fillId="15" borderId="66" xfId="0" applyFill="1" applyBorder="1" applyAlignment="1" applyProtection="1">
      <alignment horizontal="justify" vertical="center"/>
      <protection locked="0"/>
    </xf>
    <xf numFmtId="0" fontId="35" fillId="15" borderId="31" xfId="0" quotePrefix="1" applyFont="1" applyFill="1" applyBorder="1" applyAlignment="1" applyProtection="1">
      <alignment horizontal="justify" vertical="center"/>
      <protection locked="0"/>
    </xf>
    <xf numFmtId="0" fontId="41" fillId="15" borderId="71" xfId="0" applyFont="1" applyFill="1" applyBorder="1" applyAlignment="1" applyProtection="1">
      <alignment horizontal="center" vertical="center" wrapText="1"/>
      <protection locked="0"/>
    </xf>
    <xf numFmtId="0" fontId="0" fillId="15" borderId="27" xfId="0" applyFill="1" applyBorder="1" applyAlignment="1" applyProtection="1">
      <alignment horizontal="center" vertical="center"/>
      <protection hidden="1"/>
    </xf>
    <xf numFmtId="0" fontId="0" fillId="15" borderId="27" xfId="0" applyFill="1" applyBorder="1" applyAlignment="1" applyProtection="1">
      <alignment horizontal="justify" vertical="center"/>
      <protection locked="0"/>
    </xf>
    <xf numFmtId="0" fontId="35" fillId="15" borderId="26" xfId="0" quotePrefix="1" applyFont="1" applyFill="1" applyBorder="1" applyAlignment="1" applyProtection="1">
      <alignment horizontal="justify" vertical="center"/>
      <protection locked="0"/>
    </xf>
    <xf numFmtId="0" fontId="41" fillId="15" borderId="60" xfId="0" applyFont="1" applyFill="1" applyBorder="1" applyAlignment="1" applyProtection="1">
      <alignment horizontal="center" vertical="center" wrapText="1"/>
      <protection locked="0"/>
    </xf>
    <xf numFmtId="0" fontId="35" fillId="15" borderId="26" xfId="0" quotePrefix="1" applyFont="1" applyFill="1" applyBorder="1" applyAlignment="1" applyProtection="1">
      <alignment horizontal="justify" vertical="center" wrapText="1"/>
      <protection locked="0"/>
    </xf>
    <xf numFmtId="0" fontId="35" fillId="15" borderId="27" xfId="0" quotePrefix="1" applyFont="1" applyFill="1" applyBorder="1" applyAlignment="1" applyProtection="1">
      <alignment horizontal="justify" vertical="center" wrapText="1"/>
      <protection locked="0"/>
    </xf>
    <xf numFmtId="0" fontId="41" fillId="15" borderId="69" xfId="0" applyFont="1" applyFill="1" applyBorder="1" applyAlignment="1" applyProtection="1">
      <alignment horizontal="center" vertical="center" wrapText="1"/>
      <protection locked="0"/>
    </xf>
    <xf numFmtId="0" fontId="35" fillId="15" borderId="89" xfId="0" applyFont="1" applyFill="1" applyBorder="1" applyAlignment="1" applyProtection="1">
      <alignment horizontal="justify" vertical="center" wrapText="1"/>
      <protection locked="0"/>
    </xf>
    <xf numFmtId="14" fontId="35" fillId="15" borderId="27" xfId="0" applyNumberFormat="1" applyFont="1" applyFill="1" applyBorder="1" applyAlignment="1" applyProtection="1">
      <alignment horizontal="center" vertical="center"/>
      <protection locked="0"/>
    </xf>
    <xf numFmtId="0" fontId="35" fillId="15" borderId="27" xfId="0" applyFont="1" applyFill="1" applyBorder="1" applyAlignment="1" applyProtection="1">
      <alignment horizontal="center" vertical="center" wrapText="1"/>
      <protection locked="0"/>
    </xf>
    <xf numFmtId="0" fontId="35" fillId="15" borderId="27" xfId="0" applyFont="1" applyFill="1" applyBorder="1" applyAlignment="1" applyProtection="1">
      <alignment vertical="center" wrapText="1"/>
      <protection locked="0"/>
    </xf>
    <xf numFmtId="0" fontId="0" fillId="15" borderId="27" xfId="0" applyFill="1" applyBorder="1" applyAlignment="1" applyProtection="1">
      <alignment horizontal="center" vertical="center"/>
      <protection locked="0"/>
    </xf>
    <xf numFmtId="0" fontId="0" fillId="15" borderId="27" xfId="0" applyFill="1" applyBorder="1" applyAlignment="1" applyProtection="1">
      <alignment vertical="center"/>
      <protection locked="0"/>
    </xf>
    <xf numFmtId="0" fontId="35" fillId="15" borderId="27" xfId="0" applyFont="1" applyFill="1" applyBorder="1" applyAlignment="1" applyProtection="1">
      <alignment horizontal="justify" vertical="center"/>
      <protection locked="0"/>
    </xf>
    <xf numFmtId="0" fontId="35" fillId="15" borderId="61" xfId="0" applyFont="1" applyFill="1" applyBorder="1" applyAlignment="1" applyProtection="1">
      <alignment horizontal="justify" vertical="center" wrapText="1"/>
      <protection locked="0"/>
    </xf>
    <xf numFmtId="14" fontId="35" fillId="15" borderId="26" xfId="0" applyNumberFormat="1" applyFont="1" applyFill="1" applyBorder="1" applyAlignment="1" applyProtection="1">
      <alignment horizontal="center" vertical="center" wrapText="1"/>
      <protection locked="0"/>
    </xf>
    <xf numFmtId="0" fontId="35" fillId="15" borderId="26" xfId="0" applyFont="1" applyFill="1" applyBorder="1" applyAlignment="1" applyProtection="1">
      <alignment horizontal="center" vertical="center" wrapText="1"/>
      <protection locked="0"/>
    </xf>
    <xf numFmtId="0" fontId="35" fillId="15" borderId="26" xfId="0" applyFont="1" applyFill="1" applyBorder="1" applyAlignment="1" applyProtection="1">
      <alignment vertical="center" wrapText="1"/>
      <protection locked="0"/>
    </xf>
    <xf numFmtId="0" fontId="35" fillId="15" borderId="27" xfId="0" applyFont="1" applyFill="1" applyBorder="1" applyAlignment="1" applyProtection="1">
      <alignment horizontal="justify" vertical="center" wrapText="1"/>
      <protection locked="0"/>
    </xf>
    <xf numFmtId="0" fontId="35" fillId="15" borderId="61" xfId="0" applyFont="1" applyFill="1" applyBorder="1" applyAlignment="1" applyProtection="1">
      <alignment horizontal="justify" vertical="center"/>
      <protection locked="0"/>
    </xf>
    <xf numFmtId="14" fontId="35" fillId="15" borderId="26" xfId="0" applyNumberFormat="1" applyFont="1" applyFill="1" applyBorder="1" applyAlignment="1" applyProtection="1">
      <alignment horizontal="center" vertical="center"/>
      <protection locked="0"/>
    </xf>
    <xf numFmtId="0" fontId="35" fillId="15" borderId="49" xfId="0" applyFont="1" applyFill="1" applyBorder="1" applyAlignment="1" applyProtection="1">
      <alignment horizontal="justify" vertical="center"/>
      <protection locked="0"/>
    </xf>
    <xf numFmtId="14" fontId="35" fillId="15" borderId="27" xfId="0" applyNumberFormat="1" applyFont="1" applyFill="1" applyBorder="1" applyAlignment="1" applyProtection="1">
      <alignment horizontal="center" vertical="center" wrapText="1"/>
      <protection locked="0"/>
    </xf>
    <xf numFmtId="0" fontId="35" fillId="15" borderId="58" xfId="0" applyFont="1" applyFill="1" applyBorder="1" applyAlignment="1" applyProtection="1">
      <alignment horizontal="justify" vertical="center"/>
      <protection locked="0"/>
    </xf>
    <xf numFmtId="14" fontId="35" fillId="15" borderId="28" xfId="0" applyNumberFormat="1" applyFont="1" applyFill="1" applyBorder="1" applyAlignment="1" applyProtection="1">
      <alignment horizontal="center" vertical="center"/>
      <protection locked="0"/>
    </xf>
    <xf numFmtId="0" fontId="35" fillId="15" borderId="28" xfId="0" applyFont="1" applyFill="1" applyBorder="1" applyAlignment="1" applyProtection="1">
      <alignment horizontal="center" vertical="center" wrapText="1"/>
      <protection locked="0"/>
    </xf>
    <xf numFmtId="0" fontId="35" fillId="15" borderId="57" xfId="0" applyFont="1" applyFill="1" applyBorder="1" applyAlignment="1" applyProtection="1">
      <alignment horizontal="justify" vertical="center"/>
      <protection locked="0"/>
    </xf>
    <xf numFmtId="0" fontId="0" fillId="15" borderId="28" xfId="0" applyFill="1" applyBorder="1" applyAlignment="1" applyProtection="1">
      <alignment horizontal="center" vertical="center"/>
      <protection hidden="1"/>
    </xf>
    <xf numFmtId="0" fontId="0" fillId="15" borderId="28" xfId="0" applyFill="1" applyBorder="1" applyAlignment="1" applyProtection="1">
      <alignment horizontal="center" vertical="center"/>
      <protection locked="0"/>
    </xf>
    <xf numFmtId="0" fontId="0" fillId="15" borderId="28" xfId="0" applyFill="1" applyBorder="1" applyAlignment="1" applyProtection="1">
      <alignment vertical="center"/>
      <protection locked="0"/>
    </xf>
    <xf numFmtId="0" fontId="35" fillId="15" borderId="28" xfId="0" applyFont="1" applyFill="1" applyBorder="1" applyAlignment="1" applyProtection="1">
      <alignment horizontal="justify" vertical="center" wrapText="1"/>
      <protection locked="0"/>
    </xf>
    <xf numFmtId="0" fontId="0" fillId="15" borderId="28" xfId="0" applyFill="1" applyBorder="1" applyAlignment="1" applyProtection="1">
      <alignment horizontal="justify" vertical="center"/>
      <protection locked="0"/>
    </xf>
    <xf numFmtId="0" fontId="35" fillId="15" borderId="28" xfId="0" quotePrefix="1" applyFont="1" applyFill="1" applyBorder="1" applyAlignment="1" applyProtection="1">
      <alignment horizontal="justify" vertical="center" wrapText="1"/>
      <protection locked="0"/>
    </xf>
    <xf numFmtId="0" fontId="0" fillId="16" borderId="66" xfId="0" applyFill="1" applyBorder="1" applyAlignment="1" applyProtection="1">
      <alignment horizontal="center" vertical="center"/>
      <protection hidden="1"/>
    </xf>
    <xf numFmtId="0" fontId="0" fillId="16" borderId="66" xfId="0" applyFill="1" applyBorder="1" applyAlignment="1" applyProtection="1">
      <alignment horizontal="justify" vertical="center"/>
      <protection locked="0"/>
    </xf>
    <xf numFmtId="0" fontId="41" fillId="0" borderId="71" xfId="0" applyFont="1" applyBorder="1" applyAlignment="1" applyProtection="1">
      <alignment horizontal="center" vertical="center" wrapText="1"/>
      <protection locked="0"/>
    </xf>
    <xf numFmtId="0" fontId="0" fillId="16" borderId="27" xfId="0" applyFill="1" applyBorder="1" applyAlignment="1" applyProtection="1">
      <alignment horizontal="center" vertical="center"/>
      <protection hidden="1"/>
    </xf>
    <xf numFmtId="0" fontId="0" fillId="16" borderId="27" xfId="0" applyFill="1" applyBorder="1" applyAlignment="1" applyProtection="1">
      <alignment horizontal="justify" vertical="center"/>
      <protection locked="0"/>
    </xf>
    <xf numFmtId="0" fontId="41" fillId="0" borderId="60" xfId="0" applyFont="1" applyBorder="1" applyAlignment="1" applyProtection="1">
      <alignment horizontal="center" vertical="center" wrapText="1"/>
      <protection locked="0"/>
    </xf>
    <xf numFmtId="0" fontId="41" fillId="0" borderId="69" xfId="0" applyFont="1" applyBorder="1" applyAlignment="1" applyProtection="1">
      <alignment horizontal="center" vertical="center" wrapText="1"/>
      <protection locked="0"/>
    </xf>
    <xf numFmtId="0" fontId="35" fillId="0" borderId="27" xfId="0" applyFont="1" applyBorder="1" applyAlignment="1" applyProtection="1">
      <alignment horizontal="justify" vertical="center" wrapText="1"/>
      <protection locked="0"/>
    </xf>
    <xf numFmtId="0" fontId="41" fillId="0" borderId="62" xfId="0" applyFont="1" applyBorder="1" applyAlignment="1" applyProtection="1">
      <alignment horizontal="center" vertical="center" wrapText="1"/>
      <protection locked="0"/>
    </xf>
    <xf numFmtId="0" fontId="35" fillId="16" borderId="61" xfId="0" applyFont="1" applyFill="1" applyBorder="1" applyAlignment="1" applyProtection="1">
      <alignment horizontal="justify" vertical="center" wrapText="1"/>
      <protection locked="0"/>
    </xf>
    <xf numFmtId="14" fontId="35" fillId="16" borderId="26" xfId="0" applyNumberFormat="1" applyFont="1" applyFill="1" applyBorder="1" applyAlignment="1" applyProtection="1">
      <alignment horizontal="center" vertical="center" wrapText="1"/>
      <protection locked="0"/>
    </xf>
    <xf numFmtId="0" fontId="35" fillId="16" borderId="26" xfId="0" applyFont="1" applyFill="1" applyBorder="1" applyAlignment="1" applyProtection="1">
      <alignment horizontal="center" vertical="center" wrapText="1"/>
      <protection locked="0"/>
    </xf>
    <xf numFmtId="0" fontId="35" fillId="16" borderId="49" xfId="0" applyFont="1" applyFill="1" applyBorder="1" applyAlignment="1" applyProtection="1">
      <alignment horizontal="justify" vertical="center" wrapText="1"/>
      <protection locked="0"/>
    </xf>
    <xf numFmtId="0" fontId="35" fillId="16" borderId="26" xfId="0" applyFont="1" applyFill="1" applyBorder="1" applyAlignment="1" applyProtection="1">
      <alignment horizontal="justify" vertical="center" wrapText="1"/>
      <protection locked="0"/>
    </xf>
    <xf numFmtId="0" fontId="35" fillId="16" borderId="89" xfId="0" applyFont="1" applyFill="1" applyBorder="1" applyAlignment="1" applyProtection="1">
      <alignment horizontal="justify" vertical="center" wrapText="1"/>
      <protection locked="0"/>
    </xf>
    <xf numFmtId="14" fontId="35" fillId="16" borderId="27" xfId="0" applyNumberFormat="1" applyFont="1" applyFill="1" applyBorder="1" applyAlignment="1" applyProtection="1">
      <alignment horizontal="center" vertical="center" wrapText="1"/>
      <protection locked="0"/>
    </xf>
    <xf numFmtId="0" fontId="35" fillId="16" borderId="27" xfId="0" applyFont="1" applyFill="1" applyBorder="1" applyAlignment="1" applyProtection="1">
      <alignment horizontal="center" vertical="center" wrapText="1"/>
      <protection locked="0"/>
    </xf>
    <xf numFmtId="0" fontId="35" fillId="16" borderId="14" xfId="0" applyFont="1" applyFill="1" applyBorder="1" applyAlignment="1" applyProtection="1">
      <alignment horizontal="justify" vertical="center" wrapText="1"/>
      <protection locked="0"/>
    </xf>
    <xf numFmtId="0" fontId="35" fillId="16" borderId="27" xfId="0" applyFont="1" applyFill="1" applyBorder="1" applyAlignment="1" applyProtection="1">
      <alignment horizontal="justify" vertical="center"/>
      <protection locked="0"/>
    </xf>
    <xf numFmtId="0" fontId="35" fillId="16" borderId="27" xfId="0" applyFont="1" applyFill="1" applyBorder="1" applyAlignment="1" applyProtection="1">
      <alignment horizontal="justify" vertical="center" wrapText="1"/>
      <protection locked="0"/>
    </xf>
    <xf numFmtId="0" fontId="0" fillId="16" borderId="26" xfId="0" applyFill="1" applyBorder="1" applyAlignment="1" applyProtection="1">
      <alignment horizontal="center" vertical="center"/>
      <protection locked="0"/>
    </xf>
    <xf numFmtId="0" fontId="0" fillId="16" borderId="27" xfId="0" applyFill="1" applyBorder="1" applyAlignment="1" applyProtection="1">
      <alignment vertical="center"/>
      <protection locked="0"/>
    </xf>
    <xf numFmtId="0" fontId="35" fillId="16" borderId="49" xfId="0" quotePrefix="1" applyFont="1" applyFill="1" applyBorder="1" applyAlignment="1" applyProtection="1">
      <alignment horizontal="justify" vertical="center" wrapText="1"/>
      <protection locked="0"/>
    </xf>
    <xf numFmtId="0" fontId="0" fillId="16" borderId="27" xfId="0" applyFill="1" applyBorder="1" applyAlignment="1" applyProtection="1">
      <alignment horizontal="center" vertical="center"/>
      <protection locked="0"/>
    </xf>
    <xf numFmtId="0" fontId="35" fillId="16" borderId="27" xfId="0" quotePrefix="1" applyFont="1" applyFill="1" applyBorder="1" applyAlignment="1" applyProtection="1">
      <alignment horizontal="justify" vertical="center" wrapText="1"/>
      <protection locked="0"/>
    </xf>
    <xf numFmtId="0" fontId="35" fillId="16" borderId="88" xfId="0" applyFont="1" applyFill="1" applyBorder="1" applyAlignment="1" applyProtection="1">
      <alignment horizontal="justify" vertical="center" wrapText="1"/>
      <protection locked="0"/>
    </xf>
    <xf numFmtId="0" fontId="35" fillId="16" borderId="52" xfId="0" applyFont="1" applyFill="1" applyBorder="1" applyAlignment="1" applyProtection="1">
      <alignment horizontal="center" vertical="center" wrapText="1"/>
      <protection locked="0"/>
    </xf>
    <xf numFmtId="0" fontId="35" fillId="16" borderId="52" xfId="0" applyFont="1" applyFill="1" applyBorder="1" applyAlignment="1" applyProtection="1">
      <alignment horizontal="justify" vertical="center" wrapText="1"/>
      <protection locked="0"/>
    </xf>
    <xf numFmtId="0" fontId="35" fillId="16" borderId="52" xfId="0" applyFont="1" applyFill="1" applyBorder="1" applyAlignment="1" applyProtection="1">
      <alignment horizontal="justify" vertical="center"/>
      <protection locked="0"/>
    </xf>
    <xf numFmtId="0" fontId="35" fillId="16" borderId="58" xfId="0" applyFont="1" applyFill="1" applyBorder="1" applyAlignment="1" applyProtection="1">
      <alignment horizontal="justify" vertical="center" wrapText="1"/>
      <protection locked="0"/>
    </xf>
    <xf numFmtId="14" fontId="35" fillId="16" borderId="28" xfId="0" applyNumberFormat="1" applyFont="1" applyFill="1" applyBorder="1" applyAlignment="1" applyProtection="1">
      <alignment horizontal="center" vertical="center" wrapText="1"/>
      <protection locked="0"/>
    </xf>
    <xf numFmtId="0" fontId="35" fillId="16" borderId="28" xfId="0" applyFont="1" applyFill="1" applyBorder="1" applyAlignment="1" applyProtection="1">
      <alignment horizontal="center" vertical="center" wrapText="1"/>
      <protection locked="0"/>
    </xf>
    <xf numFmtId="0" fontId="35" fillId="16" borderId="28" xfId="0" applyFont="1" applyFill="1" applyBorder="1" applyAlignment="1" applyProtection="1">
      <alignment horizontal="justify" vertical="center" wrapText="1"/>
      <protection locked="0"/>
    </xf>
    <xf numFmtId="0" fontId="0" fillId="16" borderId="28" xfId="0" applyFill="1" applyBorder="1" applyAlignment="1" applyProtection="1">
      <alignment horizontal="center" vertical="center"/>
      <protection hidden="1"/>
    </xf>
    <xf numFmtId="0" fontId="0" fillId="16" borderId="28" xfId="0" applyFill="1" applyBorder="1" applyAlignment="1" applyProtection="1">
      <alignment horizontal="center" vertical="center"/>
      <protection locked="0"/>
    </xf>
    <xf numFmtId="0" fontId="0" fillId="16" borderId="28" xfId="0" applyFill="1" applyBorder="1" applyAlignment="1" applyProtection="1">
      <alignment vertical="center"/>
      <protection locked="0"/>
    </xf>
    <xf numFmtId="0" fontId="35" fillId="16" borderId="28" xfId="0" applyFont="1" applyFill="1" applyBorder="1" applyAlignment="1" applyProtection="1">
      <alignment horizontal="justify" vertical="center"/>
      <protection locked="0"/>
    </xf>
    <xf numFmtId="0" fontId="0" fillId="16" borderId="28" xfId="0" applyFill="1" applyBorder="1" applyAlignment="1" applyProtection="1">
      <alignment horizontal="justify" vertical="center"/>
      <protection locked="0"/>
    </xf>
    <xf numFmtId="0" fontId="35" fillId="16" borderId="28" xfId="0" quotePrefix="1" applyFont="1" applyFill="1" applyBorder="1" applyAlignment="1" applyProtection="1">
      <alignment horizontal="justify" vertical="center" wrapText="1"/>
      <protection locked="0"/>
    </xf>
    <xf numFmtId="0" fontId="0" fillId="12" borderId="66" xfId="0" applyFill="1" applyBorder="1" applyAlignment="1" applyProtection="1">
      <alignment horizontal="center" vertical="center"/>
      <protection hidden="1"/>
    </xf>
    <xf numFmtId="0" fontId="0" fillId="12" borderId="66" xfId="0" applyFill="1" applyBorder="1" applyAlignment="1" applyProtection="1">
      <alignment horizontal="justify" vertical="center"/>
      <protection locked="0"/>
    </xf>
    <xf numFmtId="0" fontId="0" fillId="12" borderId="27" xfId="0" applyFill="1" applyBorder="1" applyAlignment="1" applyProtection="1">
      <alignment horizontal="center" vertical="center"/>
      <protection hidden="1"/>
    </xf>
    <xf numFmtId="0" fontId="0" fillId="12" borderId="27" xfId="0" applyFill="1" applyBorder="1" applyAlignment="1" applyProtection="1">
      <alignment horizontal="justify" vertical="center"/>
      <protection locked="0"/>
    </xf>
    <xf numFmtId="0" fontId="41" fillId="0" borderId="36" xfId="0" applyFont="1" applyBorder="1" applyAlignment="1" applyProtection="1">
      <alignment horizontal="center" vertical="center" wrapText="1"/>
      <protection locked="0"/>
    </xf>
    <xf numFmtId="0" fontId="0" fillId="12" borderId="27" xfId="0" applyFill="1" applyBorder="1" applyAlignment="1" applyProtection="1">
      <alignment horizontal="center" vertical="center"/>
      <protection locked="0"/>
    </xf>
    <xf numFmtId="0" fontId="0" fillId="12" borderId="27" xfId="0" applyFill="1" applyBorder="1" applyAlignment="1" applyProtection="1">
      <alignment vertical="center"/>
      <protection locked="0"/>
    </xf>
    <xf numFmtId="0" fontId="35" fillId="12" borderId="27" xfId="0" applyFont="1" applyFill="1" applyBorder="1" applyAlignment="1" applyProtection="1">
      <alignment horizontal="justify" vertical="center"/>
      <protection locked="0"/>
    </xf>
    <xf numFmtId="0" fontId="35" fillId="12" borderId="89" xfId="0" applyFont="1" applyFill="1" applyBorder="1" applyAlignment="1" applyProtection="1">
      <alignment vertical="center" wrapText="1"/>
      <protection locked="0"/>
    </xf>
    <xf numFmtId="0" fontId="35" fillId="12" borderId="61" xfId="0" applyFont="1" applyFill="1" applyBorder="1" applyAlignment="1" applyProtection="1">
      <alignment vertical="center" wrapText="1"/>
      <protection locked="0"/>
    </xf>
    <xf numFmtId="0" fontId="35" fillId="12" borderId="26" xfId="0" applyFont="1" applyFill="1" applyBorder="1" applyAlignment="1" applyProtection="1">
      <alignment horizontal="justify" vertical="center" wrapText="1"/>
      <protection locked="0"/>
    </xf>
    <xf numFmtId="0" fontId="35" fillId="12" borderId="58" xfId="0" applyFont="1" applyFill="1" applyBorder="1" applyAlignment="1" applyProtection="1">
      <alignment vertical="center" wrapText="1"/>
      <protection locked="0"/>
    </xf>
    <xf numFmtId="0" fontId="35" fillId="12" borderId="28" xfId="0" applyFont="1" applyFill="1" applyBorder="1" applyAlignment="1" applyProtection="1">
      <alignment horizontal="justify" vertical="center" wrapText="1"/>
      <protection locked="0"/>
    </xf>
    <xf numFmtId="0" fontId="0" fillId="7" borderId="66" xfId="0" applyFill="1" applyBorder="1" applyAlignment="1" applyProtection="1">
      <alignment horizontal="center" vertical="center"/>
      <protection hidden="1"/>
    </xf>
    <xf numFmtId="0" fontId="0" fillId="7" borderId="66" xfId="0" applyFill="1" applyBorder="1" applyAlignment="1" applyProtection="1">
      <alignment horizontal="justify" vertical="center"/>
      <protection locked="0"/>
    </xf>
    <xf numFmtId="0" fontId="41" fillId="0" borderId="71" xfId="0" applyFont="1" applyBorder="1" applyAlignment="1" applyProtection="1">
      <alignment horizontal="justify" vertical="center" wrapText="1"/>
      <protection locked="0"/>
    </xf>
    <xf numFmtId="0" fontId="0" fillId="7" borderId="27" xfId="0" applyFill="1" applyBorder="1" applyAlignment="1" applyProtection="1">
      <alignment horizontal="center" vertical="center"/>
      <protection hidden="1"/>
    </xf>
    <xf numFmtId="0" fontId="0" fillId="7" borderId="27" xfId="0" applyFill="1" applyBorder="1" applyAlignment="1" applyProtection="1">
      <alignment horizontal="justify" vertical="center"/>
      <protection locked="0"/>
    </xf>
    <xf numFmtId="0" fontId="41" fillId="0" borderId="60" xfId="0" applyFont="1" applyBorder="1" applyAlignment="1" applyProtection="1">
      <alignment horizontal="justify" vertical="center" wrapText="1"/>
      <protection locked="0"/>
    </xf>
    <xf numFmtId="0" fontId="0" fillId="7" borderId="27" xfId="0" applyFill="1" applyBorder="1" applyAlignment="1" applyProtection="1">
      <alignment horizontal="center" vertical="center"/>
      <protection locked="0"/>
    </xf>
    <xf numFmtId="0" fontId="0" fillId="7" borderId="27" xfId="0" applyFill="1" applyBorder="1" applyAlignment="1" applyProtection="1">
      <alignment horizontal="left" vertical="center"/>
      <protection locked="0"/>
    </xf>
    <xf numFmtId="0" fontId="35" fillId="7" borderId="89" xfId="0" applyFont="1" applyFill="1" applyBorder="1" applyAlignment="1" applyProtection="1">
      <alignment horizontal="justify" vertical="center" wrapText="1"/>
      <protection locked="0"/>
    </xf>
    <xf numFmtId="14" fontId="35" fillId="7" borderId="27" xfId="0" applyNumberFormat="1" applyFont="1" applyFill="1" applyBorder="1" applyAlignment="1" applyProtection="1">
      <alignment horizontal="center" vertical="center" wrapText="1"/>
      <protection locked="0"/>
    </xf>
    <xf numFmtId="0" fontId="35" fillId="7" borderId="14" xfId="0" applyFont="1" applyFill="1" applyBorder="1" applyAlignment="1" applyProtection="1">
      <alignment horizontal="justify" vertical="center" wrapText="1"/>
      <protection locked="0"/>
    </xf>
    <xf numFmtId="14" fontId="35" fillId="7" borderId="28" xfId="0" applyNumberFormat="1" applyFont="1" applyFill="1" applyBorder="1" applyAlignment="1" applyProtection="1">
      <alignment horizontal="center" vertical="center" wrapText="1"/>
      <protection locked="0"/>
    </xf>
    <xf numFmtId="0" fontId="0" fillId="13" borderId="66" xfId="0" applyFill="1" applyBorder="1" applyAlignment="1" applyProtection="1">
      <alignment horizontal="center" vertical="center"/>
      <protection hidden="1"/>
    </xf>
    <xf numFmtId="0" fontId="0" fillId="13" borderId="66" xfId="0" applyFill="1" applyBorder="1" applyAlignment="1" applyProtection="1">
      <alignment horizontal="justify" vertical="center"/>
      <protection locked="0"/>
    </xf>
    <xf numFmtId="0" fontId="41" fillId="13" borderId="71" xfId="0" applyFont="1" applyFill="1" applyBorder="1" applyAlignment="1" applyProtection="1">
      <alignment horizontal="center" vertical="center" wrapText="1"/>
      <protection locked="0"/>
    </xf>
    <xf numFmtId="0" fontId="0" fillId="13" borderId="27" xfId="0" applyFill="1" applyBorder="1" applyAlignment="1" applyProtection="1">
      <alignment horizontal="center" vertical="center"/>
      <protection hidden="1"/>
    </xf>
    <xf numFmtId="0" fontId="41" fillId="13" borderId="60" xfId="0" applyFont="1" applyFill="1" applyBorder="1" applyAlignment="1" applyProtection="1">
      <alignment horizontal="center" vertical="center" wrapText="1"/>
      <protection locked="0"/>
    </xf>
    <xf numFmtId="14" fontId="35" fillId="13" borderId="26" xfId="0" applyNumberFormat="1" applyFont="1" applyFill="1" applyBorder="1" applyAlignment="1" applyProtection="1">
      <alignment horizontal="center" vertical="center" wrapText="1"/>
      <protection locked="0"/>
    </xf>
    <xf numFmtId="0" fontId="35" fillId="13" borderId="61" xfId="0" applyFont="1" applyFill="1" applyBorder="1" applyAlignment="1" applyProtection="1">
      <alignment horizontal="justify" vertical="center"/>
      <protection locked="0"/>
    </xf>
    <xf numFmtId="0" fontId="0" fillId="13" borderId="27" xfId="0" applyFill="1" applyBorder="1" applyAlignment="1" applyProtection="1">
      <alignment horizontal="center" vertical="center"/>
      <protection locked="0"/>
    </xf>
    <xf numFmtId="0" fontId="0" fillId="13" borderId="27" xfId="0" applyFill="1" applyBorder="1" applyAlignment="1" applyProtection="1">
      <alignment vertical="center"/>
      <protection locked="0"/>
    </xf>
    <xf numFmtId="0" fontId="35" fillId="13" borderId="14" xfId="0" applyFont="1" applyFill="1" applyBorder="1" applyAlignment="1" applyProtection="1">
      <alignment horizontal="justify" vertical="center" wrapText="1"/>
      <protection locked="0"/>
    </xf>
    <xf numFmtId="0" fontId="35" fillId="13" borderId="28" xfId="0" applyFont="1" applyFill="1" applyBorder="1" applyAlignment="1" applyProtection="1">
      <alignment horizontal="center" vertical="center" wrapText="1"/>
      <protection locked="0"/>
    </xf>
    <xf numFmtId="0" fontId="35" fillId="13" borderId="28" xfId="0" applyFont="1" applyFill="1" applyBorder="1" applyAlignment="1" applyProtection="1">
      <alignment horizontal="justify" vertical="center" wrapText="1"/>
      <protection locked="0"/>
    </xf>
    <xf numFmtId="0" fontId="0" fillId="5" borderId="66" xfId="0" applyFill="1" applyBorder="1" applyAlignment="1" applyProtection="1">
      <alignment horizontal="center" vertical="center"/>
      <protection hidden="1"/>
    </xf>
    <xf numFmtId="0" fontId="0" fillId="5" borderId="66" xfId="0" applyFill="1" applyBorder="1" applyAlignment="1" applyProtection="1">
      <alignment horizontal="justify" vertical="center"/>
      <protection locked="0"/>
    </xf>
    <xf numFmtId="0" fontId="35" fillId="5" borderId="31" xfId="0" quotePrefix="1" applyFont="1" applyFill="1" applyBorder="1" applyAlignment="1" applyProtection="1">
      <alignment horizontal="justify" vertical="center"/>
      <protection locked="0"/>
    </xf>
    <xf numFmtId="0" fontId="41" fillId="5" borderId="62" xfId="0" applyFont="1" applyFill="1" applyBorder="1" applyAlignment="1" applyProtection="1">
      <alignment horizontal="center" vertical="center" wrapText="1"/>
      <protection locked="0"/>
    </xf>
    <xf numFmtId="0" fontId="0" fillId="5" borderId="27" xfId="0" applyFill="1" applyBorder="1" applyAlignment="1" applyProtection="1">
      <alignment horizontal="center" vertical="center"/>
      <protection hidden="1"/>
    </xf>
    <xf numFmtId="0" fontId="0" fillId="5" borderId="27" xfId="0" applyFill="1" applyBorder="1" applyAlignment="1" applyProtection="1">
      <alignment horizontal="justify" vertical="center"/>
      <protection locked="0"/>
    </xf>
    <xf numFmtId="0" fontId="41" fillId="5" borderId="36" xfId="0" applyFont="1" applyFill="1" applyBorder="1" applyAlignment="1" applyProtection="1">
      <alignment horizontal="center" vertical="center" wrapText="1"/>
      <protection locked="0"/>
    </xf>
    <xf numFmtId="0" fontId="35" fillId="5" borderId="26" xfId="0" quotePrefix="1" applyFont="1" applyFill="1" applyBorder="1" applyAlignment="1" applyProtection="1">
      <alignment horizontal="justify" vertical="center" wrapText="1"/>
      <protection locked="0"/>
    </xf>
    <xf numFmtId="0" fontId="35" fillId="5" borderId="61" xfId="0" applyFont="1" applyFill="1" applyBorder="1" applyAlignment="1" applyProtection="1">
      <alignment horizontal="justify" vertical="center"/>
      <protection locked="0"/>
    </xf>
    <xf numFmtId="0" fontId="35" fillId="5" borderId="26" xfId="0" applyFont="1" applyFill="1" applyBorder="1" applyAlignment="1" applyProtection="1">
      <alignment horizontal="center" vertical="center"/>
      <protection locked="0"/>
    </xf>
    <xf numFmtId="0" fontId="35" fillId="5" borderId="26" xfId="0" applyFont="1" applyFill="1" applyBorder="1" applyAlignment="1" applyProtection="1">
      <alignment horizontal="center" vertical="center" wrapText="1"/>
      <protection locked="0"/>
    </xf>
    <xf numFmtId="0" fontId="35" fillId="5" borderId="49" xfId="0" applyFont="1" applyFill="1" applyBorder="1" applyAlignment="1" applyProtection="1">
      <alignment horizontal="justify" vertical="center"/>
      <protection locked="0"/>
    </xf>
    <xf numFmtId="0" fontId="35" fillId="5" borderId="26" xfId="0" applyFont="1" applyFill="1" applyBorder="1" applyAlignment="1" applyProtection="1">
      <alignment horizontal="justify" vertical="center"/>
      <protection locked="0"/>
    </xf>
    <xf numFmtId="0" fontId="0" fillId="5" borderId="27" xfId="0" applyFill="1" applyBorder="1" applyAlignment="1" applyProtection="1">
      <alignment horizontal="center" vertical="center"/>
      <protection locked="0"/>
    </xf>
    <xf numFmtId="0" fontId="0" fillId="5" borderId="27" xfId="0" applyFill="1" applyBorder="1" applyAlignment="1" applyProtection="1">
      <alignment vertical="center"/>
      <protection locked="0"/>
    </xf>
    <xf numFmtId="0" fontId="35" fillId="5" borderId="27" xfId="0" applyFont="1" applyFill="1" applyBorder="1" applyAlignment="1" applyProtection="1">
      <alignment horizontal="justify" vertical="center"/>
      <protection locked="0"/>
    </xf>
    <xf numFmtId="0" fontId="0" fillId="5" borderId="27" xfId="0" applyFill="1" applyBorder="1" applyAlignment="1" applyProtection="1">
      <alignment horizontal="left" vertical="center"/>
      <protection locked="0"/>
    </xf>
    <xf numFmtId="0" fontId="11" fillId="5" borderId="36" xfId="0" applyFont="1" applyFill="1" applyBorder="1" applyAlignment="1" applyProtection="1">
      <alignment horizontal="justify" vertical="center" wrapText="1"/>
      <protection locked="0"/>
    </xf>
    <xf numFmtId="0" fontId="35" fillId="5" borderId="61" xfId="0" applyFont="1" applyFill="1" applyBorder="1" applyAlignment="1" applyProtection="1">
      <alignment horizontal="justify" vertical="center" wrapText="1"/>
      <protection locked="0"/>
    </xf>
    <xf numFmtId="14" fontId="35" fillId="5" borderId="26" xfId="0" applyNumberFormat="1" applyFont="1" applyFill="1" applyBorder="1" applyAlignment="1" applyProtection="1">
      <alignment horizontal="center" vertical="center" wrapText="1"/>
      <protection locked="0"/>
    </xf>
    <xf numFmtId="0" fontId="35" fillId="5" borderId="49" xfId="0" applyFont="1" applyFill="1" applyBorder="1" applyAlignment="1" applyProtection="1">
      <alignment horizontal="justify" vertical="center" wrapText="1"/>
      <protection locked="0"/>
    </xf>
    <xf numFmtId="0" fontId="0" fillId="5" borderId="26" xfId="0" applyFill="1" applyBorder="1" applyAlignment="1" applyProtection="1">
      <alignment horizontal="center" vertical="center"/>
      <protection locked="0"/>
    </xf>
    <xf numFmtId="0" fontId="0" fillId="5" borderId="26" xfId="0" applyFill="1" applyBorder="1" applyAlignment="1" applyProtection="1">
      <alignment horizontal="left" vertical="center"/>
      <protection locked="0"/>
    </xf>
    <xf numFmtId="0" fontId="11" fillId="5" borderId="60" xfId="0" applyFont="1" applyFill="1" applyBorder="1" applyAlignment="1" applyProtection="1">
      <alignment horizontal="justify" vertical="center" wrapText="1"/>
      <protection locked="0"/>
    </xf>
    <xf numFmtId="0" fontId="35" fillId="5" borderId="89" xfId="0" applyFont="1" applyFill="1" applyBorder="1" applyAlignment="1" applyProtection="1">
      <alignment horizontal="justify" vertical="center" wrapText="1"/>
      <protection locked="0"/>
    </xf>
    <xf numFmtId="0" fontId="35" fillId="5" borderId="27" xfId="0" applyFont="1" applyFill="1" applyBorder="1" applyAlignment="1" applyProtection="1">
      <alignment horizontal="center" vertical="center" wrapText="1"/>
      <protection locked="0"/>
    </xf>
    <xf numFmtId="0" fontId="35" fillId="5" borderId="27" xfId="0" applyFont="1" applyFill="1" applyBorder="1" applyAlignment="1" applyProtection="1">
      <alignment horizontal="justify" vertical="center" wrapText="1"/>
      <protection locked="0"/>
    </xf>
    <xf numFmtId="0" fontId="35" fillId="5" borderId="14" xfId="0" applyFont="1" applyFill="1" applyBorder="1" applyAlignment="1" applyProtection="1">
      <alignment horizontal="justify" vertical="center" wrapText="1"/>
      <protection locked="0"/>
    </xf>
    <xf numFmtId="0" fontId="35" fillId="5" borderId="27" xfId="0" applyFont="1" applyFill="1" applyBorder="1" applyAlignment="1" applyProtection="1">
      <alignment horizontal="center" vertical="center" wrapText="1"/>
      <protection locked="0"/>
    </xf>
    <xf numFmtId="0" fontId="35" fillId="5" borderId="26" xfId="0" applyFont="1" applyFill="1" applyBorder="1" applyAlignment="1" applyProtection="1">
      <alignment horizontal="justify" vertical="center" wrapText="1"/>
      <protection locked="0"/>
    </xf>
    <xf numFmtId="0" fontId="35" fillId="5" borderId="52" xfId="0" applyFont="1" applyFill="1" applyBorder="1" applyAlignment="1" applyProtection="1">
      <alignment horizontal="justify" vertical="center" wrapText="1"/>
      <protection locked="0"/>
    </xf>
    <xf numFmtId="0" fontId="0" fillId="5" borderId="52" xfId="0" applyFill="1" applyBorder="1" applyAlignment="1" applyProtection="1">
      <alignment horizontal="center" vertical="center"/>
      <protection locked="0"/>
    </xf>
    <xf numFmtId="0" fontId="0" fillId="5" borderId="52" xfId="0" applyFill="1" applyBorder="1" applyAlignment="1" applyProtection="1">
      <alignment vertical="center"/>
      <protection locked="0"/>
    </xf>
    <xf numFmtId="0" fontId="35" fillId="5" borderId="58" xfId="0" applyFont="1" applyFill="1" applyBorder="1" applyAlignment="1" applyProtection="1">
      <alignment horizontal="justify" vertical="center" wrapText="1"/>
      <protection locked="0"/>
    </xf>
    <xf numFmtId="0" fontId="35" fillId="5" borderId="28" xfId="0" applyFont="1" applyFill="1" applyBorder="1" applyAlignment="1" applyProtection="1">
      <alignment horizontal="center" vertical="center" wrapText="1"/>
      <protection locked="0"/>
    </xf>
    <xf numFmtId="0" fontId="35" fillId="5" borderId="28" xfId="0" applyFont="1" applyFill="1" applyBorder="1" applyAlignment="1" applyProtection="1">
      <alignment horizontal="justify" vertical="center" wrapText="1"/>
      <protection locked="0"/>
    </xf>
    <xf numFmtId="0" fontId="16" fillId="7" borderId="24" xfId="1" applyFont="1" applyFill="1" applyBorder="1" applyAlignment="1">
      <alignment horizontal="left" vertical="center" wrapText="1"/>
    </xf>
    <xf numFmtId="0" fontId="14" fillId="7" borderId="29" xfId="1" applyFont="1" applyFill="1" applyBorder="1" applyAlignment="1">
      <alignment horizontal="left" vertical="center" wrapText="1"/>
    </xf>
    <xf numFmtId="0" fontId="14" fillId="7" borderId="30" xfId="1" applyFont="1" applyFill="1" applyBorder="1" applyAlignment="1">
      <alignment horizontal="left" vertical="center" wrapText="1"/>
    </xf>
    <xf numFmtId="0" fontId="10" fillId="0" borderId="11" xfId="1" applyBorder="1" applyAlignment="1">
      <alignment horizontal="center"/>
    </xf>
    <xf numFmtId="0" fontId="10" fillId="0" borderId="12" xfId="1" applyBorder="1" applyAlignment="1">
      <alignment horizontal="center"/>
    </xf>
    <xf numFmtId="0" fontId="10" fillId="0" borderId="13" xfId="1" applyBorder="1" applyAlignment="1">
      <alignment horizontal="center"/>
    </xf>
    <xf numFmtId="0" fontId="10" fillId="0" borderId="0" xfId="1" applyBorder="1" applyAlignment="1">
      <alignment horizontal="center"/>
    </xf>
    <xf numFmtId="0" fontId="10" fillId="0" borderId="14" xfId="1" applyBorder="1" applyAlignment="1">
      <alignment horizontal="center"/>
    </xf>
    <xf numFmtId="0" fontId="10" fillId="0" borderId="15" xfId="1" applyBorder="1" applyAlignment="1">
      <alignment horizontal="center"/>
    </xf>
    <xf numFmtId="0" fontId="18" fillId="5" borderId="16" xfId="1" applyFont="1" applyFill="1" applyBorder="1" applyAlignment="1">
      <alignment horizontal="center" vertical="center" wrapText="1"/>
    </xf>
    <xf numFmtId="0" fontId="18" fillId="5" borderId="17" xfId="1" applyFont="1" applyFill="1" applyBorder="1" applyAlignment="1">
      <alignment horizontal="center" vertical="center" wrapText="1"/>
    </xf>
    <xf numFmtId="0" fontId="18" fillId="5" borderId="73" xfId="1" applyFont="1" applyFill="1" applyBorder="1" applyAlignment="1">
      <alignment horizontal="center" vertical="center" wrapText="1"/>
    </xf>
    <xf numFmtId="0" fontId="18" fillId="6" borderId="18" xfId="1" applyFont="1" applyFill="1" applyBorder="1" applyAlignment="1">
      <alignment horizontal="center" vertical="center"/>
    </xf>
    <xf numFmtId="0" fontId="18" fillId="6" borderId="19" xfId="1" applyFont="1" applyFill="1" applyBorder="1" applyAlignment="1">
      <alignment horizontal="center" vertical="center"/>
    </xf>
    <xf numFmtId="0" fontId="18" fillId="6" borderId="74" xfId="1" applyFont="1" applyFill="1" applyBorder="1" applyAlignment="1">
      <alignment horizontal="center" vertical="center"/>
    </xf>
    <xf numFmtId="0" fontId="13" fillId="5" borderId="21" xfId="1" applyFont="1" applyFill="1" applyBorder="1" applyAlignment="1">
      <alignment horizontal="center" vertical="center"/>
    </xf>
    <xf numFmtId="0" fontId="13" fillId="5" borderId="22" xfId="1" applyFont="1" applyFill="1" applyBorder="1" applyAlignment="1">
      <alignment horizontal="center" vertical="center"/>
    </xf>
    <xf numFmtId="0" fontId="0" fillId="12" borderId="56" xfId="0" applyFill="1" applyBorder="1" applyAlignment="1" applyProtection="1">
      <alignment horizontal="center" vertical="center"/>
      <protection locked="0"/>
    </xf>
    <xf numFmtId="0" fontId="0" fillId="12" borderId="52" xfId="0" applyFill="1" applyBorder="1" applyAlignment="1" applyProtection="1">
      <alignment horizontal="center" vertical="center"/>
      <protection locked="0"/>
    </xf>
    <xf numFmtId="0" fontId="0" fillId="12" borderId="66" xfId="0" applyFill="1" applyBorder="1" applyAlignment="1" applyProtection="1">
      <alignment horizontal="center" vertical="center"/>
      <protection locked="0"/>
    </xf>
    <xf numFmtId="0" fontId="0" fillId="12" borderId="27" xfId="0" applyFill="1" applyBorder="1" applyAlignment="1" applyProtection="1">
      <alignment horizontal="center" vertical="center"/>
      <protection locked="0"/>
    </xf>
    <xf numFmtId="0" fontId="0" fillId="0" borderId="56"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7" borderId="48" xfId="0" applyFill="1" applyBorder="1" applyAlignment="1" applyProtection="1">
      <alignment horizontal="center" vertical="center"/>
      <protection locked="0"/>
    </xf>
    <xf numFmtId="0" fontId="0" fillId="7" borderId="27" xfId="0" applyFill="1" applyBorder="1" applyAlignment="1" applyProtection="1">
      <alignment horizontal="center" vertical="center"/>
      <protection locked="0"/>
    </xf>
    <xf numFmtId="0" fontId="0" fillId="0" borderId="28"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5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35" fillId="7" borderId="87" xfId="0" applyFont="1" applyFill="1" applyBorder="1" applyAlignment="1" applyProtection="1">
      <alignment horizontal="justify" vertical="center" wrapText="1"/>
      <protection locked="0"/>
    </xf>
    <xf numFmtId="0" fontId="35" fillId="7" borderId="89" xfId="0" applyFont="1" applyFill="1" applyBorder="1" applyAlignment="1" applyProtection="1">
      <alignment horizontal="justify" vertical="center" wrapText="1"/>
      <protection locked="0"/>
    </xf>
    <xf numFmtId="0" fontId="35" fillId="7" borderId="48" xfId="0" applyFont="1" applyFill="1" applyBorder="1" applyAlignment="1" applyProtection="1">
      <alignment horizontal="center" vertical="center" wrapText="1"/>
      <protection locked="0"/>
    </xf>
    <xf numFmtId="0" fontId="35" fillId="7" borderId="27" xfId="0" applyFont="1" applyFill="1" applyBorder="1" applyAlignment="1" applyProtection="1">
      <alignment horizontal="center" vertical="center" wrapText="1"/>
      <protection locked="0"/>
    </xf>
    <xf numFmtId="0" fontId="11" fillId="7" borderId="70" xfId="0" applyFont="1" applyFill="1" applyBorder="1" applyAlignment="1" applyProtection="1">
      <alignment horizontal="justify" vertical="center" wrapText="1"/>
      <protection locked="0"/>
    </xf>
    <xf numFmtId="0" fontId="11" fillId="7" borderId="69" xfId="0" applyFont="1" applyFill="1" applyBorder="1" applyAlignment="1" applyProtection="1">
      <alignment horizontal="justify" vertical="center" wrapText="1"/>
      <protection locked="0"/>
    </xf>
    <xf numFmtId="0" fontId="35" fillId="7" borderId="48" xfId="0" quotePrefix="1" applyFont="1" applyFill="1" applyBorder="1" applyAlignment="1" applyProtection="1">
      <alignment horizontal="justify" vertical="center" wrapText="1"/>
      <protection locked="0"/>
    </xf>
    <xf numFmtId="0" fontId="35" fillId="7" borderId="27" xfId="0" quotePrefix="1" applyFont="1" applyFill="1" applyBorder="1" applyAlignment="1" applyProtection="1">
      <alignment horizontal="justify" vertical="center" wrapText="1"/>
      <protection locked="0"/>
    </xf>
    <xf numFmtId="0" fontId="35" fillId="7" borderId="48" xfId="0" applyFont="1" applyFill="1" applyBorder="1" applyAlignment="1" applyProtection="1">
      <alignment horizontal="justify" vertical="center" wrapText="1"/>
      <protection locked="0"/>
    </xf>
    <xf numFmtId="0" fontId="35" fillId="7" borderId="27" xfId="0" applyFont="1" applyFill="1" applyBorder="1" applyAlignment="1" applyProtection="1">
      <alignment horizontal="justify" vertical="center" wrapText="1"/>
      <protection locked="0"/>
    </xf>
    <xf numFmtId="0" fontId="0" fillId="7" borderId="48" xfId="0" applyFill="1" applyBorder="1" applyAlignment="1" applyProtection="1">
      <alignment horizontal="left" vertical="center"/>
      <protection locked="0"/>
    </xf>
    <xf numFmtId="0" fontId="0" fillId="7" borderId="27" xfId="0" applyFill="1" applyBorder="1" applyAlignment="1" applyProtection="1">
      <alignment horizontal="left" vertical="center"/>
      <protection locked="0"/>
    </xf>
    <xf numFmtId="0" fontId="35" fillId="7" borderId="48" xfId="0" applyFont="1" applyFill="1" applyBorder="1" applyAlignment="1" applyProtection="1">
      <alignment horizontal="justify" vertical="center"/>
      <protection locked="0"/>
    </xf>
    <xf numFmtId="0" fontId="35" fillId="7" borderId="27" xfId="0" applyFont="1" applyFill="1" applyBorder="1" applyAlignment="1" applyProtection="1">
      <alignment horizontal="justify" vertical="center"/>
      <protection locked="0"/>
    </xf>
    <xf numFmtId="0" fontId="0" fillId="7" borderId="56" xfId="0" applyFill="1" applyBorder="1" applyAlignment="1" applyProtection="1">
      <alignment horizontal="center" vertical="center"/>
      <protection locked="0"/>
    </xf>
    <xf numFmtId="0" fontId="0" fillId="7" borderId="52" xfId="0" applyFill="1" applyBorder="1" applyAlignment="1" applyProtection="1">
      <alignment horizontal="center" vertical="center"/>
      <protection locked="0"/>
    </xf>
    <xf numFmtId="0" fontId="11" fillId="7" borderId="90" xfId="0" applyFont="1" applyFill="1" applyBorder="1" applyAlignment="1" applyProtection="1">
      <alignment horizontal="justify" vertical="center" wrapText="1"/>
      <protection locked="0"/>
    </xf>
    <xf numFmtId="0" fontId="11" fillId="7" borderId="36" xfId="0" applyFont="1" applyFill="1" applyBorder="1" applyAlignment="1" applyProtection="1">
      <alignment horizontal="justify" vertical="center" wrapText="1"/>
      <protection locked="0"/>
    </xf>
    <xf numFmtId="0" fontId="0" fillId="7" borderId="56" xfId="0" applyFill="1" applyBorder="1" applyAlignment="1" applyProtection="1">
      <alignment horizontal="justify" vertical="center"/>
      <protection locked="0"/>
    </xf>
    <xf numFmtId="0" fontId="0" fillId="7" borderId="52" xfId="0" applyFill="1" applyBorder="1" applyAlignment="1" applyProtection="1">
      <alignment horizontal="justify" vertical="center"/>
      <protection locked="0"/>
    </xf>
    <xf numFmtId="0" fontId="0" fillId="7" borderId="27" xfId="0" applyFill="1" applyBorder="1" applyAlignment="1" applyProtection="1">
      <alignment horizontal="justify" vertical="center"/>
      <protection locked="0"/>
    </xf>
    <xf numFmtId="0" fontId="35" fillId="7" borderId="56" xfId="0" applyFont="1" applyFill="1" applyBorder="1" applyAlignment="1" applyProtection="1">
      <alignment horizontal="justify" vertical="center"/>
      <protection locked="0"/>
    </xf>
    <xf numFmtId="0" fontId="35" fillId="7" borderId="52" xfId="0" applyFont="1" applyFill="1" applyBorder="1" applyAlignment="1" applyProtection="1">
      <alignment horizontal="justify" vertical="center"/>
      <protection locked="0"/>
    </xf>
    <xf numFmtId="0" fontId="0" fillId="7" borderId="56" xfId="0" applyFill="1" applyBorder="1" applyAlignment="1" applyProtection="1">
      <alignment horizontal="left" vertical="center"/>
      <protection locked="0"/>
    </xf>
    <xf numFmtId="0" fontId="0" fillId="7" borderId="52" xfId="0" applyFill="1" applyBorder="1" applyAlignment="1" applyProtection="1">
      <alignment horizontal="left" vertical="center"/>
      <protection locked="0"/>
    </xf>
    <xf numFmtId="0" fontId="0" fillId="7" borderId="56" xfId="0" applyFill="1" applyBorder="1" applyAlignment="1" applyProtection="1">
      <alignment horizontal="center" vertical="center"/>
      <protection hidden="1"/>
    </xf>
    <xf numFmtId="0" fontId="0" fillId="7" borderId="52" xfId="0" applyFill="1" applyBorder="1" applyAlignment="1" applyProtection="1">
      <alignment horizontal="center" vertical="center"/>
      <protection hidden="1"/>
    </xf>
    <xf numFmtId="0" fontId="0" fillId="7" borderId="27" xfId="0" applyFill="1"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35" fillId="7" borderId="56" xfId="0" applyFont="1" applyFill="1" applyBorder="1" applyAlignment="1" applyProtection="1">
      <alignment horizontal="justify" vertical="center" wrapText="1"/>
      <protection locked="0"/>
    </xf>
    <xf numFmtId="0" fontId="35" fillId="7" borderId="52" xfId="0" applyFont="1" applyFill="1" applyBorder="1" applyAlignment="1" applyProtection="1">
      <alignment horizontal="justify" vertical="center" wrapText="1"/>
      <protection locked="0"/>
    </xf>
    <xf numFmtId="0" fontId="35" fillId="7" borderId="56" xfId="0" applyFont="1" applyFill="1" applyBorder="1" applyAlignment="1" applyProtection="1">
      <alignment horizontal="center" vertical="center" wrapText="1"/>
      <protection locked="0"/>
    </xf>
    <xf numFmtId="0" fontId="35" fillId="7" borderId="52" xfId="0" applyFont="1" applyFill="1" applyBorder="1" applyAlignment="1" applyProtection="1">
      <alignment horizontal="center" vertical="center" wrapText="1"/>
      <protection locked="0"/>
    </xf>
    <xf numFmtId="0" fontId="35" fillId="7" borderId="56" xfId="0" quotePrefix="1" applyFont="1" applyFill="1" applyBorder="1" applyAlignment="1" applyProtection="1">
      <alignment horizontal="justify" vertical="center" wrapText="1"/>
      <protection locked="0"/>
    </xf>
    <xf numFmtId="0" fontId="35" fillId="7" borderId="52" xfId="0" quotePrefix="1" applyFont="1" applyFill="1" applyBorder="1" applyAlignment="1" applyProtection="1">
      <alignment horizontal="justify" vertical="center" wrapText="1"/>
      <protection locked="0"/>
    </xf>
    <xf numFmtId="0" fontId="0" fillId="13" borderId="48" xfId="0" applyFill="1" applyBorder="1" applyAlignment="1" applyProtection="1">
      <alignment horizontal="center" vertical="center"/>
      <protection locked="0"/>
    </xf>
    <xf numFmtId="0" fontId="0" fillId="13" borderId="27" xfId="0" applyFill="1" applyBorder="1" applyAlignment="1" applyProtection="1">
      <alignment horizontal="center" vertical="center"/>
      <protection locked="0"/>
    </xf>
    <xf numFmtId="0" fontId="0" fillId="13" borderId="52" xfId="0" applyFill="1" applyBorder="1" applyAlignment="1" applyProtection="1">
      <alignment horizontal="center" vertical="center"/>
      <protection locked="0"/>
    </xf>
    <xf numFmtId="0" fontId="35" fillId="13" borderId="48" xfId="0" applyFont="1" applyFill="1" applyBorder="1" applyAlignment="1" applyProtection="1">
      <alignment horizontal="justify" vertical="center" wrapText="1"/>
      <protection locked="0"/>
    </xf>
    <xf numFmtId="0" fontId="35" fillId="13" borderId="52" xfId="0" applyFont="1" applyFill="1" applyBorder="1" applyAlignment="1" applyProtection="1">
      <alignment horizontal="justify" vertical="center" wrapText="1"/>
      <protection locked="0"/>
    </xf>
    <xf numFmtId="0" fontId="35" fillId="13" borderId="27" xfId="0" applyFont="1" applyFill="1" applyBorder="1" applyAlignment="1" applyProtection="1">
      <alignment horizontal="justify" vertical="center" wrapText="1"/>
      <protection locked="0"/>
    </xf>
    <xf numFmtId="0" fontId="0" fillId="13" borderId="48" xfId="0" applyFill="1" applyBorder="1" applyAlignment="1" applyProtection="1">
      <alignment horizontal="left" vertical="center"/>
      <protection locked="0"/>
    </xf>
    <xf numFmtId="0" fontId="0" fillId="13" borderId="52" xfId="0" applyFill="1" applyBorder="1" applyAlignment="1" applyProtection="1">
      <alignment horizontal="left" vertical="center"/>
      <protection locked="0"/>
    </xf>
    <xf numFmtId="0" fontId="0" fillId="13" borderId="27" xfId="0" applyFill="1" applyBorder="1" applyAlignment="1" applyProtection="1">
      <alignment horizontal="left" vertical="center"/>
      <protection locked="0"/>
    </xf>
    <xf numFmtId="0" fontId="0" fillId="13" borderId="48" xfId="0" applyFill="1" applyBorder="1" applyAlignment="1" applyProtection="1">
      <alignment horizontal="center" vertical="center"/>
      <protection hidden="1"/>
    </xf>
    <xf numFmtId="0" fontId="0" fillId="13" borderId="52" xfId="0" applyFill="1" applyBorder="1" applyAlignment="1" applyProtection="1">
      <alignment horizontal="center" vertical="center"/>
      <protection hidden="1"/>
    </xf>
    <xf numFmtId="0" fontId="0" fillId="13" borderId="27" xfId="0" applyFill="1" applyBorder="1" applyAlignment="1" applyProtection="1">
      <alignment horizontal="center" vertical="center"/>
      <protection hidden="1"/>
    </xf>
    <xf numFmtId="0" fontId="0" fillId="13" borderId="48" xfId="0" applyFill="1" applyBorder="1" applyAlignment="1" applyProtection="1">
      <alignment horizontal="left" vertical="center" wrapText="1"/>
      <protection locked="0"/>
    </xf>
    <xf numFmtId="0" fontId="0" fillId="13" borderId="27" xfId="0" applyFill="1" applyBorder="1" applyAlignment="1" applyProtection="1">
      <alignment horizontal="left" vertical="center" wrapText="1"/>
      <protection locked="0"/>
    </xf>
    <xf numFmtId="0" fontId="0" fillId="13" borderId="52" xfId="0" applyFill="1" applyBorder="1" applyAlignment="1" applyProtection="1">
      <alignment horizontal="left" vertical="center" wrapText="1"/>
      <protection locked="0"/>
    </xf>
    <xf numFmtId="0" fontId="0" fillId="13" borderId="48" xfId="0" applyFill="1" applyBorder="1" applyAlignment="1" applyProtection="1">
      <alignment horizontal="justify" vertical="center"/>
      <protection locked="0"/>
    </xf>
    <xf numFmtId="0" fontId="0" fillId="13" borderId="27" xfId="0" applyFill="1" applyBorder="1" applyAlignment="1" applyProtection="1">
      <alignment horizontal="justify" vertical="center"/>
      <protection locked="0"/>
    </xf>
    <xf numFmtId="0" fontId="35" fillId="13" borderId="48" xfId="0" quotePrefix="1" applyFont="1" applyFill="1" applyBorder="1" applyAlignment="1" applyProtection="1">
      <alignment horizontal="justify" vertical="center" wrapText="1"/>
      <protection locked="0"/>
    </xf>
    <xf numFmtId="0" fontId="35" fillId="13" borderId="27" xfId="0" quotePrefix="1" applyFont="1" applyFill="1" applyBorder="1" applyAlignment="1" applyProtection="1">
      <alignment horizontal="justify" vertical="center" wrapText="1"/>
      <protection locked="0"/>
    </xf>
    <xf numFmtId="0" fontId="35" fillId="13" borderId="52" xfId="0" quotePrefix="1" applyFont="1" applyFill="1" applyBorder="1" applyAlignment="1" applyProtection="1">
      <alignment horizontal="justify" vertical="center" wrapText="1"/>
      <protection locked="0"/>
    </xf>
    <xf numFmtId="0" fontId="0" fillId="0" borderId="48" xfId="0" applyBorder="1" applyAlignment="1" applyProtection="1">
      <alignment horizontal="center" vertical="center"/>
      <protection locked="0"/>
    </xf>
    <xf numFmtId="0" fontId="0" fillId="13" borderId="56" xfId="0" applyFill="1" applyBorder="1" applyAlignment="1" applyProtection="1">
      <alignment horizontal="center" vertical="center"/>
      <protection hidden="1"/>
    </xf>
    <xf numFmtId="0" fontId="35" fillId="13" borderId="56" xfId="0" applyFont="1" applyFill="1" applyBorder="1" applyAlignment="1" applyProtection="1">
      <alignment horizontal="justify" vertical="center" wrapText="1"/>
      <protection locked="0"/>
    </xf>
    <xf numFmtId="0" fontId="0" fillId="13" borderId="56" xfId="0" applyFill="1" applyBorder="1" applyAlignment="1" applyProtection="1">
      <alignment horizontal="center" vertical="center"/>
      <protection locked="0"/>
    </xf>
    <xf numFmtId="0" fontId="35" fillId="5" borderId="48" xfId="0" quotePrefix="1" applyFont="1" applyFill="1" applyBorder="1" applyAlignment="1" applyProtection="1">
      <alignment horizontal="justify" vertical="center" wrapText="1"/>
      <protection locked="0"/>
    </xf>
    <xf numFmtId="0" fontId="35" fillId="5" borderId="52" xfId="0" quotePrefix="1" applyFont="1" applyFill="1" applyBorder="1" applyAlignment="1" applyProtection="1">
      <alignment horizontal="justify" vertical="center" wrapText="1"/>
      <protection locked="0"/>
    </xf>
    <xf numFmtId="0" fontId="35" fillId="5" borderId="27" xfId="0" quotePrefix="1" applyFont="1" applyFill="1" applyBorder="1" applyAlignment="1" applyProtection="1">
      <alignment horizontal="justify" vertical="center" wrapText="1"/>
      <protection locked="0"/>
    </xf>
    <xf numFmtId="0" fontId="35" fillId="5" borderId="56" xfId="0" applyFont="1" applyFill="1" applyBorder="1" applyAlignment="1" applyProtection="1">
      <alignment horizontal="justify" vertical="center" wrapText="1"/>
      <protection locked="0"/>
    </xf>
    <xf numFmtId="0" fontId="35" fillId="5" borderId="27" xfId="0" applyFont="1" applyFill="1" applyBorder="1" applyAlignment="1" applyProtection="1">
      <alignment horizontal="justify" vertical="center" wrapText="1"/>
      <protection locked="0"/>
    </xf>
    <xf numFmtId="0" fontId="35" fillId="5" borderId="48" xfId="0" applyFont="1" applyFill="1" applyBorder="1" applyAlignment="1" applyProtection="1">
      <alignment horizontal="justify" vertical="center" wrapText="1"/>
      <protection locked="0"/>
    </xf>
    <xf numFmtId="0" fontId="35" fillId="5" borderId="52" xfId="0" applyFont="1" applyFill="1" applyBorder="1" applyAlignment="1" applyProtection="1">
      <alignment horizontal="justify" vertical="center" wrapText="1"/>
      <protection locked="0"/>
    </xf>
    <xf numFmtId="0" fontId="11" fillId="13" borderId="90" xfId="0" applyFont="1" applyFill="1" applyBorder="1" applyAlignment="1" applyProtection="1">
      <alignment horizontal="justify" vertical="center" wrapText="1"/>
      <protection locked="0"/>
    </xf>
    <xf numFmtId="0" fontId="11" fillId="13" borderId="69" xfId="0" applyFont="1" applyFill="1" applyBorder="1" applyAlignment="1" applyProtection="1">
      <alignment horizontal="justify" vertical="center" wrapText="1"/>
      <protection locked="0"/>
    </xf>
    <xf numFmtId="0" fontId="35" fillId="13" borderId="56" xfId="0" quotePrefix="1" applyFont="1" applyFill="1" applyBorder="1" applyAlignment="1" applyProtection="1">
      <alignment horizontal="justify" vertical="center" wrapText="1"/>
      <protection locked="0"/>
    </xf>
    <xf numFmtId="0" fontId="35" fillId="13" borderId="56" xfId="0" applyFont="1" applyFill="1" applyBorder="1" applyAlignment="1" applyProtection="1">
      <alignment horizontal="center" vertical="center" wrapText="1"/>
      <protection locked="0"/>
    </xf>
    <xf numFmtId="0" fontId="35" fillId="13" borderId="27" xfId="0" applyFont="1" applyFill="1" applyBorder="1" applyAlignment="1" applyProtection="1">
      <alignment horizontal="center" vertical="center" wrapText="1"/>
      <protection locked="0"/>
    </xf>
    <xf numFmtId="0" fontId="0" fillId="13" borderId="56" xfId="0" applyFill="1" applyBorder="1" applyAlignment="1" applyProtection="1">
      <alignment horizontal="left" vertical="center"/>
      <protection locked="0"/>
    </xf>
    <xf numFmtId="0" fontId="0" fillId="0" borderId="52" xfId="0" applyBorder="1" applyAlignment="1" applyProtection="1">
      <alignment horizontal="center" vertical="center"/>
      <protection locked="0"/>
    </xf>
    <xf numFmtId="0" fontId="35" fillId="5" borderId="48" xfId="0" applyFont="1" applyFill="1" applyBorder="1" applyAlignment="1" applyProtection="1">
      <alignment horizontal="center" vertical="center" wrapText="1"/>
      <protection locked="0"/>
    </xf>
    <xf numFmtId="0" fontId="35" fillId="5" borderId="52" xfId="0" applyFont="1" applyFill="1" applyBorder="1" applyAlignment="1" applyProtection="1">
      <alignment horizontal="center" vertical="center" wrapText="1"/>
      <protection locked="0"/>
    </xf>
    <xf numFmtId="0" fontId="35" fillId="5" borderId="27" xfId="0" applyFont="1" applyFill="1" applyBorder="1" applyAlignment="1" applyProtection="1">
      <alignment horizontal="center" vertical="center" wrapText="1"/>
      <protection locked="0"/>
    </xf>
    <xf numFmtId="0" fontId="11" fillId="5" borderId="70" xfId="0" applyFont="1" applyFill="1" applyBorder="1" applyAlignment="1" applyProtection="1">
      <alignment horizontal="justify" vertical="center" wrapText="1"/>
      <protection locked="0"/>
    </xf>
    <xf numFmtId="0" fontId="11" fillId="5" borderId="69" xfId="0" applyFont="1" applyFill="1" applyBorder="1" applyAlignment="1" applyProtection="1">
      <alignment horizontal="justify" vertical="center" wrapText="1"/>
      <protection locked="0"/>
    </xf>
    <xf numFmtId="0" fontId="0" fillId="5" borderId="48" xfId="0" applyFill="1" applyBorder="1" applyAlignment="1" applyProtection="1">
      <alignment horizontal="left" vertical="center"/>
      <protection locked="0"/>
    </xf>
    <xf numFmtId="0" fontId="0" fillId="5" borderId="27" xfId="0" applyFill="1" applyBorder="1" applyAlignment="1" applyProtection="1">
      <alignment horizontal="left" vertical="center"/>
      <protection locked="0"/>
    </xf>
    <xf numFmtId="0" fontId="35" fillId="5" borderId="28" xfId="0" applyFont="1" applyFill="1" applyBorder="1" applyAlignment="1" applyProtection="1">
      <alignment horizontal="left" vertical="center" wrapText="1"/>
      <protection locked="0"/>
    </xf>
    <xf numFmtId="0" fontId="35" fillId="5" borderId="27" xfId="0" applyFont="1" applyFill="1" applyBorder="1" applyAlignment="1" applyProtection="1">
      <alignment horizontal="left" vertical="center" wrapText="1"/>
      <protection locked="0"/>
    </xf>
    <xf numFmtId="0" fontId="35" fillId="5" borderId="27" xfId="0" quotePrefix="1" applyFont="1" applyFill="1" applyBorder="1" applyAlignment="1" applyProtection="1">
      <alignment horizontal="left" vertical="center" wrapText="1"/>
      <protection locked="0"/>
    </xf>
    <xf numFmtId="0" fontId="35" fillId="5" borderId="26" xfId="0" applyFont="1" applyFill="1" applyBorder="1" applyAlignment="1" applyProtection="1">
      <alignment horizontal="left" vertical="center"/>
      <protection locked="0"/>
    </xf>
    <xf numFmtId="0" fontId="35" fillId="5" borderId="31" xfId="0" applyFont="1" applyFill="1" applyBorder="1" applyAlignment="1" applyProtection="1">
      <alignment horizontal="left"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0" fillId="5" borderId="52"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35" fillId="5" borderId="56" xfId="0" applyFont="1" applyFill="1" applyBorder="1" applyAlignment="1" applyProtection="1">
      <alignment horizontal="center" vertical="center" wrapText="1"/>
      <protection locked="0"/>
    </xf>
    <xf numFmtId="0" fontId="0" fillId="5" borderId="48" xfId="0" applyFill="1" applyBorder="1" applyAlignment="1" applyProtection="1">
      <alignment horizontal="center" vertical="center"/>
      <protection locked="0"/>
    </xf>
    <xf numFmtId="0" fontId="0" fillId="5" borderId="48" xfId="0" applyFill="1" applyBorder="1" applyAlignment="1" applyProtection="1">
      <alignment horizontal="center" vertical="center"/>
      <protection hidden="1"/>
    </xf>
    <xf numFmtId="0" fontId="0" fillId="5" borderId="52" xfId="0" applyFill="1" applyBorder="1" applyAlignment="1" applyProtection="1">
      <alignment horizontal="center" vertical="center"/>
      <protection hidden="1"/>
    </xf>
    <xf numFmtId="0" fontId="0" fillId="5" borderId="27" xfId="0" applyFill="1" applyBorder="1" applyAlignment="1" applyProtection="1">
      <alignment horizontal="center" vertical="center"/>
      <protection hidden="1"/>
    </xf>
    <xf numFmtId="0" fontId="11" fillId="5" borderId="36" xfId="0" applyFont="1" applyFill="1" applyBorder="1" applyAlignment="1" applyProtection="1">
      <alignment horizontal="justify" vertical="center" wrapText="1"/>
      <protection locked="0"/>
    </xf>
    <xf numFmtId="0" fontId="0" fillId="5" borderId="52" xfId="0" applyFill="1" applyBorder="1" applyAlignment="1" applyProtection="1">
      <alignment horizontal="left" vertical="center"/>
      <protection locked="0"/>
    </xf>
    <xf numFmtId="0" fontId="0" fillId="5" borderId="56" xfId="0" applyFill="1" applyBorder="1" applyAlignment="1" applyProtection="1">
      <alignment horizontal="center" vertical="center"/>
      <protection hidden="1"/>
    </xf>
    <xf numFmtId="0" fontId="35" fillId="5" borderId="48" xfId="0" applyFont="1" applyFill="1" applyBorder="1" applyAlignment="1">
      <alignment horizontal="justify" vertical="center" wrapText="1"/>
    </xf>
    <xf numFmtId="0" fontId="35" fillId="5" borderId="52" xfId="0" applyFont="1" applyFill="1" applyBorder="1" applyAlignment="1">
      <alignment horizontal="justify" vertical="center" wrapText="1"/>
    </xf>
    <xf numFmtId="0" fontId="35" fillId="5" borderId="27" xfId="0" applyFont="1" applyFill="1" applyBorder="1" applyAlignment="1">
      <alignment horizontal="justify" vertical="center" wrapText="1"/>
    </xf>
    <xf numFmtId="0" fontId="35" fillId="5" borderId="87" xfId="0" applyFont="1" applyFill="1" applyBorder="1" applyAlignment="1" applyProtection="1">
      <alignment horizontal="justify" vertical="center" wrapText="1"/>
      <protection locked="0"/>
    </xf>
    <xf numFmtId="0" fontId="35" fillId="5" borderId="89" xfId="0" applyFont="1" applyFill="1" applyBorder="1" applyAlignment="1" applyProtection="1">
      <alignment horizontal="justify" vertical="center" wrapText="1"/>
      <protection locked="0"/>
    </xf>
    <xf numFmtId="0" fontId="35" fillId="5" borderId="88" xfId="0" applyFont="1" applyFill="1" applyBorder="1" applyAlignment="1" applyProtection="1">
      <alignment horizontal="justify" vertical="center" wrapText="1"/>
      <protection locked="0"/>
    </xf>
    <xf numFmtId="0" fontId="0" fillId="0" borderId="0" xfId="0" applyAlignment="1" applyProtection="1">
      <alignment horizontal="center"/>
      <protection locked="0"/>
    </xf>
    <xf numFmtId="0" fontId="0" fillId="13" borderId="52" xfId="0" applyFill="1" applyBorder="1" applyAlignment="1" applyProtection="1">
      <alignment horizontal="justify" vertical="center"/>
      <protection locked="0"/>
    </xf>
    <xf numFmtId="0" fontId="35" fillId="12" borderId="87" xfId="0" applyFont="1" applyFill="1" applyBorder="1" applyAlignment="1" applyProtection="1">
      <alignment horizontal="justify" vertical="center" wrapText="1"/>
      <protection locked="0"/>
    </xf>
    <xf numFmtId="0" fontId="35" fillId="12" borderId="88" xfId="0" applyFont="1" applyFill="1" applyBorder="1" applyAlignment="1" applyProtection="1">
      <alignment horizontal="justify" vertical="center" wrapText="1"/>
      <protection locked="0"/>
    </xf>
    <xf numFmtId="0" fontId="35" fillId="12" borderId="89" xfId="0" applyFont="1" applyFill="1" applyBorder="1" applyAlignment="1" applyProtection="1">
      <alignment horizontal="justify" vertical="center" wrapText="1"/>
      <protection locked="0"/>
    </xf>
    <xf numFmtId="14" fontId="35" fillId="12" borderId="56" xfId="0" applyNumberFormat="1" applyFont="1" applyFill="1" applyBorder="1" applyAlignment="1" applyProtection="1">
      <alignment horizontal="center" vertical="center"/>
      <protection locked="0"/>
    </xf>
    <xf numFmtId="14" fontId="35" fillId="12" borderId="52" xfId="0" applyNumberFormat="1" applyFont="1" applyFill="1" applyBorder="1" applyAlignment="1" applyProtection="1">
      <alignment horizontal="center" vertical="center"/>
      <protection locked="0"/>
    </xf>
    <xf numFmtId="14" fontId="35" fillId="12" borderId="27" xfId="0" applyNumberFormat="1" applyFont="1" applyFill="1" applyBorder="1" applyAlignment="1" applyProtection="1">
      <alignment horizontal="center" vertical="center"/>
      <protection locked="0"/>
    </xf>
    <xf numFmtId="0" fontId="35" fillId="12" borderId="56" xfId="0" applyFont="1" applyFill="1" applyBorder="1" applyAlignment="1" applyProtection="1">
      <alignment horizontal="center" vertical="center" wrapText="1"/>
      <protection locked="0"/>
    </xf>
    <xf numFmtId="0" fontId="35" fillId="12" borderId="52" xfId="0" applyFont="1" applyFill="1" applyBorder="1" applyAlignment="1" applyProtection="1">
      <alignment horizontal="center" vertical="center" wrapText="1"/>
      <protection locked="0"/>
    </xf>
    <xf numFmtId="0" fontId="35" fillId="12" borderId="27" xfId="0" applyFont="1" applyFill="1" applyBorder="1" applyAlignment="1" applyProtection="1">
      <alignment horizontal="center" vertical="center" wrapText="1"/>
      <protection locked="0"/>
    </xf>
    <xf numFmtId="0" fontId="11" fillId="13" borderId="70" xfId="0" applyFont="1" applyFill="1" applyBorder="1" applyAlignment="1" applyProtection="1">
      <alignment horizontal="justify" vertical="center" wrapText="1"/>
      <protection locked="0"/>
    </xf>
    <xf numFmtId="0" fontId="11" fillId="13" borderId="36" xfId="0" applyFont="1" applyFill="1" applyBorder="1" applyAlignment="1" applyProtection="1">
      <alignment horizontal="justify" vertical="center" wrapText="1"/>
      <protection locked="0"/>
    </xf>
    <xf numFmtId="0" fontId="35" fillId="14" borderId="52" xfId="0" applyFont="1" applyFill="1" applyBorder="1" applyAlignment="1" applyProtection="1">
      <alignment horizontal="justify" vertical="center" wrapText="1"/>
      <protection locked="0"/>
    </xf>
    <xf numFmtId="0" fontId="35" fillId="14" borderId="27" xfId="0" applyFont="1" applyFill="1" applyBorder="1" applyAlignment="1" applyProtection="1">
      <alignment horizontal="justify" vertical="center" wrapText="1"/>
      <protection locked="0"/>
    </xf>
    <xf numFmtId="0" fontId="35" fillId="14" borderId="48" xfId="0" applyFont="1" applyFill="1" applyBorder="1" applyAlignment="1" applyProtection="1">
      <alignment horizontal="center" vertical="center" wrapText="1"/>
      <protection locked="0"/>
    </xf>
    <xf numFmtId="0" fontId="35" fillId="14" borderId="52" xfId="0" applyFont="1" applyFill="1" applyBorder="1" applyAlignment="1" applyProtection="1">
      <alignment horizontal="center" vertical="center" wrapText="1"/>
      <protection locked="0"/>
    </xf>
    <xf numFmtId="0" fontId="35" fillId="14" borderId="27" xfId="0" applyFont="1" applyFill="1" applyBorder="1" applyAlignment="1" applyProtection="1">
      <alignment horizontal="center" vertical="center" wrapText="1"/>
      <protection locked="0"/>
    </xf>
    <xf numFmtId="14" fontId="35" fillId="14" borderId="48" xfId="0" applyNumberFormat="1" applyFont="1" applyFill="1" applyBorder="1" applyAlignment="1" applyProtection="1">
      <alignment horizontal="center" vertical="center"/>
      <protection locked="0"/>
    </xf>
    <xf numFmtId="0" fontId="35" fillId="14" borderId="52" xfId="0" applyFont="1" applyFill="1" applyBorder="1" applyAlignment="1" applyProtection="1">
      <alignment horizontal="center" vertical="center"/>
      <protection locked="0"/>
    </xf>
    <xf numFmtId="0" fontId="35" fillId="14" borderId="27" xfId="0" applyFont="1" applyFill="1" applyBorder="1" applyAlignment="1" applyProtection="1">
      <alignment horizontal="center" vertical="center"/>
      <protection locked="0"/>
    </xf>
    <xf numFmtId="0" fontId="35" fillId="14" borderId="88" xfId="0" applyFont="1" applyFill="1" applyBorder="1" applyAlignment="1" applyProtection="1">
      <alignment horizontal="justify" vertical="center" wrapText="1"/>
      <protection locked="0"/>
    </xf>
    <xf numFmtId="0" fontId="35" fillId="14" borderId="89" xfId="0" applyFont="1" applyFill="1" applyBorder="1" applyAlignment="1" applyProtection="1">
      <alignment horizontal="justify" vertical="center" wrapText="1"/>
      <protection locked="0"/>
    </xf>
    <xf numFmtId="0" fontId="11" fillId="15" borderId="90" xfId="0" applyFont="1" applyFill="1" applyBorder="1" applyAlignment="1" applyProtection="1">
      <alignment horizontal="justify" vertical="center" wrapText="1"/>
      <protection locked="0"/>
    </xf>
    <xf numFmtId="0" fontId="11" fillId="15" borderId="36" xfId="0" applyFont="1" applyFill="1" applyBorder="1" applyAlignment="1" applyProtection="1">
      <alignment horizontal="justify" vertical="center" wrapText="1"/>
      <protection locked="0"/>
    </xf>
    <xf numFmtId="0" fontId="11" fillId="15" borderId="69" xfId="0" applyFont="1" applyFill="1" applyBorder="1" applyAlignment="1" applyProtection="1">
      <alignment horizontal="justify" vertical="center" wrapText="1"/>
      <protection locked="0"/>
    </xf>
    <xf numFmtId="0" fontId="11" fillId="16" borderId="90" xfId="0" applyFont="1" applyFill="1" applyBorder="1" applyAlignment="1" applyProtection="1">
      <alignment horizontal="justify" vertical="center" wrapText="1"/>
      <protection locked="0"/>
    </xf>
    <xf numFmtId="0" fontId="11" fillId="16" borderId="36" xfId="0" applyFont="1" applyFill="1" applyBorder="1" applyAlignment="1" applyProtection="1">
      <alignment horizontal="justify" vertical="center" wrapText="1"/>
      <protection locked="0"/>
    </xf>
    <xf numFmtId="0" fontId="11" fillId="16" borderId="69" xfId="0" applyFont="1" applyFill="1" applyBorder="1" applyAlignment="1" applyProtection="1">
      <alignment horizontal="justify" vertical="center" wrapText="1"/>
      <protection locked="0"/>
    </xf>
    <xf numFmtId="0" fontId="35" fillId="12" borderId="52" xfId="0" applyFont="1" applyFill="1" applyBorder="1" applyAlignment="1" applyProtection="1">
      <alignment horizontal="justify" vertical="center" wrapText="1"/>
      <protection locked="0"/>
    </xf>
    <xf numFmtId="0" fontId="35" fillId="12" borderId="27" xfId="0" applyFont="1" applyFill="1" applyBorder="1" applyAlignment="1" applyProtection="1">
      <alignment horizontal="justify" vertical="center" wrapText="1"/>
      <protection locked="0"/>
    </xf>
    <xf numFmtId="14" fontId="35" fillId="12" borderId="48" xfId="0" applyNumberFormat="1" applyFont="1" applyFill="1" applyBorder="1" applyAlignment="1" applyProtection="1">
      <alignment horizontal="center" vertical="center" wrapText="1"/>
      <protection locked="0"/>
    </xf>
    <xf numFmtId="0" fontId="0" fillId="14" borderId="56" xfId="0" applyFill="1" applyBorder="1" applyAlignment="1" applyProtection="1">
      <alignment horizontal="center" vertical="center"/>
      <protection locked="0"/>
    </xf>
    <xf numFmtId="0" fontId="0" fillId="14" borderId="52" xfId="0" applyFill="1" applyBorder="1" applyAlignment="1" applyProtection="1">
      <alignment horizontal="center" vertical="center"/>
      <protection locked="0"/>
    </xf>
    <xf numFmtId="0" fontId="0" fillId="14" borderId="27" xfId="0" applyFill="1" applyBorder="1" applyAlignment="1" applyProtection="1">
      <alignment horizontal="center" vertical="center"/>
      <protection locked="0"/>
    </xf>
    <xf numFmtId="0" fontId="0" fillId="11" borderId="56" xfId="0" applyFill="1" applyBorder="1" applyAlignment="1" applyProtection="1">
      <alignment horizontal="center" vertical="center"/>
      <protection locked="0"/>
    </xf>
    <xf numFmtId="0" fontId="0" fillId="11" borderId="52" xfId="0" applyFill="1" applyBorder="1" applyAlignment="1" applyProtection="1">
      <alignment horizontal="center" vertical="center"/>
      <protection locked="0"/>
    </xf>
    <xf numFmtId="0" fontId="0" fillId="11" borderId="66" xfId="0" applyFill="1" applyBorder="1" applyAlignment="1" applyProtection="1">
      <alignment horizontal="center" vertical="center"/>
      <protection locked="0"/>
    </xf>
    <xf numFmtId="0" fontId="35" fillId="12" borderId="56" xfId="0" applyFont="1" applyFill="1" applyBorder="1" applyAlignment="1" applyProtection="1">
      <alignment horizontal="justify" vertical="center"/>
      <protection locked="0"/>
    </xf>
    <xf numFmtId="0" fontId="35" fillId="12" borderId="27" xfId="0" applyFont="1" applyFill="1" applyBorder="1" applyAlignment="1" applyProtection="1">
      <alignment horizontal="justify" vertical="center"/>
      <protection locked="0"/>
    </xf>
    <xf numFmtId="0" fontId="35" fillId="14" borderId="48" xfId="0" applyFont="1" applyFill="1" applyBorder="1" applyAlignment="1" applyProtection="1">
      <alignment horizontal="justify" vertical="center"/>
      <protection locked="0"/>
    </xf>
    <xf numFmtId="0" fontId="35" fillId="14" borderId="52" xfId="0" applyFont="1" applyFill="1" applyBorder="1" applyAlignment="1" applyProtection="1">
      <alignment horizontal="justify" vertical="center"/>
      <protection locked="0"/>
    </xf>
    <xf numFmtId="0" fontId="35" fillId="14" borderId="27" xfId="0" applyFont="1" applyFill="1" applyBorder="1" applyAlignment="1" applyProtection="1">
      <alignment horizontal="justify" vertical="center"/>
      <protection locked="0"/>
    </xf>
    <xf numFmtId="0" fontId="35" fillId="12" borderId="56" xfId="0" quotePrefix="1" applyFont="1" applyFill="1" applyBorder="1" applyAlignment="1" applyProtection="1">
      <alignment horizontal="justify" vertical="center" wrapText="1"/>
      <protection locked="0"/>
    </xf>
    <xf numFmtId="0" fontId="35" fillId="12" borderId="27" xfId="0" quotePrefix="1" applyFont="1" applyFill="1" applyBorder="1" applyAlignment="1" applyProtection="1">
      <alignment horizontal="justify" vertical="center" wrapText="1"/>
      <protection locked="0"/>
    </xf>
    <xf numFmtId="0" fontId="0" fillId="12" borderId="56" xfId="0" applyFill="1" applyBorder="1" applyAlignment="1" applyProtection="1">
      <alignment horizontal="justify" vertical="center"/>
      <protection locked="0"/>
    </xf>
    <xf numFmtId="0" fontId="0" fillId="12" borderId="27" xfId="0" applyFill="1" applyBorder="1" applyAlignment="1" applyProtection="1">
      <alignment horizontal="justify" vertical="center"/>
      <protection locked="0"/>
    </xf>
    <xf numFmtId="0" fontId="0" fillId="14" borderId="66" xfId="0" applyFill="1" applyBorder="1" applyAlignment="1" applyProtection="1">
      <alignment horizontal="center" vertical="center"/>
      <protection locked="0"/>
    </xf>
    <xf numFmtId="0" fontId="11" fillId="12" borderId="90" xfId="0" applyFont="1" applyFill="1" applyBorder="1" applyAlignment="1" applyProtection="1">
      <alignment horizontal="justify" vertical="center" wrapText="1"/>
      <protection locked="0"/>
    </xf>
    <xf numFmtId="0" fontId="11" fillId="12" borderId="36" xfId="0" applyFont="1" applyFill="1" applyBorder="1" applyAlignment="1" applyProtection="1">
      <alignment horizontal="justify" vertical="center" wrapText="1"/>
      <protection locked="0"/>
    </xf>
    <xf numFmtId="0" fontId="35" fillId="15" borderId="56" xfId="0" applyFont="1" applyFill="1" applyBorder="1" applyAlignment="1" applyProtection="1">
      <alignment horizontal="justify" vertical="center" wrapText="1"/>
      <protection locked="0"/>
    </xf>
    <xf numFmtId="0" fontId="35" fillId="15" borderId="52" xfId="0" applyFont="1" applyFill="1" applyBorder="1" applyAlignment="1" applyProtection="1">
      <alignment horizontal="justify" vertical="center" wrapText="1"/>
      <protection locked="0"/>
    </xf>
    <xf numFmtId="0" fontId="35" fillId="15" borderId="27" xfId="0" applyFont="1" applyFill="1" applyBorder="1" applyAlignment="1" applyProtection="1">
      <alignment horizontal="justify" vertical="center" wrapText="1"/>
      <protection locked="0"/>
    </xf>
    <xf numFmtId="0" fontId="0" fillId="14" borderId="56" xfId="0" applyFill="1" applyBorder="1" applyAlignment="1" applyProtection="1">
      <alignment horizontal="center" vertical="center"/>
      <protection hidden="1"/>
    </xf>
    <xf numFmtId="0" fontId="0" fillId="14" borderId="52" xfId="0" applyFill="1" applyBorder="1" applyAlignment="1" applyProtection="1">
      <alignment horizontal="center" vertical="center"/>
      <protection hidden="1"/>
    </xf>
    <xf numFmtId="0" fontId="0" fillId="14" borderId="66" xfId="0" applyFill="1" applyBorder="1" applyAlignment="1" applyProtection="1">
      <alignment horizontal="center" vertical="center"/>
      <protection hidden="1"/>
    </xf>
    <xf numFmtId="0" fontId="30" fillId="8" borderId="81" xfId="0" applyFont="1" applyFill="1" applyBorder="1" applyAlignment="1" applyProtection="1">
      <alignment horizontal="center" vertical="center" wrapText="1"/>
      <protection locked="0"/>
    </xf>
    <xf numFmtId="0" fontId="30" fillId="8" borderId="72" xfId="0" applyFont="1" applyFill="1" applyBorder="1" applyAlignment="1" applyProtection="1">
      <alignment horizontal="center" vertical="center" wrapText="1"/>
      <protection locked="0"/>
    </xf>
    <xf numFmtId="0" fontId="30" fillId="8" borderId="83" xfId="0" applyFont="1" applyFill="1" applyBorder="1" applyAlignment="1" applyProtection="1">
      <alignment horizontal="center" vertical="center" wrapText="1"/>
      <protection locked="0"/>
    </xf>
    <xf numFmtId="0" fontId="30" fillId="8" borderId="14" xfId="0" applyFont="1" applyFill="1" applyBorder="1" applyAlignment="1" applyProtection="1">
      <alignment horizontal="center" vertical="center" wrapText="1"/>
      <protection locked="0"/>
    </xf>
    <xf numFmtId="0" fontId="30" fillId="8" borderId="15" xfId="0" applyFont="1" applyFill="1" applyBorder="1" applyAlignment="1" applyProtection="1">
      <alignment horizontal="center" vertical="center" wrapText="1"/>
      <protection locked="0"/>
    </xf>
    <xf numFmtId="0" fontId="30" fillId="8" borderId="85" xfId="0" applyFont="1" applyFill="1" applyBorder="1" applyAlignment="1" applyProtection="1">
      <alignment horizontal="center" vertical="center" wrapText="1"/>
      <protection locked="0"/>
    </xf>
    <xf numFmtId="0" fontId="0" fillId="0" borderId="66"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55"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28" xfId="0" quotePrefix="1" applyBorder="1" applyAlignment="1" applyProtection="1">
      <alignment horizontal="left" vertical="center" wrapText="1"/>
      <protection locked="0"/>
    </xf>
    <xf numFmtId="0" fontId="0" fillId="0" borderId="27" xfId="0" quotePrefix="1" applyBorder="1" applyAlignment="1" applyProtection="1">
      <alignment horizontal="left" vertical="center" wrapText="1"/>
      <protection locked="0"/>
    </xf>
    <xf numFmtId="0" fontId="0" fillId="0" borderId="26"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2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1" fillId="14" borderId="90" xfId="0" applyFont="1" applyFill="1" applyBorder="1" applyAlignment="1" applyProtection="1">
      <alignment horizontal="justify" vertical="center" wrapText="1"/>
      <protection locked="0"/>
    </xf>
    <xf numFmtId="0" fontId="11" fillId="14" borderId="36" xfId="0" applyFont="1" applyFill="1" applyBorder="1" applyAlignment="1" applyProtection="1">
      <alignment horizontal="justify" vertical="center" wrapText="1"/>
      <protection locked="0"/>
    </xf>
    <xf numFmtId="0" fontId="11" fillId="14" borderId="69" xfId="0" applyFont="1" applyFill="1" applyBorder="1" applyAlignment="1" applyProtection="1">
      <alignment horizontal="justify" vertical="center" wrapText="1"/>
      <protection locked="0"/>
    </xf>
    <xf numFmtId="0" fontId="0" fillId="14" borderId="53" xfId="0" applyFill="1" applyBorder="1" applyAlignment="1" applyProtection="1">
      <alignment horizontal="center" vertical="center"/>
      <protection locked="0"/>
    </xf>
    <xf numFmtId="0" fontId="0" fillId="14" borderId="59" xfId="0" applyFill="1" applyBorder="1" applyAlignment="1" applyProtection="1">
      <alignment horizontal="center" vertical="center"/>
      <protection locked="0"/>
    </xf>
    <xf numFmtId="0" fontId="0" fillId="14" borderId="63" xfId="0" applyFill="1" applyBorder="1" applyAlignment="1" applyProtection="1">
      <alignment horizontal="center" vertical="center"/>
      <protection locked="0"/>
    </xf>
    <xf numFmtId="0" fontId="0" fillId="14" borderId="64" xfId="0" applyFill="1" applyBorder="1" applyAlignment="1" applyProtection="1">
      <alignment horizontal="center" vertical="center"/>
      <protection locked="0"/>
    </xf>
    <xf numFmtId="0" fontId="0" fillId="14" borderId="80" xfId="0" applyFill="1" applyBorder="1" applyAlignment="1" applyProtection="1">
      <alignment horizontal="center" vertical="center" wrapText="1"/>
      <protection locked="0"/>
    </xf>
    <xf numFmtId="0" fontId="0" fillId="14" borderId="92" xfId="0" applyFill="1" applyBorder="1" applyAlignment="1" applyProtection="1">
      <alignment horizontal="center" vertical="center" wrapText="1"/>
      <protection locked="0"/>
    </xf>
    <xf numFmtId="0" fontId="0" fillId="14" borderId="84" xfId="0" applyFill="1" applyBorder="1" applyAlignment="1" applyProtection="1">
      <alignment horizontal="center" vertical="center" wrapText="1"/>
      <protection locked="0"/>
    </xf>
    <xf numFmtId="0" fontId="0" fillId="14" borderId="93" xfId="0" applyFill="1" applyBorder="1" applyAlignment="1" applyProtection="1">
      <alignment horizontal="center" vertical="center" wrapText="1"/>
      <protection locked="0"/>
    </xf>
    <xf numFmtId="0" fontId="0" fillId="14" borderId="28" xfId="0" applyFill="1" applyBorder="1" applyAlignment="1" applyProtection="1">
      <alignment horizontal="center" vertical="center" wrapText="1"/>
      <protection locked="0"/>
    </xf>
    <xf numFmtId="0" fontId="0" fillId="14" borderId="27" xfId="0" applyFill="1" applyBorder="1" applyAlignment="1" applyProtection="1">
      <alignment horizontal="center" vertical="center" wrapText="1"/>
      <protection locked="0"/>
    </xf>
    <xf numFmtId="0" fontId="0" fillId="14" borderId="26" xfId="0" applyFill="1" applyBorder="1" applyAlignment="1" applyProtection="1">
      <alignment horizontal="center" vertical="center" wrapText="1"/>
      <protection locked="0"/>
    </xf>
    <xf numFmtId="0" fontId="0" fillId="14" borderId="31" xfId="0" applyFill="1" applyBorder="1" applyAlignment="1" applyProtection="1">
      <alignment horizontal="center" vertical="center" wrapText="1"/>
      <protection locked="0"/>
    </xf>
    <xf numFmtId="0" fontId="35" fillId="14" borderId="28" xfId="0" quotePrefix="1" applyFont="1" applyFill="1" applyBorder="1" applyAlignment="1" applyProtection="1">
      <alignment horizontal="left" vertical="center" wrapText="1"/>
      <protection locked="0"/>
    </xf>
    <xf numFmtId="0" fontId="35" fillId="14" borderId="27" xfId="0" quotePrefix="1" applyFont="1" applyFill="1" applyBorder="1" applyAlignment="1" applyProtection="1">
      <alignment horizontal="left" vertical="center" wrapText="1"/>
      <protection locked="0"/>
    </xf>
    <xf numFmtId="0" fontId="35" fillId="14" borderId="26" xfId="0" applyFont="1" applyFill="1" applyBorder="1" applyAlignment="1" applyProtection="1">
      <alignment horizontal="left" vertical="center"/>
      <protection locked="0"/>
    </xf>
    <xf numFmtId="0" fontId="35" fillId="14" borderId="31" xfId="0" applyFont="1" applyFill="1" applyBorder="1" applyAlignment="1" applyProtection="1">
      <alignment horizontal="left" vertical="center"/>
      <protection locked="0"/>
    </xf>
    <xf numFmtId="0" fontId="0" fillId="14" borderId="28" xfId="0" applyFill="1" applyBorder="1" applyAlignment="1" applyProtection="1">
      <alignment horizontal="center" vertical="center"/>
      <protection locked="0"/>
    </xf>
    <xf numFmtId="0" fontId="0" fillId="14" borderId="26" xfId="0" applyFill="1" applyBorder="1" applyAlignment="1" applyProtection="1">
      <alignment horizontal="center" vertical="center"/>
      <protection locked="0"/>
    </xf>
    <xf numFmtId="0" fontId="0" fillId="14" borderId="31" xfId="0" applyFill="1" applyBorder="1" applyAlignment="1" applyProtection="1">
      <alignment horizontal="center" vertical="center"/>
      <protection locked="0"/>
    </xf>
    <xf numFmtId="0" fontId="0" fillId="11" borderId="56" xfId="0" applyFill="1" applyBorder="1" applyAlignment="1" applyProtection="1">
      <alignment horizontal="center" vertical="center"/>
      <protection hidden="1"/>
    </xf>
    <xf numFmtId="0" fontId="0" fillId="11" borderId="52" xfId="0" applyFill="1" applyBorder="1" applyAlignment="1" applyProtection="1">
      <alignment horizontal="center" vertical="center"/>
      <protection hidden="1"/>
    </xf>
    <xf numFmtId="0" fontId="0" fillId="11" borderId="66" xfId="0" applyFill="1" applyBorder="1" applyAlignment="1" applyProtection="1">
      <alignment horizontal="center" vertical="center"/>
      <protection hidden="1"/>
    </xf>
    <xf numFmtId="0" fontId="0" fillId="11" borderId="27" xfId="0" applyFill="1" applyBorder="1" applyAlignment="1" applyProtection="1">
      <alignment horizontal="center" vertical="center"/>
      <protection locked="0"/>
    </xf>
    <xf numFmtId="0" fontId="36" fillId="11" borderId="53" xfId="0" applyFont="1" applyFill="1" applyBorder="1" applyAlignment="1" applyProtection="1">
      <alignment horizontal="center" vertical="center"/>
      <protection locked="0"/>
    </xf>
    <xf numFmtId="0" fontId="36" fillId="11" borderId="59" xfId="0" applyFont="1" applyFill="1" applyBorder="1" applyAlignment="1" applyProtection="1">
      <alignment horizontal="center" vertical="center"/>
      <protection locked="0"/>
    </xf>
    <xf numFmtId="0" fontId="36" fillId="11" borderId="63" xfId="0" applyFont="1" applyFill="1" applyBorder="1" applyAlignment="1" applyProtection="1">
      <alignment horizontal="center" vertical="center"/>
      <protection locked="0"/>
    </xf>
    <xf numFmtId="0" fontId="36" fillId="11" borderId="64" xfId="0" applyFont="1" applyFill="1" applyBorder="1" applyAlignment="1" applyProtection="1">
      <alignment horizontal="center" vertical="center"/>
      <protection locked="0"/>
    </xf>
    <xf numFmtId="0" fontId="0" fillId="11" borderId="80" xfId="0" applyFill="1" applyBorder="1" applyAlignment="1" applyProtection="1">
      <alignment horizontal="center" vertical="center" wrapText="1"/>
      <protection locked="0"/>
    </xf>
    <xf numFmtId="0" fontId="0" fillId="11" borderId="92" xfId="0" applyFill="1" applyBorder="1" applyAlignment="1" applyProtection="1">
      <alignment horizontal="center" vertical="center" wrapText="1"/>
      <protection locked="0"/>
    </xf>
    <xf numFmtId="0" fontId="0" fillId="11" borderId="84" xfId="0" applyFill="1" applyBorder="1" applyAlignment="1" applyProtection="1">
      <alignment horizontal="center" vertical="center" wrapText="1"/>
      <protection locked="0"/>
    </xf>
    <xf numFmtId="0" fontId="0" fillId="11" borderId="93" xfId="0" applyFill="1" applyBorder="1" applyAlignment="1" applyProtection="1">
      <alignment horizontal="center" vertical="center" wrapText="1"/>
      <protection locked="0"/>
    </xf>
    <xf numFmtId="0" fontId="0" fillId="11" borderId="28" xfId="0" applyFill="1" applyBorder="1" applyAlignment="1" applyProtection="1">
      <alignment horizontal="center" vertical="center" wrapText="1"/>
      <protection locked="0"/>
    </xf>
    <xf numFmtId="0" fontId="0" fillId="11" borderId="27" xfId="0" applyFill="1" applyBorder="1" applyAlignment="1" applyProtection="1">
      <alignment horizontal="center" vertical="center" wrapText="1"/>
      <protection locked="0"/>
    </xf>
    <xf numFmtId="0" fontId="0" fillId="11" borderId="26" xfId="0" applyFill="1" applyBorder="1" applyAlignment="1" applyProtection="1">
      <alignment horizontal="center" vertical="center" wrapText="1"/>
      <protection locked="0"/>
    </xf>
    <xf numFmtId="0" fontId="0" fillId="11" borderId="31" xfId="0" applyFill="1" applyBorder="1" applyAlignment="1" applyProtection="1">
      <alignment horizontal="center" vertical="center" wrapText="1"/>
      <protection locked="0"/>
    </xf>
    <xf numFmtId="0" fontId="35" fillId="11" borderId="28" xfId="0" quotePrefix="1" applyFont="1" applyFill="1" applyBorder="1" applyAlignment="1" applyProtection="1">
      <alignment horizontal="left" vertical="center" wrapText="1"/>
      <protection locked="0"/>
    </xf>
    <xf numFmtId="0" fontId="35" fillId="11" borderId="27" xfId="0" quotePrefix="1" applyFont="1" applyFill="1" applyBorder="1" applyAlignment="1" applyProtection="1">
      <alignment horizontal="left" vertical="center" wrapText="1"/>
      <protection locked="0"/>
    </xf>
    <xf numFmtId="0" fontId="35" fillId="11" borderId="26" xfId="0" applyFont="1" applyFill="1" applyBorder="1" applyAlignment="1" applyProtection="1">
      <alignment horizontal="left" vertical="center"/>
      <protection locked="0"/>
    </xf>
    <xf numFmtId="0" fontId="35" fillId="11" borderId="31" xfId="0" applyFont="1" applyFill="1" applyBorder="1" applyAlignment="1" applyProtection="1">
      <alignment horizontal="left" vertical="center"/>
      <protection locked="0"/>
    </xf>
    <xf numFmtId="0" fontId="0" fillId="11" borderId="28" xfId="0" applyFill="1" applyBorder="1" applyAlignment="1" applyProtection="1">
      <alignment horizontal="center" vertical="center"/>
      <protection locked="0"/>
    </xf>
    <xf numFmtId="0" fontId="0" fillId="11" borderId="26" xfId="0" applyFill="1" applyBorder="1" applyAlignment="1" applyProtection="1">
      <alignment horizontal="center" vertical="center"/>
      <protection locked="0"/>
    </xf>
    <xf numFmtId="0" fontId="0" fillId="11" borderId="31" xfId="0" applyFill="1" applyBorder="1" applyAlignment="1" applyProtection="1">
      <alignment horizontal="center" vertical="center"/>
      <protection locked="0"/>
    </xf>
    <xf numFmtId="0" fontId="0" fillId="15" borderId="56" xfId="0" applyFill="1" applyBorder="1" applyAlignment="1" applyProtection="1">
      <alignment horizontal="center" vertical="center"/>
      <protection locked="0"/>
    </xf>
    <xf numFmtId="0" fontId="0" fillId="15" borderId="52" xfId="0" applyFill="1" applyBorder="1" applyAlignment="1" applyProtection="1">
      <alignment horizontal="center" vertical="center"/>
      <protection locked="0"/>
    </xf>
    <xf numFmtId="0" fontId="0" fillId="15" borderId="66" xfId="0" applyFill="1" applyBorder="1" applyAlignment="1" applyProtection="1">
      <alignment horizontal="center" vertical="center"/>
      <protection locked="0"/>
    </xf>
    <xf numFmtId="0" fontId="0" fillId="15" borderId="56" xfId="0" applyFill="1" applyBorder="1" applyAlignment="1" applyProtection="1">
      <alignment horizontal="center" vertical="center"/>
      <protection hidden="1"/>
    </xf>
    <xf numFmtId="0" fontId="0" fillId="15" borderId="52" xfId="0" applyFill="1" applyBorder="1" applyAlignment="1" applyProtection="1">
      <alignment horizontal="center" vertical="center"/>
      <protection hidden="1"/>
    </xf>
    <xf numFmtId="0" fontId="0" fillId="15" borderId="66" xfId="0" applyFill="1" applyBorder="1" applyAlignment="1" applyProtection="1">
      <alignment horizontal="center" vertical="center"/>
      <protection hidden="1"/>
    </xf>
    <xf numFmtId="0" fontId="0" fillId="15" borderId="28" xfId="0" applyFill="1" applyBorder="1" applyAlignment="1" applyProtection="1">
      <alignment horizontal="center" vertical="center"/>
      <protection hidden="1"/>
    </xf>
    <xf numFmtId="0" fontId="0" fillId="15" borderId="26" xfId="0" applyFill="1" applyBorder="1" applyAlignment="1" applyProtection="1">
      <alignment horizontal="center" vertical="center"/>
      <protection hidden="1"/>
    </xf>
    <xf numFmtId="0" fontId="0" fillId="15" borderId="31" xfId="0" applyFill="1" applyBorder="1" applyAlignment="1" applyProtection="1">
      <alignment horizontal="center" vertical="center"/>
      <protection hidden="1"/>
    </xf>
    <xf numFmtId="0" fontId="36" fillId="15" borderId="53" xfId="0" applyFont="1" applyFill="1" applyBorder="1" applyAlignment="1" applyProtection="1">
      <alignment horizontal="center" vertical="center"/>
      <protection locked="0"/>
    </xf>
    <xf numFmtId="0" fontId="36" fillId="15" borderId="59" xfId="0" applyFont="1" applyFill="1" applyBorder="1" applyAlignment="1" applyProtection="1">
      <alignment horizontal="center" vertical="center"/>
      <protection locked="0"/>
    </xf>
    <xf numFmtId="0" fontId="36" fillId="15" borderId="63" xfId="0" applyFont="1" applyFill="1" applyBorder="1" applyAlignment="1" applyProtection="1">
      <alignment horizontal="center" vertical="center"/>
      <protection locked="0"/>
    </xf>
    <xf numFmtId="0" fontId="36" fillId="15" borderId="64" xfId="0" applyFont="1" applyFill="1" applyBorder="1" applyAlignment="1" applyProtection="1">
      <alignment horizontal="center" vertical="center"/>
      <protection locked="0"/>
    </xf>
    <xf numFmtId="0" fontId="0" fillId="15" borderId="55" xfId="0" applyFill="1" applyBorder="1" applyAlignment="1" applyProtection="1">
      <alignment horizontal="center" vertical="center" wrapText="1"/>
      <protection locked="0"/>
    </xf>
    <xf numFmtId="0" fontId="0" fillId="15" borderId="51" xfId="0" applyFill="1" applyBorder="1" applyAlignment="1" applyProtection="1">
      <alignment horizontal="center" vertical="center" wrapText="1"/>
      <protection locked="0"/>
    </xf>
    <xf numFmtId="0" fontId="0" fillId="15" borderId="50" xfId="0" applyFill="1" applyBorder="1" applyAlignment="1" applyProtection="1">
      <alignment horizontal="center" vertical="center" wrapText="1"/>
      <protection locked="0"/>
    </xf>
    <xf numFmtId="0" fontId="0" fillId="15" borderId="65" xfId="0" applyFill="1" applyBorder="1" applyAlignment="1" applyProtection="1">
      <alignment horizontal="center" vertical="center" wrapText="1"/>
      <protection locked="0"/>
    </xf>
    <xf numFmtId="0" fontId="0" fillId="15" borderId="28" xfId="0" applyFill="1" applyBorder="1" applyAlignment="1" applyProtection="1">
      <alignment horizontal="center" vertical="center" wrapText="1"/>
      <protection locked="0"/>
    </xf>
    <xf numFmtId="0" fontId="0" fillId="15" borderId="27" xfId="0" applyFill="1" applyBorder="1" applyAlignment="1" applyProtection="1">
      <alignment horizontal="center" vertical="center" wrapText="1"/>
      <protection locked="0"/>
    </xf>
    <xf numFmtId="0" fontId="0" fillId="15" borderId="26" xfId="0" applyFill="1" applyBorder="1" applyAlignment="1" applyProtection="1">
      <alignment horizontal="center" vertical="center" wrapText="1"/>
      <protection locked="0"/>
    </xf>
    <xf numFmtId="0" fontId="0" fillId="15" borderId="31" xfId="0" applyFill="1" applyBorder="1" applyAlignment="1" applyProtection="1">
      <alignment horizontal="center" vertical="center" wrapText="1"/>
      <protection locked="0"/>
    </xf>
    <xf numFmtId="0" fontId="35" fillId="15" borderId="28" xfId="0" quotePrefix="1" applyFont="1" applyFill="1" applyBorder="1" applyAlignment="1" applyProtection="1">
      <alignment horizontal="left" vertical="center" wrapText="1"/>
      <protection locked="0"/>
    </xf>
    <xf numFmtId="0" fontId="35" fillId="15" borderId="27" xfId="0" quotePrefix="1" applyFont="1" applyFill="1" applyBorder="1" applyAlignment="1" applyProtection="1">
      <alignment horizontal="left" vertical="center" wrapText="1"/>
      <protection locked="0"/>
    </xf>
    <xf numFmtId="0" fontId="35" fillId="15" borderId="26" xfId="0" applyFont="1" applyFill="1" applyBorder="1" applyAlignment="1" applyProtection="1">
      <alignment horizontal="left" vertical="center"/>
      <protection locked="0"/>
    </xf>
    <xf numFmtId="0" fontId="35" fillId="15" borderId="31" xfId="0" applyFont="1" applyFill="1" applyBorder="1" applyAlignment="1" applyProtection="1">
      <alignment horizontal="left" vertical="center"/>
      <protection locked="0"/>
    </xf>
    <xf numFmtId="0" fontId="0" fillId="15" borderId="28" xfId="0" applyFill="1" applyBorder="1" applyAlignment="1" applyProtection="1">
      <alignment horizontal="center" vertical="center"/>
      <protection locked="0"/>
    </xf>
    <xf numFmtId="0" fontId="0" fillId="15" borderId="27" xfId="0" applyFill="1" applyBorder="1" applyAlignment="1" applyProtection="1">
      <alignment horizontal="center" vertical="center"/>
      <protection locked="0"/>
    </xf>
    <xf numFmtId="0" fontId="0" fillId="15" borderId="26" xfId="0" applyFill="1" applyBorder="1" applyAlignment="1" applyProtection="1">
      <alignment horizontal="center" vertical="center"/>
      <protection locked="0"/>
    </xf>
    <xf numFmtId="0" fontId="0" fillId="15" borderId="31" xfId="0" applyFill="1" applyBorder="1" applyAlignment="1" applyProtection="1">
      <alignment horizontal="center" vertical="center"/>
      <protection locked="0"/>
    </xf>
    <xf numFmtId="0" fontId="0" fillId="16" borderId="28" xfId="0" applyFill="1" applyBorder="1" applyAlignment="1" applyProtection="1">
      <alignment horizontal="center" vertical="center"/>
      <protection hidden="1"/>
    </xf>
    <xf numFmtId="0" fontId="0" fillId="16" borderId="26" xfId="0" applyFill="1" applyBorder="1" applyAlignment="1" applyProtection="1">
      <alignment horizontal="center" vertical="center"/>
      <protection hidden="1"/>
    </xf>
    <xf numFmtId="0" fontId="0" fillId="16" borderId="31" xfId="0" applyFill="1" applyBorder="1" applyAlignment="1" applyProtection="1">
      <alignment horizontal="center" vertical="center"/>
      <protection hidden="1"/>
    </xf>
    <xf numFmtId="0" fontId="0" fillId="16" borderId="48" xfId="0" applyFill="1" applyBorder="1" applyAlignment="1" applyProtection="1">
      <alignment horizontal="center" vertical="center"/>
      <protection hidden="1"/>
    </xf>
    <xf numFmtId="0" fontId="0" fillId="16" borderId="27" xfId="0" applyFill="1" applyBorder="1" applyAlignment="1" applyProtection="1">
      <alignment horizontal="center" vertical="center"/>
      <protection hidden="1"/>
    </xf>
    <xf numFmtId="0" fontId="0" fillId="16" borderId="56" xfId="0" applyFill="1" applyBorder="1" applyAlignment="1" applyProtection="1">
      <alignment horizontal="center" vertical="center"/>
      <protection locked="0"/>
    </xf>
    <xf numFmtId="0" fontId="0" fillId="16" borderId="52" xfId="0" applyFill="1" applyBorder="1" applyAlignment="1" applyProtection="1">
      <alignment horizontal="center" vertical="center"/>
      <protection locked="0"/>
    </xf>
    <xf numFmtId="0" fontId="0" fillId="16" borderId="66" xfId="0" applyFill="1" applyBorder="1" applyAlignment="1" applyProtection="1">
      <alignment horizontal="center" vertical="center"/>
      <protection locked="0"/>
    </xf>
    <xf numFmtId="0" fontId="36" fillId="12" borderId="53" xfId="0" applyFont="1" applyFill="1" applyBorder="1" applyAlignment="1" applyProtection="1">
      <alignment horizontal="center" vertical="center"/>
      <protection locked="0"/>
    </xf>
    <xf numFmtId="0" fontId="36" fillId="12" borderId="59" xfId="0" applyFont="1" applyFill="1" applyBorder="1" applyAlignment="1" applyProtection="1">
      <alignment horizontal="center" vertical="center"/>
      <protection locked="0"/>
    </xf>
    <xf numFmtId="0" fontId="36" fillId="12" borderId="63" xfId="0" applyFont="1" applyFill="1" applyBorder="1" applyAlignment="1" applyProtection="1">
      <alignment horizontal="center" vertical="center"/>
      <protection locked="0"/>
    </xf>
    <xf numFmtId="0" fontId="36" fillId="12" borderId="64" xfId="0" applyFont="1" applyFill="1" applyBorder="1" applyAlignment="1" applyProtection="1">
      <alignment horizontal="center" vertical="center"/>
      <protection locked="0"/>
    </xf>
    <xf numFmtId="0" fontId="0" fillId="12" borderId="55" xfId="0" applyFill="1" applyBorder="1" applyAlignment="1" applyProtection="1">
      <alignment horizontal="center" vertical="center" wrapText="1"/>
      <protection locked="0"/>
    </xf>
    <xf numFmtId="0" fontId="0" fillId="12" borderId="51" xfId="0" applyFill="1" applyBorder="1" applyAlignment="1" applyProtection="1">
      <alignment horizontal="center" vertical="center" wrapText="1"/>
      <protection locked="0"/>
    </xf>
    <xf numFmtId="0" fontId="0" fillId="12" borderId="50" xfId="0" applyFill="1" applyBorder="1" applyAlignment="1" applyProtection="1">
      <alignment horizontal="center" vertical="center" wrapText="1"/>
      <protection locked="0"/>
    </xf>
    <xf numFmtId="0" fontId="0" fillId="12" borderId="65" xfId="0" applyFill="1" applyBorder="1" applyAlignment="1" applyProtection="1">
      <alignment horizontal="center" vertical="center" wrapText="1"/>
      <protection locked="0"/>
    </xf>
    <xf numFmtId="0" fontId="0" fillId="12" borderId="28" xfId="0" applyFill="1" applyBorder="1" applyAlignment="1" applyProtection="1">
      <alignment horizontal="center" vertical="center" wrapText="1"/>
      <protection locked="0"/>
    </xf>
    <xf numFmtId="0" fontId="0" fillId="12" borderId="27" xfId="0" applyFill="1" applyBorder="1" applyAlignment="1" applyProtection="1">
      <alignment horizontal="center" vertical="center" wrapText="1"/>
      <protection locked="0"/>
    </xf>
    <xf numFmtId="0" fontId="0" fillId="12" borderId="26" xfId="0" applyFill="1" applyBorder="1" applyAlignment="1" applyProtection="1">
      <alignment horizontal="center" vertical="center" wrapText="1"/>
      <protection locked="0"/>
    </xf>
    <xf numFmtId="0" fontId="0" fillId="12" borderId="31" xfId="0" applyFill="1" applyBorder="1" applyAlignment="1" applyProtection="1">
      <alignment horizontal="center" vertical="center" wrapText="1"/>
      <protection locked="0"/>
    </xf>
    <xf numFmtId="0" fontId="35" fillId="12" borderId="28" xfId="0" quotePrefix="1" applyFont="1" applyFill="1" applyBorder="1" applyAlignment="1" applyProtection="1">
      <alignment horizontal="left" vertical="center" wrapText="1"/>
      <protection locked="0"/>
    </xf>
    <xf numFmtId="0" fontId="35" fillId="12" borderId="27" xfId="0" quotePrefix="1" applyFont="1" applyFill="1" applyBorder="1" applyAlignment="1" applyProtection="1">
      <alignment horizontal="left" vertical="center" wrapText="1"/>
      <protection locked="0"/>
    </xf>
    <xf numFmtId="0" fontId="35" fillId="12" borderId="26" xfId="0" applyFont="1" applyFill="1" applyBorder="1" applyAlignment="1" applyProtection="1">
      <alignment horizontal="left" vertical="center"/>
      <protection locked="0"/>
    </xf>
    <xf numFmtId="0" fontId="35" fillId="12" borderId="31" xfId="0" applyFont="1" applyFill="1" applyBorder="1" applyAlignment="1" applyProtection="1">
      <alignment horizontal="left" vertical="center"/>
      <protection locked="0"/>
    </xf>
    <xf numFmtId="0" fontId="0" fillId="12" borderId="28" xfId="0" applyFill="1" applyBorder="1" applyAlignment="1" applyProtection="1">
      <alignment horizontal="center" vertical="center"/>
      <protection locked="0"/>
    </xf>
    <xf numFmtId="0" fontId="0" fillId="12" borderId="26"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35" fillId="16" borderId="48" xfId="0" quotePrefix="1" applyFont="1" applyFill="1" applyBorder="1" applyAlignment="1" applyProtection="1">
      <alignment horizontal="justify" vertical="center" wrapText="1"/>
      <protection locked="0"/>
    </xf>
    <xf numFmtId="0" fontId="35" fillId="16" borderId="27" xfId="0" quotePrefix="1" applyFont="1" applyFill="1" applyBorder="1" applyAlignment="1" applyProtection="1">
      <alignment horizontal="justify" vertical="center" wrapText="1"/>
      <protection locked="0"/>
    </xf>
    <xf numFmtId="0" fontId="30" fillId="8" borderId="28" xfId="0" applyFont="1" applyFill="1" applyBorder="1" applyAlignment="1" applyProtection="1">
      <alignment horizontal="center" vertical="center" wrapText="1"/>
      <protection locked="0"/>
    </xf>
    <xf numFmtId="0" fontId="30" fillId="8" borderId="26" xfId="0" applyFont="1" applyFill="1" applyBorder="1" applyAlignment="1" applyProtection="1">
      <alignment horizontal="center" vertical="center" wrapText="1"/>
      <protection locked="0"/>
    </xf>
    <xf numFmtId="0" fontId="30" fillId="8" borderId="48" xfId="0" applyFont="1" applyFill="1" applyBorder="1" applyAlignment="1" applyProtection="1">
      <alignment horizontal="center" vertical="center" wrapText="1"/>
      <protection locked="0"/>
    </xf>
    <xf numFmtId="0" fontId="30" fillId="8" borderId="48" xfId="0" applyFont="1" applyFill="1" applyBorder="1" applyAlignment="1" applyProtection="1">
      <alignment horizontal="center" vertical="center"/>
      <protection locked="0"/>
    </xf>
    <xf numFmtId="0" fontId="30" fillId="9" borderId="28" xfId="0" applyFont="1" applyFill="1" applyBorder="1" applyAlignment="1" applyProtection="1">
      <alignment horizontal="center" vertical="center" wrapText="1"/>
      <protection locked="0"/>
    </xf>
    <xf numFmtId="0" fontId="30" fillId="9" borderId="26" xfId="0" applyFont="1" applyFill="1" applyBorder="1" applyAlignment="1" applyProtection="1">
      <alignment horizontal="center" vertical="center" wrapText="1"/>
      <protection locked="0"/>
    </xf>
    <xf numFmtId="0" fontId="30" fillId="9" borderId="48" xfId="0" applyFont="1" applyFill="1" applyBorder="1" applyAlignment="1" applyProtection="1">
      <alignment horizontal="center" vertical="center" wrapText="1"/>
      <protection locked="0"/>
    </xf>
    <xf numFmtId="0" fontId="36" fillId="16" borderId="53" xfId="0" applyFont="1" applyFill="1" applyBorder="1" applyAlignment="1" applyProtection="1">
      <alignment horizontal="center" vertical="center"/>
      <protection locked="0"/>
    </xf>
    <xf numFmtId="0" fontId="36" fillId="16" borderId="59" xfId="0" applyFont="1" applyFill="1" applyBorder="1" applyAlignment="1" applyProtection="1">
      <alignment horizontal="center" vertical="center"/>
      <protection locked="0"/>
    </xf>
    <xf numFmtId="0" fontId="36" fillId="16" borderId="63" xfId="0" applyFont="1" applyFill="1" applyBorder="1" applyAlignment="1" applyProtection="1">
      <alignment horizontal="center" vertical="center"/>
      <protection locked="0"/>
    </xf>
    <xf numFmtId="0" fontId="36" fillId="16" borderId="64" xfId="0" applyFont="1" applyFill="1" applyBorder="1" applyAlignment="1" applyProtection="1">
      <alignment horizontal="center" vertical="center"/>
      <protection locked="0"/>
    </xf>
    <xf numFmtId="0" fontId="0" fillId="16" borderId="55" xfId="0" applyFill="1" applyBorder="1" applyAlignment="1" applyProtection="1">
      <alignment horizontal="center" vertical="center" wrapText="1"/>
      <protection locked="0"/>
    </xf>
    <xf numFmtId="0" fontId="0" fillId="16" borderId="51" xfId="0" applyFill="1" applyBorder="1" applyAlignment="1" applyProtection="1">
      <alignment horizontal="center" vertical="center" wrapText="1"/>
      <protection locked="0"/>
    </xf>
    <xf numFmtId="0" fontId="0" fillId="16" borderId="50" xfId="0" applyFill="1" applyBorder="1" applyAlignment="1" applyProtection="1">
      <alignment horizontal="center" vertical="center" wrapText="1"/>
      <protection locked="0"/>
    </xf>
    <xf numFmtId="0" fontId="0" fillId="16" borderId="65" xfId="0" applyFill="1" applyBorder="1" applyAlignment="1" applyProtection="1">
      <alignment horizontal="center" vertical="center" wrapText="1"/>
      <protection locked="0"/>
    </xf>
    <xf numFmtId="0" fontId="0" fillId="16" borderId="28" xfId="0" applyFill="1" applyBorder="1" applyAlignment="1" applyProtection="1">
      <alignment horizontal="center" vertical="center" wrapText="1"/>
      <protection locked="0"/>
    </xf>
    <xf numFmtId="0" fontId="0" fillId="16" borderId="27" xfId="0" applyFill="1" applyBorder="1" applyAlignment="1" applyProtection="1">
      <alignment horizontal="center" vertical="center" wrapText="1"/>
      <protection locked="0"/>
    </xf>
    <xf numFmtId="0" fontId="0" fillId="16" borderId="26" xfId="0" applyFill="1" applyBorder="1" applyAlignment="1" applyProtection="1">
      <alignment horizontal="center" vertical="center" wrapText="1"/>
      <protection locked="0"/>
    </xf>
    <xf numFmtId="0" fontId="0" fillId="16" borderId="31" xfId="0" applyFill="1" applyBorder="1" applyAlignment="1" applyProtection="1">
      <alignment horizontal="center" vertical="center" wrapText="1"/>
      <protection locked="0"/>
    </xf>
    <xf numFmtId="0" fontId="35" fillId="16" borderId="28" xfId="0" quotePrefix="1" applyFont="1" applyFill="1" applyBorder="1" applyAlignment="1" applyProtection="1">
      <alignment horizontal="left" vertical="center" wrapText="1"/>
      <protection locked="0"/>
    </xf>
    <xf numFmtId="0" fontId="35" fillId="16" borderId="27" xfId="0" quotePrefix="1" applyFont="1" applyFill="1" applyBorder="1" applyAlignment="1" applyProtection="1">
      <alignment horizontal="left" vertical="center" wrapText="1"/>
      <protection locked="0"/>
    </xf>
    <xf numFmtId="0" fontId="35" fillId="16" borderId="26" xfId="0" applyFont="1" applyFill="1" applyBorder="1" applyAlignment="1" applyProtection="1">
      <alignment horizontal="left" vertical="center"/>
      <protection locked="0"/>
    </xf>
    <xf numFmtId="0" fontId="35" fillId="16" borderId="31" xfId="0" applyFont="1" applyFill="1" applyBorder="1" applyAlignment="1" applyProtection="1">
      <alignment horizontal="left" vertical="center"/>
      <protection locked="0"/>
    </xf>
    <xf numFmtId="0" fontId="0" fillId="16" borderId="28" xfId="0" applyFill="1" applyBorder="1" applyAlignment="1" applyProtection="1">
      <alignment horizontal="center" vertical="center"/>
      <protection locked="0"/>
    </xf>
    <xf numFmtId="0" fontId="0" fillId="16" borderId="27" xfId="0" applyFill="1" applyBorder="1" applyAlignment="1" applyProtection="1">
      <alignment horizontal="center" vertical="center"/>
      <protection locked="0"/>
    </xf>
    <xf numFmtId="0" fontId="0" fillId="16" borderId="26" xfId="0" applyFill="1" applyBorder="1" applyAlignment="1" applyProtection="1">
      <alignment horizontal="center" vertical="center"/>
      <protection locked="0"/>
    </xf>
    <xf numFmtId="0" fontId="0" fillId="16" borderId="31" xfId="0" applyFill="1" applyBorder="1" applyAlignment="1" applyProtection="1">
      <alignment horizontal="center" vertical="center"/>
      <protection locked="0"/>
    </xf>
    <xf numFmtId="0" fontId="32" fillId="8" borderId="49" xfId="0" applyFont="1" applyFill="1" applyBorder="1" applyAlignment="1" applyProtection="1">
      <alignment horizontal="center" vertical="center" wrapText="1"/>
      <protection locked="0"/>
    </xf>
    <xf numFmtId="0" fontId="32" fillId="8" borderId="40" xfId="0" applyFont="1" applyFill="1" applyBorder="1" applyAlignment="1" applyProtection="1">
      <alignment horizontal="center" vertical="center" wrapText="1"/>
      <protection locked="0"/>
    </xf>
    <xf numFmtId="0" fontId="32" fillId="8" borderId="50" xfId="0" applyFont="1" applyFill="1" applyBorder="1" applyAlignment="1" applyProtection="1">
      <alignment horizontal="center" vertical="center" wrapText="1"/>
      <protection locked="0"/>
    </xf>
    <xf numFmtId="0" fontId="30" fillId="8" borderId="52" xfId="0" applyFont="1" applyFill="1" applyBorder="1" applyAlignment="1" applyProtection="1">
      <alignment horizontal="center" vertical="center" wrapText="1"/>
      <protection locked="0"/>
    </xf>
    <xf numFmtId="0" fontId="31" fillId="9" borderId="28" xfId="0" applyFont="1" applyFill="1" applyBorder="1" applyAlignment="1" applyProtection="1">
      <alignment horizontal="center" vertical="center" wrapText="1"/>
      <protection locked="0"/>
    </xf>
    <xf numFmtId="0" fontId="31" fillId="9" borderId="26" xfId="0" applyFont="1" applyFill="1" applyBorder="1" applyAlignment="1" applyProtection="1">
      <alignment horizontal="center" vertical="center" wrapText="1"/>
      <protection locked="0"/>
    </xf>
    <xf numFmtId="0" fontId="31" fillId="9" borderId="48" xfId="0" applyFont="1" applyFill="1" applyBorder="1" applyAlignment="1" applyProtection="1">
      <alignment horizontal="center" vertical="center" wrapText="1"/>
      <protection locked="0"/>
    </xf>
    <xf numFmtId="0" fontId="0" fillId="0" borderId="61"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30" fillId="8" borderId="28" xfId="0" applyFont="1" applyFill="1" applyBorder="1" applyAlignment="1" applyProtection="1">
      <alignment horizontal="justify" vertical="center" wrapText="1"/>
      <protection locked="0"/>
    </xf>
    <xf numFmtId="0" fontId="30" fillId="8" borderId="26" xfId="0" applyFont="1" applyFill="1" applyBorder="1" applyAlignment="1" applyProtection="1">
      <alignment horizontal="justify" vertical="center" wrapText="1"/>
      <protection locked="0"/>
    </xf>
    <xf numFmtId="0" fontId="30" fillId="8" borderId="48" xfId="0" applyFont="1" applyFill="1" applyBorder="1" applyAlignment="1" applyProtection="1">
      <alignment horizontal="justify" vertical="center" wrapText="1"/>
      <protection locked="0"/>
    </xf>
    <xf numFmtId="0" fontId="30" fillId="8" borderId="80" xfId="0" applyFont="1" applyFill="1" applyBorder="1" applyAlignment="1" applyProtection="1">
      <alignment horizontal="center" vertical="center" wrapText="1"/>
      <protection locked="0"/>
    </xf>
    <xf numFmtId="0" fontId="30" fillId="8" borderId="84" xfId="0" applyFont="1" applyFill="1" applyBorder="1" applyAlignment="1" applyProtection="1">
      <alignment horizontal="center" vertical="center" wrapText="1"/>
      <protection locked="0"/>
    </xf>
    <xf numFmtId="0" fontId="30" fillId="8" borderId="86" xfId="0" applyFont="1" applyFill="1" applyBorder="1" applyAlignment="1" applyProtection="1">
      <alignment horizontal="center" vertical="center" wrapText="1"/>
      <protection locked="0"/>
    </xf>
    <xf numFmtId="0" fontId="11" fillId="5" borderId="90" xfId="0" applyFont="1" applyFill="1" applyBorder="1" applyAlignment="1" applyProtection="1">
      <alignment horizontal="justify" vertical="center" wrapText="1"/>
      <protection locked="0"/>
    </xf>
    <xf numFmtId="0" fontId="0" fillId="0" borderId="80"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84"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31" xfId="0" applyBorder="1" applyAlignment="1" applyProtection="1">
      <alignment horizontal="center"/>
      <protection locked="0"/>
    </xf>
    <xf numFmtId="0" fontId="42" fillId="0" borderId="28"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36" fillId="5" borderId="53" xfId="0" applyFont="1" applyFill="1" applyBorder="1" applyAlignment="1" applyProtection="1">
      <alignment horizontal="center" vertical="center"/>
      <protection locked="0"/>
    </xf>
    <xf numFmtId="0" fontId="36" fillId="5" borderId="59" xfId="0" applyFont="1" applyFill="1" applyBorder="1" applyAlignment="1" applyProtection="1">
      <alignment horizontal="center" vertical="center"/>
      <protection locked="0"/>
    </xf>
    <xf numFmtId="0" fontId="36" fillId="5" borderId="63" xfId="0" applyFont="1" applyFill="1" applyBorder="1" applyAlignment="1" applyProtection="1">
      <alignment horizontal="center" vertical="center"/>
      <protection locked="0"/>
    </xf>
    <xf numFmtId="0" fontId="36" fillId="5" borderId="64" xfId="0" applyFont="1" applyFill="1" applyBorder="1" applyAlignment="1" applyProtection="1">
      <alignment horizontal="center" vertical="center"/>
      <protection locked="0"/>
    </xf>
    <xf numFmtId="0" fontId="0" fillId="5" borderId="55" xfId="0" applyFill="1" applyBorder="1" applyAlignment="1" applyProtection="1">
      <alignment horizontal="center" vertical="center" wrapText="1"/>
      <protection locked="0"/>
    </xf>
    <xf numFmtId="0" fontId="0" fillId="5" borderId="51" xfId="0" applyFill="1" applyBorder="1" applyAlignment="1" applyProtection="1">
      <alignment horizontal="center" vertical="center" wrapText="1"/>
      <protection locked="0"/>
    </xf>
    <xf numFmtId="0" fontId="0" fillId="5" borderId="50" xfId="0" applyFill="1" applyBorder="1" applyAlignment="1" applyProtection="1">
      <alignment horizontal="center" vertical="center" wrapText="1"/>
      <protection locked="0"/>
    </xf>
    <xf numFmtId="0" fontId="0" fillId="5" borderId="65"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5" borderId="27" xfId="0" applyFill="1" applyBorder="1" applyAlignment="1" applyProtection="1">
      <alignment horizontal="center" vertical="center" wrapText="1"/>
      <protection locked="0"/>
    </xf>
    <xf numFmtId="0" fontId="0" fillId="5" borderId="26" xfId="0" applyFill="1" applyBorder="1" applyAlignment="1" applyProtection="1">
      <alignment horizontal="center" vertical="center" wrapText="1"/>
      <protection locked="0"/>
    </xf>
    <xf numFmtId="0" fontId="0" fillId="5" borderId="31" xfId="0" applyFill="1" applyBorder="1" applyAlignment="1" applyProtection="1">
      <alignment horizontal="center" vertical="center" wrapText="1"/>
      <protection locked="0"/>
    </xf>
    <xf numFmtId="0" fontId="30" fillId="8" borderId="49" xfId="0" applyFont="1" applyFill="1" applyBorder="1" applyAlignment="1" applyProtection="1">
      <alignment horizontal="center" vertical="center" wrapText="1"/>
      <protection locked="0"/>
    </xf>
    <xf numFmtId="0" fontId="30" fillId="8" borderId="11" xfId="0" applyFont="1" applyFill="1" applyBorder="1" applyAlignment="1" applyProtection="1">
      <alignment horizontal="center" vertical="center" wrapText="1"/>
      <protection locked="0"/>
    </xf>
    <xf numFmtId="0" fontId="30" fillId="8" borderId="82" xfId="0" applyFont="1" applyFill="1" applyBorder="1" applyAlignment="1" applyProtection="1">
      <alignment horizontal="center" vertical="center" wrapText="1"/>
      <protection locked="0"/>
    </xf>
    <xf numFmtId="0" fontId="30" fillId="8" borderId="51" xfId="0" applyFont="1" applyFill="1" applyBorder="1" applyAlignment="1" applyProtection="1">
      <alignment horizontal="center" vertical="center" wrapText="1"/>
      <protection locked="0"/>
    </xf>
    <xf numFmtId="0" fontId="0" fillId="13" borderId="28" xfId="0" applyFill="1" applyBorder="1" applyAlignment="1" applyProtection="1">
      <alignment horizontal="center" vertical="center"/>
      <protection hidden="1"/>
    </xf>
    <xf numFmtId="0" fontId="0" fillId="13" borderId="26" xfId="0" applyFill="1" applyBorder="1" applyAlignment="1" applyProtection="1">
      <alignment horizontal="center" vertical="center"/>
      <protection hidden="1"/>
    </xf>
    <xf numFmtId="0" fontId="0" fillId="13" borderId="31" xfId="0" applyFill="1" applyBorder="1" applyAlignment="1" applyProtection="1">
      <alignment horizontal="center" vertical="center"/>
      <protection hidden="1"/>
    </xf>
    <xf numFmtId="0" fontId="0" fillId="13" borderId="66" xfId="0" applyFill="1" applyBorder="1" applyAlignment="1" applyProtection="1">
      <alignment horizontal="center" vertical="center"/>
      <protection locked="0"/>
    </xf>
    <xf numFmtId="0" fontId="35" fillId="13" borderId="28" xfId="0" quotePrefix="1" applyFont="1" applyFill="1" applyBorder="1" applyAlignment="1" applyProtection="1">
      <alignment horizontal="left" vertical="center" wrapText="1"/>
      <protection locked="0"/>
    </xf>
    <xf numFmtId="0" fontId="35" fillId="13" borderId="27" xfId="0" quotePrefix="1" applyFont="1" applyFill="1" applyBorder="1" applyAlignment="1" applyProtection="1">
      <alignment horizontal="left" vertical="center" wrapText="1"/>
      <protection locked="0"/>
    </xf>
    <xf numFmtId="0" fontId="35" fillId="13" borderId="26" xfId="0" applyFont="1" applyFill="1" applyBorder="1" applyAlignment="1" applyProtection="1">
      <alignment horizontal="left" vertical="center"/>
      <protection locked="0"/>
    </xf>
    <xf numFmtId="0" fontId="35" fillId="13" borderId="31" xfId="0" applyFont="1" applyFill="1" applyBorder="1" applyAlignment="1" applyProtection="1">
      <alignment horizontal="left" vertical="center"/>
      <protection locked="0"/>
    </xf>
    <xf numFmtId="0" fontId="0" fillId="13" borderId="28" xfId="0" applyFill="1" applyBorder="1" applyAlignment="1" applyProtection="1">
      <alignment horizontal="center" vertical="center"/>
      <protection locked="0"/>
    </xf>
    <xf numFmtId="0" fontId="0" fillId="13" borderId="26" xfId="0" applyFill="1" applyBorder="1" applyAlignment="1" applyProtection="1">
      <alignment horizontal="center" vertical="center"/>
      <protection locked="0"/>
    </xf>
    <xf numFmtId="0" fontId="0" fillId="13" borderId="31"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hidden="1"/>
    </xf>
    <xf numFmtId="0" fontId="0" fillId="5" borderId="26" xfId="0" applyFill="1" applyBorder="1" applyAlignment="1" applyProtection="1">
      <alignment horizontal="center" vertical="center"/>
      <protection hidden="1"/>
    </xf>
    <xf numFmtId="0" fontId="0" fillId="5" borderId="31" xfId="0" applyFill="1" applyBorder="1" applyAlignment="1" applyProtection="1">
      <alignment horizontal="center" vertical="center"/>
      <protection hidden="1"/>
    </xf>
    <xf numFmtId="0" fontId="36" fillId="7" borderId="53" xfId="0" applyFont="1" applyFill="1" applyBorder="1" applyAlignment="1" applyProtection="1">
      <alignment horizontal="center" vertical="center"/>
      <protection locked="0"/>
    </xf>
    <xf numFmtId="0" fontId="36" fillId="7" borderId="59" xfId="0" applyFont="1" applyFill="1" applyBorder="1" applyAlignment="1" applyProtection="1">
      <alignment horizontal="center" vertical="center"/>
      <protection locked="0"/>
    </xf>
    <xf numFmtId="0" fontId="36" fillId="7" borderId="63" xfId="0" applyFont="1" applyFill="1" applyBorder="1" applyAlignment="1" applyProtection="1">
      <alignment horizontal="center" vertical="center"/>
      <protection locked="0"/>
    </xf>
    <xf numFmtId="0" fontId="36" fillId="7" borderId="64" xfId="0" applyFont="1" applyFill="1" applyBorder="1" applyAlignment="1" applyProtection="1">
      <alignment horizontal="center" vertical="center"/>
      <protection locked="0"/>
    </xf>
    <xf numFmtId="0" fontId="0" fillId="7" borderId="55" xfId="0" applyFill="1" applyBorder="1" applyAlignment="1" applyProtection="1">
      <alignment horizontal="center" vertical="center" wrapText="1"/>
      <protection locked="0"/>
    </xf>
    <xf numFmtId="0" fontId="0" fillId="7" borderId="51" xfId="0" applyFill="1" applyBorder="1" applyAlignment="1" applyProtection="1">
      <alignment horizontal="center" vertical="center" wrapText="1"/>
      <protection locked="0"/>
    </xf>
    <xf numFmtId="0" fontId="0" fillId="7" borderId="50" xfId="0" applyFill="1" applyBorder="1" applyAlignment="1" applyProtection="1">
      <alignment horizontal="center" vertical="center" wrapText="1"/>
      <protection locked="0"/>
    </xf>
    <xf numFmtId="0" fontId="0" fillId="7" borderId="65" xfId="0" applyFill="1" applyBorder="1" applyAlignment="1" applyProtection="1">
      <alignment horizontal="center" vertical="center" wrapText="1"/>
      <protection locked="0"/>
    </xf>
    <xf numFmtId="0" fontId="0" fillId="7" borderId="28" xfId="0" applyFill="1" applyBorder="1" applyAlignment="1" applyProtection="1">
      <alignment horizontal="center" vertical="center" wrapText="1"/>
      <protection locked="0"/>
    </xf>
    <xf numFmtId="0" fontId="0" fillId="7" borderId="27" xfId="0" applyFill="1" applyBorder="1" applyAlignment="1" applyProtection="1">
      <alignment horizontal="center" vertical="center" wrapText="1"/>
      <protection locked="0"/>
    </xf>
    <xf numFmtId="0" fontId="0" fillId="7" borderId="26" xfId="0" applyFill="1" applyBorder="1" applyAlignment="1" applyProtection="1">
      <alignment horizontal="center" vertical="center" wrapText="1"/>
      <protection locked="0"/>
    </xf>
    <xf numFmtId="0" fontId="0" fillId="7" borderId="31" xfId="0" applyFill="1" applyBorder="1" applyAlignment="1" applyProtection="1">
      <alignment horizontal="center" vertical="center" wrapText="1"/>
      <protection locked="0"/>
    </xf>
    <xf numFmtId="0" fontId="0" fillId="5" borderId="66" xfId="0" applyFill="1" applyBorder="1" applyAlignment="1" applyProtection="1">
      <alignment horizontal="center" vertical="center"/>
      <protection hidden="1"/>
    </xf>
    <xf numFmtId="0" fontId="36" fillId="13" borderId="53" xfId="0" applyFont="1" applyFill="1" applyBorder="1" applyAlignment="1" applyProtection="1">
      <alignment horizontal="center" vertical="center"/>
      <protection locked="0"/>
    </xf>
    <xf numFmtId="0" fontId="36" fillId="13" borderId="59" xfId="0" applyFont="1" applyFill="1" applyBorder="1" applyAlignment="1" applyProtection="1">
      <alignment horizontal="center" vertical="center"/>
      <protection locked="0"/>
    </xf>
    <xf numFmtId="0" fontId="36" fillId="13" borderId="63" xfId="0" applyFont="1" applyFill="1" applyBorder="1" applyAlignment="1" applyProtection="1">
      <alignment horizontal="center" vertical="center"/>
      <protection locked="0"/>
    </xf>
    <xf numFmtId="0" fontId="36" fillId="13" borderId="64" xfId="0" applyFont="1" applyFill="1" applyBorder="1" applyAlignment="1" applyProtection="1">
      <alignment horizontal="center" vertical="center"/>
      <protection locked="0"/>
    </xf>
    <xf numFmtId="0" fontId="0" fillId="13" borderId="55" xfId="0" applyFill="1" applyBorder="1" applyAlignment="1" applyProtection="1">
      <alignment horizontal="center" vertical="center" wrapText="1"/>
      <protection locked="0"/>
    </xf>
    <xf numFmtId="0" fontId="0" fillId="13" borderId="51" xfId="0" applyFill="1" applyBorder="1" applyAlignment="1" applyProtection="1">
      <alignment horizontal="center" vertical="center" wrapText="1"/>
      <protection locked="0"/>
    </xf>
    <xf numFmtId="0" fontId="0" fillId="13" borderId="50" xfId="0" applyFill="1" applyBorder="1" applyAlignment="1" applyProtection="1">
      <alignment horizontal="center" vertical="center" wrapText="1"/>
      <protection locked="0"/>
    </xf>
    <xf numFmtId="0" fontId="0" fillId="13" borderId="65" xfId="0" applyFill="1" applyBorder="1" applyAlignment="1" applyProtection="1">
      <alignment horizontal="center" vertical="center" wrapText="1"/>
      <protection locked="0"/>
    </xf>
    <xf numFmtId="0" fontId="0" fillId="13" borderId="28" xfId="0" applyFill="1" applyBorder="1" applyAlignment="1" applyProtection="1">
      <alignment horizontal="center" vertical="center" wrapText="1"/>
      <protection locked="0"/>
    </xf>
    <xf numFmtId="0" fontId="0" fillId="13" borderId="27" xfId="0" applyFill="1" applyBorder="1" applyAlignment="1" applyProtection="1">
      <alignment horizontal="center" vertical="center" wrapText="1"/>
      <protection locked="0"/>
    </xf>
    <xf numFmtId="0" fontId="0" fillId="13" borderId="26" xfId="0" applyFill="1" applyBorder="1" applyAlignment="1" applyProtection="1">
      <alignment horizontal="center" vertical="center" wrapText="1"/>
      <protection locked="0"/>
    </xf>
    <xf numFmtId="0" fontId="0" fillId="13" borderId="31" xfId="0" applyFill="1" applyBorder="1" applyAlignment="1" applyProtection="1">
      <alignment horizontal="center" vertical="center" wrapText="1"/>
      <protection locked="0"/>
    </xf>
    <xf numFmtId="0" fontId="0" fillId="7" borderId="66" xfId="0" applyFill="1" applyBorder="1" applyAlignment="1" applyProtection="1">
      <alignment horizontal="center" vertical="center"/>
      <protection locked="0"/>
    </xf>
    <xf numFmtId="0" fontId="35" fillId="7" borderId="28" xfId="0" quotePrefix="1" applyFont="1" applyFill="1" applyBorder="1" applyAlignment="1" applyProtection="1">
      <alignment horizontal="left" vertical="center" wrapText="1"/>
      <protection locked="0"/>
    </xf>
    <xf numFmtId="0" fontId="35" fillId="7" borderId="27" xfId="0" quotePrefix="1" applyFont="1" applyFill="1" applyBorder="1" applyAlignment="1" applyProtection="1">
      <alignment horizontal="left" vertical="center" wrapText="1"/>
      <protection locked="0"/>
    </xf>
    <xf numFmtId="0" fontId="35" fillId="7" borderId="26" xfId="0" applyFont="1" applyFill="1" applyBorder="1" applyAlignment="1" applyProtection="1">
      <alignment horizontal="left" vertical="center"/>
      <protection locked="0"/>
    </xf>
    <xf numFmtId="0" fontId="35" fillId="7" borderId="31" xfId="0" applyFont="1" applyFill="1" applyBorder="1" applyAlignment="1" applyProtection="1">
      <alignment horizontal="left" vertical="center"/>
      <protection locked="0"/>
    </xf>
    <xf numFmtId="0" fontId="0" fillId="7" borderId="28" xfId="0" applyFill="1" applyBorder="1" applyAlignment="1" applyProtection="1">
      <alignment horizontal="center" vertical="center"/>
      <protection locked="0"/>
    </xf>
    <xf numFmtId="0" fontId="0" fillId="7" borderId="26" xfId="0" applyFill="1" applyBorder="1" applyAlignment="1" applyProtection="1">
      <alignment horizontal="center" vertical="center"/>
      <protection locked="0"/>
    </xf>
    <xf numFmtId="0" fontId="0" fillId="7" borderId="31" xfId="0" applyFill="1" applyBorder="1" applyAlignment="1" applyProtection="1">
      <alignment horizontal="center" vertical="center"/>
      <protection locked="0"/>
    </xf>
    <xf numFmtId="0" fontId="0" fillId="7" borderId="66" xfId="0" applyFill="1" applyBorder="1" applyAlignment="1" applyProtection="1">
      <alignment horizontal="center" vertical="center"/>
      <protection hidden="1"/>
    </xf>
    <xf numFmtId="0" fontId="0" fillId="13" borderId="66" xfId="0" applyFill="1" applyBorder="1" applyAlignment="1" applyProtection="1">
      <alignment horizontal="center" vertical="center"/>
      <protection hidden="1"/>
    </xf>
    <xf numFmtId="0" fontId="0" fillId="12" borderId="56" xfId="0" applyFill="1" applyBorder="1" applyAlignment="1" applyProtection="1">
      <alignment horizontal="center" vertical="center"/>
      <protection hidden="1"/>
    </xf>
    <xf numFmtId="0" fontId="0" fillId="12" borderId="27"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0" fillId="7" borderId="26" xfId="0" applyFill="1" applyBorder="1" applyAlignment="1" applyProtection="1">
      <alignment horizontal="center" vertical="center"/>
      <protection hidden="1"/>
    </xf>
    <xf numFmtId="0" fontId="0" fillId="7" borderId="31" xfId="0" applyFill="1" applyBorder="1" applyAlignment="1" applyProtection="1">
      <alignment horizontal="center" vertical="center"/>
      <protection hidden="1"/>
    </xf>
    <xf numFmtId="0" fontId="0" fillId="7" borderId="48" xfId="0" applyFill="1" applyBorder="1" applyAlignment="1" applyProtection="1">
      <alignment horizontal="center" vertical="center"/>
      <protection hidden="1"/>
    </xf>
    <xf numFmtId="0" fontId="0" fillId="16" borderId="48" xfId="0" applyFill="1" applyBorder="1" applyAlignment="1" applyProtection="1">
      <alignment horizontal="center" vertical="center"/>
      <protection locked="0"/>
    </xf>
    <xf numFmtId="0" fontId="0" fillId="12" borderId="28" xfId="0" applyFill="1" applyBorder="1" applyAlignment="1" applyProtection="1">
      <alignment horizontal="center" vertical="center"/>
      <protection hidden="1"/>
    </xf>
    <xf numFmtId="0" fontId="0" fillId="12" borderId="26"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6" borderId="48" xfId="0" applyFill="1" applyBorder="1" applyAlignment="1" applyProtection="1">
      <alignment horizontal="left" vertical="center"/>
      <protection locked="0"/>
    </xf>
    <xf numFmtId="0" fontId="0" fillId="16" borderId="27" xfId="0" applyFill="1" applyBorder="1" applyAlignment="1" applyProtection="1">
      <alignment horizontal="left" vertical="center"/>
      <protection locked="0"/>
    </xf>
    <xf numFmtId="0" fontId="11" fillId="11" borderId="90" xfId="0" applyFont="1" applyFill="1" applyBorder="1" applyAlignment="1" applyProtection="1">
      <alignment horizontal="justify" vertical="center" wrapText="1"/>
      <protection locked="0"/>
    </xf>
    <xf numFmtId="0" fontId="11" fillId="11" borderId="36" xfId="0" applyFont="1" applyFill="1" applyBorder="1" applyAlignment="1" applyProtection="1">
      <alignment horizontal="justify" vertical="center" wrapText="1"/>
      <protection locked="0"/>
    </xf>
    <xf numFmtId="0" fontId="35" fillId="11" borderId="56" xfId="0" applyFont="1" applyFill="1" applyBorder="1" applyAlignment="1" applyProtection="1">
      <alignment horizontal="justify" vertical="center" wrapText="1"/>
      <protection locked="0"/>
    </xf>
    <xf numFmtId="0" fontId="35" fillId="11" borderId="52" xfId="0" applyFont="1" applyFill="1" applyBorder="1" applyAlignment="1" applyProtection="1">
      <alignment horizontal="justify" vertical="center" wrapText="1"/>
      <protection locked="0"/>
    </xf>
    <xf numFmtId="0" fontId="35" fillId="11" borderId="27" xfId="0" applyFont="1" applyFill="1" applyBorder="1" applyAlignment="1" applyProtection="1">
      <alignment horizontal="justify" vertical="center" wrapText="1"/>
      <protection locked="0"/>
    </xf>
    <xf numFmtId="0" fontId="0" fillId="11" borderId="56" xfId="0" applyFill="1" applyBorder="1" applyAlignment="1" applyProtection="1">
      <alignment horizontal="left" vertical="center"/>
      <protection locked="0"/>
    </xf>
    <xf numFmtId="0" fontId="0" fillId="11" borderId="52" xfId="0" applyFill="1" applyBorder="1" applyAlignment="1" applyProtection="1">
      <alignment horizontal="left" vertical="center"/>
      <protection locked="0"/>
    </xf>
    <xf numFmtId="0" fontId="0" fillId="11" borderId="27" xfId="0" applyFill="1" applyBorder="1" applyAlignment="1" applyProtection="1">
      <alignment horizontal="left" vertical="center"/>
      <protection locked="0"/>
    </xf>
    <xf numFmtId="0" fontId="35" fillId="14" borderId="56" xfId="0" applyFont="1" applyFill="1" applyBorder="1" applyAlignment="1" applyProtection="1">
      <alignment horizontal="justify" vertical="center" wrapText="1"/>
      <protection locked="0"/>
    </xf>
    <xf numFmtId="0" fontId="0" fillId="14" borderId="56" xfId="0" applyFill="1" applyBorder="1" applyAlignment="1" applyProtection="1">
      <alignment horizontal="justify" vertical="center"/>
      <protection locked="0"/>
    </xf>
    <xf numFmtId="0" fontId="0" fillId="14" borderId="52" xfId="0" applyFill="1" applyBorder="1" applyAlignment="1" applyProtection="1">
      <alignment horizontal="justify" vertical="center"/>
      <protection locked="0"/>
    </xf>
    <xf numFmtId="0" fontId="0" fillId="14" borderId="27" xfId="0" applyFill="1" applyBorder="1" applyAlignment="1" applyProtection="1">
      <alignment horizontal="justify" vertical="center"/>
      <protection locked="0"/>
    </xf>
    <xf numFmtId="0" fontId="0" fillId="14" borderId="28" xfId="0" applyFill="1" applyBorder="1" applyAlignment="1" applyProtection="1">
      <alignment horizontal="center" vertical="center"/>
      <protection hidden="1"/>
    </xf>
    <xf numFmtId="0" fontId="0" fillId="14" borderId="26" xfId="0" applyFill="1" applyBorder="1" applyAlignment="1" applyProtection="1">
      <alignment horizontal="center" vertical="center"/>
      <protection hidden="1"/>
    </xf>
    <xf numFmtId="0" fontId="0" fillId="14" borderId="31" xfId="0" applyFill="1" applyBorder="1" applyAlignment="1" applyProtection="1">
      <alignment horizontal="center" vertical="center"/>
      <protection hidden="1"/>
    </xf>
    <xf numFmtId="0" fontId="0" fillId="11" borderId="28" xfId="0" applyFill="1" applyBorder="1" applyAlignment="1" applyProtection="1">
      <alignment horizontal="center" vertical="center"/>
      <protection hidden="1"/>
    </xf>
    <xf numFmtId="0" fontId="0" fillId="11" borderId="26" xfId="0" applyFill="1" applyBorder="1" applyAlignment="1" applyProtection="1">
      <alignment horizontal="center" vertical="center"/>
      <protection hidden="1"/>
    </xf>
    <xf numFmtId="0" fontId="0" fillId="11" borderId="31" xfId="0" applyFill="1" applyBorder="1" applyAlignment="1" applyProtection="1">
      <alignment horizontal="center" vertical="center"/>
      <protection hidden="1"/>
    </xf>
    <xf numFmtId="0" fontId="35" fillId="14" borderId="56" xfId="0" applyFont="1" applyFill="1" applyBorder="1" applyAlignment="1" applyProtection="1">
      <alignment horizontal="center" vertical="center" wrapText="1"/>
      <protection locked="0"/>
    </xf>
    <xf numFmtId="14" fontId="35" fillId="14" borderId="56" xfId="0" applyNumberFormat="1" applyFont="1" applyFill="1" applyBorder="1" applyAlignment="1" applyProtection="1">
      <alignment horizontal="center" vertical="center"/>
      <protection locked="0"/>
    </xf>
    <xf numFmtId="0" fontId="35" fillId="14" borderId="91" xfId="0" applyFont="1" applyFill="1" applyBorder="1" applyAlignment="1" applyProtection="1">
      <alignment horizontal="justify" vertical="center" wrapText="1"/>
      <protection locked="0"/>
    </xf>
    <xf numFmtId="0" fontId="35" fillId="11" borderId="48" xfId="0" applyFont="1" applyFill="1" applyBorder="1" applyAlignment="1" applyProtection="1">
      <alignment horizontal="justify" vertical="center" wrapText="1"/>
      <protection locked="0"/>
    </xf>
    <xf numFmtId="0" fontId="35" fillId="11" borderId="48" xfId="0" applyFont="1" applyFill="1" applyBorder="1" applyAlignment="1" applyProtection="1">
      <alignment horizontal="center" vertical="center" wrapText="1"/>
      <protection locked="0"/>
    </xf>
    <xf numFmtId="0" fontId="35" fillId="11" borderId="27" xfId="0" applyFont="1" applyFill="1" applyBorder="1" applyAlignment="1" applyProtection="1">
      <alignment horizontal="center" vertical="center" wrapText="1"/>
      <protection locked="0"/>
    </xf>
    <xf numFmtId="14" fontId="35" fillId="11" borderId="48" xfId="0" applyNumberFormat="1" applyFont="1" applyFill="1" applyBorder="1" applyAlignment="1" applyProtection="1">
      <alignment horizontal="center" vertical="center"/>
      <protection locked="0"/>
    </xf>
    <xf numFmtId="0" fontId="35" fillId="11" borderId="27" xfId="0" applyFont="1" applyFill="1" applyBorder="1" applyAlignment="1" applyProtection="1">
      <alignment horizontal="center" vertical="center"/>
      <protection locked="0"/>
    </xf>
    <xf numFmtId="0" fontId="35" fillId="11" borderId="87" xfId="0" applyFont="1" applyFill="1" applyBorder="1" applyAlignment="1" applyProtection="1">
      <alignment horizontal="justify" vertical="center" wrapText="1"/>
      <protection locked="0"/>
    </xf>
    <xf numFmtId="0" fontId="35" fillId="11" borderId="89" xfId="0" applyFont="1" applyFill="1" applyBorder="1" applyAlignment="1" applyProtection="1">
      <alignment horizontal="justify" vertical="center" wrapText="1"/>
      <protection locked="0"/>
    </xf>
    <xf numFmtId="0" fontId="35" fillId="11" borderId="52" xfId="0" applyFont="1" applyFill="1" applyBorder="1" applyAlignment="1" applyProtection="1">
      <alignment horizontal="center" vertical="center" wrapText="1"/>
      <protection locked="0"/>
    </xf>
    <xf numFmtId="0" fontId="35" fillId="11" borderId="88" xfId="0" applyFont="1" applyFill="1" applyBorder="1" applyAlignment="1" applyProtection="1">
      <alignment horizontal="justify" vertical="center" wrapText="1"/>
      <protection locked="0"/>
    </xf>
    <xf numFmtId="0" fontId="0" fillId="12" borderId="52" xfId="0" applyFill="1" applyBorder="1" applyAlignment="1" applyProtection="1">
      <alignment horizontal="center" vertical="center"/>
      <protection hidden="1"/>
    </xf>
    <xf numFmtId="0" fontId="0" fillId="12" borderId="66" xfId="0" applyFill="1" applyBorder="1" applyAlignment="1" applyProtection="1">
      <alignment horizontal="center" vertical="center"/>
      <protection hidden="1"/>
    </xf>
    <xf numFmtId="0" fontId="35" fillId="16" borderId="48" xfId="0" applyFont="1" applyFill="1" applyBorder="1" applyAlignment="1" applyProtection="1">
      <alignment horizontal="justify" vertical="center" wrapText="1"/>
      <protection locked="0"/>
    </xf>
    <xf numFmtId="0" fontId="35" fillId="16" borderId="27" xfId="0" applyFont="1" applyFill="1" applyBorder="1" applyAlignment="1" applyProtection="1">
      <alignment horizontal="justify" vertical="center" wrapText="1"/>
      <protection locked="0"/>
    </xf>
    <xf numFmtId="0" fontId="35" fillId="12" borderId="56" xfId="0" applyFont="1" applyFill="1" applyBorder="1" applyAlignment="1" applyProtection="1">
      <alignment horizontal="justify" vertical="center" wrapText="1"/>
      <protection locked="0"/>
    </xf>
    <xf numFmtId="0" fontId="0" fillId="16" borderId="56" xfId="0" applyFill="1" applyBorder="1" applyAlignment="1" applyProtection="1">
      <alignment horizontal="center" vertical="center"/>
      <protection hidden="1"/>
    </xf>
    <xf numFmtId="0" fontId="0" fillId="16" borderId="52" xfId="0" applyFill="1" applyBorder="1" applyAlignment="1" applyProtection="1">
      <alignment horizontal="center" vertical="center"/>
      <protection hidden="1"/>
    </xf>
    <xf numFmtId="0" fontId="0" fillId="16" borderId="66" xfId="0" applyFill="1" applyBorder="1" applyAlignment="1" applyProtection="1">
      <alignment horizontal="center" vertical="center"/>
      <protection hidden="1"/>
    </xf>
    <xf numFmtId="0" fontId="35" fillId="16" borderId="48" xfId="0" applyFont="1" applyFill="1" applyBorder="1" applyAlignment="1" applyProtection="1">
      <alignment horizontal="justify" vertical="center"/>
      <protection locked="0"/>
    </xf>
    <xf numFmtId="0" fontId="35" fillId="16" borderId="27" xfId="0" applyFont="1" applyFill="1" applyBorder="1" applyAlignment="1" applyProtection="1">
      <alignment horizontal="justify" vertical="center"/>
      <protection locked="0"/>
    </xf>
    <xf numFmtId="0" fontId="13" fillId="5" borderId="16" xfId="1" applyFont="1" applyFill="1" applyBorder="1" applyAlignment="1">
      <alignment horizontal="center" vertical="center" wrapText="1"/>
    </xf>
    <xf numFmtId="0" fontId="13" fillId="5" borderId="17" xfId="1" applyFont="1" applyFill="1" applyBorder="1" applyAlignment="1">
      <alignment horizontal="center" vertical="center" wrapText="1"/>
    </xf>
    <xf numFmtId="0" fontId="13" fillId="5" borderId="73" xfId="1" applyFont="1" applyFill="1" applyBorder="1" applyAlignment="1">
      <alignment horizontal="center" vertical="center" wrapText="1"/>
    </xf>
    <xf numFmtId="0" fontId="36" fillId="6" borderId="18" xfId="1" applyFont="1" applyFill="1" applyBorder="1" applyAlignment="1">
      <alignment horizontal="center" vertical="center"/>
    </xf>
    <xf numFmtId="0" fontId="36" fillId="6" borderId="19" xfId="1" applyFont="1" applyFill="1" applyBorder="1" applyAlignment="1">
      <alignment horizontal="center" vertical="center"/>
    </xf>
    <xf numFmtId="0" fontId="36" fillId="6" borderId="74" xfId="1" applyFont="1" applyFill="1" applyBorder="1" applyAlignment="1">
      <alignment horizontal="center" vertical="center"/>
    </xf>
    <xf numFmtId="0" fontId="16" fillId="7" borderId="24" xfId="1" applyFont="1" applyFill="1" applyBorder="1" applyAlignment="1">
      <alignment horizontal="center" vertical="center" wrapText="1"/>
    </xf>
    <xf numFmtId="0" fontId="16" fillId="7" borderId="30" xfId="1" applyFont="1" applyFill="1" applyBorder="1" applyAlignment="1">
      <alignment horizontal="center" vertical="center" wrapText="1"/>
    </xf>
    <xf numFmtId="0" fontId="38" fillId="10" borderId="0" xfId="2" applyFont="1" applyFill="1" applyBorder="1" applyAlignment="1" applyProtection="1">
      <alignment horizontal="left" vertical="center" wrapText="1"/>
    </xf>
    <xf numFmtId="0" fontId="38" fillId="10" borderId="75" xfId="2" applyFont="1" applyFill="1" applyBorder="1" applyAlignment="1" applyProtection="1">
      <alignment horizontal="left" vertical="center" wrapText="1"/>
    </xf>
    <xf numFmtId="0" fontId="37" fillId="10" borderId="0" xfId="2" applyFont="1" applyFill="1" applyBorder="1" applyAlignment="1" applyProtection="1">
      <alignment horizontal="center" vertical="center" wrapText="1"/>
    </xf>
    <xf numFmtId="0" fontId="39" fillId="10" borderId="27" xfId="2" applyFont="1" applyFill="1" applyBorder="1" applyAlignment="1" applyProtection="1">
      <alignment horizontal="left" vertical="center" wrapText="1"/>
    </xf>
    <xf numFmtId="14" fontId="39" fillId="10" borderId="27" xfId="2" applyNumberFormat="1" applyFont="1" applyFill="1" applyBorder="1" applyAlignment="1" applyProtection="1">
      <alignment horizontal="center" vertical="center" wrapText="1"/>
    </xf>
    <xf numFmtId="0" fontId="39" fillId="10" borderId="27" xfId="2" applyFont="1" applyFill="1" applyBorder="1" applyAlignment="1" applyProtection="1">
      <alignment horizontal="center" vertical="center" wrapText="1"/>
    </xf>
    <xf numFmtId="0" fontId="39" fillId="10" borderId="26" xfId="2" applyFont="1" applyFill="1" applyBorder="1" applyAlignment="1" applyProtection="1">
      <alignment horizontal="left" vertical="center" wrapText="1"/>
    </xf>
    <xf numFmtId="14" fontId="39" fillId="10" borderId="26" xfId="2" applyNumberFormat="1" applyFont="1" applyFill="1" applyBorder="1" applyAlignment="1" applyProtection="1">
      <alignment horizontal="center" vertical="center" wrapText="1"/>
    </xf>
    <xf numFmtId="0" fontId="40" fillId="10" borderId="76" xfId="2" applyFont="1" applyFill="1" applyBorder="1" applyAlignment="1" applyProtection="1">
      <alignment horizontal="center" vertical="center" wrapText="1"/>
    </xf>
    <xf numFmtId="0" fontId="40" fillId="10" borderId="78" xfId="2" applyFont="1" applyFill="1" applyBorder="1" applyAlignment="1" applyProtection="1">
      <alignment horizontal="center" vertical="center" wrapText="1"/>
    </xf>
    <xf numFmtId="0" fontId="39" fillId="10" borderId="26" xfId="2" applyFont="1" applyFill="1" applyBorder="1" applyAlignment="1" applyProtection="1">
      <alignment horizontal="center" vertical="center" wrapText="1"/>
    </xf>
    <xf numFmtId="0" fontId="9" fillId="0" borderId="26" xfId="2" applyBorder="1" applyAlignment="1">
      <alignment horizontal="left" wrapText="1"/>
    </xf>
    <xf numFmtId="0" fontId="9" fillId="0" borderId="26" xfId="2" applyBorder="1" applyAlignment="1">
      <alignment horizontal="left" vertical="center" wrapText="1"/>
    </xf>
    <xf numFmtId="0" fontId="39" fillId="10" borderId="31" xfId="2" applyFont="1" applyFill="1" applyBorder="1" applyAlignment="1" applyProtection="1">
      <alignment horizontal="left" vertical="center" wrapText="1"/>
    </xf>
    <xf numFmtId="14" fontId="39" fillId="10" borderId="31" xfId="2" applyNumberFormat="1" applyFont="1" applyFill="1" applyBorder="1" applyAlignment="1" applyProtection="1">
      <alignment horizontal="center" vertical="center" wrapText="1"/>
    </xf>
    <xf numFmtId="0" fontId="39" fillId="10" borderId="31" xfId="2" applyFont="1" applyFill="1" applyBorder="1" applyAlignment="1" applyProtection="1">
      <alignment horizontal="center" vertical="center" wrapText="1"/>
    </xf>
    <xf numFmtId="0" fontId="9" fillId="0" borderId="31" xfId="2" applyBorder="1" applyAlignment="1">
      <alignment horizontal="left" vertical="center" wrapText="1"/>
    </xf>
    <xf numFmtId="0" fontId="9" fillId="2" borderId="8"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6" xfId="0" applyFont="1" applyFill="1" applyBorder="1" applyAlignment="1">
      <alignment horizontal="left" vertical="center" wrapText="1"/>
    </xf>
    <xf numFmtId="0" fontId="0" fillId="0" borderId="0" xfId="0" applyAlignment="1">
      <alignment horizontal="center" wrapText="1"/>
    </xf>
    <xf numFmtId="0" fontId="0" fillId="0" borderId="10" xfId="0" applyBorder="1" applyAlignment="1">
      <alignment horizontal="center" wrapText="1"/>
    </xf>
    <xf numFmtId="0" fontId="4" fillId="4" borderId="8" xfId="0" applyFont="1" applyFill="1" applyBorder="1" applyAlignment="1">
      <alignment vertical="center" wrapText="1"/>
    </xf>
    <xf numFmtId="0" fontId="4" fillId="4" borderId="6" xfId="0" applyFont="1" applyFill="1" applyBorder="1" applyAlignment="1">
      <alignment vertical="center" wrapText="1"/>
    </xf>
    <xf numFmtId="0" fontId="4" fillId="4" borderId="4" xfId="0" applyFont="1" applyFill="1" applyBorder="1" applyAlignment="1">
      <alignment vertical="center" wrapText="1"/>
    </xf>
    <xf numFmtId="0" fontId="2" fillId="2" borderId="8" xfId="0" applyFont="1" applyFill="1" applyBorder="1" applyAlignment="1">
      <alignment vertical="center" wrapText="1"/>
    </xf>
    <xf numFmtId="0" fontId="2" fillId="2" borderId="6" xfId="0" applyFont="1" applyFill="1" applyBorder="1" applyAlignment="1">
      <alignment vertical="center" wrapText="1"/>
    </xf>
    <xf numFmtId="0" fontId="2" fillId="2" borderId="4" xfId="0" applyFont="1" applyFill="1" applyBorder="1" applyAlignment="1">
      <alignment vertical="center" wrapText="1"/>
    </xf>
    <xf numFmtId="0" fontId="9" fillId="2" borderId="8" xfId="0" applyFont="1" applyFill="1" applyBorder="1" applyAlignment="1">
      <alignment vertical="center" wrapText="1"/>
    </xf>
    <xf numFmtId="0" fontId="9" fillId="2" borderId="6" xfId="0" applyFont="1" applyFill="1" applyBorder="1" applyAlignment="1">
      <alignment vertical="center" wrapText="1"/>
    </xf>
    <xf numFmtId="0" fontId="9" fillId="2" borderId="4"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8"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4" xfId="0" applyFont="1" applyFill="1" applyBorder="1" applyAlignment="1">
      <alignment horizontal="left" vertical="center" wrapText="1"/>
    </xf>
    <xf numFmtId="0" fontId="19" fillId="4" borderId="8" xfId="0" applyFont="1" applyFill="1" applyBorder="1" applyAlignment="1">
      <alignment vertical="center" wrapText="1"/>
    </xf>
    <xf numFmtId="0" fontId="19" fillId="4" borderId="4" xfId="0" applyFont="1" applyFill="1" applyBorder="1" applyAlignment="1">
      <alignment vertical="center" wrapText="1"/>
    </xf>
    <xf numFmtId="0" fontId="19" fillId="4" borderId="43" xfId="0" applyFont="1" applyFill="1" applyBorder="1" applyAlignment="1">
      <alignment vertical="center" wrapText="1"/>
    </xf>
    <xf numFmtId="0" fontId="24" fillId="2" borderId="39" xfId="0" applyFont="1" applyFill="1" applyBorder="1" applyAlignment="1">
      <alignment horizontal="center" vertical="center"/>
    </xf>
    <xf numFmtId="0" fontId="24" fillId="2" borderId="40" xfId="0" applyFont="1" applyFill="1" applyBorder="1" applyAlignment="1">
      <alignment horizontal="center" vertical="center"/>
    </xf>
    <xf numFmtId="0" fontId="24" fillId="2" borderId="41" xfId="0" applyFont="1" applyFill="1" applyBorder="1" applyAlignment="1">
      <alignment horizontal="center" vertical="center"/>
    </xf>
    <xf numFmtId="0" fontId="23" fillId="3" borderId="33"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5"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3" xfId="0" applyFont="1" applyFill="1" applyBorder="1" applyAlignment="1">
      <alignment horizontal="center" vertical="center"/>
    </xf>
    <xf numFmtId="0" fontId="19" fillId="4" borderId="6"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29" fillId="2" borderId="8" xfId="0" applyFont="1" applyFill="1" applyBorder="1" applyAlignment="1">
      <alignment vertical="center"/>
    </xf>
    <xf numFmtId="0" fontId="29" fillId="2" borderId="4" xfId="0" applyFont="1" applyFill="1" applyBorder="1" applyAlignment="1">
      <alignment vertical="center"/>
    </xf>
    <xf numFmtId="0" fontId="28" fillId="2" borderId="8"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9" fillId="2" borderId="8" xfId="0" applyFont="1" applyFill="1" applyBorder="1" applyAlignment="1">
      <alignment vertical="center" wrapText="1"/>
    </xf>
    <xf numFmtId="0" fontId="29" fillId="2" borderId="6" xfId="0" applyFont="1" applyFill="1" applyBorder="1" applyAlignment="1">
      <alignment vertical="center" wrapText="1"/>
    </xf>
    <xf numFmtId="0" fontId="29" fillId="2" borderId="4" xfId="0" applyFont="1" applyFill="1" applyBorder="1" applyAlignment="1">
      <alignment vertical="center" wrapText="1"/>
    </xf>
    <xf numFmtId="0" fontId="22" fillId="0" borderId="0" xfId="0" applyFont="1" applyBorder="1" applyAlignment="1">
      <alignment horizontal="center" vertical="center" wrapText="1"/>
    </xf>
    <xf numFmtId="0" fontId="22" fillId="0" borderId="35" xfId="0" applyFont="1" applyBorder="1" applyAlignment="1">
      <alignment horizontal="center" vertical="center" wrapText="1"/>
    </xf>
    <xf numFmtId="0" fontId="29" fillId="2" borderId="6" xfId="0" applyFont="1" applyFill="1" applyBorder="1" applyAlignment="1">
      <alignment vertical="center"/>
    </xf>
    <xf numFmtId="0" fontId="29" fillId="2" borderId="8"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19" fillId="4" borderId="46"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19" fillId="4" borderId="8"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24" fillId="2" borderId="47" xfId="0" applyFont="1" applyFill="1" applyBorder="1" applyAlignment="1">
      <alignment horizontal="center" vertical="center"/>
    </xf>
    <xf numFmtId="0" fontId="19" fillId="3" borderId="45"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35"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3" xfId="0" applyFont="1" applyFill="1" applyBorder="1" applyAlignment="1">
      <alignment horizontal="center" vertical="center"/>
    </xf>
    <xf numFmtId="0" fontId="19" fillId="4" borderId="6" xfId="0" applyFont="1" applyFill="1" applyBorder="1" applyAlignment="1">
      <alignment vertical="center" wrapText="1"/>
    </xf>
    <xf numFmtId="0" fontId="19" fillId="4" borderId="44" xfId="0" applyFont="1" applyFill="1" applyBorder="1" applyAlignment="1">
      <alignment vertical="center" wrapText="1"/>
    </xf>
    <xf numFmtId="0" fontId="0" fillId="0" borderId="26" xfId="0" applyBorder="1" applyAlignment="1">
      <alignment horizontal="center" vertical="center" wrapText="1"/>
    </xf>
    <xf numFmtId="0" fontId="0" fillId="0" borderId="26" xfId="0" applyBorder="1" applyAlignment="1">
      <alignment horizontal="center" vertical="center"/>
    </xf>
    <xf numFmtId="0" fontId="43" fillId="0" borderId="26" xfId="0" applyFont="1" applyBorder="1" applyAlignment="1" applyProtection="1">
      <alignment horizontal="center" vertical="center" wrapText="1"/>
      <protection locked="0"/>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26" xfId="0" applyBorder="1" applyAlignment="1">
      <alignment wrapText="1"/>
    </xf>
    <xf numFmtId="0" fontId="43" fillId="0" borderId="26" xfId="0" applyFont="1" applyBorder="1" applyAlignment="1" applyProtection="1">
      <alignment horizontal="center" vertical="center" wrapText="1"/>
      <protection locked="0"/>
    </xf>
    <xf numFmtId="0" fontId="0" fillId="0" borderId="48" xfId="0" applyBorder="1" applyAlignment="1">
      <alignment horizontal="center" vertical="center" wrapText="1"/>
    </xf>
    <xf numFmtId="0" fontId="0" fillId="0" borderId="48" xfId="0" applyBorder="1" applyAlignment="1">
      <alignment horizontal="center" vertical="center"/>
    </xf>
    <xf numFmtId="0" fontId="0" fillId="0" borderId="27" xfId="0" applyBorder="1" applyAlignment="1">
      <alignment horizontal="center" wrapText="1"/>
    </xf>
    <xf numFmtId="0" fontId="43" fillId="0" borderId="27" xfId="0" applyFont="1" applyBorder="1" applyAlignment="1" applyProtection="1">
      <alignment horizontal="center" vertical="center" wrapText="1"/>
      <protection locked="0"/>
    </xf>
    <xf numFmtId="0" fontId="0" fillId="0" borderId="52" xfId="0" applyBorder="1" applyAlignment="1">
      <alignment horizontal="center" wrapText="1"/>
    </xf>
    <xf numFmtId="0" fontId="0" fillId="0" borderId="52" xfId="0" applyBorder="1" applyAlignment="1">
      <alignment horizontal="center" vertical="center"/>
    </xf>
    <xf numFmtId="0" fontId="0" fillId="0" borderId="52" xfId="0" applyBorder="1" applyAlignment="1">
      <alignment horizontal="center" vertical="center" wrapText="1"/>
    </xf>
    <xf numFmtId="0" fontId="43" fillId="0" borderId="52" xfId="0" applyFont="1" applyBorder="1" applyAlignment="1" applyProtection="1">
      <alignment horizontal="center" vertical="center" wrapText="1"/>
      <protection locked="0"/>
    </xf>
    <xf numFmtId="0" fontId="0" fillId="0" borderId="48" xfId="0" applyBorder="1" applyAlignment="1">
      <alignment horizontal="center" wrapText="1"/>
    </xf>
    <xf numFmtId="0" fontId="43" fillId="0" borderId="48" xfId="0" applyFont="1" applyBorder="1" applyAlignment="1" applyProtection="1">
      <alignment horizontal="center" vertical="center" wrapText="1"/>
      <protection locked="0"/>
    </xf>
    <xf numFmtId="0" fontId="0" fillId="0" borderId="26" xfId="0" applyBorder="1" applyAlignment="1">
      <alignment horizontal="center" vertical="center" wrapText="1"/>
    </xf>
    <xf numFmtId="0" fontId="0" fillId="0" borderId="26" xfId="0" applyBorder="1" applyAlignment="1" applyProtection="1">
      <alignment horizontal="left" vertical="center" wrapText="1"/>
      <protection locked="0"/>
    </xf>
    <xf numFmtId="0" fontId="0" fillId="0" borderId="0" xfId="0" applyAlignment="1">
      <alignment wrapText="1"/>
    </xf>
    <xf numFmtId="0" fontId="0" fillId="0" borderId="26" xfId="0" applyBorder="1" applyAlignment="1">
      <alignment horizontal="left" vertical="center" wrapText="1"/>
    </xf>
    <xf numFmtId="0" fontId="31" fillId="0" borderId="0" xfId="0" applyFont="1" applyAlignment="1">
      <alignment horizontal="center" vertical="center"/>
    </xf>
    <xf numFmtId="0" fontId="43" fillId="0" borderId="26" xfId="0" applyFont="1" applyBorder="1" applyAlignment="1">
      <alignment horizontal="center" vertical="center" wrapText="1"/>
    </xf>
    <xf numFmtId="0" fontId="43" fillId="0" borderId="26" xfId="0" applyFont="1" applyBorder="1" applyAlignment="1">
      <alignment horizontal="center" vertical="center"/>
    </xf>
    <xf numFmtId="0" fontId="43" fillId="0" borderId="26" xfId="0" applyFont="1" applyBorder="1" applyAlignment="1">
      <alignment horizontal="center"/>
    </xf>
    <xf numFmtId="0" fontId="44" fillId="17" borderId="0" xfId="0" applyFont="1" applyFill="1" applyAlignment="1">
      <alignment horizontal="center"/>
    </xf>
    <xf numFmtId="0" fontId="0" fillId="0" borderId="48"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45" fillId="0" borderId="48" xfId="0" applyFont="1" applyBorder="1" applyAlignment="1" applyProtection="1">
      <alignment horizontal="center" vertical="center" wrapText="1"/>
      <protection locked="0"/>
    </xf>
    <xf numFmtId="0" fontId="45" fillId="0" borderId="52" xfId="0" applyFont="1" applyBorder="1" applyAlignment="1" applyProtection="1">
      <alignment horizontal="center" vertical="center" wrapText="1"/>
      <protection locked="0"/>
    </xf>
    <xf numFmtId="0" fontId="45" fillId="0" borderId="27" xfId="0" applyFont="1" applyBorder="1" applyAlignment="1" applyProtection="1">
      <alignment horizontal="center" vertical="center" wrapText="1"/>
      <protection locked="0"/>
    </xf>
    <xf numFmtId="0" fontId="0" fillId="0" borderId="49" xfId="0" applyBorder="1" applyAlignment="1">
      <alignment wrapText="1"/>
    </xf>
    <xf numFmtId="0" fontId="29" fillId="0" borderId="26" xfId="0" applyFont="1" applyBorder="1" applyAlignment="1">
      <alignment horizontal="left" vertical="center" wrapText="1"/>
    </xf>
    <xf numFmtId="0" fontId="28" fillId="0" borderId="26" xfId="0" applyFont="1" applyBorder="1" applyAlignment="1">
      <alignment horizontal="center"/>
    </xf>
    <xf numFmtId="0" fontId="29" fillId="0" borderId="26" xfId="0" applyFont="1" applyBorder="1" applyAlignment="1">
      <alignment horizontal="left"/>
    </xf>
    <xf numFmtId="0" fontId="29" fillId="0" borderId="26" xfId="0" applyFont="1" applyBorder="1" applyAlignment="1">
      <alignment horizontal="left" vertical="center"/>
    </xf>
  </cellXfs>
  <cellStyles count="3">
    <cellStyle name="Normal" xfId="0" builtinId="0"/>
    <cellStyle name="Normal 2" xfId="1"/>
    <cellStyle name="Normal 3" xfId="2"/>
  </cellStyles>
  <dxfs count="128">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1</xdr:col>
      <xdr:colOff>676275</xdr:colOff>
      <xdr:row>7</xdr:row>
      <xdr:rowOff>95250</xdr:rowOff>
    </xdr:to>
    <xdr:pic>
      <xdr:nvPicPr>
        <xdr:cNvPr id="2" name="Picture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209550"/>
          <a:ext cx="2914650" cy="1019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1094256</xdr:colOff>
      <xdr:row>1</xdr:row>
      <xdr:rowOff>30256</xdr:rowOff>
    </xdr:from>
    <xdr:to>
      <xdr:col>5</xdr:col>
      <xdr:colOff>1572746</xdr:colOff>
      <xdr:row>7</xdr:row>
      <xdr:rowOff>144556</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714381" y="192181"/>
          <a:ext cx="2269190" cy="1085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247650</xdr:colOff>
      <xdr:row>1</xdr:row>
      <xdr:rowOff>57150</xdr:rowOff>
    </xdr:from>
    <xdr:ext cx="1827796" cy="635453"/>
    <xdr:pic>
      <xdr:nvPicPr>
        <xdr:cNvPr id="2"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1009650" y="247650"/>
          <a:ext cx="1827796" cy="635453"/>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114301</xdr:rowOff>
    </xdr:from>
    <xdr:to>
      <xdr:col>0</xdr:col>
      <xdr:colOff>2152650</xdr:colOff>
      <xdr:row>4</xdr:row>
      <xdr:rowOff>105025</xdr:rowOff>
    </xdr:to>
    <xdr:pic>
      <xdr:nvPicPr>
        <xdr:cNvPr id="2" name="Picture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14301"/>
          <a:ext cx="2152650" cy="75272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732306</xdr:colOff>
      <xdr:row>0</xdr:row>
      <xdr:rowOff>125506</xdr:rowOff>
    </xdr:from>
    <xdr:to>
      <xdr:col>5</xdr:col>
      <xdr:colOff>2314575</xdr:colOff>
      <xdr:row>4</xdr:row>
      <xdr:rowOff>120651</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171456" y="125506"/>
          <a:ext cx="1582269" cy="75714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104776</xdr:colOff>
      <xdr:row>0</xdr:row>
      <xdr:rowOff>9526</xdr:rowOff>
    </xdr:from>
    <xdr:to>
      <xdr:col>0</xdr:col>
      <xdr:colOff>2200276</xdr:colOff>
      <xdr:row>3</xdr:row>
      <xdr:rowOff>192088</xdr:rowOff>
    </xdr:to>
    <xdr:pic>
      <xdr:nvPicPr>
        <xdr:cNvPr id="2" name="Picture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4776" y="9526"/>
          <a:ext cx="2095500" cy="75406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152400</xdr:colOff>
      <xdr:row>0</xdr:row>
      <xdr:rowOff>9525</xdr:rowOff>
    </xdr:from>
    <xdr:to>
      <xdr:col>5</xdr:col>
      <xdr:colOff>1838325</xdr:colOff>
      <xdr:row>3</xdr:row>
      <xdr:rowOff>174453</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505825" y="9525"/>
          <a:ext cx="1685925" cy="73642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76200</xdr:colOff>
      <xdr:row>3</xdr:row>
      <xdr:rowOff>103290</xdr:rowOff>
    </xdr:to>
    <xdr:pic>
      <xdr:nvPicPr>
        <xdr:cNvPr id="2" name="Picture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 y="1"/>
          <a:ext cx="1990724" cy="6747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333375</xdr:colOff>
      <xdr:row>0</xdr:row>
      <xdr:rowOff>9525</xdr:rowOff>
    </xdr:from>
    <xdr:to>
      <xdr:col>5</xdr:col>
      <xdr:colOff>1876425</xdr:colOff>
      <xdr:row>3</xdr:row>
      <xdr:rowOff>155121</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943850" y="9525"/>
          <a:ext cx="1543050" cy="71709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9526</xdr:rowOff>
    </xdr:from>
    <xdr:to>
      <xdr:col>1</xdr:col>
      <xdr:colOff>361896</xdr:colOff>
      <xdr:row>3</xdr:row>
      <xdr:rowOff>180975</xdr:rowOff>
    </xdr:to>
    <xdr:pic>
      <xdr:nvPicPr>
        <xdr:cNvPr id="2"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9526"/>
          <a:ext cx="2514546" cy="7429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xdr:col>
      <xdr:colOff>1028699</xdr:colOff>
      <xdr:row>0</xdr:row>
      <xdr:rowOff>28575</xdr:rowOff>
    </xdr:from>
    <xdr:to>
      <xdr:col>6</xdr:col>
      <xdr:colOff>1255938</xdr:colOff>
      <xdr:row>3</xdr:row>
      <xdr:rowOff>171450</xdr:rowOff>
    </xdr:to>
    <xdr:pic>
      <xdr:nvPicPr>
        <xdr:cNvPr id="3"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039099" y="28575"/>
          <a:ext cx="1617889" cy="7143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erazo/AppData/Local/Microsoft/Windows/Temporary%20Internet%20Files/Content.Outlook/PETBW4X1/2%20%20Mapa%20Anticorrupcion%20Definitivo%2002-02-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amancera/AppData/Local/Microsoft/Windows/Temporary%20Internet%20Files/Content.Outlook/NWPP1SIW/matriz%20de%20coherencia%20riesgos%20corrup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STEBAN%20MANCERA/AppData/Roaming/Microsoft/Excel/Plan+Anticorrupcion+y+Atenci&#243;n+al+Ciudadano+Corregido+y+en+Excel%20(version%201).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xto Estratégico"/>
      <sheetName val="Listas"/>
      <sheetName val="Gestión de riesgos"/>
      <sheetName val="Racionalización"/>
      <sheetName val="Rendición de cuentas"/>
      <sheetName val="Servicio al ciudadano"/>
      <sheetName val="Explicación de los campos"/>
      <sheetName val="Comprobación Riesgos Corrupción"/>
      <sheetName val="Hoja2"/>
    </sheetNames>
    <sheetDataSet>
      <sheetData sheetId="0"/>
      <sheetData sheetId="1"/>
      <sheetData sheetId="2"/>
      <sheetData sheetId="3"/>
      <sheetData sheetId="4"/>
      <sheetData sheetId="5"/>
      <sheetData sheetId="6">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7"/>
      <sheetData sheetId="8">
        <row r="3">
          <cell r="H3" t="str">
            <v>1-Raro</v>
          </cell>
          <cell r="N3" t="str">
            <v>1-Insignificante</v>
          </cell>
          <cell r="AI3" t="str">
            <v>Preventivo</v>
          </cell>
          <cell r="AK3" t="str">
            <v>Si</v>
          </cell>
        </row>
        <row r="4">
          <cell r="H4" t="str">
            <v>2-Improbable</v>
          </cell>
          <cell r="N4" t="str">
            <v>2-Menor</v>
          </cell>
          <cell r="AI4" t="str">
            <v>Correctivo</v>
          </cell>
          <cell r="AK4" t="str">
            <v>No</v>
          </cell>
        </row>
        <row r="5">
          <cell r="H5" t="str">
            <v>3-Posible</v>
          </cell>
          <cell r="N5" t="str">
            <v>3-Moderado</v>
          </cell>
          <cell r="AI5" t="str">
            <v>Detectivo</v>
          </cell>
        </row>
        <row r="6">
          <cell r="H6" t="str">
            <v>4-Probable</v>
          </cell>
          <cell r="N6" t="str">
            <v>4-Mayor</v>
          </cell>
          <cell r="AI6" t="str">
            <v>No hay control</v>
          </cell>
        </row>
        <row r="7">
          <cell r="H7" t="str">
            <v>5-Casi seguro</v>
          </cell>
          <cell r="N7" t="str">
            <v>5-Catastrofico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5-Alta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C53" t="str">
            <v>5-Moderado</v>
          </cell>
          <cell r="D53">
            <v>5</v>
          </cell>
          <cell r="E53" t="str">
            <v>5-Baja</v>
          </cell>
        </row>
        <row r="54">
          <cell r="C54" t="str">
            <v>10-Mayor</v>
          </cell>
          <cell r="D54">
            <v>10</v>
          </cell>
          <cell r="E54" t="str">
            <v>10-Baja</v>
          </cell>
        </row>
        <row r="55">
          <cell r="C55" t="str">
            <v>20-Catastrófico</v>
          </cell>
          <cell r="D55">
            <v>20</v>
          </cell>
          <cell r="E55" t="str">
            <v>20-Moderada</v>
          </cell>
        </row>
        <row r="56">
          <cell r="D56">
            <v>10</v>
          </cell>
          <cell r="E56" t="str">
            <v>10-Baja</v>
          </cell>
        </row>
        <row r="57">
          <cell r="D57">
            <v>20</v>
          </cell>
          <cell r="E57" t="str">
            <v>20-Moderada</v>
          </cell>
        </row>
        <row r="58">
          <cell r="D58">
            <v>40</v>
          </cell>
          <cell r="E58" t="str">
            <v>40-Alta</v>
          </cell>
        </row>
        <row r="59">
          <cell r="D59">
            <v>15</v>
          </cell>
          <cell r="E59" t="str">
            <v>15-Moderada</v>
          </cell>
        </row>
        <row r="60">
          <cell r="D60">
            <v>30</v>
          </cell>
          <cell r="E60" t="str">
            <v>30-Alta</v>
          </cell>
        </row>
        <row r="61">
          <cell r="D61">
            <v>60</v>
          </cell>
          <cell r="E61" t="str">
            <v>60-Extrema</v>
          </cell>
        </row>
        <row r="62">
          <cell r="D62">
            <v>20</v>
          </cell>
          <cell r="E62" t="str">
            <v>20-Moderada</v>
          </cell>
        </row>
        <row r="63">
          <cell r="D63">
            <v>40</v>
          </cell>
          <cell r="E63" t="str">
            <v>40-Alta</v>
          </cell>
        </row>
        <row r="64">
          <cell r="D64">
            <v>80</v>
          </cell>
          <cell r="E64" t="str">
            <v>80-Extrema</v>
          </cell>
        </row>
        <row r="65">
          <cell r="D65">
            <v>25</v>
          </cell>
          <cell r="E65" t="str">
            <v>25-Moderada</v>
          </cell>
        </row>
        <row r="66">
          <cell r="D66">
            <v>50</v>
          </cell>
          <cell r="E66" t="str">
            <v>50-Alta</v>
          </cell>
        </row>
        <row r="67">
          <cell r="D67">
            <v>100</v>
          </cell>
          <cell r="E67" t="str">
            <v>100-Extrema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externalLink>
</file>

<file path=xl/externalLinks/externalLink4.xml><?xml version="1.0" encoding="utf-8"?>
<externalLink xmlns="http://schemas.openxmlformats.org/spreadsheetml/2006/main">
  <externalBook xmlns:r="http://schemas.openxmlformats.org/officeDocument/2006/relationships" r:id="rId1">
    <sheetNames>
      <sheetName val="Contexto Estratégico"/>
      <sheetName val="Gestión de Riesgos"/>
      <sheetName val="Mapa de Riesgos de Corrupción"/>
      <sheetName val="Explicación de los campos"/>
      <sheetName val="Comprobación Riesgos Corrupción"/>
      <sheetName val="Hoja2"/>
      <sheetName val="Racionalizacion"/>
      <sheetName val="Rendición de Cuentas"/>
      <sheetName val="Servicio al ciudadano"/>
      <sheetName val="Transparencia "/>
      <sheetName val="Hoja3"/>
    </sheetNames>
    <sheetDataSet>
      <sheetData sheetId="0"/>
      <sheetData sheetId="1"/>
      <sheetData sheetId="2"/>
      <sheetData sheetId="3">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F24"/>
  <sheetViews>
    <sheetView tabSelected="1" zoomScale="90" zoomScaleNormal="90" workbookViewId="0">
      <selection activeCell="F19" sqref="F19"/>
    </sheetView>
  </sheetViews>
  <sheetFormatPr baseColWidth="10" defaultRowHeight="12.75"/>
  <cols>
    <col min="1" max="1" width="33.5703125" style="13" customWidth="1"/>
    <col min="2" max="2" width="26.140625" style="13" customWidth="1"/>
    <col min="3" max="3" width="44.85546875" style="13" customWidth="1"/>
    <col min="4" max="4" width="24.7109375" style="13" customWidth="1"/>
    <col min="5" max="5" width="26.85546875" style="13" customWidth="1"/>
    <col min="6" max="6" width="28" style="13" customWidth="1"/>
    <col min="7" max="7" width="31.42578125" style="13" customWidth="1"/>
    <col min="8" max="16384" width="11.42578125" style="13"/>
  </cols>
  <sheetData>
    <row r="2" spans="1:6">
      <c r="A2" s="408"/>
      <c r="B2" s="409"/>
      <c r="C2" s="409"/>
      <c r="D2" s="409"/>
      <c r="E2" s="409"/>
      <c r="F2" s="409"/>
    </row>
    <row r="3" spans="1:6">
      <c r="A3" s="410"/>
      <c r="B3" s="411"/>
      <c r="C3" s="411"/>
      <c r="D3" s="411"/>
      <c r="E3" s="411"/>
      <c r="F3" s="411"/>
    </row>
    <row r="4" spans="1:6">
      <c r="A4" s="410"/>
      <c r="B4" s="411"/>
      <c r="C4" s="411"/>
      <c r="D4" s="411"/>
      <c r="E4" s="411"/>
      <c r="F4" s="411"/>
    </row>
    <row r="5" spans="1:6">
      <c r="A5" s="410"/>
      <c r="B5" s="411"/>
      <c r="C5" s="411"/>
      <c r="D5" s="411"/>
      <c r="E5" s="411"/>
      <c r="F5" s="411"/>
    </row>
    <row r="6" spans="1:6">
      <c r="A6" s="410"/>
      <c r="B6" s="411"/>
      <c r="C6" s="411"/>
      <c r="D6" s="411"/>
      <c r="E6" s="411"/>
      <c r="F6" s="411"/>
    </row>
    <row r="7" spans="1:6">
      <c r="A7" s="410"/>
      <c r="B7" s="411"/>
      <c r="C7" s="411"/>
      <c r="D7" s="411"/>
      <c r="E7" s="411"/>
      <c r="F7" s="411"/>
    </row>
    <row r="8" spans="1:6">
      <c r="A8" s="412"/>
      <c r="B8" s="413"/>
      <c r="C8" s="413"/>
      <c r="D8" s="413"/>
      <c r="E8" s="413"/>
      <c r="F8" s="413"/>
    </row>
    <row r="9" spans="1:6" ht="29.25" thickBot="1">
      <c r="A9" s="414" t="s">
        <v>58</v>
      </c>
      <c r="B9" s="415"/>
      <c r="C9" s="415"/>
      <c r="D9" s="415"/>
      <c r="E9" s="415"/>
      <c r="F9" s="416"/>
    </row>
    <row r="10" spans="1:6" ht="29.25" thickBot="1">
      <c r="A10" s="417" t="s">
        <v>59</v>
      </c>
      <c r="B10" s="418"/>
      <c r="C10" s="418"/>
      <c r="D10" s="418"/>
      <c r="E10" s="418"/>
      <c r="F10" s="419"/>
    </row>
    <row r="11" spans="1:6" ht="47.25" thickBot="1">
      <c r="A11" s="38" t="s">
        <v>1</v>
      </c>
      <c r="B11" s="420" t="s">
        <v>60</v>
      </c>
      <c r="C11" s="421"/>
      <c r="D11" s="39" t="s">
        <v>3</v>
      </c>
      <c r="E11" s="40" t="s">
        <v>61</v>
      </c>
      <c r="F11" s="39" t="s">
        <v>5</v>
      </c>
    </row>
    <row r="12" spans="1:6" ht="84.75" thickBot="1">
      <c r="A12" s="37" t="s">
        <v>100</v>
      </c>
      <c r="B12" s="14" t="s">
        <v>6</v>
      </c>
      <c r="C12" s="15" t="s">
        <v>343</v>
      </c>
      <c r="D12" s="15" t="s">
        <v>62</v>
      </c>
      <c r="E12" s="16" t="s">
        <v>63</v>
      </c>
      <c r="F12" s="17" t="s">
        <v>64</v>
      </c>
    </row>
    <row r="13" spans="1:6" ht="72" customHeight="1" thickBot="1">
      <c r="A13" s="405" t="s">
        <v>101</v>
      </c>
      <c r="B13" s="18" t="s">
        <v>14</v>
      </c>
      <c r="C13" s="19" t="s">
        <v>344</v>
      </c>
      <c r="D13" s="20" t="s">
        <v>65</v>
      </c>
      <c r="E13" s="16" t="s">
        <v>63</v>
      </c>
      <c r="F13" s="21" t="s">
        <v>66</v>
      </c>
    </row>
    <row r="14" spans="1:6" ht="57.75" customHeight="1" thickBot="1">
      <c r="A14" s="406"/>
      <c r="B14" s="18" t="s">
        <v>15</v>
      </c>
      <c r="C14" s="19" t="s">
        <v>67</v>
      </c>
      <c r="D14" s="20" t="s">
        <v>68</v>
      </c>
      <c r="E14" s="22" t="s">
        <v>63</v>
      </c>
      <c r="F14" s="21" t="s">
        <v>70</v>
      </c>
    </row>
    <row r="15" spans="1:6" ht="72.75" customHeight="1" thickBot="1">
      <c r="A15" s="406"/>
      <c r="B15" s="18" t="s">
        <v>21</v>
      </c>
      <c r="C15" s="15" t="s">
        <v>71</v>
      </c>
      <c r="D15" s="23" t="s">
        <v>72</v>
      </c>
      <c r="E15" s="22" t="s">
        <v>69</v>
      </c>
      <c r="F15" s="21" t="s">
        <v>73</v>
      </c>
    </row>
    <row r="16" spans="1:6" ht="71.25" customHeight="1" thickBot="1">
      <c r="A16" s="405" t="s">
        <v>102</v>
      </c>
      <c r="B16" s="24" t="s">
        <v>27</v>
      </c>
      <c r="C16" s="25" t="s">
        <v>352</v>
      </c>
      <c r="D16" s="26" t="s">
        <v>74</v>
      </c>
      <c r="E16" s="26" t="s">
        <v>75</v>
      </c>
      <c r="F16" s="21" t="s">
        <v>73</v>
      </c>
    </row>
    <row r="17" spans="1:6" ht="96.75" customHeight="1" thickBot="1">
      <c r="A17" s="406"/>
      <c r="B17" s="24" t="s">
        <v>76</v>
      </c>
      <c r="C17" s="27" t="s">
        <v>353</v>
      </c>
      <c r="D17" s="28" t="s">
        <v>77</v>
      </c>
      <c r="E17" s="28" t="s">
        <v>75</v>
      </c>
      <c r="F17" s="29" t="s">
        <v>73</v>
      </c>
    </row>
    <row r="18" spans="1:6" ht="70.5" customHeight="1" thickBot="1">
      <c r="A18" s="405" t="s">
        <v>103</v>
      </c>
      <c r="B18" s="24" t="s">
        <v>32</v>
      </c>
      <c r="C18" s="25" t="s">
        <v>78</v>
      </c>
      <c r="D18" s="30" t="s">
        <v>79</v>
      </c>
      <c r="E18" s="25" t="s">
        <v>80</v>
      </c>
      <c r="F18" s="29" t="s">
        <v>81</v>
      </c>
    </row>
    <row r="19" spans="1:6" ht="89.25" customHeight="1" thickBot="1">
      <c r="A19" s="406"/>
      <c r="B19" s="24" t="s">
        <v>37</v>
      </c>
      <c r="C19" s="31" t="s">
        <v>82</v>
      </c>
      <c r="D19" s="32" t="s">
        <v>83</v>
      </c>
      <c r="E19" s="25" t="s">
        <v>80</v>
      </c>
      <c r="F19" s="29" t="s">
        <v>84</v>
      </c>
    </row>
    <row r="20" spans="1:6" ht="78.75" customHeight="1" thickBot="1">
      <c r="A20" s="406"/>
      <c r="B20" s="24" t="s">
        <v>40</v>
      </c>
      <c r="C20" s="33" t="s">
        <v>354</v>
      </c>
      <c r="D20" s="33" t="s">
        <v>85</v>
      </c>
      <c r="E20" s="34" t="s">
        <v>86</v>
      </c>
      <c r="F20" s="35" t="s">
        <v>87</v>
      </c>
    </row>
    <row r="21" spans="1:6" ht="74.25" customHeight="1" thickBot="1">
      <c r="A21" s="406"/>
      <c r="B21" s="24" t="s">
        <v>88</v>
      </c>
      <c r="C21" s="33" t="s">
        <v>355</v>
      </c>
      <c r="D21" s="34" t="s">
        <v>89</v>
      </c>
      <c r="E21" s="34" t="s">
        <v>86</v>
      </c>
      <c r="F21" s="35" t="s">
        <v>87</v>
      </c>
    </row>
    <row r="22" spans="1:6" ht="108" customHeight="1" thickBot="1">
      <c r="A22" s="406"/>
      <c r="B22" s="24" t="s">
        <v>90</v>
      </c>
      <c r="C22" s="33" t="s">
        <v>91</v>
      </c>
      <c r="D22" s="34" t="s">
        <v>92</v>
      </c>
      <c r="E22" s="34" t="s">
        <v>86</v>
      </c>
      <c r="F22" s="35" t="s">
        <v>87</v>
      </c>
    </row>
    <row r="23" spans="1:6" ht="69.75" customHeight="1" thickBot="1">
      <c r="A23" s="405" t="s">
        <v>104</v>
      </c>
      <c r="B23" s="24" t="s">
        <v>93</v>
      </c>
      <c r="C23" s="25" t="s">
        <v>94</v>
      </c>
      <c r="D23" s="25" t="s">
        <v>95</v>
      </c>
      <c r="E23" s="26" t="s">
        <v>96</v>
      </c>
      <c r="F23" s="36" t="s">
        <v>97</v>
      </c>
    </row>
    <row r="24" spans="1:6" ht="79.5" customHeight="1" thickBot="1">
      <c r="A24" s="407"/>
      <c r="B24" s="24" t="s">
        <v>98</v>
      </c>
      <c r="C24" s="27" t="s">
        <v>99</v>
      </c>
      <c r="D24" s="27" t="s">
        <v>95</v>
      </c>
      <c r="E24" s="28" t="s">
        <v>96</v>
      </c>
      <c r="F24" s="36" t="s">
        <v>97</v>
      </c>
    </row>
  </sheetData>
  <mergeCells count="8">
    <mergeCell ref="A18:A22"/>
    <mergeCell ref="A23:A24"/>
    <mergeCell ref="A2:F8"/>
    <mergeCell ref="A9:F9"/>
    <mergeCell ref="A10:F10"/>
    <mergeCell ref="B11:C11"/>
    <mergeCell ref="A13:A15"/>
    <mergeCell ref="A16:A17"/>
  </mergeCells>
  <pageMargins left="0.70866141732283472" right="0.70866141732283472" top="0.74803149606299213" bottom="0.7480314960629921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dimension ref="A1:BR172"/>
  <sheetViews>
    <sheetView showGridLines="0" topLeftCell="A126" zoomScale="84" zoomScaleNormal="84" workbookViewId="0">
      <selection activeCell="D126" sqref="D126:D138"/>
    </sheetView>
  </sheetViews>
  <sheetFormatPr baseColWidth="10" defaultRowHeight="15"/>
  <cols>
    <col min="1" max="1" width="1" style="78" customWidth="1"/>
    <col min="2" max="2" width="4.140625" style="78" bestFit="1" customWidth="1"/>
    <col min="3" max="3" width="21.5703125" style="152" customWidth="1"/>
    <col min="4" max="4" width="18.140625" style="78" customWidth="1"/>
    <col min="5" max="5" width="16.140625" style="78" hidden="1" customWidth="1"/>
    <col min="6" max="6" width="34.42578125" style="78" hidden="1" customWidth="1"/>
    <col min="7" max="7" width="22" style="79" hidden="1" customWidth="1"/>
    <col min="8" max="8" width="42.140625" style="78" hidden="1" customWidth="1"/>
    <col min="9" max="9" width="17.42578125" style="78" hidden="1" customWidth="1"/>
    <col min="10" max="11" width="13.5703125" style="78" hidden="1" customWidth="1"/>
    <col min="12" max="18" width="7" style="78" hidden="1" customWidth="1"/>
    <col min="19" max="19" width="9.28515625" style="78" hidden="1" customWidth="1"/>
    <col min="20" max="29" width="7" style="78" hidden="1" customWidth="1"/>
    <col min="30" max="30" width="1.85546875" style="78" hidden="1" customWidth="1"/>
    <col min="31" max="31" width="4.42578125" style="78" hidden="1" customWidth="1"/>
    <col min="32" max="32" width="14.140625" style="78" hidden="1" customWidth="1"/>
    <col min="33" max="33" width="3.28515625" style="78" hidden="1" customWidth="1"/>
    <col min="34" max="34" width="14.5703125" style="78" hidden="1" customWidth="1"/>
    <col min="35" max="35" width="53.140625" style="80" hidden="1" customWidth="1"/>
    <col min="36" max="36" width="15.140625" style="81" hidden="1" customWidth="1"/>
    <col min="37" max="37" width="14" style="82" hidden="1" customWidth="1"/>
    <col min="38" max="38" width="3.140625" style="82" hidden="1" customWidth="1"/>
    <col min="39" max="39" width="16.140625" style="82" hidden="1" customWidth="1"/>
    <col min="40" max="40" width="2.140625" style="82" hidden="1" customWidth="1"/>
    <col min="41" max="41" width="14.5703125" style="82" hidden="1" customWidth="1"/>
    <col min="42" max="42" width="3.140625" style="82" hidden="1" customWidth="1"/>
    <col min="43" max="43" width="11.42578125" style="82" hidden="1" customWidth="1"/>
    <col min="44" max="44" width="3.140625" style="82" hidden="1" customWidth="1"/>
    <col min="45" max="45" width="14.42578125" style="82" hidden="1" customWidth="1"/>
    <col min="46" max="46" width="3.140625" style="82" hidden="1" customWidth="1"/>
    <col min="47" max="47" width="11.42578125" style="82" hidden="1" customWidth="1"/>
    <col min="48" max="48" width="3.140625" style="82" hidden="1" customWidth="1"/>
    <col min="49" max="49" width="11.42578125" style="82" hidden="1" customWidth="1"/>
    <col min="50" max="50" width="4.28515625" style="82" hidden="1" customWidth="1"/>
    <col min="51" max="51" width="0" style="82" hidden="1" customWidth="1"/>
    <col min="52" max="53" width="11.42578125" style="78" hidden="1" customWidth="1"/>
    <col min="54" max="54" width="12.85546875" style="78" hidden="1" customWidth="1"/>
    <col min="55" max="55" width="16.140625" style="78" hidden="1" customWidth="1"/>
    <col min="56" max="57" width="11.42578125" style="78" hidden="1" customWidth="1"/>
    <col min="58" max="58" width="7.5703125" style="216" hidden="1" customWidth="1"/>
    <col min="59" max="59" width="13.5703125" style="78" hidden="1" customWidth="1"/>
    <col min="60" max="60" width="8.140625" style="216" hidden="1" customWidth="1"/>
    <col min="61" max="61" width="15.42578125" style="78" hidden="1" customWidth="1"/>
    <col min="62" max="62" width="10.42578125" style="216" hidden="1" customWidth="1"/>
    <col min="63" max="63" width="16.85546875" style="78" hidden="1" customWidth="1"/>
    <col min="64" max="64" width="30.7109375" style="78" hidden="1" customWidth="1"/>
    <col min="65" max="65" width="46.7109375" style="78" customWidth="1"/>
    <col min="66" max="66" width="23" style="82" customWidth="1"/>
    <col min="67" max="67" width="17.7109375" style="82" customWidth="1"/>
    <col min="68" max="68" width="35.140625" style="78" customWidth="1"/>
    <col min="69" max="16384" width="11.42578125" style="78"/>
  </cols>
  <sheetData>
    <row r="1" spans="1:70" ht="2.25" customHeight="1" thickBot="1"/>
    <row r="2" spans="1:70">
      <c r="B2" s="771"/>
      <c r="C2" s="772"/>
      <c r="D2" s="772"/>
      <c r="E2" s="777" t="s">
        <v>218</v>
      </c>
      <c r="F2" s="777"/>
      <c r="G2" s="777"/>
      <c r="H2" s="110" t="s">
        <v>219</v>
      </c>
    </row>
    <row r="3" spans="1:70">
      <c r="B3" s="773"/>
      <c r="C3" s="774"/>
      <c r="D3" s="774"/>
      <c r="E3" s="778"/>
      <c r="F3" s="778"/>
      <c r="G3" s="778"/>
      <c r="H3" s="101" t="s">
        <v>220</v>
      </c>
    </row>
    <row r="4" spans="1:70">
      <c r="B4" s="773"/>
      <c r="C4" s="774"/>
      <c r="D4" s="774"/>
      <c r="E4" s="778" t="s">
        <v>221</v>
      </c>
      <c r="F4" s="778"/>
      <c r="G4" s="778"/>
      <c r="H4" s="762" t="s">
        <v>222</v>
      </c>
    </row>
    <row r="5" spans="1:70" ht="15.75" thickBot="1">
      <c r="B5" s="775"/>
      <c r="C5" s="776"/>
      <c r="D5" s="776"/>
      <c r="E5" s="779"/>
      <c r="F5" s="779"/>
      <c r="G5" s="779"/>
      <c r="H5" s="763"/>
    </row>
    <row r="6" spans="1:70" ht="15.75" thickBot="1"/>
    <row r="7" spans="1:70" ht="45.75" customHeight="1">
      <c r="A7" s="543"/>
      <c r="B7" s="792" t="s">
        <v>223</v>
      </c>
      <c r="C7" s="767" t="s">
        <v>224</v>
      </c>
      <c r="D7" s="728" t="s">
        <v>225</v>
      </c>
      <c r="E7" s="728" t="s">
        <v>226</v>
      </c>
      <c r="F7" s="728" t="s">
        <v>227</v>
      </c>
      <c r="G7" s="764" t="s">
        <v>228</v>
      </c>
      <c r="H7" s="728" t="s">
        <v>229</v>
      </c>
      <c r="I7" s="728" t="s">
        <v>230</v>
      </c>
      <c r="J7" s="728" t="s">
        <v>231</v>
      </c>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64" t="s">
        <v>232</v>
      </c>
      <c r="AJ7" s="728" t="s">
        <v>233</v>
      </c>
      <c r="AK7" s="728" t="s">
        <v>234</v>
      </c>
      <c r="AL7" s="732"/>
      <c r="AM7" s="728" t="s">
        <v>235</v>
      </c>
      <c r="AN7" s="732"/>
      <c r="AO7" s="728" t="s">
        <v>236</v>
      </c>
      <c r="AP7" s="732"/>
      <c r="AQ7" s="728" t="s">
        <v>237</v>
      </c>
      <c r="AR7" s="732"/>
      <c r="AS7" s="728" t="s">
        <v>238</v>
      </c>
      <c r="AT7" s="732"/>
      <c r="AU7" s="728" t="s">
        <v>239</v>
      </c>
      <c r="AV7" s="732"/>
      <c r="AW7" s="728" t="s">
        <v>240</v>
      </c>
      <c r="AX7" s="732"/>
      <c r="AY7" s="728" t="s">
        <v>241</v>
      </c>
      <c r="AZ7" s="759" t="s">
        <v>429</v>
      </c>
      <c r="BA7" s="759" t="s">
        <v>242</v>
      </c>
      <c r="BB7" s="759" t="s">
        <v>430</v>
      </c>
      <c r="BC7" s="759" t="s">
        <v>243</v>
      </c>
      <c r="BD7" s="759" t="s">
        <v>244</v>
      </c>
      <c r="BE7" s="759" t="s">
        <v>245</v>
      </c>
      <c r="BF7" s="599" t="s">
        <v>246</v>
      </c>
      <c r="BG7" s="600"/>
      <c r="BH7" s="600"/>
      <c r="BI7" s="600"/>
      <c r="BJ7" s="600"/>
      <c r="BK7" s="794"/>
      <c r="BL7" s="599" t="s">
        <v>247</v>
      </c>
      <c r="BM7" s="600"/>
      <c r="BN7" s="600"/>
      <c r="BO7" s="600"/>
      <c r="BP7" s="601"/>
    </row>
    <row r="8" spans="1:70" ht="41.25" customHeight="1">
      <c r="A8" s="543"/>
      <c r="B8" s="792"/>
      <c r="C8" s="768"/>
      <c r="D8" s="729"/>
      <c r="E8" s="729"/>
      <c r="F8" s="729"/>
      <c r="G8" s="765"/>
      <c r="H8" s="729"/>
      <c r="I8" s="729"/>
      <c r="J8" s="730" t="s">
        <v>248</v>
      </c>
      <c r="K8" s="139"/>
      <c r="L8" s="755" t="s">
        <v>431</v>
      </c>
      <c r="M8" s="756"/>
      <c r="N8" s="756"/>
      <c r="O8" s="756"/>
      <c r="P8" s="756"/>
      <c r="Q8" s="756"/>
      <c r="R8" s="756"/>
      <c r="S8" s="756"/>
      <c r="T8" s="756"/>
      <c r="U8" s="756"/>
      <c r="V8" s="756"/>
      <c r="W8" s="756"/>
      <c r="X8" s="756"/>
      <c r="Y8" s="756"/>
      <c r="Z8" s="756"/>
      <c r="AA8" s="756"/>
      <c r="AB8" s="756"/>
      <c r="AC8" s="757"/>
      <c r="AD8" s="139"/>
      <c r="AE8" s="139"/>
      <c r="AF8" s="730" t="s">
        <v>249</v>
      </c>
      <c r="AG8" s="139"/>
      <c r="AH8" s="730" t="s">
        <v>250</v>
      </c>
      <c r="AI8" s="765"/>
      <c r="AJ8" s="729"/>
      <c r="AK8" s="729"/>
      <c r="AL8" s="733"/>
      <c r="AM8" s="729"/>
      <c r="AN8" s="733"/>
      <c r="AO8" s="729"/>
      <c r="AP8" s="733"/>
      <c r="AQ8" s="729"/>
      <c r="AR8" s="733"/>
      <c r="AS8" s="729"/>
      <c r="AT8" s="733"/>
      <c r="AU8" s="729"/>
      <c r="AV8" s="733"/>
      <c r="AW8" s="729"/>
      <c r="AX8" s="733"/>
      <c r="AY8" s="729"/>
      <c r="AZ8" s="760"/>
      <c r="BA8" s="760"/>
      <c r="BB8" s="760"/>
      <c r="BC8" s="760"/>
      <c r="BD8" s="760"/>
      <c r="BE8" s="760"/>
      <c r="BF8" s="602"/>
      <c r="BG8" s="603"/>
      <c r="BH8" s="603"/>
      <c r="BI8" s="603"/>
      <c r="BJ8" s="603"/>
      <c r="BK8" s="795"/>
      <c r="BL8" s="602"/>
      <c r="BM8" s="603"/>
      <c r="BN8" s="603"/>
      <c r="BO8" s="603"/>
      <c r="BP8" s="604"/>
    </row>
    <row r="9" spans="1:70" ht="90" customHeight="1" thickBot="1">
      <c r="A9" s="543"/>
      <c r="B9" s="793"/>
      <c r="C9" s="769"/>
      <c r="D9" s="730"/>
      <c r="E9" s="730"/>
      <c r="F9" s="730"/>
      <c r="G9" s="766"/>
      <c r="H9" s="730"/>
      <c r="I9" s="730"/>
      <c r="J9" s="758"/>
      <c r="K9" s="142" t="s">
        <v>248</v>
      </c>
      <c r="L9" s="83" t="s">
        <v>251</v>
      </c>
      <c r="M9" s="83" t="s">
        <v>252</v>
      </c>
      <c r="N9" s="83" t="s">
        <v>253</v>
      </c>
      <c r="O9" s="83" t="s">
        <v>254</v>
      </c>
      <c r="P9" s="83" t="s">
        <v>255</v>
      </c>
      <c r="Q9" s="83" t="s">
        <v>256</v>
      </c>
      <c r="R9" s="83" t="s">
        <v>257</v>
      </c>
      <c r="S9" s="83" t="s">
        <v>258</v>
      </c>
      <c r="T9" s="83" t="s">
        <v>259</v>
      </c>
      <c r="U9" s="83" t="s">
        <v>260</v>
      </c>
      <c r="V9" s="83" t="s">
        <v>261</v>
      </c>
      <c r="W9" s="83" t="s">
        <v>262</v>
      </c>
      <c r="X9" s="83" t="s">
        <v>263</v>
      </c>
      <c r="Y9" s="83" t="s">
        <v>264</v>
      </c>
      <c r="Z9" s="83" t="s">
        <v>265</v>
      </c>
      <c r="AA9" s="83" t="s">
        <v>266</v>
      </c>
      <c r="AB9" s="83" t="s">
        <v>432</v>
      </c>
      <c r="AC9" s="83" t="s">
        <v>267</v>
      </c>
      <c r="AD9" s="142" t="s">
        <v>268</v>
      </c>
      <c r="AE9" s="142" t="s">
        <v>269</v>
      </c>
      <c r="AF9" s="758"/>
      <c r="AG9" s="142" t="s">
        <v>270</v>
      </c>
      <c r="AH9" s="758"/>
      <c r="AI9" s="766"/>
      <c r="AJ9" s="730"/>
      <c r="AK9" s="731"/>
      <c r="AL9" s="734"/>
      <c r="AM9" s="731"/>
      <c r="AN9" s="734"/>
      <c r="AO9" s="731"/>
      <c r="AP9" s="734"/>
      <c r="AQ9" s="730"/>
      <c r="AR9" s="734"/>
      <c r="AS9" s="730"/>
      <c r="AT9" s="734"/>
      <c r="AU9" s="730"/>
      <c r="AV9" s="734"/>
      <c r="AW9" s="730"/>
      <c r="AX9" s="734"/>
      <c r="AY9" s="730"/>
      <c r="AZ9" s="761"/>
      <c r="BA9" s="761"/>
      <c r="BB9" s="761"/>
      <c r="BC9" s="761"/>
      <c r="BD9" s="761"/>
      <c r="BE9" s="761"/>
      <c r="BF9" s="142" t="s">
        <v>248</v>
      </c>
      <c r="BG9" s="140" t="s">
        <v>248</v>
      </c>
      <c r="BH9" s="142" t="s">
        <v>249</v>
      </c>
      <c r="BI9" s="140" t="s">
        <v>249</v>
      </c>
      <c r="BJ9" s="142" t="s">
        <v>271</v>
      </c>
      <c r="BK9" s="140" t="s">
        <v>250</v>
      </c>
      <c r="BL9" s="140" t="s">
        <v>272</v>
      </c>
      <c r="BM9" s="140" t="s">
        <v>273</v>
      </c>
      <c r="BN9" s="140" t="s">
        <v>4</v>
      </c>
      <c r="BO9" s="140" t="s">
        <v>274</v>
      </c>
      <c r="BP9" s="153" t="s">
        <v>275</v>
      </c>
      <c r="BQ9" s="84"/>
    </row>
    <row r="10" spans="1:70" ht="63.75">
      <c r="A10" s="543"/>
      <c r="B10" s="780">
        <v>1</v>
      </c>
      <c r="C10" s="770" t="s">
        <v>757</v>
      </c>
      <c r="D10" s="784" t="s">
        <v>276</v>
      </c>
      <c r="E10" s="788" t="s">
        <v>277</v>
      </c>
      <c r="F10" s="499" t="s">
        <v>756</v>
      </c>
      <c r="G10" s="526" t="s">
        <v>278</v>
      </c>
      <c r="H10" s="517" t="s">
        <v>279</v>
      </c>
      <c r="I10" s="522" t="s">
        <v>280</v>
      </c>
      <c r="J10" s="522" t="s">
        <v>281</v>
      </c>
      <c r="K10" s="526" t="str">
        <f>MID(J10,1,1)</f>
        <v>2</v>
      </c>
      <c r="L10" s="526" t="s">
        <v>282</v>
      </c>
      <c r="M10" s="526" t="s">
        <v>283</v>
      </c>
      <c r="N10" s="526" t="s">
        <v>283</v>
      </c>
      <c r="O10" s="526" t="s">
        <v>282</v>
      </c>
      <c r="P10" s="526" t="s">
        <v>282</v>
      </c>
      <c r="Q10" s="526" t="s">
        <v>283</v>
      </c>
      <c r="R10" s="526" t="s">
        <v>283</v>
      </c>
      <c r="S10" s="526" t="s">
        <v>283</v>
      </c>
      <c r="T10" s="526" t="s">
        <v>282</v>
      </c>
      <c r="U10" s="526" t="s">
        <v>282</v>
      </c>
      <c r="V10" s="526" t="s">
        <v>282</v>
      </c>
      <c r="W10" s="526" t="s">
        <v>282</v>
      </c>
      <c r="X10" s="526" t="s">
        <v>282</v>
      </c>
      <c r="Y10" s="526" t="s">
        <v>282</v>
      </c>
      <c r="Z10" s="526" t="s">
        <v>282</v>
      </c>
      <c r="AA10" s="526" t="s">
        <v>283</v>
      </c>
      <c r="AB10" s="526" t="s">
        <v>283</v>
      </c>
      <c r="AC10" s="526" t="s">
        <v>282</v>
      </c>
      <c r="AD10" s="526">
        <f>COUNTIF(L10:AC36,"si")</f>
        <v>11</v>
      </c>
      <c r="AE10" s="526">
        <f>VALUE(IF(I10="Corrupción",IF(AD10&lt;=5,5,IF(AND(AD10&gt;5,AD10&lt;=11),10,IF(AD10&gt;11,20,0))),IF(AD10&lt;=4,1,IF(AND(AD10&gt;4,AD10&lt;=8),2,IF(AND(AD10&gt;8,AD10&lt;=12),3,IF(AND(AD10&gt;12,AD10&lt;=15),4,IF(AND(AD10&gt;15,AD10&lt;=18),5)))))))</f>
        <v>10</v>
      </c>
      <c r="AF10" s="536" t="str">
        <f>IF(I10="Corrupción",IF(AE10=5,"Moderado",IF(AE10=10,"Mayor",IF(AE10=20,"Catastrófico",0))),IF(AE10=1,"Insignificante",IF(AE10=2,"Menor",IF(AE10=3,"Moderado",IF(AE10=4,"Mayor",IF(AE10=5,"Catastrófico",0))))))</f>
        <v>Mayor</v>
      </c>
      <c r="AG10" s="426">
        <f>IF(I10="Corrupción",K10*AE10,VALUE(CONCATENATE(K10,AE10)))</f>
        <v>20</v>
      </c>
      <c r="AH10" s="426" t="str">
        <f>IF(I10="Corrupción",VLOOKUP(AG10,[1]Hoja2!$D$53:$E$67,2,0),VLOOKUP(AG10,[1]Hoja2!$D$25:$E$49,2,0))</f>
        <v>20-Moderada</v>
      </c>
      <c r="AI10" s="529" t="s">
        <v>284</v>
      </c>
      <c r="AJ10" s="526" t="s">
        <v>285</v>
      </c>
      <c r="AK10" s="526" t="s">
        <v>283</v>
      </c>
      <c r="AL10" s="526">
        <f>IF(AK10="si",15,0)</f>
        <v>0</v>
      </c>
      <c r="AM10" s="526" t="s">
        <v>282</v>
      </c>
      <c r="AN10" s="526">
        <f>IF(AM10="si",5,0)</f>
        <v>5</v>
      </c>
      <c r="AO10" s="526" t="s">
        <v>283</v>
      </c>
      <c r="AP10" s="526">
        <f>IF(AO10="si",15,0)</f>
        <v>0</v>
      </c>
      <c r="AQ10" s="526" t="s">
        <v>282</v>
      </c>
      <c r="AR10" s="526">
        <f>IF(AQ10="si",10,0)</f>
        <v>10</v>
      </c>
      <c r="AS10" s="526" t="s">
        <v>283</v>
      </c>
      <c r="AT10" s="526">
        <f>IF(AS10="si",15,0)</f>
        <v>0</v>
      </c>
      <c r="AU10" s="526" t="s">
        <v>282</v>
      </c>
      <c r="AV10" s="526">
        <f>IF(AU10="si",10,0)</f>
        <v>10</v>
      </c>
      <c r="AW10" s="526" t="s">
        <v>283</v>
      </c>
      <c r="AX10" s="435">
        <f>IF(AW10="si",30,0)</f>
        <v>0</v>
      </c>
      <c r="AY10" s="426">
        <f>AL10+AN10+AP10+AR10+AT10+AV10+AX10</f>
        <v>25</v>
      </c>
      <c r="AZ10" s="426">
        <f>IFERROR(AVERAGEIF(AJ10:AJ36,"Detectivo",AY10:AY36),0)</f>
        <v>0</v>
      </c>
      <c r="BA10" s="426">
        <f>IFERROR(AVERAGEIF(AJ10:AJ36,"Preventivo",AY10:AY36),0)</f>
        <v>57.222222222222221</v>
      </c>
      <c r="BB10" s="426">
        <f>MAX(AZ10,BA10)</f>
        <v>57.222222222222221</v>
      </c>
      <c r="BC10" s="431">
        <f>IF(BB10&lt;=50,0,IF(AND(BB10&gt;50,BB10&lt;=75),1,IF(AND(BB10&gt;=76,BB10&lt;=100),2,2)))</f>
        <v>1</v>
      </c>
      <c r="BD10" s="426">
        <f>IFERROR(AVERAGEIF(AJ10:AJ36,"correctivo",AY10:AY36),0)</f>
        <v>0</v>
      </c>
      <c r="BE10" s="431">
        <f>IF(BD10&lt;=50,0,IF(AND(BD10&gt;50,BD10&lt;=75),1,IF(AND(BD10&gt;=76,BD10&lt;=100),2,2)))</f>
        <v>0</v>
      </c>
      <c r="BF10" s="426">
        <f>IF(K10-BC10&lt;1,1,K10-BC10)</f>
        <v>1</v>
      </c>
      <c r="BG10" s="807" t="str">
        <f>IF(BF10=1,[1]Hoja2!$H$3,IF(BF10=2,[1]Hoja2!$H$4,IF(BF10=3,[1]Hoja2!$H$5,IF(BF10=4,[1]Hoja2!$H$6,IF(BF10=5,[1]Hoja2!$H$7,0)))))</f>
        <v>1-Raro</v>
      </c>
      <c r="BH10" s="536">
        <f>IF(I10="Corrupción",IF(AND(AE10=20,BE10=0),20,IF(AND(AE10=20,BE10=1),10,IF(AND(AE10=20,BE10=2),5,IF(AND(AE10=10,BE10=0),10,IF(AND(AE10=10,BE10=1),5,IF(AND(AE10=10,BE10=2),5,IF(AND(AE10=5,BE10=0),5,IF(AND(AE10=5,BE10=1),5,IF(AND(AE10=5,BE10=2),5))))))))),IF(AE10-BE10&lt;1,1,AE10-BE10))</f>
        <v>10</v>
      </c>
      <c r="BI10" s="807" t="str">
        <f>IF(I10="Corrupción",IF(BH10=5,[1]Hoja2!$C$53,IF(BH10=10,[1]Hoja2!$C$54,IF(BH10=20,[1]Hoja2!$C$55,))),IF(BH10=1,[1]Hoja2!$N$3,IF(BH10=2,[1]Hoja2!$N$4,IF(BH10=3,[1]Hoja2!$N$5,IF(BH10=4,[1]Hoja2!$N$6,IF(BH10=5,[1]Hoja2!$N$7,0))))))</f>
        <v>10-Mayor</v>
      </c>
      <c r="BJ10" s="426">
        <f>VALUE(IF(I10="Corrupción",BF10*BH10,(CONCATENATE(BF10,BH10))))</f>
        <v>10</v>
      </c>
      <c r="BK10" s="431" t="str">
        <f>IF(I10="Corrupción",VLOOKUP(BJ10,[1]Hoja2!$D$53:$E$67,2,0),VLOOKUP(BJ10,[1]Hoja2!$D$25:$E$49,2,0))</f>
        <v>10-Baja</v>
      </c>
      <c r="BL10" s="499" t="s">
        <v>755</v>
      </c>
      <c r="BM10" s="404" t="s">
        <v>754</v>
      </c>
      <c r="BN10" s="529" t="s">
        <v>436</v>
      </c>
      <c r="BO10" s="403" t="s">
        <v>753</v>
      </c>
      <c r="BP10" s="402" t="s">
        <v>752</v>
      </c>
      <c r="BR10" s="78" t="s">
        <v>286</v>
      </c>
    </row>
    <row r="11" spans="1:70" ht="51">
      <c r="A11" s="543"/>
      <c r="B11" s="781"/>
      <c r="C11" s="534"/>
      <c r="D11" s="785"/>
      <c r="E11" s="789"/>
      <c r="F11" s="502"/>
      <c r="G11" s="527"/>
      <c r="H11" s="518"/>
      <c r="I11" s="523"/>
      <c r="J11" s="523"/>
      <c r="K11" s="527"/>
      <c r="L11" s="527"/>
      <c r="M11" s="527"/>
      <c r="N11" s="527"/>
      <c r="O11" s="527"/>
      <c r="P11" s="527"/>
      <c r="Q11" s="527"/>
      <c r="R11" s="527"/>
      <c r="S11" s="527"/>
      <c r="T11" s="527"/>
      <c r="U11" s="527"/>
      <c r="V11" s="527"/>
      <c r="W11" s="527"/>
      <c r="X11" s="527"/>
      <c r="Y11" s="527"/>
      <c r="Z11" s="527"/>
      <c r="AA11" s="527"/>
      <c r="AB11" s="527"/>
      <c r="AC11" s="527"/>
      <c r="AD11" s="527"/>
      <c r="AE11" s="527"/>
      <c r="AF11" s="532"/>
      <c r="AG11" s="427"/>
      <c r="AH11" s="427"/>
      <c r="AI11" s="511"/>
      <c r="AJ11" s="527"/>
      <c r="AK11" s="527"/>
      <c r="AL11" s="527"/>
      <c r="AM11" s="527"/>
      <c r="AN11" s="527"/>
      <c r="AO11" s="527"/>
      <c r="AP11" s="527"/>
      <c r="AQ11" s="527"/>
      <c r="AR11" s="527"/>
      <c r="AS11" s="527"/>
      <c r="AT11" s="527"/>
      <c r="AU11" s="527"/>
      <c r="AV11" s="527"/>
      <c r="AW11" s="527"/>
      <c r="AX11" s="509"/>
      <c r="AY11" s="427"/>
      <c r="AZ11" s="427"/>
      <c r="BA11" s="427"/>
      <c r="BB11" s="427"/>
      <c r="BC11" s="432"/>
      <c r="BD11" s="427"/>
      <c r="BE11" s="432"/>
      <c r="BF11" s="427"/>
      <c r="BG11" s="533"/>
      <c r="BH11" s="532"/>
      <c r="BI11" s="533"/>
      <c r="BJ11" s="427"/>
      <c r="BK11" s="432"/>
      <c r="BL11" s="500"/>
      <c r="BM11" s="396" t="s">
        <v>751</v>
      </c>
      <c r="BN11" s="512"/>
      <c r="BO11" s="394" t="s">
        <v>750</v>
      </c>
      <c r="BP11" s="393" t="s">
        <v>749</v>
      </c>
    </row>
    <row r="12" spans="1:70" ht="25.5" customHeight="1">
      <c r="A12" s="543"/>
      <c r="B12" s="781"/>
      <c r="C12" s="534"/>
      <c r="D12" s="785"/>
      <c r="E12" s="789"/>
      <c r="F12" s="502"/>
      <c r="G12" s="527"/>
      <c r="H12" s="518"/>
      <c r="I12" s="523"/>
      <c r="J12" s="523"/>
      <c r="K12" s="527"/>
      <c r="L12" s="527"/>
      <c r="M12" s="527"/>
      <c r="N12" s="527"/>
      <c r="O12" s="527"/>
      <c r="P12" s="527"/>
      <c r="Q12" s="527"/>
      <c r="R12" s="527"/>
      <c r="S12" s="527"/>
      <c r="T12" s="527"/>
      <c r="U12" s="527"/>
      <c r="V12" s="527"/>
      <c r="W12" s="527"/>
      <c r="X12" s="527"/>
      <c r="Y12" s="527"/>
      <c r="Z12" s="527"/>
      <c r="AA12" s="527"/>
      <c r="AB12" s="527"/>
      <c r="AC12" s="527"/>
      <c r="AD12" s="527"/>
      <c r="AE12" s="527"/>
      <c r="AF12" s="532"/>
      <c r="AG12" s="427"/>
      <c r="AH12" s="427"/>
      <c r="AI12" s="511"/>
      <c r="AJ12" s="527"/>
      <c r="AK12" s="527"/>
      <c r="AL12" s="527"/>
      <c r="AM12" s="527"/>
      <c r="AN12" s="527"/>
      <c r="AO12" s="527"/>
      <c r="AP12" s="527"/>
      <c r="AQ12" s="527"/>
      <c r="AR12" s="527"/>
      <c r="AS12" s="527"/>
      <c r="AT12" s="527"/>
      <c r="AU12" s="527"/>
      <c r="AV12" s="527"/>
      <c r="AW12" s="527"/>
      <c r="AX12" s="509"/>
      <c r="AY12" s="427"/>
      <c r="AZ12" s="427"/>
      <c r="BA12" s="427"/>
      <c r="BB12" s="427"/>
      <c r="BC12" s="432"/>
      <c r="BD12" s="427"/>
      <c r="BE12" s="432"/>
      <c r="BF12" s="427"/>
      <c r="BG12" s="533"/>
      <c r="BH12" s="532"/>
      <c r="BI12" s="533"/>
      <c r="BJ12" s="427"/>
      <c r="BK12" s="432"/>
      <c r="BL12" s="501" t="s">
        <v>748</v>
      </c>
      <c r="BM12" s="396" t="s">
        <v>747</v>
      </c>
      <c r="BN12" s="397" t="s">
        <v>746</v>
      </c>
      <c r="BO12" s="394" t="s">
        <v>745</v>
      </c>
      <c r="BP12" s="393" t="s">
        <v>744</v>
      </c>
    </row>
    <row r="13" spans="1:70" ht="38.25">
      <c r="A13" s="543"/>
      <c r="B13" s="781"/>
      <c r="C13" s="534"/>
      <c r="D13" s="785"/>
      <c r="E13" s="789"/>
      <c r="F13" s="502"/>
      <c r="G13" s="527"/>
      <c r="H13" s="518"/>
      <c r="I13" s="523"/>
      <c r="J13" s="523"/>
      <c r="K13" s="527"/>
      <c r="L13" s="527"/>
      <c r="M13" s="527"/>
      <c r="N13" s="527"/>
      <c r="O13" s="527"/>
      <c r="P13" s="527"/>
      <c r="Q13" s="527"/>
      <c r="R13" s="527"/>
      <c r="S13" s="527"/>
      <c r="T13" s="527"/>
      <c r="U13" s="527"/>
      <c r="V13" s="527"/>
      <c r="W13" s="527"/>
      <c r="X13" s="527"/>
      <c r="Y13" s="527"/>
      <c r="Z13" s="527"/>
      <c r="AA13" s="527"/>
      <c r="AB13" s="527"/>
      <c r="AC13" s="527"/>
      <c r="AD13" s="527"/>
      <c r="AE13" s="527"/>
      <c r="AF13" s="532"/>
      <c r="AG13" s="427"/>
      <c r="AH13" s="427"/>
      <c r="AI13" s="511"/>
      <c r="AJ13" s="527"/>
      <c r="AK13" s="527"/>
      <c r="AL13" s="527"/>
      <c r="AM13" s="527"/>
      <c r="AN13" s="527"/>
      <c r="AO13" s="527"/>
      <c r="AP13" s="527"/>
      <c r="AQ13" s="527"/>
      <c r="AR13" s="527"/>
      <c r="AS13" s="527"/>
      <c r="AT13" s="527"/>
      <c r="AU13" s="527"/>
      <c r="AV13" s="527"/>
      <c r="AW13" s="527"/>
      <c r="AX13" s="509"/>
      <c r="AY13" s="427"/>
      <c r="AZ13" s="427"/>
      <c r="BA13" s="427"/>
      <c r="BB13" s="427"/>
      <c r="BC13" s="432"/>
      <c r="BD13" s="427"/>
      <c r="BE13" s="432"/>
      <c r="BF13" s="427"/>
      <c r="BG13" s="533"/>
      <c r="BH13" s="532"/>
      <c r="BI13" s="533"/>
      <c r="BJ13" s="427"/>
      <c r="BK13" s="432"/>
      <c r="BL13" s="502"/>
      <c r="BM13" s="396" t="s">
        <v>743</v>
      </c>
      <c r="BN13" s="394" t="s">
        <v>742</v>
      </c>
      <c r="BO13" s="394" t="s">
        <v>741</v>
      </c>
      <c r="BP13" s="393" t="s">
        <v>740</v>
      </c>
    </row>
    <row r="14" spans="1:70" ht="25.5">
      <c r="A14" s="543"/>
      <c r="B14" s="781"/>
      <c r="C14" s="534"/>
      <c r="D14" s="785"/>
      <c r="E14" s="789"/>
      <c r="F14" s="502"/>
      <c r="G14" s="527"/>
      <c r="H14" s="518"/>
      <c r="I14" s="523"/>
      <c r="J14" s="523"/>
      <c r="K14" s="527"/>
      <c r="L14" s="527"/>
      <c r="M14" s="527"/>
      <c r="N14" s="527"/>
      <c r="O14" s="527"/>
      <c r="P14" s="527"/>
      <c r="Q14" s="527"/>
      <c r="R14" s="527"/>
      <c r="S14" s="527"/>
      <c r="T14" s="527"/>
      <c r="U14" s="527"/>
      <c r="V14" s="527"/>
      <c r="W14" s="527"/>
      <c r="X14" s="527"/>
      <c r="Y14" s="527"/>
      <c r="Z14" s="527"/>
      <c r="AA14" s="527"/>
      <c r="AB14" s="527"/>
      <c r="AC14" s="527"/>
      <c r="AD14" s="527"/>
      <c r="AE14" s="527"/>
      <c r="AF14" s="532"/>
      <c r="AG14" s="427"/>
      <c r="AH14" s="427"/>
      <c r="AI14" s="511"/>
      <c r="AJ14" s="527"/>
      <c r="AK14" s="527"/>
      <c r="AL14" s="527"/>
      <c r="AM14" s="527"/>
      <c r="AN14" s="527"/>
      <c r="AO14" s="527"/>
      <c r="AP14" s="527"/>
      <c r="AQ14" s="527"/>
      <c r="AR14" s="527"/>
      <c r="AS14" s="527"/>
      <c r="AT14" s="527"/>
      <c r="AU14" s="527"/>
      <c r="AV14" s="527"/>
      <c r="AW14" s="527"/>
      <c r="AX14" s="509"/>
      <c r="AY14" s="427"/>
      <c r="AZ14" s="427"/>
      <c r="BA14" s="427"/>
      <c r="BB14" s="427"/>
      <c r="BC14" s="432"/>
      <c r="BD14" s="427"/>
      <c r="BE14" s="432"/>
      <c r="BF14" s="427"/>
      <c r="BG14" s="533"/>
      <c r="BH14" s="532"/>
      <c r="BI14" s="533"/>
      <c r="BJ14" s="427"/>
      <c r="BK14" s="432"/>
      <c r="BL14" s="500"/>
      <c r="BM14" s="398" t="s">
        <v>739</v>
      </c>
      <c r="BN14" s="394" t="s">
        <v>738</v>
      </c>
      <c r="BO14" s="394" t="s">
        <v>737</v>
      </c>
      <c r="BP14" s="393" t="s">
        <v>736</v>
      </c>
    </row>
    <row r="15" spans="1:70" ht="63.75">
      <c r="A15" s="543"/>
      <c r="B15" s="781"/>
      <c r="C15" s="514"/>
      <c r="D15" s="785"/>
      <c r="E15" s="789"/>
      <c r="F15" s="500"/>
      <c r="G15" s="523"/>
      <c r="H15" s="518"/>
      <c r="I15" s="523"/>
      <c r="J15" s="523"/>
      <c r="K15" s="527"/>
      <c r="L15" s="527"/>
      <c r="M15" s="527"/>
      <c r="N15" s="527"/>
      <c r="O15" s="527"/>
      <c r="P15" s="527"/>
      <c r="Q15" s="527"/>
      <c r="R15" s="527"/>
      <c r="S15" s="527"/>
      <c r="T15" s="527"/>
      <c r="U15" s="527"/>
      <c r="V15" s="527"/>
      <c r="W15" s="527"/>
      <c r="X15" s="527"/>
      <c r="Y15" s="527"/>
      <c r="Z15" s="527"/>
      <c r="AA15" s="527"/>
      <c r="AB15" s="527"/>
      <c r="AC15" s="527"/>
      <c r="AD15" s="527"/>
      <c r="AE15" s="527"/>
      <c r="AF15" s="532"/>
      <c r="AG15" s="427"/>
      <c r="AH15" s="427"/>
      <c r="AI15" s="512"/>
      <c r="AJ15" s="523"/>
      <c r="AK15" s="523"/>
      <c r="AL15" s="523"/>
      <c r="AM15" s="523"/>
      <c r="AN15" s="523"/>
      <c r="AO15" s="523"/>
      <c r="AP15" s="523"/>
      <c r="AQ15" s="523"/>
      <c r="AR15" s="523"/>
      <c r="AS15" s="523"/>
      <c r="AT15" s="523"/>
      <c r="AU15" s="523"/>
      <c r="AV15" s="523"/>
      <c r="AW15" s="523"/>
      <c r="AX15" s="436"/>
      <c r="AY15" s="432"/>
      <c r="AZ15" s="427"/>
      <c r="BA15" s="427"/>
      <c r="BB15" s="427"/>
      <c r="BC15" s="432"/>
      <c r="BD15" s="427"/>
      <c r="BE15" s="432"/>
      <c r="BF15" s="432"/>
      <c r="BG15" s="533"/>
      <c r="BH15" s="533"/>
      <c r="BI15" s="533"/>
      <c r="BJ15" s="432"/>
      <c r="BK15" s="432"/>
      <c r="BL15" s="395" t="s">
        <v>735</v>
      </c>
      <c r="BM15" s="395" t="s">
        <v>734</v>
      </c>
      <c r="BN15" s="394" t="s">
        <v>733</v>
      </c>
      <c r="BO15" s="394" t="s">
        <v>732</v>
      </c>
      <c r="BP15" s="393" t="s">
        <v>731</v>
      </c>
    </row>
    <row r="16" spans="1:70" ht="51">
      <c r="A16" s="543"/>
      <c r="B16" s="781"/>
      <c r="C16" s="513" t="s">
        <v>730</v>
      </c>
      <c r="D16" s="785"/>
      <c r="E16" s="789"/>
      <c r="F16" s="496" t="s">
        <v>287</v>
      </c>
      <c r="G16" s="515" t="s">
        <v>288</v>
      </c>
      <c r="H16" s="519"/>
      <c r="I16" s="523"/>
      <c r="J16" s="523"/>
      <c r="K16" s="527"/>
      <c r="L16" s="527"/>
      <c r="M16" s="527"/>
      <c r="N16" s="527"/>
      <c r="O16" s="527"/>
      <c r="P16" s="527"/>
      <c r="Q16" s="527"/>
      <c r="R16" s="527"/>
      <c r="S16" s="527"/>
      <c r="T16" s="527"/>
      <c r="U16" s="527"/>
      <c r="V16" s="527"/>
      <c r="W16" s="527"/>
      <c r="X16" s="527"/>
      <c r="Y16" s="527"/>
      <c r="Z16" s="527"/>
      <c r="AA16" s="527"/>
      <c r="AB16" s="527"/>
      <c r="AC16" s="527"/>
      <c r="AD16" s="527"/>
      <c r="AE16" s="527"/>
      <c r="AF16" s="532"/>
      <c r="AG16" s="427"/>
      <c r="AH16" s="427"/>
      <c r="AI16" s="501" t="s">
        <v>289</v>
      </c>
      <c r="AJ16" s="515" t="s">
        <v>285</v>
      </c>
      <c r="AK16" s="530" t="s">
        <v>282</v>
      </c>
      <c r="AL16" s="530">
        <f>IF(AK16="si",15,0)</f>
        <v>15</v>
      </c>
      <c r="AM16" s="530" t="s">
        <v>282</v>
      </c>
      <c r="AN16" s="530">
        <f>IF(AM16="si",5,0)</f>
        <v>5</v>
      </c>
      <c r="AO16" s="530" t="s">
        <v>283</v>
      </c>
      <c r="AP16" s="530">
        <f>IF(AO16="si",15,0)</f>
        <v>0</v>
      </c>
      <c r="AQ16" s="530" t="s">
        <v>282</v>
      </c>
      <c r="AR16" s="530">
        <f>IF(AQ16="si",10,0)</f>
        <v>10</v>
      </c>
      <c r="AS16" s="530" t="s">
        <v>282</v>
      </c>
      <c r="AT16" s="530">
        <f>IF(AS16="si",15,0)</f>
        <v>15</v>
      </c>
      <c r="AU16" s="530" t="s">
        <v>282</v>
      </c>
      <c r="AV16" s="530">
        <f>IF(AU16="si",10,0)</f>
        <v>10</v>
      </c>
      <c r="AW16" s="530" t="s">
        <v>282</v>
      </c>
      <c r="AX16" s="492">
        <f>IF(AW16="si",30,0)</f>
        <v>30</v>
      </c>
      <c r="AY16" s="465">
        <f>AL16+AN16+AP16+AR16+AT16+AV16+AX16</f>
        <v>85</v>
      </c>
      <c r="AZ16" s="427"/>
      <c r="BA16" s="427"/>
      <c r="BB16" s="427"/>
      <c r="BC16" s="433"/>
      <c r="BD16" s="427"/>
      <c r="BE16" s="433"/>
      <c r="BF16" s="465">
        <f>IF(K16-BC16&lt;1,1,K16-BC16)</f>
        <v>1</v>
      </c>
      <c r="BG16" s="808"/>
      <c r="BH16" s="531">
        <f>IF(AE16-BE16&lt;1,1,AE16-BE16)</f>
        <v>1</v>
      </c>
      <c r="BI16" s="808"/>
      <c r="BJ16" s="465">
        <f>VALUE(IF(I16="Corrupción",BF16*BH16,(CONCATENATE(BF16,BH16))))</f>
        <v>11</v>
      </c>
      <c r="BK16" s="433"/>
      <c r="BL16" s="501" t="s">
        <v>729</v>
      </c>
      <c r="BM16" s="396" t="s">
        <v>728</v>
      </c>
      <c r="BN16" s="510" t="s">
        <v>727</v>
      </c>
      <c r="BO16" s="379" t="s">
        <v>726</v>
      </c>
      <c r="BP16" s="387" t="s">
        <v>725</v>
      </c>
    </row>
    <row r="17" spans="1:68" ht="25.5">
      <c r="A17" s="543"/>
      <c r="B17" s="781"/>
      <c r="C17" s="534"/>
      <c r="D17" s="785"/>
      <c r="E17" s="789"/>
      <c r="F17" s="497"/>
      <c r="G17" s="535"/>
      <c r="H17" s="519"/>
      <c r="I17" s="523"/>
      <c r="J17" s="523"/>
      <c r="K17" s="527"/>
      <c r="L17" s="527"/>
      <c r="M17" s="527"/>
      <c r="N17" s="527"/>
      <c r="O17" s="527"/>
      <c r="P17" s="527"/>
      <c r="Q17" s="527"/>
      <c r="R17" s="527"/>
      <c r="S17" s="527"/>
      <c r="T17" s="527"/>
      <c r="U17" s="527"/>
      <c r="V17" s="527"/>
      <c r="W17" s="527"/>
      <c r="X17" s="527"/>
      <c r="Y17" s="527"/>
      <c r="Z17" s="527"/>
      <c r="AA17" s="527"/>
      <c r="AB17" s="527"/>
      <c r="AC17" s="527"/>
      <c r="AD17" s="527"/>
      <c r="AE17" s="527"/>
      <c r="AF17" s="532"/>
      <c r="AG17" s="427"/>
      <c r="AH17" s="427"/>
      <c r="AI17" s="502"/>
      <c r="AJ17" s="535"/>
      <c r="AK17" s="527"/>
      <c r="AL17" s="527"/>
      <c r="AM17" s="527"/>
      <c r="AN17" s="527"/>
      <c r="AO17" s="527"/>
      <c r="AP17" s="527"/>
      <c r="AQ17" s="527"/>
      <c r="AR17" s="527"/>
      <c r="AS17" s="527"/>
      <c r="AT17" s="527"/>
      <c r="AU17" s="527"/>
      <c r="AV17" s="527"/>
      <c r="AW17" s="527"/>
      <c r="AX17" s="509"/>
      <c r="AY17" s="427"/>
      <c r="AZ17" s="427"/>
      <c r="BA17" s="427"/>
      <c r="BB17" s="427"/>
      <c r="BC17" s="433"/>
      <c r="BD17" s="427"/>
      <c r="BE17" s="433"/>
      <c r="BF17" s="427"/>
      <c r="BG17" s="808"/>
      <c r="BH17" s="532"/>
      <c r="BI17" s="808"/>
      <c r="BJ17" s="427"/>
      <c r="BK17" s="433"/>
      <c r="BL17" s="502"/>
      <c r="BM17" s="396" t="s">
        <v>724</v>
      </c>
      <c r="BN17" s="511"/>
      <c r="BO17" s="379" t="s">
        <v>723</v>
      </c>
      <c r="BP17" s="387" t="s">
        <v>722</v>
      </c>
    </row>
    <row r="18" spans="1:68" ht="38.25">
      <c r="A18" s="543"/>
      <c r="B18" s="781"/>
      <c r="C18" s="514"/>
      <c r="D18" s="785"/>
      <c r="E18" s="789"/>
      <c r="F18" s="498"/>
      <c r="G18" s="516"/>
      <c r="H18" s="519"/>
      <c r="I18" s="523"/>
      <c r="J18" s="523"/>
      <c r="K18" s="527"/>
      <c r="L18" s="527"/>
      <c r="M18" s="527"/>
      <c r="N18" s="527"/>
      <c r="O18" s="527"/>
      <c r="P18" s="527"/>
      <c r="Q18" s="527"/>
      <c r="R18" s="527"/>
      <c r="S18" s="527"/>
      <c r="T18" s="527"/>
      <c r="U18" s="527"/>
      <c r="V18" s="527"/>
      <c r="W18" s="527"/>
      <c r="X18" s="527"/>
      <c r="Y18" s="527"/>
      <c r="Z18" s="527"/>
      <c r="AA18" s="527"/>
      <c r="AB18" s="527"/>
      <c r="AC18" s="527"/>
      <c r="AD18" s="527"/>
      <c r="AE18" s="527"/>
      <c r="AF18" s="532"/>
      <c r="AG18" s="427"/>
      <c r="AH18" s="427"/>
      <c r="AI18" s="500"/>
      <c r="AJ18" s="516"/>
      <c r="AK18" s="523"/>
      <c r="AL18" s="523"/>
      <c r="AM18" s="523"/>
      <c r="AN18" s="523"/>
      <c r="AO18" s="523"/>
      <c r="AP18" s="523"/>
      <c r="AQ18" s="523"/>
      <c r="AR18" s="523"/>
      <c r="AS18" s="523"/>
      <c r="AT18" s="523"/>
      <c r="AU18" s="523"/>
      <c r="AV18" s="523"/>
      <c r="AW18" s="523"/>
      <c r="AX18" s="436"/>
      <c r="AY18" s="432"/>
      <c r="AZ18" s="427"/>
      <c r="BA18" s="427"/>
      <c r="BB18" s="427"/>
      <c r="BC18" s="433"/>
      <c r="BD18" s="427"/>
      <c r="BE18" s="433"/>
      <c r="BF18" s="432"/>
      <c r="BG18" s="808"/>
      <c r="BH18" s="533"/>
      <c r="BI18" s="808"/>
      <c r="BJ18" s="432"/>
      <c r="BK18" s="433"/>
      <c r="BL18" s="500"/>
      <c r="BM18" s="396" t="s">
        <v>721</v>
      </c>
      <c r="BN18" s="512"/>
      <c r="BO18" s="379" t="s">
        <v>720</v>
      </c>
      <c r="BP18" s="387" t="s">
        <v>719</v>
      </c>
    </row>
    <row r="19" spans="1:68" ht="54" customHeight="1">
      <c r="A19" s="543"/>
      <c r="B19" s="781"/>
      <c r="C19" s="513" t="s">
        <v>718</v>
      </c>
      <c r="D19" s="785"/>
      <c r="E19" s="789"/>
      <c r="F19" s="501" t="s">
        <v>434</v>
      </c>
      <c r="G19" s="515" t="s">
        <v>288</v>
      </c>
      <c r="H19" s="519"/>
      <c r="I19" s="523"/>
      <c r="J19" s="523"/>
      <c r="K19" s="527"/>
      <c r="L19" s="527"/>
      <c r="M19" s="527"/>
      <c r="N19" s="527"/>
      <c r="O19" s="527"/>
      <c r="P19" s="527"/>
      <c r="Q19" s="527"/>
      <c r="R19" s="527"/>
      <c r="S19" s="527"/>
      <c r="T19" s="527"/>
      <c r="U19" s="527"/>
      <c r="V19" s="527"/>
      <c r="W19" s="527"/>
      <c r="X19" s="527"/>
      <c r="Y19" s="527"/>
      <c r="Z19" s="527"/>
      <c r="AA19" s="527"/>
      <c r="AB19" s="527"/>
      <c r="AC19" s="527"/>
      <c r="AD19" s="527"/>
      <c r="AE19" s="527"/>
      <c r="AF19" s="532"/>
      <c r="AG19" s="427"/>
      <c r="AH19" s="427"/>
      <c r="AI19" s="398" t="s">
        <v>717</v>
      </c>
      <c r="AJ19" s="383" t="s">
        <v>285</v>
      </c>
      <c r="AK19" s="382" t="s">
        <v>282</v>
      </c>
      <c r="AL19" s="382">
        <f>IF(AK19="si",15,0)</f>
        <v>15</v>
      </c>
      <c r="AM19" s="382" t="s">
        <v>282</v>
      </c>
      <c r="AN19" s="382">
        <f>IF(AM19="si",5,0)</f>
        <v>5</v>
      </c>
      <c r="AO19" s="382" t="s">
        <v>283</v>
      </c>
      <c r="AP19" s="382">
        <f>IF(AO19="si",15,0)</f>
        <v>0</v>
      </c>
      <c r="AQ19" s="382" t="s">
        <v>282</v>
      </c>
      <c r="AR19" s="382">
        <f>IF(AQ19="si",10,0)</f>
        <v>10</v>
      </c>
      <c r="AS19" s="382" t="s">
        <v>282</v>
      </c>
      <c r="AT19" s="382">
        <f>IF(AS19="si",15,0)</f>
        <v>15</v>
      </c>
      <c r="AU19" s="382" t="s">
        <v>282</v>
      </c>
      <c r="AV19" s="382">
        <f>IF(AU19="si",10,0)</f>
        <v>10</v>
      </c>
      <c r="AW19" s="382" t="s">
        <v>282</v>
      </c>
      <c r="AX19" s="147">
        <f>IF(AW19="si",30,0)</f>
        <v>30</v>
      </c>
      <c r="AY19" s="182">
        <f>AL19+AN19+AP19+AR19+AT19+AV19+AX19</f>
        <v>85</v>
      </c>
      <c r="AZ19" s="427"/>
      <c r="BA19" s="427"/>
      <c r="BB19" s="427"/>
      <c r="BC19" s="433"/>
      <c r="BD19" s="427"/>
      <c r="BE19" s="433"/>
      <c r="BF19" s="182">
        <f>IF(K19-BC19&lt;1,1,K19-BC19)</f>
        <v>1</v>
      </c>
      <c r="BG19" s="808"/>
      <c r="BH19" s="373">
        <f>IF(AE19-BE19&lt;1,1,AE19-BE19)</f>
        <v>1</v>
      </c>
      <c r="BI19" s="808"/>
      <c r="BJ19" s="182">
        <f>VALUE(IF(I19="Corrupción",BF19*BH19,(CONCATENATE(BF19,BH19))))</f>
        <v>11</v>
      </c>
      <c r="BK19" s="433"/>
      <c r="BL19" s="395" t="s">
        <v>716</v>
      </c>
      <c r="BM19" s="398" t="s">
        <v>715</v>
      </c>
      <c r="BN19" s="379" t="s">
        <v>714</v>
      </c>
      <c r="BO19" s="379" t="s">
        <v>713</v>
      </c>
      <c r="BP19" s="387" t="s">
        <v>712</v>
      </c>
    </row>
    <row r="20" spans="1:68" ht="60.75" customHeight="1">
      <c r="A20" s="543"/>
      <c r="B20" s="781"/>
      <c r="C20" s="514"/>
      <c r="D20" s="785"/>
      <c r="E20" s="789"/>
      <c r="F20" s="500"/>
      <c r="G20" s="516"/>
      <c r="H20" s="519"/>
      <c r="I20" s="523"/>
      <c r="J20" s="523"/>
      <c r="K20" s="527"/>
      <c r="L20" s="527"/>
      <c r="M20" s="527"/>
      <c r="N20" s="527"/>
      <c r="O20" s="527"/>
      <c r="P20" s="527"/>
      <c r="Q20" s="527"/>
      <c r="R20" s="527"/>
      <c r="S20" s="527"/>
      <c r="T20" s="527"/>
      <c r="U20" s="527"/>
      <c r="V20" s="527"/>
      <c r="W20" s="527"/>
      <c r="X20" s="527"/>
      <c r="Y20" s="527"/>
      <c r="Z20" s="527"/>
      <c r="AA20" s="527"/>
      <c r="AB20" s="527"/>
      <c r="AC20" s="527"/>
      <c r="AD20" s="527"/>
      <c r="AE20" s="527"/>
      <c r="AF20" s="532"/>
      <c r="AG20" s="427"/>
      <c r="AH20" s="427"/>
      <c r="AI20" s="398" t="s">
        <v>294</v>
      </c>
      <c r="AJ20" s="401" t="s">
        <v>285</v>
      </c>
      <c r="AK20" s="400" t="s">
        <v>282</v>
      </c>
      <c r="AL20" s="382">
        <f>IF(AK20="si",15,0)</f>
        <v>15</v>
      </c>
      <c r="AM20" s="400" t="s">
        <v>282</v>
      </c>
      <c r="AN20" s="382">
        <f>IF(AM20="si",5,0)</f>
        <v>5</v>
      </c>
      <c r="AO20" s="400" t="s">
        <v>283</v>
      </c>
      <c r="AP20" s="382">
        <f>IF(AO20="si",15,0)</f>
        <v>0</v>
      </c>
      <c r="AQ20" s="400" t="s">
        <v>282</v>
      </c>
      <c r="AR20" s="382">
        <f>IF(AQ20="si",10,0)</f>
        <v>10</v>
      </c>
      <c r="AS20" s="400" t="s">
        <v>282</v>
      </c>
      <c r="AT20" s="382">
        <f>IF(AS20="si",15,0)</f>
        <v>15</v>
      </c>
      <c r="AU20" s="382" t="s">
        <v>282</v>
      </c>
      <c r="AV20" s="382">
        <f>IF(AU20="si",10,0)</f>
        <v>10</v>
      </c>
      <c r="AW20" s="382" t="s">
        <v>282</v>
      </c>
      <c r="AX20" s="147">
        <f>IF(AW20="si",30,0)</f>
        <v>30</v>
      </c>
      <c r="AY20" s="182">
        <f>AL20+AN20+AP20+AR20+AT20+AV20+AX20</f>
        <v>85</v>
      </c>
      <c r="AZ20" s="427"/>
      <c r="BA20" s="427"/>
      <c r="BB20" s="427"/>
      <c r="BC20" s="433"/>
      <c r="BD20" s="427"/>
      <c r="BE20" s="433"/>
      <c r="BF20" s="182">
        <f>IF(K20-BC20&lt;1,1,K20-BC20)</f>
        <v>1</v>
      </c>
      <c r="BG20" s="808"/>
      <c r="BH20" s="373">
        <f>IF(AE20-BE20&lt;1,1,AE20-BE20)</f>
        <v>1</v>
      </c>
      <c r="BI20" s="808"/>
      <c r="BJ20" s="182">
        <f>VALUE(IF(I20="Corrupción",BF20*BH20,(CONCATENATE(BF20,BH20))))</f>
        <v>11</v>
      </c>
      <c r="BK20" s="433"/>
      <c r="BL20" s="399" t="s">
        <v>711</v>
      </c>
      <c r="BM20" s="398" t="s">
        <v>710</v>
      </c>
      <c r="BN20" s="379" t="s">
        <v>709</v>
      </c>
      <c r="BO20" s="379" t="s">
        <v>708</v>
      </c>
      <c r="BP20" s="387" t="s">
        <v>707</v>
      </c>
    </row>
    <row r="21" spans="1:68" ht="38.25">
      <c r="A21" s="543"/>
      <c r="B21" s="781"/>
      <c r="C21" s="513" t="s">
        <v>706</v>
      </c>
      <c r="D21" s="785"/>
      <c r="E21" s="789"/>
      <c r="F21" s="496" t="s">
        <v>292</v>
      </c>
      <c r="G21" s="515" t="s">
        <v>278</v>
      </c>
      <c r="H21" s="519"/>
      <c r="I21" s="523"/>
      <c r="J21" s="523"/>
      <c r="K21" s="527"/>
      <c r="L21" s="527"/>
      <c r="M21" s="527"/>
      <c r="N21" s="527"/>
      <c r="O21" s="527"/>
      <c r="P21" s="527"/>
      <c r="Q21" s="527"/>
      <c r="R21" s="527"/>
      <c r="S21" s="527"/>
      <c r="T21" s="527"/>
      <c r="U21" s="527"/>
      <c r="V21" s="527"/>
      <c r="W21" s="527"/>
      <c r="X21" s="527"/>
      <c r="Y21" s="527"/>
      <c r="Z21" s="527"/>
      <c r="AA21" s="527"/>
      <c r="AB21" s="527"/>
      <c r="AC21" s="527"/>
      <c r="AD21" s="527"/>
      <c r="AE21" s="527"/>
      <c r="AF21" s="532"/>
      <c r="AG21" s="427"/>
      <c r="AH21" s="427"/>
      <c r="AI21" s="501" t="s">
        <v>284</v>
      </c>
      <c r="AJ21" s="515" t="s">
        <v>285</v>
      </c>
      <c r="AK21" s="530" t="s">
        <v>283</v>
      </c>
      <c r="AL21" s="530">
        <f>IF(AK21="si",15,0)</f>
        <v>0</v>
      </c>
      <c r="AM21" s="530" t="s">
        <v>282</v>
      </c>
      <c r="AN21" s="530">
        <f>IF(AM21="si",5,0)</f>
        <v>5</v>
      </c>
      <c r="AO21" s="530" t="s">
        <v>283</v>
      </c>
      <c r="AP21" s="530">
        <f>IF(AO21="si",15,0)</f>
        <v>0</v>
      </c>
      <c r="AQ21" s="530" t="s">
        <v>282</v>
      </c>
      <c r="AR21" s="530">
        <f>IF(AQ21="si",10,0)</f>
        <v>10</v>
      </c>
      <c r="AS21" s="530" t="s">
        <v>283</v>
      </c>
      <c r="AT21" s="530">
        <f>IF(AS21="si",15,0)</f>
        <v>0</v>
      </c>
      <c r="AU21" s="530" t="s">
        <v>282</v>
      </c>
      <c r="AV21" s="530">
        <f>IF(AU21="si",10,0)</f>
        <v>10</v>
      </c>
      <c r="AW21" s="530" t="s">
        <v>283</v>
      </c>
      <c r="AX21" s="492">
        <f>IF(AW21="si",30,0)</f>
        <v>0</v>
      </c>
      <c r="AY21" s="465">
        <f>AL21+AN21+AP21+AR21+AT21+AV21+AX21</f>
        <v>25</v>
      </c>
      <c r="AZ21" s="427"/>
      <c r="BA21" s="427"/>
      <c r="BB21" s="427"/>
      <c r="BC21" s="433"/>
      <c r="BD21" s="427"/>
      <c r="BE21" s="433"/>
      <c r="BF21" s="465">
        <f>IF(K21-BC21&lt;1,1,K21-BC21)</f>
        <v>1</v>
      </c>
      <c r="BG21" s="808"/>
      <c r="BH21" s="531">
        <f>IF(AE21-BE21&lt;1,1,AE21-BE21)</f>
        <v>1</v>
      </c>
      <c r="BI21" s="808"/>
      <c r="BJ21" s="465">
        <f>VALUE(IF(I21="Corrupción",BF21*BH21,(CONCATENATE(BF21,BH21))))</f>
        <v>11</v>
      </c>
      <c r="BK21" s="433"/>
      <c r="BL21" s="496" t="s">
        <v>705</v>
      </c>
      <c r="BM21" s="398" t="s">
        <v>704</v>
      </c>
      <c r="BN21" s="398" t="s">
        <v>703</v>
      </c>
      <c r="BO21" s="379" t="s">
        <v>702</v>
      </c>
      <c r="BP21" s="387" t="s">
        <v>701</v>
      </c>
    </row>
    <row r="22" spans="1:68" ht="25.5">
      <c r="A22" s="543"/>
      <c r="B22" s="781"/>
      <c r="C22" s="534"/>
      <c r="D22" s="785"/>
      <c r="E22" s="789"/>
      <c r="F22" s="497"/>
      <c r="G22" s="535"/>
      <c r="H22" s="519"/>
      <c r="I22" s="523"/>
      <c r="J22" s="523"/>
      <c r="K22" s="527"/>
      <c r="L22" s="527"/>
      <c r="M22" s="527"/>
      <c r="N22" s="527"/>
      <c r="O22" s="527"/>
      <c r="P22" s="527"/>
      <c r="Q22" s="527"/>
      <c r="R22" s="527"/>
      <c r="S22" s="527"/>
      <c r="T22" s="527"/>
      <c r="U22" s="527"/>
      <c r="V22" s="527"/>
      <c r="W22" s="527"/>
      <c r="X22" s="527"/>
      <c r="Y22" s="527"/>
      <c r="Z22" s="527"/>
      <c r="AA22" s="527"/>
      <c r="AB22" s="527"/>
      <c r="AC22" s="527"/>
      <c r="AD22" s="527"/>
      <c r="AE22" s="527"/>
      <c r="AF22" s="532"/>
      <c r="AG22" s="427"/>
      <c r="AH22" s="427"/>
      <c r="AI22" s="502"/>
      <c r="AJ22" s="535"/>
      <c r="AK22" s="527"/>
      <c r="AL22" s="527"/>
      <c r="AM22" s="527"/>
      <c r="AN22" s="527"/>
      <c r="AO22" s="527"/>
      <c r="AP22" s="527"/>
      <c r="AQ22" s="527"/>
      <c r="AR22" s="527"/>
      <c r="AS22" s="527"/>
      <c r="AT22" s="527"/>
      <c r="AU22" s="527"/>
      <c r="AV22" s="527"/>
      <c r="AW22" s="527"/>
      <c r="AX22" s="509"/>
      <c r="AY22" s="427"/>
      <c r="AZ22" s="427"/>
      <c r="BA22" s="427"/>
      <c r="BB22" s="427"/>
      <c r="BC22" s="433"/>
      <c r="BD22" s="427"/>
      <c r="BE22" s="433"/>
      <c r="BF22" s="427"/>
      <c r="BG22" s="808"/>
      <c r="BH22" s="532"/>
      <c r="BI22" s="808"/>
      <c r="BJ22" s="427"/>
      <c r="BK22" s="433"/>
      <c r="BL22" s="497"/>
      <c r="BM22" s="398" t="s">
        <v>700</v>
      </c>
      <c r="BN22" s="398" t="s">
        <v>699</v>
      </c>
      <c r="BO22" s="379" t="s">
        <v>698</v>
      </c>
      <c r="BP22" s="387" t="s">
        <v>697</v>
      </c>
    </row>
    <row r="23" spans="1:68" ht="63.75">
      <c r="A23" s="543"/>
      <c r="B23" s="781"/>
      <c r="C23" s="534"/>
      <c r="D23" s="785"/>
      <c r="E23" s="789"/>
      <c r="F23" s="498"/>
      <c r="G23" s="516"/>
      <c r="H23" s="519"/>
      <c r="I23" s="523"/>
      <c r="J23" s="523"/>
      <c r="K23" s="527"/>
      <c r="L23" s="527"/>
      <c r="M23" s="527"/>
      <c r="N23" s="527"/>
      <c r="O23" s="527"/>
      <c r="P23" s="527"/>
      <c r="Q23" s="527"/>
      <c r="R23" s="527"/>
      <c r="S23" s="527"/>
      <c r="T23" s="527"/>
      <c r="U23" s="527"/>
      <c r="V23" s="527"/>
      <c r="W23" s="527"/>
      <c r="X23" s="527"/>
      <c r="Y23" s="527"/>
      <c r="Z23" s="527"/>
      <c r="AA23" s="527"/>
      <c r="AB23" s="527"/>
      <c r="AC23" s="527"/>
      <c r="AD23" s="527"/>
      <c r="AE23" s="527"/>
      <c r="AF23" s="532"/>
      <c r="AG23" s="427"/>
      <c r="AH23" s="427"/>
      <c r="AI23" s="500"/>
      <c r="AJ23" s="516"/>
      <c r="AK23" s="523"/>
      <c r="AL23" s="523"/>
      <c r="AM23" s="523"/>
      <c r="AN23" s="523"/>
      <c r="AO23" s="523"/>
      <c r="AP23" s="523"/>
      <c r="AQ23" s="523"/>
      <c r="AR23" s="523"/>
      <c r="AS23" s="523"/>
      <c r="AT23" s="523"/>
      <c r="AU23" s="523"/>
      <c r="AV23" s="523"/>
      <c r="AW23" s="523"/>
      <c r="AX23" s="436"/>
      <c r="AY23" s="432"/>
      <c r="AZ23" s="427"/>
      <c r="BA23" s="427"/>
      <c r="BB23" s="427"/>
      <c r="BC23" s="433"/>
      <c r="BD23" s="427"/>
      <c r="BE23" s="433"/>
      <c r="BF23" s="432"/>
      <c r="BG23" s="808"/>
      <c r="BH23" s="533"/>
      <c r="BI23" s="808"/>
      <c r="BJ23" s="432"/>
      <c r="BK23" s="433"/>
      <c r="BL23" s="498"/>
      <c r="BM23" s="398" t="s">
        <v>696</v>
      </c>
      <c r="BN23" s="398" t="s">
        <v>695</v>
      </c>
      <c r="BO23" s="379" t="s">
        <v>694</v>
      </c>
      <c r="BP23" s="387" t="s">
        <v>693</v>
      </c>
    </row>
    <row r="24" spans="1:68" ht="29.25" customHeight="1">
      <c r="A24" s="543"/>
      <c r="B24" s="781"/>
      <c r="C24" s="534"/>
      <c r="D24" s="785"/>
      <c r="E24" s="789"/>
      <c r="F24" s="496" t="s">
        <v>293</v>
      </c>
      <c r="G24" s="515" t="s">
        <v>278</v>
      </c>
      <c r="H24" s="519"/>
      <c r="I24" s="523"/>
      <c r="J24" s="523"/>
      <c r="K24" s="527"/>
      <c r="L24" s="527"/>
      <c r="M24" s="527"/>
      <c r="N24" s="527"/>
      <c r="O24" s="527"/>
      <c r="P24" s="527"/>
      <c r="Q24" s="527"/>
      <c r="R24" s="527"/>
      <c r="S24" s="527"/>
      <c r="T24" s="527"/>
      <c r="U24" s="527"/>
      <c r="V24" s="527"/>
      <c r="W24" s="527"/>
      <c r="X24" s="527"/>
      <c r="Y24" s="527"/>
      <c r="Z24" s="527"/>
      <c r="AA24" s="527"/>
      <c r="AB24" s="527"/>
      <c r="AC24" s="527"/>
      <c r="AD24" s="527"/>
      <c r="AE24" s="527"/>
      <c r="AF24" s="532"/>
      <c r="AG24" s="427"/>
      <c r="AH24" s="427"/>
      <c r="AI24" s="537" t="s">
        <v>294</v>
      </c>
      <c r="AJ24" s="515" t="s">
        <v>285</v>
      </c>
      <c r="AK24" s="530" t="s">
        <v>282</v>
      </c>
      <c r="AL24" s="530">
        <f>IF(AK24="si",15,0)</f>
        <v>15</v>
      </c>
      <c r="AM24" s="530" t="s">
        <v>282</v>
      </c>
      <c r="AN24" s="530">
        <f>IF(AM24="si",5,0)</f>
        <v>5</v>
      </c>
      <c r="AO24" s="530" t="s">
        <v>283</v>
      </c>
      <c r="AP24" s="530">
        <f>IF(AO24="si",15,0)</f>
        <v>0</v>
      </c>
      <c r="AQ24" s="530" t="s">
        <v>282</v>
      </c>
      <c r="AR24" s="530">
        <f>IF(AQ24="si",10,0)</f>
        <v>10</v>
      </c>
      <c r="AS24" s="530" t="s">
        <v>283</v>
      </c>
      <c r="AT24" s="530">
        <f>IF(AS24="si",15,0)</f>
        <v>0</v>
      </c>
      <c r="AU24" s="530" t="s">
        <v>282</v>
      </c>
      <c r="AV24" s="530">
        <f>IF(AU24="si",10,0)</f>
        <v>10</v>
      </c>
      <c r="AW24" s="530" t="s">
        <v>282</v>
      </c>
      <c r="AX24" s="492">
        <f>IF(AW24="si",30,0)</f>
        <v>30</v>
      </c>
      <c r="AY24" s="465">
        <f>AL24+AN24+AP24+AR24+AT24+AV24+AX24</f>
        <v>70</v>
      </c>
      <c r="AZ24" s="427"/>
      <c r="BA24" s="427"/>
      <c r="BB24" s="427"/>
      <c r="BC24" s="433"/>
      <c r="BD24" s="427"/>
      <c r="BE24" s="433"/>
      <c r="BF24" s="465">
        <f>IF(K26-BC26&lt;1,1,K26-BC26)</f>
        <v>1</v>
      </c>
      <c r="BG24" s="808"/>
      <c r="BH24" s="531">
        <f>IF(AE26-BE26&lt;1,1,AE26-BE26)</f>
        <v>1</v>
      </c>
      <c r="BI24" s="808"/>
      <c r="BJ24" s="465">
        <f>VALUE(IF(I26="Corrupción",BF24*BH24,(CONCATENATE(BF24,BH24))))</f>
        <v>11</v>
      </c>
      <c r="BK24" s="433"/>
      <c r="BL24" s="496" t="s">
        <v>692</v>
      </c>
      <c r="BM24" s="501" t="s">
        <v>691</v>
      </c>
      <c r="BN24" s="398" t="s">
        <v>690</v>
      </c>
      <c r="BO24" s="510" t="s">
        <v>689</v>
      </c>
      <c r="BP24" s="540" t="s">
        <v>688</v>
      </c>
    </row>
    <row r="25" spans="1:68" ht="29.25" customHeight="1">
      <c r="A25" s="543"/>
      <c r="B25" s="781"/>
      <c r="C25" s="534"/>
      <c r="D25" s="785"/>
      <c r="E25" s="789"/>
      <c r="F25" s="497"/>
      <c r="G25" s="535"/>
      <c r="H25" s="519"/>
      <c r="I25" s="523"/>
      <c r="J25" s="523"/>
      <c r="K25" s="527"/>
      <c r="L25" s="527"/>
      <c r="M25" s="527"/>
      <c r="N25" s="527"/>
      <c r="O25" s="527"/>
      <c r="P25" s="527"/>
      <c r="Q25" s="527"/>
      <c r="R25" s="527"/>
      <c r="S25" s="527"/>
      <c r="T25" s="527"/>
      <c r="U25" s="527"/>
      <c r="V25" s="527"/>
      <c r="W25" s="527"/>
      <c r="X25" s="527"/>
      <c r="Y25" s="527"/>
      <c r="Z25" s="527"/>
      <c r="AA25" s="527"/>
      <c r="AB25" s="527"/>
      <c r="AC25" s="527"/>
      <c r="AD25" s="527"/>
      <c r="AE25" s="527"/>
      <c r="AF25" s="532"/>
      <c r="AG25" s="427"/>
      <c r="AH25" s="427"/>
      <c r="AI25" s="538"/>
      <c r="AJ25" s="535"/>
      <c r="AK25" s="527"/>
      <c r="AL25" s="527"/>
      <c r="AM25" s="527"/>
      <c r="AN25" s="527"/>
      <c r="AO25" s="527"/>
      <c r="AP25" s="527"/>
      <c r="AQ25" s="527"/>
      <c r="AR25" s="527"/>
      <c r="AS25" s="527"/>
      <c r="AT25" s="527"/>
      <c r="AU25" s="527"/>
      <c r="AV25" s="527"/>
      <c r="AW25" s="527"/>
      <c r="AX25" s="509"/>
      <c r="AY25" s="427"/>
      <c r="AZ25" s="427"/>
      <c r="BA25" s="427"/>
      <c r="BB25" s="427"/>
      <c r="BC25" s="433"/>
      <c r="BD25" s="427"/>
      <c r="BE25" s="433"/>
      <c r="BF25" s="427"/>
      <c r="BG25" s="808"/>
      <c r="BH25" s="532"/>
      <c r="BI25" s="808"/>
      <c r="BJ25" s="427"/>
      <c r="BK25" s="433"/>
      <c r="BL25" s="497"/>
      <c r="BM25" s="500"/>
      <c r="BN25" s="398" t="s">
        <v>687</v>
      </c>
      <c r="BO25" s="512"/>
      <c r="BP25" s="541"/>
    </row>
    <row r="26" spans="1:68" ht="51">
      <c r="A26" s="543"/>
      <c r="B26" s="781"/>
      <c r="C26" s="534"/>
      <c r="D26" s="785"/>
      <c r="E26" s="789"/>
      <c r="F26" s="498"/>
      <c r="G26" s="516"/>
      <c r="H26" s="519"/>
      <c r="I26" s="523"/>
      <c r="J26" s="523"/>
      <c r="K26" s="527"/>
      <c r="L26" s="527"/>
      <c r="M26" s="527"/>
      <c r="N26" s="527"/>
      <c r="O26" s="527"/>
      <c r="P26" s="527"/>
      <c r="Q26" s="527"/>
      <c r="R26" s="527"/>
      <c r="S26" s="527"/>
      <c r="T26" s="527"/>
      <c r="U26" s="527"/>
      <c r="V26" s="527"/>
      <c r="W26" s="527"/>
      <c r="X26" s="527"/>
      <c r="Y26" s="527"/>
      <c r="Z26" s="527"/>
      <c r="AA26" s="527"/>
      <c r="AB26" s="527"/>
      <c r="AC26" s="527"/>
      <c r="AD26" s="527"/>
      <c r="AE26" s="527"/>
      <c r="AF26" s="532"/>
      <c r="AG26" s="427"/>
      <c r="AH26" s="427"/>
      <c r="AI26" s="539"/>
      <c r="AJ26" s="516"/>
      <c r="AK26" s="523"/>
      <c r="AL26" s="523"/>
      <c r="AM26" s="523"/>
      <c r="AN26" s="523"/>
      <c r="AO26" s="523"/>
      <c r="AP26" s="523"/>
      <c r="AQ26" s="523"/>
      <c r="AR26" s="523"/>
      <c r="AS26" s="523"/>
      <c r="AT26" s="523"/>
      <c r="AU26" s="523"/>
      <c r="AV26" s="523"/>
      <c r="AW26" s="523"/>
      <c r="AX26" s="436"/>
      <c r="AY26" s="432"/>
      <c r="AZ26" s="427"/>
      <c r="BA26" s="427"/>
      <c r="BB26" s="427"/>
      <c r="BC26" s="433"/>
      <c r="BD26" s="427"/>
      <c r="BE26" s="433"/>
      <c r="BF26" s="432"/>
      <c r="BG26" s="808"/>
      <c r="BH26" s="533"/>
      <c r="BI26" s="808"/>
      <c r="BJ26" s="432"/>
      <c r="BK26" s="433"/>
      <c r="BL26" s="498"/>
      <c r="BM26" s="398" t="s">
        <v>686</v>
      </c>
      <c r="BN26" s="398" t="s">
        <v>685</v>
      </c>
      <c r="BO26" s="379" t="s">
        <v>684</v>
      </c>
      <c r="BP26" s="387" t="s">
        <v>683</v>
      </c>
    </row>
    <row r="27" spans="1:68">
      <c r="A27" s="543"/>
      <c r="B27" s="781"/>
      <c r="C27" s="534"/>
      <c r="D27" s="785"/>
      <c r="E27" s="789"/>
      <c r="F27" s="496" t="s">
        <v>295</v>
      </c>
      <c r="G27" s="515" t="s">
        <v>278</v>
      </c>
      <c r="H27" s="519"/>
      <c r="I27" s="523"/>
      <c r="J27" s="523"/>
      <c r="K27" s="527"/>
      <c r="L27" s="527"/>
      <c r="M27" s="527"/>
      <c r="N27" s="527"/>
      <c r="O27" s="527"/>
      <c r="P27" s="527"/>
      <c r="Q27" s="527"/>
      <c r="R27" s="527"/>
      <c r="S27" s="527"/>
      <c r="T27" s="527"/>
      <c r="U27" s="527"/>
      <c r="V27" s="527"/>
      <c r="W27" s="527"/>
      <c r="X27" s="527"/>
      <c r="Y27" s="527"/>
      <c r="Z27" s="527"/>
      <c r="AA27" s="527"/>
      <c r="AB27" s="527"/>
      <c r="AC27" s="527"/>
      <c r="AD27" s="527"/>
      <c r="AE27" s="527"/>
      <c r="AF27" s="532"/>
      <c r="AG27" s="427"/>
      <c r="AH27" s="427"/>
      <c r="AI27" s="501" t="s">
        <v>296</v>
      </c>
      <c r="AJ27" s="515" t="s">
        <v>285</v>
      </c>
      <c r="AK27" s="530" t="s">
        <v>283</v>
      </c>
      <c r="AL27" s="530">
        <f>IF(AK27="si",15,0)</f>
        <v>0</v>
      </c>
      <c r="AM27" s="530" t="s">
        <v>282</v>
      </c>
      <c r="AN27" s="530">
        <f>IF(AM27="si",5,0)</f>
        <v>5</v>
      </c>
      <c r="AO27" s="530" t="s">
        <v>283</v>
      </c>
      <c r="AP27" s="530">
        <f>IF(AO27="si",15,0)</f>
        <v>0</v>
      </c>
      <c r="AQ27" s="530" t="s">
        <v>282</v>
      </c>
      <c r="AR27" s="530">
        <f>IF(AQ27="si",10,0)</f>
        <v>10</v>
      </c>
      <c r="AS27" s="530" t="s">
        <v>283</v>
      </c>
      <c r="AT27" s="530">
        <f>IF(AS27="si",15,0)</f>
        <v>0</v>
      </c>
      <c r="AU27" s="530" t="s">
        <v>282</v>
      </c>
      <c r="AV27" s="530">
        <f>IF(AU27="si",10,0)</f>
        <v>10</v>
      </c>
      <c r="AW27" s="530" t="s">
        <v>283</v>
      </c>
      <c r="AX27" s="492">
        <f>IF(AW27="si",30,0)</f>
        <v>0</v>
      </c>
      <c r="AY27" s="465">
        <f>AL27+AN27+AP27+AR27+AT27+AV27+AX27</f>
        <v>25</v>
      </c>
      <c r="AZ27" s="427"/>
      <c r="BA27" s="427"/>
      <c r="BB27" s="427"/>
      <c r="BC27" s="433"/>
      <c r="BD27" s="427"/>
      <c r="BE27" s="433"/>
      <c r="BF27" s="465">
        <f>IF(K27-BC27&lt;1,1,K27-BC27)</f>
        <v>1</v>
      </c>
      <c r="BG27" s="808"/>
      <c r="BH27" s="531">
        <f>IF(AE27-BE27&lt;1,1,AE27-BE27)</f>
        <v>1</v>
      </c>
      <c r="BI27" s="808"/>
      <c r="BJ27" s="465">
        <f>VALUE(IF(I27="Corrupción",BF27*BH27,(CONCATENATE(BF27,BH27))))</f>
        <v>11</v>
      </c>
      <c r="BK27" s="433"/>
      <c r="BL27" s="501" t="s">
        <v>682</v>
      </c>
      <c r="BM27" s="501" t="s">
        <v>681</v>
      </c>
      <c r="BN27" s="395" t="s">
        <v>680</v>
      </c>
      <c r="BO27" s="510" t="s">
        <v>679</v>
      </c>
      <c r="BP27" s="540" t="s">
        <v>678</v>
      </c>
    </row>
    <row r="28" spans="1:68">
      <c r="A28" s="543"/>
      <c r="B28" s="781"/>
      <c r="C28" s="534"/>
      <c r="D28" s="785"/>
      <c r="E28" s="789"/>
      <c r="F28" s="497"/>
      <c r="G28" s="535"/>
      <c r="H28" s="519"/>
      <c r="I28" s="523"/>
      <c r="J28" s="523"/>
      <c r="K28" s="527"/>
      <c r="L28" s="527"/>
      <c r="M28" s="527"/>
      <c r="N28" s="527"/>
      <c r="O28" s="527"/>
      <c r="P28" s="527"/>
      <c r="Q28" s="527"/>
      <c r="R28" s="527"/>
      <c r="S28" s="527"/>
      <c r="T28" s="527"/>
      <c r="U28" s="527"/>
      <c r="V28" s="527"/>
      <c r="W28" s="527"/>
      <c r="X28" s="527"/>
      <c r="Y28" s="527"/>
      <c r="Z28" s="527"/>
      <c r="AA28" s="527"/>
      <c r="AB28" s="527"/>
      <c r="AC28" s="527"/>
      <c r="AD28" s="527"/>
      <c r="AE28" s="527"/>
      <c r="AF28" s="532"/>
      <c r="AG28" s="427"/>
      <c r="AH28" s="427"/>
      <c r="AI28" s="502"/>
      <c r="AJ28" s="535"/>
      <c r="AK28" s="527"/>
      <c r="AL28" s="527"/>
      <c r="AM28" s="527"/>
      <c r="AN28" s="527"/>
      <c r="AO28" s="527"/>
      <c r="AP28" s="527"/>
      <c r="AQ28" s="527"/>
      <c r="AR28" s="527"/>
      <c r="AS28" s="527"/>
      <c r="AT28" s="527"/>
      <c r="AU28" s="527"/>
      <c r="AV28" s="527"/>
      <c r="AW28" s="527"/>
      <c r="AX28" s="509"/>
      <c r="AY28" s="427"/>
      <c r="AZ28" s="427"/>
      <c r="BA28" s="427"/>
      <c r="BB28" s="427"/>
      <c r="BC28" s="433"/>
      <c r="BD28" s="427"/>
      <c r="BE28" s="433"/>
      <c r="BF28" s="427"/>
      <c r="BG28" s="808"/>
      <c r="BH28" s="532"/>
      <c r="BI28" s="808"/>
      <c r="BJ28" s="427"/>
      <c r="BK28" s="433"/>
      <c r="BL28" s="502"/>
      <c r="BM28" s="502"/>
      <c r="BN28" s="395" t="s">
        <v>677</v>
      </c>
      <c r="BO28" s="511"/>
      <c r="BP28" s="542"/>
    </row>
    <row r="29" spans="1:68">
      <c r="A29" s="543"/>
      <c r="B29" s="781"/>
      <c r="C29" s="534"/>
      <c r="D29" s="785"/>
      <c r="E29" s="789"/>
      <c r="F29" s="497"/>
      <c r="G29" s="535"/>
      <c r="H29" s="519"/>
      <c r="I29" s="523"/>
      <c r="J29" s="523"/>
      <c r="K29" s="527"/>
      <c r="L29" s="527"/>
      <c r="M29" s="527"/>
      <c r="N29" s="527"/>
      <c r="O29" s="527"/>
      <c r="P29" s="527"/>
      <c r="Q29" s="527"/>
      <c r="R29" s="527"/>
      <c r="S29" s="527"/>
      <c r="T29" s="527"/>
      <c r="U29" s="527"/>
      <c r="V29" s="527"/>
      <c r="W29" s="527"/>
      <c r="X29" s="527"/>
      <c r="Y29" s="527"/>
      <c r="Z29" s="527"/>
      <c r="AA29" s="527"/>
      <c r="AB29" s="527"/>
      <c r="AC29" s="527"/>
      <c r="AD29" s="527"/>
      <c r="AE29" s="527"/>
      <c r="AF29" s="532"/>
      <c r="AG29" s="427"/>
      <c r="AH29" s="427"/>
      <c r="AI29" s="502"/>
      <c r="AJ29" s="535"/>
      <c r="AK29" s="527"/>
      <c r="AL29" s="527"/>
      <c r="AM29" s="527"/>
      <c r="AN29" s="527"/>
      <c r="AO29" s="527"/>
      <c r="AP29" s="527"/>
      <c r="AQ29" s="527"/>
      <c r="AR29" s="527"/>
      <c r="AS29" s="527"/>
      <c r="AT29" s="527"/>
      <c r="AU29" s="527"/>
      <c r="AV29" s="527"/>
      <c r="AW29" s="527"/>
      <c r="AX29" s="509"/>
      <c r="AY29" s="427"/>
      <c r="AZ29" s="427"/>
      <c r="BA29" s="427"/>
      <c r="BB29" s="427"/>
      <c r="BC29" s="433"/>
      <c r="BD29" s="427"/>
      <c r="BE29" s="433"/>
      <c r="BF29" s="427"/>
      <c r="BG29" s="808"/>
      <c r="BH29" s="532"/>
      <c r="BI29" s="808"/>
      <c r="BJ29" s="427"/>
      <c r="BK29" s="433"/>
      <c r="BL29" s="502"/>
      <c r="BM29" s="500"/>
      <c r="BN29" s="395" t="s">
        <v>676</v>
      </c>
      <c r="BO29" s="512"/>
      <c r="BP29" s="541"/>
    </row>
    <row r="30" spans="1:68" ht="38.25">
      <c r="A30" s="543"/>
      <c r="B30" s="781"/>
      <c r="C30" s="514"/>
      <c r="D30" s="785"/>
      <c r="E30" s="789"/>
      <c r="F30" s="498"/>
      <c r="G30" s="516"/>
      <c r="H30" s="519"/>
      <c r="I30" s="523"/>
      <c r="J30" s="523"/>
      <c r="K30" s="527"/>
      <c r="L30" s="527"/>
      <c r="M30" s="527"/>
      <c r="N30" s="527"/>
      <c r="O30" s="527"/>
      <c r="P30" s="527"/>
      <c r="Q30" s="527"/>
      <c r="R30" s="527"/>
      <c r="S30" s="527"/>
      <c r="T30" s="527"/>
      <c r="U30" s="527"/>
      <c r="V30" s="527"/>
      <c r="W30" s="527"/>
      <c r="X30" s="527"/>
      <c r="Y30" s="527"/>
      <c r="Z30" s="527"/>
      <c r="AA30" s="527"/>
      <c r="AB30" s="527"/>
      <c r="AC30" s="527"/>
      <c r="AD30" s="527"/>
      <c r="AE30" s="527"/>
      <c r="AF30" s="532"/>
      <c r="AG30" s="427"/>
      <c r="AH30" s="427"/>
      <c r="AI30" s="500"/>
      <c r="AJ30" s="516"/>
      <c r="AK30" s="523"/>
      <c r="AL30" s="523"/>
      <c r="AM30" s="523"/>
      <c r="AN30" s="523"/>
      <c r="AO30" s="523"/>
      <c r="AP30" s="523"/>
      <c r="AQ30" s="523"/>
      <c r="AR30" s="523"/>
      <c r="AS30" s="523"/>
      <c r="AT30" s="523"/>
      <c r="AU30" s="523"/>
      <c r="AV30" s="523"/>
      <c r="AW30" s="523"/>
      <c r="AX30" s="436"/>
      <c r="AY30" s="432"/>
      <c r="AZ30" s="427"/>
      <c r="BA30" s="427"/>
      <c r="BB30" s="427"/>
      <c r="BC30" s="433"/>
      <c r="BD30" s="427"/>
      <c r="BE30" s="433"/>
      <c r="BF30" s="432"/>
      <c r="BG30" s="808"/>
      <c r="BH30" s="533"/>
      <c r="BI30" s="808"/>
      <c r="BJ30" s="432"/>
      <c r="BK30" s="433"/>
      <c r="BL30" s="500"/>
      <c r="BM30" s="396" t="s">
        <v>675</v>
      </c>
      <c r="BN30" s="395" t="s">
        <v>674</v>
      </c>
      <c r="BO30" s="394" t="s">
        <v>673</v>
      </c>
      <c r="BP30" s="393" t="s">
        <v>672</v>
      </c>
    </row>
    <row r="31" spans="1:68" ht="38.25">
      <c r="A31" s="543"/>
      <c r="B31" s="781"/>
      <c r="C31" s="392" t="s">
        <v>671</v>
      </c>
      <c r="D31" s="785"/>
      <c r="E31" s="789"/>
      <c r="F31" s="376" t="s">
        <v>298</v>
      </c>
      <c r="G31" s="391" t="s">
        <v>297</v>
      </c>
      <c r="H31" s="519"/>
      <c r="I31" s="523"/>
      <c r="J31" s="523"/>
      <c r="K31" s="527"/>
      <c r="L31" s="527"/>
      <c r="M31" s="527"/>
      <c r="N31" s="527"/>
      <c r="O31" s="527"/>
      <c r="P31" s="527"/>
      <c r="Q31" s="527"/>
      <c r="R31" s="527"/>
      <c r="S31" s="527"/>
      <c r="T31" s="527"/>
      <c r="U31" s="527"/>
      <c r="V31" s="527"/>
      <c r="W31" s="527"/>
      <c r="X31" s="527"/>
      <c r="Y31" s="527"/>
      <c r="Z31" s="527"/>
      <c r="AA31" s="527"/>
      <c r="AB31" s="527"/>
      <c r="AC31" s="527"/>
      <c r="AD31" s="527"/>
      <c r="AE31" s="527"/>
      <c r="AF31" s="532"/>
      <c r="AG31" s="427"/>
      <c r="AH31" s="427"/>
      <c r="AI31" s="384" t="s">
        <v>299</v>
      </c>
      <c r="AJ31" s="383" t="s">
        <v>285</v>
      </c>
      <c r="AK31" s="390" t="s">
        <v>282</v>
      </c>
      <c r="AL31" s="390">
        <f>IF(AK31="si",15,0)</f>
        <v>15</v>
      </c>
      <c r="AM31" s="390" t="s">
        <v>282</v>
      </c>
      <c r="AN31" s="390">
        <f>IF(AM31="si",5,0)</f>
        <v>5</v>
      </c>
      <c r="AO31" s="390" t="s">
        <v>282</v>
      </c>
      <c r="AP31" s="390">
        <f>IF(AO31="si",15,0)</f>
        <v>15</v>
      </c>
      <c r="AQ31" s="390" t="s">
        <v>283</v>
      </c>
      <c r="AR31" s="390">
        <f>IF(AQ31="si",10,0)</f>
        <v>0</v>
      </c>
      <c r="AS31" s="390" t="s">
        <v>282</v>
      </c>
      <c r="AT31" s="390">
        <f>IF(AS31="si",15,0)</f>
        <v>15</v>
      </c>
      <c r="AU31" s="390" t="s">
        <v>282</v>
      </c>
      <c r="AV31" s="390">
        <f>IF(AU31="si",10,0)</f>
        <v>10</v>
      </c>
      <c r="AW31" s="390" t="s">
        <v>282</v>
      </c>
      <c r="AX31" s="147">
        <f t="shared" ref="AX31:AX37" si="0">IF(AW31="si",30,0)</f>
        <v>30</v>
      </c>
      <c r="AY31" s="182">
        <f t="shared" ref="AY31:AY37" si="1">AL31+AN31+AP31+AR31+AT31+AV31+AX31</f>
        <v>90</v>
      </c>
      <c r="AZ31" s="427"/>
      <c r="BA31" s="427"/>
      <c r="BB31" s="427"/>
      <c r="BC31" s="433"/>
      <c r="BD31" s="427"/>
      <c r="BE31" s="433"/>
      <c r="BF31" s="182">
        <f t="shared" ref="BF31:BF37" si="2">IF(K31-BC31&lt;1,1,K31-BC31)</f>
        <v>1</v>
      </c>
      <c r="BG31" s="808"/>
      <c r="BH31" s="373">
        <f t="shared" ref="BH31:BH36" si="3">IF(AE31-BE31&lt;1,1,AE31-BE31)</f>
        <v>1</v>
      </c>
      <c r="BI31" s="808"/>
      <c r="BJ31" s="182">
        <f t="shared" ref="BJ31:BJ37" si="4">VALUE(IF(I31="Corrupción",BF31*BH31,(CONCATENATE(BF31,BH31))))</f>
        <v>11</v>
      </c>
      <c r="BK31" s="433"/>
      <c r="BL31" s="381" t="s">
        <v>670</v>
      </c>
      <c r="BM31" s="389" t="s">
        <v>669</v>
      </c>
      <c r="BN31" s="379" t="s">
        <v>668</v>
      </c>
      <c r="BO31" s="388" t="s">
        <v>667</v>
      </c>
      <c r="BP31" s="387" t="s">
        <v>666</v>
      </c>
    </row>
    <row r="32" spans="1:68" ht="40.5" customHeight="1" thickBot="1">
      <c r="A32" s="543"/>
      <c r="B32" s="781"/>
      <c r="C32" s="386" t="s">
        <v>665</v>
      </c>
      <c r="D32" s="785"/>
      <c r="E32" s="789"/>
      <c r="F32" s="98" t="s">
        <v>300</v>
      </c>
      <c r="G32" s="385" t="s">
        <v>278</v>
      </c>
      <c r="H32" s="519"/>
      <c r="I32" s="523"/>
      <c r="J32" s="523"/>
      <c r="K32" s="527"/>
      <c r="L32" s="527"/>
      <c r="M32" s="527"/>
      <c r="N32" s="527"/>
      <c r="O32" s="527"/>
      <c r="P32" s="527"/>
      <c r="Q32" s="527"/>
      <c r="R32" s="527"/>
      <c r="S32" s="527"/>
      <c r="T32" s="527"/>
      <c r="U32" s="527"/>
      <c r="V32" s="527"/>
      <c r="W32" s="527"/>
      <c r="X32" s="527"/>
      <c r="Y32" s="527"/>
      <c r="Z32" s="527"/>
      <c r="AA32" s="527"/>
      <c r="AB32" s="527"/>
      <c r="AC32" s="527"/>
      <c r="AD32" s="527"/>
      <c r="AE32" s="527"/>
      <c r="AF32" s="532"/>
      <c r="AG32" s="427"/>
      <c r="AH32" s="427"/>
      <c r="AI32" s="384" t="s">
        <v>284</v>
      </c>
      <c r="AJ32" s="383" t="s">
        <v>285</v>
      </c>
      <c r="AK32" s="382" t="s">
        <v>283</v>
      </c>
      <c r="AL32" s="382">
        <f>IF(AK32="si",15,0)</f>
        <v>0</v>
      </c>
      <c r="AM32" s="382" t="s">
        <v>282</v>
      </c>
      <c r="AN32" s="382">
        <f>IF(AM32="si",5,0)</f>
        <v>5</v>
      </c>
      <c r="AO32" s="382" t="s">
        <v>283</v>
      </c>
      <c r="AP32" s="382">
        <f>IF(AO32="si",15,0)</f>
        <v>0</v>
      </c>
      <c r="AQ32" s="382" t="s">
        <v>282</v>
      </c>
      <c r="AR32" s="382">
        <f>IF(AQ32="si",10,0)</f>
        <v>10</v>
      </c>
      <c r="AS32" s="382" t="s">
        <v>283</v>
      </c>
      <c r="AT32" s="382">
        <f>IF(AS32="si",15,0)</f>
        <v>0</v>
      </c>
      <c r="AU32" s="382" t="s">
        <v>282</v>
      </c>
      <c r="AV32" s="382">
        <f>IF(AU32="si",10,0)</f>
        <v>10</v>
      </c>
      <c r="AW32" s="382" t="s">
        <v>283</v>
      </c>
      <c r="AX32" s="147">
        <f t="shared" si="0"/>
        <v>0</v>
      </c>
      <c r="AY32" s="182">
        <f t="shared" si="1"/>
        <v>25</v>
      </c>
      <c r="AZ32" s="427"/>
      <c r="BA32" s="427"/>
      <c r="BB32" s="427"/>
      <c r="BC32" s="433"/>
      <c r="BD32" s="427"/>
      <c r="BE32" s="433"/>
      <c r="BF32" s="182">
        <f t="shared" si="2"/>
        <v>1</v>
      </c>
      <c r="BG32" s="808"/>
      <c r="BH32" s="373">
        <f t="shared" si="3"/>
        <v>1</v>
      </c>
      <c r="BI32" s="808"/>
      <c r="BJ32" s="182">
        <f t="shared" si="4"/>
        <v>11</v>
      </c>
      <c r="BK32" s="433"/>
      <c r="BL32" s="381" t="s">
        <v>664</v>
      </c>
      <c r="BM32" s="380" t="s">
        <v>663</v>
      </c>
      <c r="BN32" s="379" t="s">
        <v>662</v>
      </c>
      <c r="BO32" s="378" t="s">
        <v>661</v>
      </c>
      <c r="BP32" s="377" t="s">
        <v>660</v>
      </c>
    </row>
    <row r="33" spans="1:68" ht="15.75" hidden="1" customHeight="1" thickBot="1">
      <c r="A33" s="543"/>
      <c r="B33" s="781"/>
      <c r="C33" s="375"/>
      <c r="D33" s="785"/>
      <c r="E33" s="789"/>
      <c r="F33" s="376"/>
      <c r="G33" s="374"/>
      <c r="H33" s="519"/>
      <c r="I33" s="523"/>
      <c r="J33" s="523"/>
      <c r="K33" s="527"/>
      <c r="L33" s="527"/>
      <c r="M33" s="527"/>
      <c r="N33" s="527"/>
      <c r="O33" s="527"/>
      <c r="P33" s="527"/>
      <c r="Q33" s="527"/>
      <c r="R33" s="527"/>
      <c r="S33" s="527"/>
      <c r="T33" s="527"/>
      <c r="U33" s="527"/>
      <c r="V33" s="527"/>
      <c r="W33" s="527"/>
      <c r="X33" s="527"/>
      <c r="Y33" s="527"/>
      <c r="Z33" s="527"/>
      <c r="AA33" s="527"/>
      <c r="AB33" s="527"/>
      <c r="AC33" s="527"/>
      <c r="AD33" s="527"/>
      <c r="AE33" s="527"/>
      <c r="AF33" s="532"/>
      <c r="AG33" s="427"/>
      <c r="AH33" s="427"/>
      <c r="AI33" s="154"/>
      <c r="AJ33" s="88"/>
      <c r="AK33" s="147"/>
      <c r="AL33" s="147"/>
      <c r="AM33" s="147"/>
      <c r="AN33" s="147"/>
      <c r="AO33" s="147"/>
      <c r="AP33" s="147"/>
      <c r="AQ33" s="147"/>
      <c r="AR33" s="147"/>
      <c r="AS33" s="147"/>
      <c r="AT33" s="147"/>
      <c r="AU33" s="147"/>
      <c r="AV33" s="147"/>
      <c r="AW33" s="147"/>
      <c r="AX33" s="147">
        <f t="shared" si="0"/>
        <v>0</v>
      </c>
      <c r="AY33" s="182">
        <f t="shared" si="1"/>
        <v>0</v>
      </c>
      <c r="AZ33" s="427"/>
      <c r="BA33" s="427"/>
      <c r="BB33" s="427"/>
      <c r="BC33" s="433"/>
      <c r="BD33" s="427"/>
      <c r="BE33" s="433"/>
      <c r="BF33" s="182">
        <f t="shared" si="2"/>
        <v>1</v>
      </c>
      <c r="BG33" s="808"/>
      <c r="BH33" s="373">
        <f t="shared" si="3"/>
        <v>1</v>
      </c>
      <c r="BI33" s="808"/>
      <c r="BJ33" s="182">
        <f t="shared" si="4"/>
        <v>11</v>
      </c>
      <c r="BK33" s="433"/>
      <c r="BL33" s="154"/>
      <c r="BM33" s="155"/>
      <c r="BN33" s="156"/>
      <c r="BO33" s="156"/>
      <c r="BP33" s="157"/>
    </row>
    <row r="34" spans="1:68" ht="15.75" hidden="1" customHeight="1" thickBot="1">
      <c r="A34" s="543"/>
      <c r="B34" s="782"/>
      <c r="C34" s="375"/>
      <c r="D34" s="786"/>
      <c r="E34" s="790"/>
      <c r="F34" s="376"/>
      <c r="G34" s="374"/>
      <c r="H34" s="520"/>
      <c r="I34" s="524"/>
      <c r="J34" s="524"/>
      <c r="K34" s="527"/>
      <c r="L34" s="527"/>
      <c r="M34" s="527"/>
      <c r="N34" s="527"/>
      <c r="O34" s="527"/>
      <c r="P34" s="527"/>
      <c r="Q34" s="527"/>
      <c r="R34" s="527"/>
      <c r="S34" s="527"/>
      <c r="T34" s="527"/>
      <c r="U34" s="527"/>
      <c r="V34" s="527"/>
      <c r="W34" s="527"/>
      <c r="X34" s="527"/>
      <c r="Y34" s="527"/>
      <c r="Z34" s="527"/>
      <c r="AA34" s="527"/>
      <c r="AB34" s="527"/>
      <c r="AC34" s="527"/>
      <c r="AD34" s="527"/>
      <c r="AE34" s="527"/>
      <c r="AF34" s="532"/>
      <c r="AG34" s="427"/>
      <c r="AH34" s="427"/>
      <c r="AI34" s="154"/>
      <c r="AJ34" s="91"/>
      <c r="AK34" s="147"/>
      <c r="AL34" s="147">
        <f>IF(AK34="si",15,0)</f>
        <v>0</v>
      </c>
      <c r="AM34" s="147"/>
      <c r="AN34" s="147">
        <f>IF(AM34="si",5,0)</f>
        <v>0</v>
      </c>
      <c r="AO34" s="147"/>
      <c r="AP34" s="147">
        <f>IF(AO34="si",15,0)</f>
        <v>0</v>
      </c>
      <c r="AQ34" s="147"/>
      <c r="AR34" s="147">
        <f>IF(AQ34="si",10,0)</f>
        <v>0</v>
      </c>
      <c r="AS34" s="147"/>
      <c r="AT34" s="147">
        <f>IF(AS34="si",15,0)</f>
        <v>0</v>
      </c>
      <c r="AU34" s="147"/>
      <c r="AV34" s="147">
        <f>IF(AU34="si",10,0)</f>
        <v>0</v>
      </c>
      <c r="AW34" s="147"/>
      <c r="AX34" s="147">
        <f t="shared" si="0"/>
        <v>0</v>
      </c>
      <c r="AY34" s="182">
        <f t="shared" si="1"/>
        <v>0</v>
      </c>
      <c r="AZ34" s="427"/>
      <c r="BA34" s="427"/>
      <c r="BB34" s="427"/>
      <c r="BC34" s="433"/>
      <c r="BD34" s="427"/>
      <c r="BE34" s="433"/>
      <c r="BF34" s="182">
        <f t="shared" si="2"/>
        <v>1</v>
      </c>
      <c r="BG34" s="808"/>
      <c r="BH34" s="373">
        <f t="shared" si="3"/>
        <v>1</v>
      </c>
      <c r="BI34" s="808"/>
      <c r="BJ34" s="182">
        <f t="shared" si="4"/>
        <v>11</v>
      </c>
      <c r="BK34" s="433"/>
      <c r="BL34" s="154"/>
      <c r="BM34" s="155"/>
      <c r="BN34" s="156"/>
      <c r="BO34" s="156"/>
      <c r="BP34" s="157"/>
    </row>
    <row r="35" spans="1:68" ht="15.75" hidden="1" customHeight="1" thickBot="1">
      <c r="A35" s="543"/>
      <c r="B35" s="782"/>
      <c r="C35" s="375"/>
      <c r="D35" s="786"/>
      <c r="E35" s="790"/>
      <c r="F35" s="98"/>
      <c r="G35" s="374"/>
      <c r="H35" s="520"/>
      <c r="I35" s="524"/>
      <c r="J35" s="524"/>
      <c r="K35" s="527"/>
      <c r="L35" s="527"/>
      <c r="M35" s="527"/>
      <c r="N35" s="527"/>
      <c r="O35" s="527"/>
      <c r="P35" s="527"/>
      <c r="Q35" s="527"/>
      <c r="R35" s="527"/>
      <c r="S35" s="527"/>
      <c r="T35" s="527"/>
      <c r="U35" s="527"/>
      <c r="V35" s="527"/>
      <c r="W35" s="527"/>
      <c r="X35" s="527"/>
      <c r="Y35" s="527"/>
      <c r="Z35" s="527"/>
      <c r="AA35" s="527"/>
      <c r="AB35" s="527"/>
      <c r="AC35" s="527"/>
      <c r="AD35" s="527"/>
      <c r="AE35" s="527"/>
      <c r="AF35" s="532"/>
      <c r="AG35" s="427"/>
      <c r="AH35" s="427"/>
      <c r="AI35" s="154"/>
      <c r="AJ35" s="91"/>
      <c r="AK35" s="147"/>
      <c r="AL35" s="147">
        <f>IF(AK35="si",15,0)</f>
        <v>0</v>
      </c>
      <c r="AM35" s="147"/>
      <c r="AN35" s="147">
        <f>IF(AM35="si",5,0)</f>
        <v>0</v>
      </c>
      <c r="AO35" s="147"/>
      <c r="AP35" s="147">
        <f>IF(AO35="si",15,0)</f>
        <v>0</v>
      </c>
      <c r="AQ35" s="147"/>
      <c r="AR35" s="147">
        <f>IF(AQ35="si",10,0)</f>
        <v>0</v>
      </c>
      <c r="AS35" s="147"/>
      <c r="AT35" s="147">
        <f>IF(AS35="si",15,0)</f>
        <v>0</v>
      </c>
      <c r="AU35" s="147"/>
      <c r="AV35" s="147">
        <f>IF(AU35="si",10,0)</f>
        <v>0</v>
      </c>
      <c r="AW35" s="147"/>
      <c r="AX35" s="147">
        <f t="shared" si="0"/>
        <v>0</v>
      </c>
      <c r="AY35" s="182">
        <f t="shared" si="1"/>
        <v>0</v>
      </c>
      <c r="AZ35" s="427"/>
      <c r="BA35" s="427"/>
      <c r="BB35" s="427"/>
      <c r="BC35" s="433"/>
      <c r="BD35" s="427"/>
      <c r="BE35" s="433"/>
      <c r="BF35" s="182">
        <f t="shared" si="2"/>
        <v>1</v>
      </c>
      <c r="BG35" s="808"/>
      <c r="BH35" s="373">
        <f t="shared" si="3"/>
        <v>1</v>
      </c>
      <c r="BI35" s="808"/>
      <c r="BJ35" s="182">
        <f t="shared" si="4"/>
        <v>11</v>
      </c>
      <c r="BK35" s="433"/>
      <c r="BL35" s="154"/>
      <c r="BM35" s="155"/>
      <c r="BN35" s="156"/>
      <c r="BO35" s="156"/>
      <c r="BP35" s="157"/>
    </row>
    <row r="36" spans="1:68" ht="15.75" hidden="1" customHeight="1" thickBot="1">
      <c r="A36" s="543"/>
      <c r="B36" s="783"/>
      <c r="C36" s="372"/>
      <c r="D36" s="787"/>
      <c r="E36" s="791"/>
      <c r="F36" s="371"/>
      <c r="G36" s="370"/>
      <c r="H36" s="521"/>
      <c r="I36" s="525"/>
      <c r="J36" s="525"/>
      <c r="K36" s="528"/>
      <c r="L36" s="528"/>
      <c r="M36" s="528"/>
      <c r="N36" s="528"/>
      <c r="O36" s="528"/>
      <c r="P36" s="528"/>
      <c r="Q36" s="528"/>
      <c r="R36" s="528"/>
      <c r="S36" s="528"/>
      <c r="T36" s="528"/>
      <c r="U36" s="528"/>
      <c r="V36" s="528"/>
      <c r="W36" s="528"/>
      <c r="X36" s="528"/>
      <c r="Y36" s="528"/>
      <c r="Z36" s="528"/>
      <c r="AA36" s="528"/>
      <c r="AB36" s="528"/>
      <c r="AC36" s="528"/>
      <c r="AD36" s="528"/>
      <c r="AE36" s="528"/>
      <c r="AF36" s="822"/>
      <c r="AG36" s="428"/>
      <c r="AH36" s="428"/>
      <c r="AI36" s="158"/>
      <c r="AJ36" s="95"/>
      <c r="AK36" s="143"/>
      <c r="AL36" s="143">
        <f>IF(AK36="si",15,0)</f>
        <v>0</v>
      </c>
      <c r="AM36" s="143"/>
      <c r="AN36" s="143">
        <f>IF(AM36="si",5,0)</f>
        <v>0</v>
      </c>
      <c r="AO36" s="143"/>
      <c r="AP36" s="143">
        <f>IF(AO36="si",15,0)</f>
        <v>0</v>
      </c>
      <c r="AQ36" s="143"/>
      <c r="AR36" s="143">
        <f>IF(AQ36="si",10,0)</f>
        <v>0</v>
      </c>
      <c r="AS36" s="143"/>
      <c r="AT36" s="143">
        <f>IF(AS36="si",15,0)</f>
        <v>0</v>
      </c>
      <c r="AU36" s="143"/>
      <c r="AV36" s="143">
        <f>IF(AU36="si",10,0)</f>
        <v>0</v>
      </c>
      <c r="AW36" s="143"/>
      <c r="AX36" s="143">
        <f t="shared" si="0"/>
        <v>0</v>
      </c>
      <c r="AY36" s="149">
        <f t="shared" si="1"/>
        <v>0</v>
      </c>
      <c r="AZ36" s="428"/>
      <c r="BA36" s="428"/>
      <c r="BB36" s="428"/>
      <c r="BC36" s="434"/>
      <c r="BD36" s="428"/>
      <c r="BE36" s="434"/>
      <c r="BF36" s="149">
        <f t="shared" si="2"/>
        <v>1</v>
      </c>
      <c r="BG36" s="809"/>
      <c r="BH36" s="369">
        <f t="shared" si="3"/>
        <v>1</v>
      </c>
      <c r="BI36" s="809"/>
      <c r="BJ36" s="149">
        <f t="shared" si="4"/>
        <v>11</v>
      </c>
      <c r="BK36" s="434"/>
      <c r="BL36" s="158"/>
      <c r="BM36" s="159"/>
      <c r="BN36" s="160"/>
      <c r="BO36" s="160"/>
      <c r="BP36" s="161"/>
    </row>
    <row r="37" spans="1:68" ht="63.75">
      <c r="A37" s="543"/>
      <c r="B37" s="823">
        <v>2</v>
      </c>
      <c r="C37" s="503" t="s">
        <v>659</v>
      </c>
      <c r="D37" s="827" t="s">
        <v>301</v>
      </c>
      <c r="E37" s="831" t="s">
        <v>302</v>
      </c>
      <c r="F37" s="505" t="s">
        <v>435</v>
      </c>
      <c r="G37" s="508" t="s">
        <v>278</v>
      </c>
      <c r="H37" s="800" t="s">
        <v>303</v>
      </c>
      <c r="I37" s="804" t="s">
        <v>280</v>
      </c>
      <c r="J37" s="804" t="s">
        <v>304</v>
      </c>
      <c r="K37" s="495" t="str">
        <f>MID(J37,1,1)</f>
        <v>3</v>
      </c>
      <c r="L37" s="495" t="s">
        <v>282</v>
      </c>
      <c r="M37" s="495" t="s">
        <v>282</v>
      </c>
      <c r="N37" s="495" t="s">
        <v>283</v>
      </c>
      <c r="O37" s="495" t="s">
        <v>282</v>
      </c>
      <c r="P37" s="495" t="s">
        <v>282</v>
      </c>
      <c r="Q37" s="495" t="s">
        <v>282</v>
      </c>
      <c r="R37" s="495" t="s">
        <v>283</v>
      </c>
      <c r="S37" s="495" t="s">
        <v>282</v>
      </c>
      <c r="T37" s="495" t="s">
        <v>283</v>
      </c>
      <c r="U37" s="495" t="s">
        <v>282</v>
      </c>
      <c r="V37" s="495" t="s">
        <v>282</v>
      </c>
      <c r="W37" s="495" t="s">
        <v>282</v>
      </c>
      <c r="X37" s="495" t="s">
        <v>282</v>
      </c>
      <c r="Y37" s="495" t="s">
        <v>282</v>
      </c>
      <c r="Z37" s="495" t="s">
        <v>283</v>
      </c>
      <c r="AA37" s="495" t="s">
        <v>283</v>
      </c>
      <c r="AB37" s="495" t="s">
        <v>283</v>
      </c>
      <c r="AC37" s="495" t="s">
        <v>282</v>
      </c>
      <c r="AD37" s="495">
        <f>COUNTIF(L37:AC59,"si")</f>
        <v>12</v>
      </c>
      <c r="AE37" s="495">
        <f>VALUE(IF(I37="Corrupción",IF(AD37&lt;=5,5,IF(AND(AD37&gt;5,AD37&lt;=11),10,IF(AD37&gt;11,20,0))),IF(AD37&lt;=4,1,IF(AND(AD37&gt;4,AD37&lt;=8),2,IF(AND(AD37&gt;8,AD37&lt;=12),3,IF(AND(AD37&gt;12,AD37&lt;=15),4,IF(AND(AD37&gt;15,AD37&lt;=18),5)))))))</f>
        <v>20</v>
      </c>
      <c r="AF37" s="493" t="str">
        <f>IF(I37="Corrupción",IF(AE37=5,"Moderado",IF(AE37=10,"Mayor",IF(AE37=20,"Catastrófico",0))),IF(AE37=1,"Insignificante",IF(AE37=2,"Menor",IF(AE37=3,"Moderado",IF(AE37=4,"Mayor",IF(AE37=5,"Catastrófico",0))))))</f>
        <v>Catastrófico</v>
      </c>
      <c r="AG37" s="426">
        <f>IF(I37="Corrupción",K37*AE37,VALUE(CONCATENATE(K37,AE37)))</f>
        <v>60</v>
      </c>
      <c r="AH37" s="426" t="str">
        <f>IF(I37="Corrupción",VLOOKUP(AG37,[1]Hoja2!$D$53:$E$67,2,0),VLOOKUP(AG37,[1]Hoja2!$D$25:$E$49,2,0))</f>
        <v>60-Extrema</v>
      </c>
      <c r="AI37" s="494" t="s">
        <v>284</v>
      </c>
      <c r="AJ37" s="508" t="s">
        <v>285</v>
      </c>
      <c r="AK37" s="495" t="s">
        <v>283</v>
      </c>
      <c r="AL37" s="495">
        <f>IF(AK37="si",15,0)</f>
        <v>0</v>
      </c>
      <c r="AM37" s="495" t="s">
        <v>282</v>
      </c>
      <c r="AN37" s="495">
        <f>IF(AM37="si",5,0)</f>
        <v>5</v>
      </c>
      <c r="AO37" s="495" t="s">
        <v>283</v>
      </c>
      <c r="AP37" s="495">
        <f>IF(AO37="si",15,0)</f>
        <v>0</v>
      </c>
      <c r="AQ37" s="495" t="s">
        <v>282</v>
      </c>
      <c r="AR37" s="495">
        <f>IF(AQ37="si",10,0)</f>
        <v>10</v>
      </c>
      <c r="AS37" s="495" t="s">
        <v>283</v>
      </c>
      <c r="AT37" s="495">
        <f>IF(AS37="si",15,0)</f>
        <v>0</v>
      </c>
      <c r="AU37" s="495" t="s">
        <v>282</v>
      </c>
      <c r="AV37" s="495">
        <f>IF(AU37="si",10,0)</f>
        <v>10</v>
      </c>
      <c r="AW37" s="495" t="s">
        <v>283</v>
      </c>
      <c r="AX37" s="435">
        <f t="shared" si="0"/>
        <v>0</v>
      </c>
      <c r="AY37" s="426">
        <f t="shared" si="1"/>
        <v>25</v>
      </c>
      <c r="AZ37" s="426">
        <f>IFERROR(AVERAGEIF(AJ37:AJ59,"Detectivo",AY37:AY59),0)</f>
        <v>0</v>
      </c>
      <c r="BA37" s="426">
        <f>IFERROR(AVERAGEIF(AJ37:AJ59,"Preventivo",AY37:AY59),0)</f>
        <v>71.666666666666671</v>
      </c>
      <c r="BB37" s="426">
        <f>MAX(AZ37,BA37)</f>
        <v>71.666666666666671</v>
      </c>
      <c r="BC37" s="431">
        <f>IF(BB37&lt;=50,0,IF(AND(BB37&gt;50,BB37&lt;=75),1,IF(AND(BB37&gt;=76,BB37&lt;=100),2,2)))</f>
        <v>1</v>
      </c>
      <c r="BD37" s="426">
        <f>IFERROR(AVERAGEIF(AJ37:AJ59,"correctivo",AY37:AY59),0)</f>
        <v>0</v>
      </c>
      <c r="BE37" s="431">
        <f>IF(BD37&lt;=50,0,IF(AND(BD37&gt;50,BD37&lt;=75),1,IF(AND(BD37&gt;=76,BD37&lt;=100),2,2)))</f>
        <v>0</v>
      </c>
      <c r="BF37" s="426">
        <f t="shared" si="2"/>
        <v>2</v>
      </c>
      <c r="BG37" s="796" t="str">
        <f>IF(BF37=1,[1]Hoja2!$H$3,IF(BF37=2,[1]Hoja2!$H$4,IF(BF37=3,[1]Hoja2!$H$5,IF(BF37=4,[1]Hoja2!$H$6,IF(BF37=5,[1]Hoja2!$H$7,0)))))</f>
        <v>2-Improbable</v>
      </c>
      <c r="BH37" s="493">
        <f>IF(I37="Corrupción",IF(AND(AE37=20,BE37=0),20,IF(AND(AE37=20,BE37=1),10,IF(AND(AE37=20,BE37=2),5,IF(AND(AE37=10,BE37=0),10,IF(AND(AE37=10,BE37=1),5,IF(AND(AE37=10,BE37=2),5,IF(AND(AE37=5,BE37=0),5,IF(AND(AE37=5,BE37=1),5,IF(AND(AE37=5,BE37=2),5))))))))),IF(AE37-BE37&lt;1,1,AE37-BE37))</f>
        <v>20</v>
      </c>
      <c r="BI37" s="796" t="str">
        <f>IF(I37="Corrupción",IF(BH37=5,[1]Hoja2!$C$53,IF(BH37=10,[1]Hoja2!$C$54,IF(BH37=20,[1]Hoja2!$C$55,))),IF(BH37=1,[1]Hoja2!$N$3,IF(BH37=2,[1]Hoja2!$N$4,IF(BH37=3,[1]Hoja2!$N$5,IF(BH37=4,[1]Hoja2!$N$6,IF(BH37=5,[1]Hoja2!$N$7,0))))))</f>
        <v>20-Catastrófico</v>
      </c>
      <c r="BJ37" s="426">
        <f t="shared" si="4"/>
        <v>40</v>
      </c>
      <c r="BK37" s="431" t="str">
        <f>IF(I37="Corrupción",VLOOKUP(BJ37,[1]Hoja2!$D$53:$E$67,2,0),VLOOKUP(BJ37,[1]Hoja2!$D$25:$E$49,2,0))</f>
        <v>40-Alta</v>
      </c>
      <c r="BL37" s="494" t="s">
        <v>658</v>
      </c>
      <c r="BM37" s="368" t="s">
        <v>657</v>
      </c>
      <c r="BN37" s="506" t="s">
        <v>436</v>
      </c>
      <c r="BO37" s="367" t="s">
        <v>433</v>
      </c>
      <c r="BP37" s="185" t="s">
        <v>656</v>
      </c>
    </row>
    <row r="38" spans="1:68" ht="51">
      <c r="A38" s="543"/>
      <c r="B38" s="824"/>
      <c r="C38" s="504"/>
      <c r="D38" s="828"/>
      <c r="E38" s="832"/>
      <c r="F38" s="490"/>
      <c r="G38" s="480"/>
      <c r="H38" s="801"/>
      <c r="I38" s="473"/>
      <c r="J38" s="473"/>
      <c r="K38" s="474"/>
      <c r="L38" s="474"/>
      <c r="M38" s="474"/>
      <c r="N38" s="474"/>
      <c r="O38" s="474"/>
      <c r="P38" s="474"/>
      <c r="Q38" s="474"/>
      <c r="R38" s="474"/>
      <c r="S38" s="474"/>
      <c r="T38" s="474"/>
      <c r="U38" s="474"/>
      <c r="V38" s="474"/>
      <c r="W38" s="474"/>
      <c r="X38" s="474"/>
      <c r="Y38" s="474"/>
      <c r="Z38" s="474"/>
      <c r="AA38" s="474"/>
      <c r="AB38" s="474"/>
      <c r="AC38" s="474"/>
      <c r="AD38" s="474"/>
      <c r="AE38" s="474"/>
      <c r="AF38" s="482"/>
      <c r="AG38" s="427"/>
      <c r="AH38" s="427"/>
      <c r="AI38" s="477"/>
      <c r="AJ38" s="480"/>
      <c r="AK38" s="473"/>
      <c r="AL38" s="473"/>
      <c r="AM38" s="473"/>
      <c r="AN38" s="473"/>
      <c r="AO38" s="473"/>
      <c r="AP38" s="473"/>
      <c r="AQ38" s="473"/>
      <c r="AR38" s="473"/>
      <c r="AS38" s="473"/>
      <c r="AT38" s="473"/>
      <c r="AU38" s="473"/>
      <c r="AV38" s="473"/>
      <c r="AW38" s="473"/>
      <c r="AX38" s="436"/>
      <c r="AY38" s="432"/>
      <c r="AZ38" s="427"/>
      <c r="BA38" s="427"/>
      <c r="BB38" s="427"/>
      <c r="BC38" s="432"/>
      <c r="BD38" s="427"/>
      <c r="BE38" s="432"/>
      <c r="BF38" s="432"/>
      <c r="BG38" s="483"/>
      <c r="BH38" s="483"/>
      <c r="BI38" s="483"/>
      <c r="BJ38" s="432"/>
      <c r="BK38" s="432"/>
      <c r="BL38" s="477"/>
      <c r="BM38" s="366" t="s">
        <v>655</v>
      </c>
      <c r="BN38" s="507"/>
      <c r="BO38" s="191" t="s">
        <v>654</v>
      </c>
      <c r="BP38" s="192" t="s">
        <v>653</v>
      </c>
    </row>
    <row r="39" spans="1:68" ht="51">
      <c r="A39" s="543"/>
      <c r="B39" s="824"/>
      <c r="C39" s="554" t="s">
        <v>652</v>
      </c>
      <c r="D39" s="828"/>
      <c r="E39" s="832"/>
      <c r="F39" s="489" t="s">
        <v>287</v>
      </c>
      <c r="G39" s="484" t="s">
        <v>278</v>
      </c>
      <c r="H39" s="801"/>
      <c r="I39" s="473"/>
      <c r="J39" s="473"/>
      <c r="K39" s="474"/>
      <c r="L39" s="474"/>
      <c r="M39" s="474"/>
      <c r="N39" s="474"/>
      <c r="O39" s="474"/>
      <c r="P39" s="474"/>
      <c r="Q39" s="474"/>
      <c r="R39" s="474"/>
      <c r="S39" s="474"/>
      <c r="T39" s="474"/>
      <c r="U39" s="474"/>
      <c r="V39" s="474"/>
      <c r="W39" s="474"/>
      <c r="X39" s="474"/>
      <c r="Y39" s="474"/>
      <c r="Z39" s="474"/>
      <c r="AA39" s="474"/>
      <c r="AB39" s="474"/>
      <c r="AC39" s="474"/>
      <c r="AD39" s="474"/>
      <c r="AE39" s="474"/>
      <c r="AF39" s="482"/>
      <c r="AG39" s="427"/>
      <c r="AH39" s="427"/>
      <c r="AI39" s="475" t="s">
        <v>305</v>
      </c>
      <c r="AJ39" s="487" t="s">
        <v>285</v>
      </c>
      <c r="AK39" s="472" t="s">
        <v>282</v>
      </c>
      <c r="AL39" s="472">
        <f>IF(AK39="si",15,0)</f>
        <v>15</v>
      </c>
      <c r="AM39" s="472" t="s">
        <v>282</v>
      </c>
      <c r="AN39" s="472">
        <f>IF(AM39="si",5,0)</f>
        <v>5</v>
      </c>
      <c r="AO39" s="472" t="s">
        <v>282</v>
      </c>
      <c r="AP39" s="472">
        <f>IF(AO39="si",15,0)</f>
        <v>15</v>
      </c>
      <c r="AQ39" s="472" t="s">
        <v>282</v>
      </c>
      <c r="AR39" s="472">
        <f>IF(AQ39="si",10,0)</f>
        <v>10</v>
      </c>
      <c r="AS39" s="472" t="s">
        <v>282</v>
      </c>
      <c r="AT39" s="472">
        <f>IF(AS39="si",15,0)</f>
        <v>15</v>
      </c>
      <c r="AU39" s="472" t="s">
        <v>282</v>
      </c>
      <c r="AV39" s="472">
        <f>IF(AU39="si",10,0)</f>
        <v>10</v>
      </c>
      <c r="AW39" s="472" t="s">
        <v>283</v>
      </c>
      <c r="AX39" s="492">
        <f>IF(AW39="si",30,0)</f>
        <v>0</v>
      </c>
      <c r="AY39" s="465">
        <f>AL39+AN39+AP39+AR39+AT39+AV39+AX39</f>
        <v>70</v>
      </c>
      <c r="AZ39" s="427"/>
      <c r="BA39" s="427"/>
      <c r="BB39" s="427"/>
      <c r="BC39" s="433"/>
      <c r="BD39" s="427"/>
      <c r="BE39" s="433"/>
      <c r="BF39" s="465">
        <f>IF(K39-BC39&lt;1,1,K39-BC39)</f>
        <v>1</v>
      </c>
      <c r="BG39" s="797"/>
      <c r="BH39" s="481">
        <f>IF(AE39-BE39&lt;1,1,AE39-BE39)</f>
        <v>1</v>
      </c>
      <c r="BI39" s="797"/>
      <c r="BJ39" s="465">
        <f>VALUE(IF(I39="Corrupción",BF39*BH39,(CONCATENATE(BF39,BH39))))</f>
        <v>11</v>
      </c>
      <c r="BK39" s="433"/>
      <c r="BL39" s="475" t="s">
        <v>651</v>
      </c>
      <c r="BM39" s="187" t="s">
        <v>650</v>
      </c>
      <c r="BN39" s="188" t="s">
        <v>649</v>
      </c>
      <c r="BO39" s="362" t="s">
        <v>648</v>
      </c>
      <c r="BP39" s="190" t="s">
        <v>647</v>
      </c>
    </row>
    <row r="40" spans="1:68" ht="38.25">
      <c r="A40" s="543"/>
      <c r="B40" s="824"/>
      <c r="C40" s="555"/>
      <c r="D40" s="828"/>
      <c r="E40" s="832"/>
      <c r="F40" s="490"/>
      <c r="G40" s="485"/>
      <c r="H40" s="801"/>
      <c r="I40" s="473"/>
      <c r="J40" s="473"/>
      <c r="K40" s="474"/>
      <c r="L40" s="474"/>
      <c r="M40" s="474"/>
      <c r="N40" s="474"/>
      <c r="O40" s="474"/>
      <c r="P40" s="474"/>
      <c r="Q40" s="474"/>
      <c r="R40" s="474"/>
      <c r="S40" s="474"/>
      <c r="T40" s="474"/>
      <c r="U40" s="474"/>
      <c r="V40" s="474"/>
      <c r="W40" s="474"/>
      <c r="X40" s="474"/>
      <c r="Y40" s="474"/>
      <c r="Z40" s="474"/>
      <c r="AA40" s="474"/>
      <c r="AB40" s="474"/>
      <c r="AC40" s="474"/>
      <c r="AD40" s="474"/>
      <c r="AE40" s="474"/>
      <c r="AF40" s="482"/>
      <c r="AG40" s="427"/>
      <c r="AH40" s="427"/>
      <c r="AI40" s="477"/>
      <c r="AJ40" s="488"/>
      <c r="AK40" s="473"/>
      <c r="AL40" s="473"/>
      <c r="AM40" s="473"/>
      <c r="AN40" s="473"/>
      <c r="AO40" s="473"/>
      <c r="AP40" s="473"/>
      <c r="AQ40" s="473"/>
      <c r="AR40" s="473"/>
      <c r="AS40" s="473"/>
      <c r="AT40" s="473"/>
      <c r="AU40" s="473"/>
      <c r="AV40" s="473"/>
      <c r="AW40" s="473"/>
      <c r="AX40" s="436"/>
      <c r="AY40" s="432"/>
      <c r="AZ40" s="427"/>
      <c r="BA40" s="427"/>
      <c r="BB40" s="427"/>
      <c r="BC40" s="433"/>
      <c r="BD40" s="427"/>
      <c r="BE40" s="433"/>
      <c r="BF40" s="432"/>
      <c r="BG40" s="797"/>
      <c r="BH40" s="483"/>
      <c r="BI40" s="797"/>
      <c r="BJ40" s="432"/>
      <c r="BK40" s="433"/>
      <c r="BL40" s="477"/>
      <c r="BM40" s="187" t="s">
        <v>646</v>
      </c>
      <c r="BN40" s="188" t="s">
        <v>645</v>
      </c>
      <c r="BO40" s="362" t="s">
        <v>644</v>
      </c>
      <c r="BP40" s="190" t="s">
        <v>643</v>
      </c>
    </row>
    <row r="41" spans="1:68" ht="25.5">
      <c r="A41" s="543"/>
      <c r="B41" s="824"/>
      <c r="C41" s="555"/>
      <c r="D41" s="828"/>
      <c r="E41" s="832"/>
      <c r="F41" s="489" t="s">
        <v>306</v>
      </c>
      <c r="G41" s="484" t="s">
        <v>288</v>
      </c>
      <c r="H41" s="801"/>
      <c r="I41" s="473"/>
      <c r="J41" s="473"/>
      <c r="K41" s="474"/>
      <c r="L41" s="474"/>
      <c r="M41" s="474"/>
      <c r="N41" s="474"/>
      <c r="O41" s="474"/>
      <c r="P41" s="474"/>
      <c r="Q41" s="474"/>
      <c r="R41" s="474"/>
      <c r="S41" s="474"/>
      <c r="T41" s="474"/>
      <c r="U41" s="474"/>
      <c r="V41" s="474"/>
      <c r="W41" s="474"/>
      <c r="X41" s="474"/>
      <c r="Y41" s="474"/>
      <c r="Z41" s="474"/>
      <c r="AA41" s="474"/>
      <c r="AB41" s="474"/>
      <c r="AC41" s="474"/>
      <c r="AD41" s="474"/>
      <c r="AE41" s="474"/>
      <c r="AF41" s="482"/>
      <c r="AG41" s="427"/>
      <c r="AH41" s="427"/>
      <c r="AI41" s="475" t="s">
        <v>437</v>
      </c>
      <c r="AJ41" s="487" t="s">
        <v>285</v>
      </c>
      <c r="AK41" s="472" t="s">
        <v>282</v>
      </c>
      <c r="AL41" s="472">
        <f>IF(AK41="si",15,0)</f>
        <v>15</v>
      </c>
      <c r="AM41" s="472" t="s">
        <v>282</v>
      </c>
      <c r="AN41" s="472">
        <f>IF(AM41="si",5,0)</f>
        <v>5</v>
      </c>
      <c r="AO41" s="472" t="s">
        <v>283</v>
      </c>
      <c r="AP41" s="472">
        <f>IF(AO41="si",15,0)</f>
        <v>0</v>
      </c>
      <c r="AQ41" s="472" t="s">
        <v>282</v>
      </c>
      <c r="AR41" s="472">
        <f>IF(AQ41="si",10,0)</f>
        <v>10</v>
      </c>
      <c r="AS41" s="472" t="s">
        <v>282</v>
      </c>
      <c r="AT41" s="472">
        <f>IF(AS41="si",15,0)</f>
        <v>15</v>
      </c>
      <c r="AU41" s="472" t="s">
        <v>282</v>
      </c>
      <c r="AV41" s="472">
        <f>IF(AU41="si",10,0)</f>
        <v>10</v>
      </c>
      <c r="AW41" s="472" t="s">
        <v>283</v>
      </c>
      <c r="AX41" s="472">
        <f>IF(AW41="si",30,0)</f>
        <v>0</v>
      </c>
      <c r="AY41" s="465">
        <f>AL41+AN41+AP41+AR41+AT41+AV41+AX41</f>
        <v>55</v>
      </c>
      <c r="AZ41" s="427"/>
      <c r="BA41" s="427"/>
      <c r="BB41" s="427"/>
      <c r="BC41" s="433"/>
      <c r="BD41" s="427"/>
      <c r="BE41" s="433"/>
      <c r="BF41" s="465">
        <f>IF(K41-BC41&lt;1,1,K41-BC41)</f>
        <v>1</v>
      </c>
      <c r="BG41" s="797"/>
      <c r="BH41" s="481">
        <f>IF(AE41-BE41&lt;1,1,AE41-BE41)</f>
        <v>1</v>
      </c>
      <c r="BI41" s="797"/>
      <c r="BJ41" s="465">
        <f>VALUE(IF(I41="Corrupción",BF41*BH41,(CONCATENATE(BF41,BH41))))</f>
        <v>11</v>
      </c>
      <c r="BK41" s="433"/>
      <c r="BL41" s="475" t="s">
        <v>642</v>
      </c>
      <c r="BM41" s="187" t="s">
        <v>641</v>
      </c>
      <c r="BN41" s="188" t="s">
        <v>640</v>
      </c>
      <c r="BO41" s="188" t="s">
        <v>639</v>
      </c>
      <c r="BP41" s="190" t="s">
        <v>638</v>
      </c>
    </row>
    <row r="42" spans="1:68" ht="38.25">
      <c r="A42" s="543"/>
      <c r="B42" s="824"/>
      <c r="C42" s="555"/>
      <c r="D42" s="828"/>
      <c r="E42" s="832"/>
      <c r="F42" s="491"/>
      <c r="G42" s="486"/>
      <c r="H42" s="801"/>
      <c r="I42" s="473"/>
      <c r="J42" s="473"/>
      <c r="K42" s="474"/>
      <c r="L42" s="474"/>
      <c r="M42" s="474"/>
      <c r="N42" s="474"/>
      <c r="O42" s="474"/>
      <c r="P42" s="474"/>
      <c r="Q42" s="474"/>
      <c r="R42" s="474"/>
      <c r="S42" s="474"/>
      <c r="T42" s="474"/>
      <c r="U42" s="474"/>
      <c r="V42" s="474"/>
      <c r="W42" s="474"/>
      <c r="X42" s="474"/>
      <c r="Y42" s="474"/>
      <c r="Z42" s="474"/>
      <c r="AA42" s="474"/>
      <c r="AB42" s="474"/>
      <c r="AC42" s="474"/>
      <c r="AD42" s="474"/>
      <c r="AE42" s="474"/>
      <c r="AF42" s="482"/>
      <c r="AG42" s="427"/>
      <c r="AH42" s="427"/>
      <c r="AI42" s="476"/>
      <c r="AJ42" s="544"/>
      <c r="AK42" s="474"/>
      <c r="AL42" s="474"/>
      <c r="AM42" s="474"/>
      <c r="AN42" s="474"/>
      <c r="AO42" s="474"/>
      <c r="AP42" s="474"/>
      <c r="AQ42" s="474"/>
      <c r="AR42" s="474"/>
      <c r="AS42" s="474"/>
      <c r="AT42" s="474"/>
      <c r="AU42" s="474"/>
      <c r="AV42" s="474"/>
      <c r="AW42" s="474"/>
      <c r="AX42" s="474"/>
      <c r="AY42" s="427"/>
      <c r="AZ42" s="427"/>
      <c r="BA42" s="427"/>
      <c r="BB42" s="427"/>
      <c r="BC42" s="433"/>
      <c r="BD42" s="427"/>
      <c r="BE42" s="433"/>
      <c r="BF42" s="427"/>
      <c r="BG42" s="797"/>
      <c r="BH42" s="482"/>
      <c r="BI42" s="797"/>
      <c r="BJ42" s="427"/>
      <c r="BK42" s="433"/>
      <c r="BL42" s="476"/>
      <c r="BM42" s="187" t="s">
        <v>637</v>
      </c>
      <c r="BN42" s="188" t="s">
        <v>636</v>
      </c>
      <c r="BO42" s="188" t="s">
        <v>635</v>
      </c>
      <c r="BP42" s="190" t="s">
        <v>634</v>
      </c>
    </row>
    <row r="43" spans="1:68" ht="63.75">
      <c r="A43" s="543"/>
      <c r="B43" s="824"/>
      <c r="C43" s="555"/>
      <c r="D43" s="828"/>
      <c r="E43" s="832"/>
      <c r="F43" s="491"/>
      <c r="G43" s="486"/>
      <c r="H43" s="801"/>
      <c r="I43" s="473"/>
      <c r="J43" s="473"/>
      <c r="K43" s="474"/>
      <c r="L43" s="474"/>
      <c r="M43" s="474"/>
      <c r="N43" s="474"/>
      <c r="O43" s="474"/>
      <c r="P43" s="474"/>
      <c r="Q43" s="474"/>
      <c r="R43" s="474"/>
      <c r="S43" s="474"/>
      <c r="T43" s="474"/>
      <c r="U43" s="474"/>
      <c r="V43" s="474"/>
      <c r="W43" s="474"/>
      <c r="X43" s="474"/>
      <c r="Y43" s="474"/>
      <c r="Z43" s="474"/>
      <c r="AA43" s="474"/>
      <c r="AB43" s="474"/>
      <c r="AC43" s="474"/>
      <c r="AD43" s="474"/>
      <c r="AE43" s="474"/>
      <c r="AF43" s="482"/>
      <c r="AG43" s="427"/>
      <c r="AH43" s="427"/>
      <c r="AI43" s="476"/>
      <c r="AJ43" s="544"/>
      <c r="AK43" s="474"/>
      <c r="AL43" s="474"/>
      <c r="AM43" s="474"/>
      <c r="AN43" s="474"/>
      <c r="AO43" s="474"/>
      <c r="AP43" s="474"/>
      <c r="AQ43" s="474"/>
      <c r="AR43" s="474"/>
      <c r="AS43" s="474"/>
      <c r="AT43" s="474"/>
      <c r="AU43" s="474"/>
      <c r="AV43" s="474"/>
      <c r="AW43" s="474"/>
      <c r="AX43" s="474"/>
      <c r="AY43" s="427"/>
      <c r="AZ43" s="427"/>
      <c r="BA43" s="427"/>
      <c r="BB43" s="427"/>
      <c r="BC43" s="433"/>
      <c r="BD43" s="427"/>
      <c r="BE43" s="433"/>
      <c r="BF43" s="427"/>
      <c r="BG43" s="797"/>
      <c r="BH43" s="482"/>
      <c r="BI43" s="797"/>
      <c r="BJ43" s="427"/>
      <c r="BK43" s="433"/>
      <c r="BL43" s="476"/>
      <c r="BM43" s="187" t="s">
        <v>633</v>
      </c>
      <c r="BN43" s="188" t="s">
        <v>632</v>
      </c>
      <c r="BO43" s="188" t="s">
        <v>631</v>
      </c>
      <c r="BP43" s="190" t="s">
        <v>630</v>
      </c>
    </row>
    <row r="44" spans="1:68" ht="51">
      <c r="A44" s="543"/>
      <c r="B44" s="824"/>
      <c r="C44" s="555"/>
      <c r="D44" s="828"/>
      <c r="E44" s="832"/>
      <c r="F44" s="491"/>
      <c r="G44" s="486"/>
      <c r="H44" s="801"/>
      <c r="I44" s="473"/>
      <c r="J44" s="473"/>
      <c r="K44" s="474"/>
      <c r="L44" s="474"/>
      <c r="M44" s="474"/>
      <c r="N44" s="474"/>
      <c r="O44" s="474"/>
      <c r="P44" s="474"/>
      <c r="Q44" s="474"/>
      <c r="R44" s="474"/>
      <c r="S44" s="474"/>
      <c r="T44" s="474"/>
      <c r="U44" s="474"/>
      <c r="V44" s="474"/>
      <c r="W44" s="474"/>
      <c r="X44" s="474"/>
      <c r="Y44" s="474"/>
      <c r="Z44" s="474"/>
      <c r="AA44" s="474"/>
      <c r="AB44" s="474"/>
      <c r="AC44" s="474"/>
      <c r="AD44" s="474"/>
      <c r="AE44" s="474"/>
      <c r="AF44" s="482"/>
      <c r="AG44" s="427"/>
      <c r="AH44" s="427"/>
      <c r="AI44" s="476"/>
      <c r="AJ44" s="544"/>
      <c r="AK44" s="474"/>
      <c r="AL44" s="474"/>
      <c r="AM44" s="474"/>
      <c r="AN44" s="474"/>
      <c r="AO44" s="474"/>
      <c r="AP44" s="474"/>
      <c r="AQ44" s="474"/>
      <c r="AR44" s="474"/>
      <c r="AS44" s="474"/>
      <c r="AT44" s="474"/>
      <c r="AU44" s="474"/>
      <c r="AV44" s="474"/>
      <c r="AW44" s="474"/>
      <c r="AX44" s="474"/>
      <c r="AY44" s="427"/>
      <c r="AZ44" s="427"/>
      <c r="BA44" s="427"/>
      <c r="BB44" s="427"/>
      <c r="BC44" s="433"/>
      <c r="BD44" s="427"/>
      <c r="BE44" s="433"/>
      <c r="BF44" s="427"/>
      <c r="BG44" s="797"/>
      <c r="BH44" s="482"/>
      <c r="BI44" s="797"/>
      <c r="BJ44" s="427"/>
      <c r="BK44" s="433"/>
      <c r="BL44" s="476"/>
      <c r="BM44" s="187" t="s">
        <v>629</v>
      </c>
      <c r="BN44" s="188" t="s">
        <v>628</v>
      </c>
      <c r="BO44" s="188" t="s">
        <v>627</v>
      </c>
      <c r="BP44" s="190" t="s">
        <v>626</v>
      </c>
    </row>
    <row r="45" spans="1:68" ht="38.25">
      <c r="A45" s="543"/>
      <c r="B45" s="824"/>
      <c r="C45" s="555"/>
      <c r="D45" s="828"/>
      <c r="E45" s="832"/>
      <c r="F45" s="490"/>
      <c r="G45" s="485"/>
      <c r="H45" s="801"/>
      <c r="I45" s="473"/>
      <c r="J45" s="473"/>
      <c r="K45" s="474"/>
      <c r="L45" s="474"/>
      <c r="M45" s="474"/>
      <c r="N45" s="474"/>
      <c r="O45" s="474"/>
      <c r="P45" s="474"/>
      <c r="Q45" s="474"/>
      <c r="R45" s="474"/>
      <c r="S45" s="474"/>
      <c r="T45" s="474"/>
      <c r="U45" s="474"/>
      <c r="V45" s="474"/>
      <c r="W45" s="474"/>
      <c r="X45" s="474"/>
      <c r="Y45" s="474"/>
      <c r="Z45" s="474"/>
      <c r="AA45" s="474"/>
      <c r="AB45" s="474"/>
      <c r="AC45" s="474"/>
      <c r="AD45" s="474"/>
      <c r="AE45" s="474"/>
      <c r="AF45" s="482"/>
      <c r="AG45" s="427"/>
      <c r="AH45" s="427"/>
      <c r="AI45" s="477"/>
      <c r="AJ45" s="488"/>
      <c r="AK45" s="473"/>
      <c r="AL45" s="473"/>
      <c r="AM45" s="473"/>
      <c r="AN45" s="473"/>
      <c r="AO45" s="473"/>
      <c r="AP45" s="473"/>
      <c r="AQ45" s="473"/>
      <c r="AR45" s="473"/>
      <c r="AS45" s="473"/>
      <c r="AT45" s="473"/>
      <c r="AU45" s="473"/>
      <c r="AV45" s="473"/>
      <c r="AW45" s="473"/>
      <c r="AX45" s="473"/>
      <c r="AY45" s="432"/>
      <c r="AZ45" s="427"/>
      <c r="BA45" s="427"/>
      <c r="BB45" s="427"/>
      <c r="BC45" s="433"/>
      <c r="BD45" s="427"/>
      <c r="BE45" s="433"/>
      <c r="BF45" s="432"/>
      <c r="BG45" s="797"/>
      <c r="BH45" s="483"/>
      <c r="BI45" s="797"/>
      <c r="BJ45" s="432"/>
      <c r="BK45" s="433"/>
      <c r="BL45" s="477"/>
      <c r="BM45" s="187" t="s">
        <v>625</v>
      </c>
      <c r="BN45" s="188" t="s">
        <v>624</v>
      </c>
      <c r="BO45" s="188" t="s">
        <v>623</v>
      </c>
      <c r="BP45" s="190" t="s">
        <v>622</v>
      </c>
    </row>
    <row r="46" spans="1:68" ht="25.5">
      <c r="A46" s="543"/>
      <c r="B46" s="824"/>
      <c r="C46" s="555"/>
      <c r="D46" s="828"/>
      <c r="E46" s="832"/>
      <c r="F46" s="489" t="s">
        <v>307</v>
      </c>
      <c r="G46" s="484" t="s">
        <v>297</v>
      </c>
      <c r="H46" s="801"/>
      <c r="I46" s="473"/>
      <c r="J46" s="473"/>
      <c r="K46" s="474"/>
      <c r="L46" s="474"/>
      <c r="M46" s="474"/>
      <c r="N46" s="474"/>
      <c r="O46" s="474"/>
      <c r="P46" s="474"/>
      <c r="Q46" s="474"/>
      <c r="R46" s="474"/>
      <c r="S46" s="474"/>
      <c r="T46" s="474"/>
      <c r="U46" s="474"/>
      <c r="V46" s="474"/>
      <c r="W46" s="474"/>
      <c r="X46" s="474"/>
      <c r="Y46" s="474"/>
      <c r="Z46" s="474"/>
      <c r="AA46" s="474"/>
      <c r="AB46" s="474"/>
      <c r="AC46" s="474"/>
      <c r="AD46" s="474"/>
      <c r="AE46" s="474"/>
      <c r="AF46" s="482"/>
      <c r="AG46" s="427"/>
      <c r="AH46" s="427"/>
      <c r="AI46" s="475" t="s">
        <v>308</v>
      </c>
      <c r="AJ46" s="478" t="s">
        <v>285</v>
      </c>
      <c r="AK46" s="472" t="s">
        <v>282</v>
      </c>
      <c r="AL46" s="472">
        <f>IF(AK46="si",15,0)</f>
        <v>15</v>
      </c>
      <c r="AM46" s="472" t="s">
        <v>282</v>
      </c>
      <c r="AN46" s="472">
        <f>IF(AM46="si",5,0)</f>
        <v>5</v>
      </c>
      <c r="AO46" s="472" t="s">
        <v>282</v>
      </c>
      <c r="AP46" s="472">
        <f>IF(AO46="si",15,0)</f>
        <v>15</v>
      </c>
      <c r="AQ46" s="472" t="s">
        <v>283</v>
      </c>
      <c r="AR46" s="472">
        <f>IF(AQ46="si",10,0)</f>
        <v>0</v>
      </c>
      <c r="AS46" s="472" t="s">
        <v>282</v>
      </c>
      <c r="AT46" s="472">
        <f>IF(AS46="si",15,0)</f>
        <v>15</v>
      </c>
      <c r="AU46" s="472" t="s">
        <v>282</v>
      </c>
      <c r="AV46" s="472">
        <f>IF(AU46="si",10,0)</f>
        <v>10</v>
      </c>
      <c r="AW46" s="472" t="s">
        <v>282</v>
      </c>
      <c r="AX46" s="472">
        <f>IF(AW46="si",30,0)</f>
        <v>30</v>
      </c>
      <c r="AY46" s="465">
        <f>AL46+AN46+AP46+AR46+AT46+AV46+AX46</f>
        <v>90</v>
      </c>
      <c r="AZ46" s="427"/>
      <c r="BA46" s="427"/>
      <c r="BB46" s="427"/>
      <c r="BC46" s="433"/>
      <c r="BD46" s="427"/>
      <c r="BE46" s="433"/>
      <c r="BF46" s="465">
        <f>IF(K46-BC46&lt;1,1,K46-BC46)</f>
        <v>1</v>
      </c>
      <c r="BG46" s="797"/>
      <c r="BH46" s="481">
        <f>IF(AE46-BE46&lt;1,1,AE46-BE46)</f>
        <v>1</v>
      </c>
      <c r="BI46" s="797"/>
      <c r="BJ46" s="465">
        <f>VALUE(IF(I46="Corrupción",BF46*BH46,(CONCATENATE(BF46,BH46))))</f>
        <v>11</v>
      </c>
      <c r="BK46" s="433"/>
      <c r="BL46" s="475" t="s">
        <v>621</v>
      </c>
      <c r="BM46" s="187" t="s">
        <v>620</v>
      </c>
      <c r="BN46" s="188" t="s">
        <v>619</v>
      </c>
      <c r="BO46" s="362">
        <v>43100</v>
      </c>
      <c r="BP46" s="190" t="s">
        <v>439</v>
      </c>
    </row>
    <row r="47" spans="1:68" ht="25.5">
      <c r="A47" s="543"/>
      <c r="B47" s="824"/>
      <c r="C47" s="555"/>
      <c r="D47" s="828"/>
      <c r="E47" s="832"/>
      <c r="F47" s="491"/>
      <c r="G47" s="486"/>
      <c r="H47" s="801"/>
      <c r="I47" s="473"/>
      <c r="J47" s="473"/>
      <c r="K47" s="474"/>
      <c r="L47" s="474"/>
      <c r="M47" s="474"/>
      <c r="N47" s="474"/>
      <c r="O47" s="474"/>
      <c r="P47" s="474"/>
      <c r="Q47" s="474"/>
      <c r="R47" s="474"/>
      <c r="S47" s="474"/>
      <c r="T47" s="474"/>
      <c r="U47" s="474"/>
      <c r="V47" s="474"/>
      <c r="W47" s="474"/>
      <c r="X47" s="474"/>
      <c r="Y47" s="474"/>
      <c r="Z47" s="474"/>
      <c r="AA47" s="474"/>
      <c r="AB47" s="474"/>
      <c r="AC47" s="474"/>
      <c r="AD47" s="474"/>
      <c r="AE47" s="474"/>
      <c r="AF47" s="482"/>
      <c r="AG47" s="427"/>
      <c r="AH47" s="427"/>
      <c r="AI47" s="476"/>
      <c r="AJ47" s="479"/>
      <c r="AK47" s="474"/>
      <c r="AL47" s="474"/>
      <c r="AM47" s="474"/>
      <c r="AN47" s="474"/>
      <c r="AO47" s="474"/>
      <c r="AP47" s="474"/>
      <c r="AQ47" s="474"/>
      <c r="AR47" s="474"/>
      <c r="AS47" s="474"/>
      <c r="AT47" s="474"/>
      <c r="AU47" s="474"/>
      <c r="AV47" s="474"/>
      <c r="AW47" s="474"/>
      <c r="AX47" s="474"/>
      <c r="AY47" s="427"/>
      <c r="AZ47" s="427"/>
      <c r="BA47" s="427"/>
      <c r="BB47" s="427"/>
      <c r="BC47" s="433"/>
      <c r="BD47" s="427"/>
      <c r="BE47" s="433"/>
      <c r="BF47" s="427"/>
      <c r="BG47" s="797"/>
      <c r="BH47" s="482"/>
      <c r="BI47" s="797"/>
      <c r="BJ47" s="427"/>
      <c r="BK47" s="433"/>
      <c r="BL47" s="476"/>
      <c r="BM47" s="187" t="s">
        <v>618</v>
      </c>
      <c r="BN47" s="188" t="s">
        <v>617</v>
      </c>
      <c r="BO47" s="362">
        <v>42794</v>
      </c>
      <c r="BP47" s="190" t="s">
        <v>616</v>
      </c>
    </row>
    <row r="48" spans="1:68" ht="63.75">
      <c r="A48" s="543"/>
      <c r="B48" s="824"/>
      <c r="C48" s="555"/>
      <c r="D48" s="828"/>
      <c r="E48" s="832"/>
      <c r="F48" s="491"/>
      <c r="G48" s="486"/>
      <c r="H48" s="801"/>
      <c r="I48" s="473"/>
      <c r="J48" s="473"/>
      <c r="K48" s="474"/>
      <c r="L48" s="474"/>
      <c r="M48" s="474"/>
      <c r="N48" s="474"/>
      <c r="O48" s="474"/>
      <c r="P48" s="474"/>
      <c r="Q48" s="474"/>
      <c r="R48" s="474"/>
      <c r="S48" s="474"/>
      <c r="T48" s="474"/>
      <c r="U48" s="474"/>
      <c r="V48" s="474"/>
      <c r="W48" s="474"/>
      <c r="X48" s="474"/>
      <c r="Y48" s="474"/>
      <c r="Z48" s="474"/>
      <c r="AA48" s="474"/>
      <c r="AB48" s="474"/>
      <c r="AC48" s="474"/>
      <c r="AD48" s="474"/>
      <c r="AE48" s="474"/>
      <c r="AF48" s="482"/>
      <c r="AG48" s="427"/>
      <c r="AH48" s="427"/>
      <c r="AI48" s="476"/>
      <c r="AJ48" s="479"/>
      <c r="AK48" s="474"/>
      <c r="AL48" s="474"/>
      <c r="AM48" s="474"/>
      <c r="AN48" s="474"/>
      <c r="AO48" s="474"/>
      <c r="AP48" s="474"/>
      <c r="AQ48" s="474"/>
      <c r="AR48" s="474"/>
      <c r="AS48" s="474"/>
      <c r="AT48" s="474"/>
      <c r="AU48" s="474"/>
      <c r="AV48" s="474"/>
      <c r="AW48" s="474"/>
      <c r="AX48" s="474"/>
      <c r="AY48" s="427"/>
      <c r="AZ48" s="427"/>
      <c r="BA48" s="427"/>
      <c r="BB48" s="427"/>
      <c r="BC48" s="433"/>
      <c r="BD48" s="427"/>
      <c r="BE48" s="433"/>
      <c r="BF48" s="427"/>
      <c r="BG48" s="797"/>
      <c r="BH48" s="482"/>
      <c r="BI48" s="797"/>
      <c r="BJ48" s="427"/>
      <c r="BK48" s="433"/>
      <c r="BL48" s="476"/>
      <c r="BM48" s="187" t="s">
        <v>615</v>
      </c>
      <c r="BN48" s="188" t="s">
        <v>614</v>
      </c>
      <c r="BO48" s="362">
        <v>42825</v>
      </c>
      <c r="BP48" s="190" t="s">
        <v>613</v>
      </c>
    </row>
    <row r="49" spans="1:68" ht="25.5">
      <c r="A49" s="543"/>
      <c r="B49" s="824"/>
      <c r="C49" s="555"/>
      <c r="D49" s="828"/>
      <c r="E49" s="832"/>
      <c r="F49" s="490"/>
      <c r="G49" s="485"/>
      <c r="H49" s="801"/>
      <c r="I49" s="473"/>
      <c r="J49" s="473"/>
      <c r="K49" s="474"/>
      <c r="L49" s="474"/>
      <c r="M49" s="474"/>
      <c r="N49" s="474"/>
      <c r="O49" s="474"/>
      <c r="P49" s="474"/>
      <c r="Q49" s="474"/>
      <c r="R49" s="474"/>
      <c r="S49" s="474"/>
      <c r="T49" s="474"/>
      <c r="U49" s="474"/>
      <c r="V49" s="474"/>
      <c r="W49" s="474"/>
      <c r="X49" s="474"/>
      <c r="Y49" s="474"/>
      <c r="Z49" s="474"/>
      <c r="AA49" s="474"/>
      <c r="AB49" s="474"/>
      <c r="AC49" s="474"/>
      <c r="AD49" s="474"/>
      <c r="AE49" s="474"/>
      <c r="AF49" s="482"/>
      <c r="AG49" s="427"/>
      <c r="AH49" s="427"/>
      <c r="AI49" s="477"/>
      <c r="AJ49" s="480"/>
      <c r="AK49" s="473"/>
      <c r="AL49" s="473"/>
      <c r="AM49" s="473"/>
      <c r="AN49" s="473"/>
      <c r="AO49" s="473"/>
      <c r="AP49" s="473"/>
      <c r="AQ49" s="473"/>
      <c r="AR49" s="473"/>
      <c r="AS49" s="473"/>
      <c r="AT49" s="473"/>
      <c r="AU49" s="473"/>
      <c r="AV49" s="473"/>
      <c r="AW49" s="473"/>
      <c r="AX49" s="473"/>
      <c r="AY49" s="432"/>
      <c r="AZ49" s="427"/>
      <c r="BA49" s="427"/>
      <c r="BB49" s="427"/>
      <c r="BC49" s="433"/>
      <c r="BD49" s="427"/>
      <c r="BE49" s="433"/>
      <c r="BF49" s="432"/>
      <c r="BG49" s="797"/>
      <c r="BH49" s="483"/>
      <c r="BI49" s="797"/>
      <c r="BJ49" s="432"/>
      <c r="BK49" s="433"/>
      <c r="BL49" s="477"/>
      <c r="BM49" s="187" t="s">
        <v>612</v>
      </c>
      <c r="BN49" s="188" t="s">
        <v>611</v>
      </c>
      <c r="BO49" s="362">
        <v>43100</v>
      </c>
      <c r="BP49" s="190" t="s">
        <v>610</v>
      </c>
    </row>
    <row r="50" spans="1:68" ht="38.25">
      <c r="A50" s="543"/>
      <c r="B50" s="824"/>
      <c r="C50" s="555"/>
      <c r="D50" s="828"/>
      <c r="E50" s="832"/>
      <c r="F50" s="186" t="s">
        <v>298</v>
      </c>
      <c r="G50" s="194" t="s">
        <v>297</v>
      </c>
      <c r="H50" s="801"/>
      <c r="I50" s="473"/>
      <c r="J50" s="473"/>
      <c r="K50" s="474"/>
      <c r="L50" s="474"/>
      <c r="M50" s="474"/>
      <c r="N50" s="474"/>
      <c r="O50" s="474"/>
      <c r="P50" s="474"/>
      <c r="Q50" s="474"/>
      <c r="R50" s="474"/>
      <c r="S50" s="474"/>
      <c r="T50" s="474"/>
      <c r="U50" s="474"/>
      <c r="V50" s="474"/>
      <c r="W50" s="474"/>
      <c r="X50" s="474"/>
      <c r="Y50" s="474"/>
      <c r="Z50" s="474"/>
      <c r="AA50" s="474"/>
      <c r="AB50" s="474"/>
      <c r="AC50" s="474"/>
      <c r="AD50" s="474"/>
      <c r="AE50" s="474"/>
      <c r="AF50" s="482"/>
      <c r="AG50" s="427"/>
      <c r="AH50" s="427"/>
      <c r="AI50" s="202" t="s">
        <v>309</v>
      </c>
      <c r="AJ50" s="365" t="s">
        <v>285</v>
      </c>
      <c r="AK50" s="364" t="s">
        <v>282</v>
      </c>
      <c r="AL50" s="364">
        <f>IF(AK50="si",15,0)</f>
        <v>15</v>
      </c>
      <c r="AM50" s="364" t="s">
        <v>282</v>
      </c>
      <c r="AN50" s="364">
        <f>IF(AM50="si",5,0)</f>
        <v>5</v>
      </c>
      <c r="AO50" s="364" t="s">
        <v>282</v>
      </c>
      <c r="AP50" s="364">
        <f>IF(AO50="si",15,0)</f>
        <v>15</v>
      </c>
      <c r="AQ50" s="364" t="s">
        <v>283</v>
      </c>
      <c r="AR50" s="364">
        <f>IF(AQ50="si",10,0)</f>
        <v>0</v>
      </c>
      <c r="AS50" s="364" t="s">
        <v>282</v>
      </c>
      <c r="AT50" s="364">
        <f>IF(AS50="si",15,0)</f>
        <v>15</v>
      </c>
      <c r="AU50" s="364" t="s">
        <v>282</v>
      </c>
      <c r="AV50" s="364">
        <f>IF(AU50="si",10,0)</f>
        <v>10</v>
      </c>
      <c r="AW50" s="364" t="s">
        <v>282</v>
      </c>
      <c r="AX50" s="147">
        <f>IF(AW50="si",30,0)</f>
        <v>30</v>
      </c>
      <c r="AY50" s="182">
        <f>AL50+AN50+AP50+AR50+AT50+AV50+AX50</f>
        <v>90</v>
      </c>
      <c r="AZ50" s="427"/>
      <c r="BA50" s="427"/>
      <c r="BB50" s="427"/>
      <c r="BC50" s="433"/>
      <c r="BD50" s="427"/>
      <c r="BE50" s="433"/>
      <c r="BF50" s="182">
        <f>IF(K50-BC50&lt;1,1,K50-BC50)</f>
        <v>1</v>
      </c>
      <c r="BG50" s="797"/>
      <c r="BH50" s="360">
        <f>IF(AE50-BE50&lt;1,1,AE50-BE50)</f>
        <v>1</v>
      </c>
      <c r="BI50" s="797"/>
      <c r="BJ50" s="182">
        <f>VALUE(IF(I50="Corrupción",BF50*BH50,(CONCATENATE(BF50,BH50))))</f>
        <v>11</v>
      </c>
      <c r="BK50" s="433"/>
      <c r="BL50" s="193" t="s">
        <v>609</v>
      </c>
      <c r="BM50" s="187" t="s">
        <v>438</v>
      </c>
      <c r="BN50" s="188" t="s">
        <v>604</v>
      </c>
      <c r="BO50" s="189">
        <v>42916</v>
      </c>
      <c r="BP50" s="363" t="s">
        <v>439</v>
      </c>
    </row>
    <row r="51" spans="1:68" ht="51">
      <c r="A51" s="543"/>
      <c r="B51" s="824"/>
      <c r="C51" s="555"/>
      <c r="D51" s="828"/>
      <c r="E51" s="832"/>
      <c r="F51" s="489" t="s">
        <v>310</v>
      </c>
      <c r="G51" s="478" t="s">
        <v>278</v>
      </c>
      <c r="H51" s="801"/>
      <c r="I51" s="473"/>
      <c r="J51" s="473"/>
      <c r="K51" s="474"/>
      <c r="L51" s="474"/>
      <c r="M51" s="474"/>
      <c r="N51" s="474"/>
      <c r="O51" s="474"/>
      <c r="P51" s="474"/>
      <c r="Q51" s="474"/>
      <c r="R51" s="474"/>
      <c r="S51" s="474"/>
      <c r="T51" s="474"/>
      <c r="U51" s="474"/>
      <c r="V51" s="474"/>
      <c r="W51" s="474"/>
      <c r="X51" s="474"/>
      <c r="Y51" s="474"/>
      <c r="Z51" s="474"/>
      <c r="AA51" s="474"/>
      <c r="AB51" s="474"/>
      <c r="AC51" s="474"/>
      <c r="AD51" s="474"/>
      <c r="AE51" s="474"/>
      <c r="AF51" s="482"/>
      <c r="AG51" s="427"/>
      <c r="AH51" s="427"/>
      <c r="AI51" s="475" t="s">
        <v>305</v>
      </c>
      <c r="AJ51" s="478" t="s">
        <v>285</v>
      </c>
      <c r="AK51" s="472" t="s">
        <v>282</v>
      </c>
      <c r="AL51" s="472">
        <f>IF(AK51="si",15,0)</f>
        <v>15</v>
      </c>
      <c r="AM51" s="472" t="s">
        <v>282</v>
      </c>
      <c r="AN51" s="472">
        <f>IF(AM51="si",5,0)</f>
        <v>5</v>
      </c>
      <c r="AO51" s="472" t="s">
        <v>282</v>
      </c>
      <c r="AP51" s="472">
        <f>IF(AO51="si",15,0)</f>
        <v>15</v>
      </c>
      <c r="AQ51" s="472" t="s">
        <v>282</v>
      </c>
      <c r="AR51" s="472">
        <f>IF(AQ51="si",10,0)</f>
        <v>10</v>
      </c>
      <c r="AS51" s="472" t="s">
        <v>282</v>
      </c>
      <c r="AT51" s="472">
        <f>IF(AS51="si",15,0)</f>
        <v>15</v>
      </c>
      <c r="AU51" s="472" t="s">
        <v>282</v>
      </c>
      <c r="AV51" s="472">
        <f>IF(AU51="si",10,0)</f>
        <v>10</v>
      </c>
      <c r="AW51" s="472" t="s">
        <v>282</v>
      </c>
      <c r="AX51" s="492">
        <f>IF(AW51="si",30,0)</f>
        <v>30</v>
      </c>
      <c r="AY51" s="465">
        <f>AL51+AN51+AP51+AR51+AT51+AV51+AX51</f>
        <v>100</v>
      </c>
      <c r="AZ51" s="427"/>
      <c r="BA51" s="427"/>
      <c r="BB51" s="427"/>
      <c r="BC51" s="433"/>
      <c r="BD51" s="427"/>
      <c r="BE51" s="433"/>
      <c r="BF51" s="465">
        <f>IF(K52-BC52&lt;1,1,K52-BC52)</f>
        <v>1</v>
      </c>
      <c r="BG51" s="797"/>
      <c r="BH51" s="360"/>
      <c r="BI51" s="797"/>
      <c r="BJ51" s="182"/>
      <c r="BK51" s="433"/>
      <c r="BL51" s="475" t="s">
        <v>608</v>
      </c>
      <c r="BM51" s="187" t="s">
        <v>607</v>
      </c>
      <c r="BN51" s="188" t="s">
        <v>604</v>
      </c>
      <c r="BO51" s="189" t="s">
        <v>433</v>
      </c>
      <c r="BP51" s="363" t="s">
        <v>606</v>
      </c>
    </row>
    <row r="52" spans="1:68" ht="26.25" thickBot="1">
      <c r="A52" s="543"/>
      <c r="B52" s="824"/>
      <c r="C52" s="504"/>
      <c r="D52" s="828"/>
      <c r="E52" s="832"/>
      <c r="F52" s="490"/>
      <c r="G52" s="480"/>
      <c r="H52" s="801"/>
      <c r="I52" s="473"/>
      <c r="J52" s="473"/>
      <c r="K52" s="474"/>
      <c r="L52" s="474"/>
      <c r="M52" s="474"/>
      <c r="N52" s="474"/>
      <c r="O52" s="474"/>
      <c r="P52" s="474"/>
      <c r="Q52" s="474"/>
      <c r="R52" s="474"/>
      <c r="S52" s="474"/>
      <c r="T52" s="474"/>
      <c r="U52" s="474"/>
      <c r="V52" s="474"/>
      <c r="W52" s="474"/>
      <c r="X52" s="474"/>
      <c r="Y52" s="474"/>
      <c r="Z52" s="474"/>
      <c r="AA52" s="474"/>
      <c r="AB52" s="474"/>
      <c r="AC52" s="474"/>
      <c r="AD52" s="474"/>
      <c r="AE52" s="474"/>
      <c r="AF52" s="482"/>
      <c r="AG52" s="427"/>
      <c r="AH52" s="427"/>
      <c r="AI52" s="477"/>
      <c r="AJ52" s="480"/>
      <c r="AK52" s="473"/>
      <c r="AL52" s="473"/>
      <c r="AM52" s="473"/>
      <c r="AN52" s="473"/>
      <c r="AO52" s="473"/>
      <c r="AP52" s="473"/>
      <c r="AQ52" s="473"/>
      <c r="AR52" s="473"/>
      <c r="AS52" s="473"/>
      <c r="AT52" s="473"/>
      <c r="AU52" s="473"/>
      <c r="AV52" s="473"/>
      <c r="AW52" s="473"/>
      <c r="AX52" s="436"/>
      <c r="AY52" s="432"/>
      <c r="AZ52" s="427"/>
      <c r="BA52" s="427"/>
      <c r="BB52" s="427"/>
      <c r="BC52" s="433"/>
      <c r="BD52" s="427"/>
      <c r="BE52" s="433"/>
      <c r="BF52" s="432"/>
      <c r="BG52" s="797"/>
      <c r="BH52" s="360">
        <f t="shared" ref="BH52:BH59" si="5">IF(AE52-BE52&lt;1,1,AE52-BE52)</f>
        <v>1</v>
      </c>
      <c r="BI52" s="797"/>
      <c r="BJ52" s="182">
        <f>VALUE(IF(I52="Corrupción",BF51*BH52,(CONCATENATE(BF51,BH52))))</f>
        <v>11</v>
      </c>
      <c r="BK52" s="433"/>
      <c r="BL52" s="477"/>
      <c r="BM52" s="187" t="s">
        <v>605</v>
      </c>
      <c r="BN52" s="188" t="s">
        <v>604</v>
      </c>
      <c r="BO52" s="362" t="s">
        <v>603</v>
      </c>
      <c r="BP52" s="190" t="s">
        <v>602</v>
      </c>
    </row>
    <row r="53" spans="1:68" ht="15.75" hidden="1" customHeight="1" thickBot="1">
      <c r="A53" s="543"/>
      <c r="B53" s="824"/>
      <c r="C53" s="361"/>
      <c r="D53" s="828"/>
      <c r="E53" s="832"/>
      <c r="F53" s="186"/>
      <c r="G53" s="194"/>
      <c r="H53" s="801"/>
      <c r="I53" s="473"/>
      <c r="J53" s="473"/>
      <c r="K53" s="474"/>
      <c r="L53" s="474"/>
      <c r="M53" s="474"/>
      <c r="N53" s="474"/>
      <c r="O53" s="474"/>
      <c r="P53" s="474"/>
      <c r="Q53" s="474"/>
      <c r="R53" s="474"/>
      <c r="S53" s="474"/>
      <c r="T53" s="474"/>
      <c r="U53" s="474"/>
      <c r="V53" s="474"/>
      <c r="W53" s="474"/>
      <c r="X53" s="474"/>
      <c r="Y53" s="474"/>
      <c r="Z53" s="474"/>
      <c r="AA53" s="474"/>
      <c r="AB53" s="474"/>
      <c r="AC53" s="474"/>
      <c r="AD53" s="474"/>
      <c r="AE53" s="474"/>
      <c r="AF53" s="482"/>
      <c r="AG53" s="427"/>
      <c r="AH53" s="427"/>
      <c r="AI53" s="247"/>
      <c r="AJ53" s="88"/>
      <c r="AK53" s="147"/>
      <c r="AL53" s="147">
        <f t="shared" ref="AL53:AL60" si="6">IF(AK53="si",15,0)</f>
        <v>0</v>
      </c>
      <c r="AM53" s="147"/>
      <c r="AN53" s="147">
        <f t="shared" ref="AN53:AN60" si="7">IF(AM53="si",5,0)</f>
        <v>0</v>
      </c>
      <c r="AO53" s="147"/>
      <c r="AP53" s="147">
        <f t="shared" ref="AP53:AP60" si="8">IF(AO53="si",15,0)</f>
        <v>0</v>
      </c>
      <c r="AQ53" s="147"/>
      <c r="AR53" s="147">
        <f t="shared" ref="AR53:AR60" si="9">IF(AQ53="si",10,0)</f>
        <v>0</v>
      </c>
      <c r="AS53" s="147"/>
      <c r="AT53" s="147">
        <f t="shared" ref="AT53:AT60" si="10">IF(AS53="si",15,0)</f>
        <v>0</v>
      </c>
      <c r="AU53" s="147"/>
      <c r="AV53" s="147">
        <f t="shared" ref="AV53:AV60" si="11">IF(AU53="si",10,0)</f>
        <v>0</v>
      </c>
      <c r="AW53" s="147"/>
      <c r="AX53" s="147">
        <f t="shared" ref="AX53:AX60" si="12">IF(AW53="si",30,0)</f>
        <v>0</v>
      </c>
      <c r="AY53" s="182">
        <f t="shared" ref="AY53:AY60" si="13">AL53+AN53+AP53+AR53+AT53+AV53+AX53</f>
        <v>0</v>
      </c>
      <c r="AZ53" s="427"/>
      <c r="BA53" s="427"/>
      <c r="BB53" s="427"/>
      <c r="BC53" s="433"/>
      <c r="BD53" s="427"/>
      <c r="BE53" s="433"/>
      <c r="BF53" s="182">
        <f t="shared" ref="BF53:BF60" si="14">IF(K53-BC53&lt;1,1,K53-BC53)</f>
        <v>1</v>
      </c>
      <c r="BG53" s="797"/>
      <c r="BH53" s="360">
        <f t="shared" si="5"/>
        <v>1</v>
      </c>
      <c r="BI53" s="797"/>
      <c r="BJ53" s="182">
        <f t="shared" ref="BJ53:BJ60" si="15">VALUE(IF(I53="Corrupción",BF53*BH53,(CONCATENATE(BF53,BH53))))</f>
        <v>11</v>
      </c>
      <c r="BK53" s="433"/>
      <c r="BL53" s="154"/>
      <c r="BM53" s="155"/>
      <c r="BN53" s="156"/>
      <c r="BO53" s="156"/>
      <c r="BP53" s="157"/>
    </row>
    <row r="54" spans="1:68" ht="15.75" hidden="1" customHeight="1" thickBot="1">
      <c r="A54" s="543"/>
      <c r="B54" s="824"/>
      <c r="C54" s="361"/>
      <c r="D54" s="828"/>
      <c r="E54" s="832"/>
      <c r="F54" s="186"/>
      <c r="G54" s="194"/>
      <c r="H54" s="801"/>
      <c r="I54" s="473"/>
      <c r="J54" s="473"/>
      <c r="K54" s="474"/>
      <c r="L54" s="474"/>
      <c r="M54" s="474"/>
      <c r="N54" s="474"/>
      <c r="O54" s="474"/>
      <c r="P54" s="474"/>
      <c r="Q54" s="474"/>
      <c r="R54" s="474"/>
      <c r="S54" s="474"/>
      <c r="T54" s="474"/>
      <c r="U54" s="474"/>
      <c r="V54" s="474"/>
      <c r="W54" s="474"/>
      <c r="X54" s="474"/>
      <c r="Y54" s="474"/>
      <c r="Z54" s="474"/>
      <c r="AA54" s="474"/>
      <c r="AB54" s="474"/>
      <c r="AC54" s="474"/>
      <c r="AD54" s="474"/>
      <c r="AE54" s="474"/>
      <c r="AF54" s="482"/>
      <c r="AG54" s="427"/>
      <c r="AH54" s="427"/>
      <c r="AI54" s="247"/>
      <c r="AJ54" s="88"/>
      <c r="AK54" s="147"/>
      <c r="AL54" s="147">
        <f t="shared" si="6"/>
        <v>0</v>
      </c>
      <c r="AM54" s="147"/>
      <c r="AN54" s="147">
        <f t="shared" si="7"/>
        <v>0</v>
      </c>
      <c r="AO54" s="147"/>
      <c r="AP54" s="147">
        <f t="shared" si="8"/>
        <v>0</v>
      </c>
      <c r="AQ54" s="147"/>
      <c r="AR54" s="147">
        <f t="shared" si="9"/>
        <v>0</v>
      </c>
      <c r="AS54" s="147"/>
      <c r="AT54" s="147">
        <f t="shared" si="10"/>
        <v>0</v>
      </c>
      <c r="AU54" s="147"/>
      <c r="AV54" s="147">
        <f t="shared" si="11"/>
        <v>0</v>
      </c>
      <c r="AW54" s="147"/>
      <c r="AX54" s="147">
        <f t="shared" si="12"/>
        <v>0</v>
      </c>
      <c r="AY54" s="182">
        <f t="shared" si="13"/>
        <v>0</v>
      </c>
      <c r="AZ54" s="427"/>
      <c r="BA54" s="427"/>
      <c r="BB54" s="427"/>
      <c r="BC54" s="433"/>
      <c r="BD54" s="427"/>
      <c r="BE54" s="433"/>
      <c r="BF54" s="182">
        <f t="shared" si="14"/>
        <v>1</v>
      </c>
      <c r="BG54" s="797"/>
      <c r="BH54" s="360">
        <f t="shared" si="5"/>
        <v>1</v>
      </c>
      <c r="BI54" s="797"/>
      <c r="BJ54" s="182">
        <f t="shared" si="15"/>
        <v>11</v>
      </c>
      <c r="BK54" s="433"/>
      <c r="BL54" s="154"/>
      <c r="BM54" s="155"/>
      <c r="BN54" s="156"/>
      <c r="BO54" s="156"/>
      <c r="BP54" s="157"/>
    </row>
    <row r="55" spans="1:68" ht="15.75" hidden="1" customHeight="1" thickBot="1">
      <c r="A55" s="543"/>
      <c r="B55" s="824"/>
      <c r="C55" s="361"/>
      <c r="D55" s="828"/>
      <c r="E55" s="832"/>
      <c r="F55" s="186"/>
      <c r="G55" s="194"/>
      <c r="H55" s="801"/>
      <c r="I55" s="473"/>
      <c r="J55" s="473"/>
      <c r="K55" s="474"/>
      <c r="L55" s="474"/>
      <c r="M55" s="474"/>
      <c r="N55" s="474"/>
      <c r="O55" s="474"/>
      <c r="P55" s="474"/>
      <c r="Q55" s="474"/>
      <c r="R55" s="474"/>
      <c r="S55" s="474"/>
      <c r="T55" s="474"/>
      <c r="U55" s="474"/>
      <c r="V55" s="474"/>
      <c r="W55" s="474"/>
      <c r="X55" s="474"/>
      <c r="Y55" s="474"/>
      <c r="Z55" s="474"/>
      <c r="AA55" s="474"/>
      <c r="AB55" s="474"/>
      <c r="AC55" s="474"/>
      <c r="AD55" s="474"/>
      <c r="AE55" s="474"/>
      <c r="AF55" s="482"/>
      <c r="AG55" s="427"/>
      <c r="AH55" s="427"/>
      <c r="AI55" s="247"/>
      <c r="AJ55" s="88"/>
      <c r="AK55" s="147"/>
      <c r="AL55" s="147">
        <f t="shared" si="6"/>
        <v>0</v>
      </c>
      <c r="AM55" s="147"/>
      <c r="AN55" s="147">
        <f t="shared" si="7"/>
        <v>0</v>
      </c>
      <c r="AO55" s="147"/>
      <c r="AP55" s="147">
        <f t="shared" si="8"/>
        <v>0</v>
      </c>
      <c r="AQ55" s="147"/>
      <c r="AR55" s="147">
        <f t="shared" si="9"/>
        <v>0</v>
      </c>
      <c r="AS55" s="147"/>
      <c r="AT55" s="147">
        <f t="shared" si="10"/>
        <v>0</v>
      </c>
      <c r="AU55" s="147"/>
      <c r="AV55" s="147">
        <f t="shared" si="11"/>
        <v>0</v>
      </c>
      <c r="AW55" s="147"/>
      <c r="AX55" s="147">
        <f t="shared" si="12"/>
        <v>0</v>
      </c>
      <c r="AY55" s="182">
        <f t="shared" si="13"/>
        <v>0</v>
      </c>
      <c r="AZ55" s="427"/>
      <c r="BA55" s="427"/>
      <c r="BB55" s="427"/>
      <c r="BC55" s="433"/>
      <c r="BD55" s="427"/>
      <c r="BE55" s="433"/>
      <c r="BF55" s="182">
        <f t="shared" si="14"/>
        <v>1</v>
      </c>
      <c r="BG55" s="797"/>
      <c r="BH55" s="360">
        <f t="shared" si="5"/>
        <v>1</v>
      </c>
      <c r="BI55" s="797"/>
      <c r="BJ55" s="182">
        <f t="shared" si="15"/>
        <v>11</v>
      </c>
      <c r="BK55" s="433"/>
      <c r="BL55" s="154"/>
      <c r="BM55" s="155"/>
      <c r="BN55" s="156"/>
      <c r="BO55" s="156"/>
      <c r="BP55" s="157"/>
    </row>
    <row r="56" spans="1:68" ht="15.75" hidden="1" customHeight="1" thickBot="1">
      <c r="A56" s="543"/>
      <c r="B56" s="824"/>
      <c r="C56" s="361"/>
      <c r="D56" s="828"/>
      <c r="E56" s="832"/>
      <c r="F56" s="186"/>
      <c r="G56" s="194"/>
      <c r="H56" s="801"/>
      <c r="I56" s="473"/>
      <c r="J56" s="473"/>
      <c r="K56" s="474"/>
      <c r="L56" s="474"/>
      <c r="M56" s="474"/>
      <c r="N56" s="474"/>
      <c r="O56" s="474"/>
      <c r="P56" s="474"/>
      <c r="Q56" s="474"/>
      <c r="R56" s="474"/>
      <c r="S56" s="474"/>
      <c r="T56" s="474"/>
      <c r="U56" s="474"/>
      <c r="V56" s="474"/>
      <c r="W56" s="474"/>
      <c r="X56" s="474"/>
      <c r="Y56" s="474"/>
      <c r="Z56" s="474"/>
      <c r="AA56" s="474"/>
      <c r="AB56" s="474"/>
      <c r="AC56" s="474"/>
      <c r="AD56" s="474"/>
      <c r="AE56" s="474"/>
      <c r="AF56" s="482"/>
      <c r="AG56" s="427"/>
      <c r="AH56" s="427"/>
      <c r="AI56" s="247"/>
      <c r="AJ56" s="88"/>
      <c r="AK56" s="147"/>
      <c r="AL56" s="147">
        <f t="shared" si="6"/>
        <v>0</v>
      </c>
      <c r="AM56" s="147"/>
      <c r="AN56" s="147">
        <f t="shared" si="7"/>
        <v>0</v>
      </c>
      <c r="AO56" s="147"/>
      <c r="AP56" s="147">
        <f t="shared" si="8"/>
        <v>0</v>
      </c>
      <c r="AQ56" s="147"/>
      <c r="AR56" s="147">
        <f t="shared" si="9"/>
        <v>0</v>
      </c>
      <c r="AS56" s="147"/>
      <c r="AT56" s="147">
        <f t="shared" si="10"/>
        <v>0</v>
      </c>
      <c r="AU56" s="147"/>
      <c r="AV56" s="147">
        <f t="shared" si="11"/>
        <v>0</v>
      </c>
      <c r="AW56" s="147"/>
      <c r="AX56" s="147">
        <f t="shared" si="12"/>
        <v>0</v>
      </c>
      <c r="AY56" s="182">
        <f t="shared" si="13"/>
        <v>0</v>
      </c>
      <c r="AZ56" s="427"/>
      <c r="BA56" s="427"/>
      <c r="BB56" s="427"/>
      <c r="BC56" s="433"/>
      <c r="BD56" s="427"/>
      <c r="BE56" s="433"/>
      <c r="BF56" s="182">
        <f t="shared" si="14"/>
        <v>1</v>
      </c>
      <c r="BG56" s="797"/>
      <c r="BH56" s="360">
        <f t="shared" si="5"/>
        <v>1</v>
      </c>
      <c r="BI56" s="797"/>
      <c r="BJ56" s="182">
        <f t="shared" si="15"/>
        <v>11</v>
      </c>
      <c r="BK56" s="433"/>
      <c r="BL56" s="154"/>
      <c r="BM56" s="155"/>
      <c r="BN56" s="156"/>
      <c r="BO56" s="156"/>
      <c r="BP56" s="157"/>
    </row>
    <row r="57" spans="1:68" ht="15.75" hidden="1" customHeight="1" thickBot="1">
      <c r="A57" s="543"/>
      <c r="B57" s="825"/>
      <c r="C57" s="361"/>
      <c r="D57" s="829"/>
      <c r="E57" s="833"/>
      <c r="F57" s="195"/>
      <c r="G57" s="194"/>
      <c r="H57" s="802"/>
      <c r="I57" s="805"/>
      <c r="J57" s="805"/>
      <c r="K57" s="474"/>
      <c r="L57" s="474"/>
      <c r="M57" s="474"/>
      <c r="N57" s="474"/>
      <c r="O57" s="474"/>
      <c r="P57" s="474"/>
      <c r="Q57" s="474"/>
      <c r="R57" s="474"/>
      <c r="S57" s="474"/>
      <c r="T57" s="474"/>
      <c r="U57" s="474"/>
      <c r="V57" s="474"/>
      <c r="W57" s="474"/>
      <c r="X57" s="474"/>
      <c r="Y57" s="474"/>
      <c r="Z57" s="474"/>
      <c r="AA57" s="474"/>
      <c r="AB57" s="474"/>
      <c r="AC57" s="474"/>
      <c r="AD57" s="474"/>
      <c r="AE57" s="474"/>
      <c r="AF57" s="482"/>
      <c r="AG57" s="427"/>
      <c r="AH57" s="427"/>
      <c r="AI57" s="154"/>
      <c r="AJ57" s="91"/>
      <c r="AK57" s="147"/>
      <c r="AL57" s="147">
        <f t="shared" si="6"/>
        <v>0</v>
      </c>
      <c r="AM57" s="147"/>
      <c r="AN57" s="147">
        <f t="shared" si="7"/>
        <v>0</v>
      </c>
      <c r="AO57" s="147"/>
      <c r="AP57" s="147">
        <f t="shared" si="8"/>
        <v>0</v>
      </c>
      <c r="AQ57" s="147"/>
      <c r="AR57" s="147">
        <f t="shared" si="9"/>
        <v>0</v>
      </c>
      <c r="AS57" s="147"/>
      <c r="AT57" s="147">
        <f t="shared" si="10"/>
        <v>0</v>
      </c>
      <c r="AU57" s="147"/>
      <c r="AV57" s="147">
        <f t="shared" si="11"/>
        <v>0</v>
      </c>
      <c r="AW57" s="147"/>
      <c r="AX57" s="147">
        <f t="shared" si="12"/>
        <v>0</v>
      </c>
      <c r="AY57" s="182">
        <f t="shared" si="13"/>
        <v>0</v>
      </c>
      <c r="AZ57" s="427"/>
      <c r="BA57" s="427"/>
      <c r="BB57" s="427"/>
      <c r="BC57" s="433"/>
      <c r="BD57" s="427"/>
      <c r="BE57" s="433"/>
      <c r="BF57" s="182">
        <f t="shared" si="14"/>
        <v>1</v>
      </c>
      <c r="BG57" s="797"/>
      <c r="BH57" s="360">
        <f t="shared" si="5"/>
        <v>1</v>
      </c>
      <c r="BI57" s="797"/>
      <c r="BJ57" s="182">
        <f t="shared" si="15"/>
        <v>11</v>
      </c>
      <c r="BK57" s="433"/>
      <c r="BL57" s="154"/>
      <c r="BM57" s="155"/>
      <c r="BN57" s="156"/>
      <c r="BO57" s="156"/>
      <c r="BP57" s="157"/>
    </row>
    <row r="58" spans="1:68" ht="15.75" hidden="1" customHeight="1" thickBot="1">
      <c r="A58" s="543"/>
      <c r="B58" s="825"/>
      <c r="C58" s="361"/>
      <c r="D58" s="829"/>
      <c r="E58" s="833"/>
      <c r="F58" s="198"/>
      <c r="G58" s="194"/>
      <c r="H58" s="802"/>
      <c r="I58" s="805"/>
      <c r="J58" s="805"/>
      <c r="K58" s="474"/>
      <c r="L58" s="474"/>
      <c r="M58" s="474"/>
      <c r="N58" s="474"/>
      <c r="O58" s="474"/>
      <c r="P58" s="474"/>
      <c r="Q58" s="474"/>
      <c r="R58" s="474"/>
      <c r="S58" s="474"/>
      <c r="T58" s="474"/>
      <c r="U58" s="474"/>
      <c r="V58" s="474"/>
      <c r="W58" s="474"/>
      <c r="X58" s="474"/>
      <c r="Y58" s="474"/>
      <c r="Z58" s="474"/>
      <c r="AA58" s="474"/>
      <c r="AB58" s="474"/>
      <c r="AC58" s="474"/>
      <c r="AD58" s="474"/>
      <c r="AE58" s="474"/>
      <c r="AF58" s="482"/>
      <c r="AG58" s="427"/>
      <c r="AH58" s="427"/>
      <c r="AI58" s="154"/>
      <c r="AJ58" s="91"/>
      <c r="AK58" s="147"/>
      <c r="AL58" s="147">
        <f t="shared" si="6"/>
        <v>0</v>
      </c>
      <c r="AM58" s="147"/>
      <c r="AN58" s="147">
        <f t="shared" si="7"/>
        <v>0</v>
      </c>
      <c r="AO58" s="147"/>
      <c r="AP58" s="147">
        <f t="shared" si="8"/>
        <v>0</v>
      </c>
      <c r="AQ58" s="147"/>
      <c r="AR58" s="147">
        <f t="shared" si="9"/>
        <v>0</v>
      </c>
      <c r="AS58" s="147"/>
      <c r="AT58" s="147">
        <f t="shared" si="10"/>
        <v>0</v>
      </c>
      <c r="AU58" s="147"/>
      <c r="AV58" s="147">
        <f t="shared" si="11"/>
        <v>0</v>
      </c>
      <c r="AW58" s="147"/>
      <c r="AX58" s="147">
        <f t="shared" si="12"/>
        <v>0</v>
      </c>
      <c r="AY58" s="182">
        <f t="shared" si="13"/>
        <v>0</v>
      </c>
      <c r="AZ58" s="427"/>
      <c r="BA58" s="427"/>
      <c r="BB58" s="427"/>
      <c r="BC58" s="433"/>
      <c r="BD58" s="427"/>
      <c r="BE58" s="433"/>
      <c r="BF58" s="182">
        <f t="shared" si="14"/>
        <v>1</v>
      </c>
      <c r="BG58" s="797"/>
      <c r="BH58" s="360">
        <f t="shared" si="5"/>
        <v>1</v>
      </c>
      <c r="BI58" s="797"/>
      <c r="BJ58" s="182">
        <f t="shared" si="15"/>
        <v>11</v>
      </c>
      <c r="BK58" s="433"/>
      <c r="BL58" s="154"/>
      <c r="BM58" s="155"/>
      <c r="BN58" s="156"/>
      <c r="BO58" s="156"/>
      <c r="BP58" s="157"/>
    </row>
    <row r="59" spans="1:68" ht="15.75" hidden="1" customHeight="1" thickBot="1">
      <c r="A59" s="543"/>
      <c r="B59" s="826"/>
      <c r="C59" s="359"/>
      <c r="D59" s="830"/>
      <c r="E59" s="834"/>
      <c r="F59" s="199"/>
      <c r="G59" s="358"/>
      <c r="H59" s="803"/>
      <c r="I59" s="806"/>
      <c r="J59" s="806"/>
      <c r="K59" s="799"/>
      <c r="L59" s="799"/>
      <c r="M59" s="799"/>
      <c r="N59" s="799"/>
      <c r="O59" s="799"/>
      <c r="P59" s="799"/>
      <c r="Q59" s="799"/>
      <c r="R59" s="799"/>
      <c r="S59" s="799"/>
      <c r="T59" s="799"/>
      <c r="U59" s="799"/>
      <c r="V59" s="799"/>
      <c r="W59" s="799"/>
      <c r="X59" s="799"/>
      <c r="Y59" s="799"/>
      <c r="Z59" s="799"/>
      <c r="AA59" s="799"/>
      <c r="AB59" s="799"/>
      <c r="AC59" s="799"/>
      <c r="AD59" s="799"/>
      <c r="AE59" s="799"/>
      <c r="AF59" s="844"/>
      <c r="AG59" s="428"/>
      <c r="AH59" s="428"/>
      <c r="AI59" s="158"/>
      <c r="AJ59" s="95"/>
      <c r="AK59" s="143"/>
      <c r="AL59" s="143">
        <f t="shared" si="6"/>
        <v>0</v>
      </c>
      <c r="AM59" s="143"/>
      <c r="AN59" s="143">
        <f t="shared" si="7"/>
        <v>0</v>
      </c>
      <c r="AO59" s="143"/>
      <c r="AP59" s="143">
        <f t="shared" si="8"/>
        <v>0</v>
      </c>
      <c r="AQ59" s="143"/>
      <c r="AR59" s="143">
        <f t="shared" si="9"/>
        <v>0</v>
      </c>
      <c r="AS59" s="143"/>
      <c r="AT59" s="143">
        <f t="shared" si="10"/>
        <v>0</v>
      </c>
      <c r="AU59" s="143"/>
      <c r="AV59" s="143">
        <f t="shared" si="11"/>
        <v>0</v>
      </c>
      <c r="AW59" s="143"/>
      <c r="AX59" s="143">
        <f t="shared" si="12"/>
        <v>0</v>
      </c>
      <c r="AY59" s="149">
        <f t="shared" si="13"/>
        <v>0</v>
      </c>
      <c r="AZ59" s="428"/>
      <c r="BA59" s="428"/>
      <c r="BB59" s="428"/>
      <c r="BC59" s="434"/>
      <c r="BD59" s="428"/>
      <c r="BE59" s="434"/>
      <c r="BF59" s="149">
        <f t="shared" si="14"/>
        <v>1</v>
      </c>
      <c r="BG59" s="798"/>
      <c r="BH59" s="357">
        <f t="shared" si="5"/>
        <v>1</v>
      </c>
      <c r="BI59" s="798"/>
      <c r="BJ59" s="149">
        <f t="shared" si="15"/>
        <v>11</v>
      </c>
      <c r="BK59" s="434"/>
      <c r="BL59" s="158"/>
      <c r="BM59" s="159"/>
      <c r="BN59" s="160"/>
      <c r="BO59" s="160"/>
      <c r="BP59" s="161"/>
    </row>
    <row r="60" spans="1:68" ht="25.5">
      <c r="A60" s="543"/>
      <c r="B60" s="810">
        <v>3</v>
      </c>
      <c r="C60" s="453" t="s">
        <v>601</v>
      </c>
      <c r="D60" s="814" t="s">
        <v>311</v>
      </c>
      <c r="E60" s="818" t="s">
        <v>312</v>
      </c>
      <c r="F60" s="470" t="s">
        <v>313</v>
      </c>
      <c r="G60" s="455" t="s">
        <v>278</v>
      </c>
      <c r="H60" s="836" t="s">
        <v>440</v>
      </c>
      <c r="I60" s="840" t="s">
        <v>280</v>
      </c>
      <c r="J60" s="840" t="s">
        <v>281</v>
      </c>
      <c r="K60" s="451" t="str">
        <f>MID(J60,1,1)</f>
        <v>2</v>
      </c>
      <c r="L60" s="451" t="s">
        <v>282</v>
      </c>
      <c r="M60" s="451" t="s">
        <v>282</v>
      </c>
      <c r="N60" s="451" t="s">
        <v>282</v>
      </c>
      <c r="O60" s="451" t="s">
        <v>282</v>
      </c>
      <c r="P60" s="451" t="s">
        <v>283</v>
      </c>
      <c r="Q60" s="451" t="s">
        <v>283</v>
      </c>
      <c r="R60" s="451" t="s">
        <v>283</v>
      </c>
      <c r="S60" s="451" t="s">
        <v>283</v>
      </c>
      <c r="T60" s="451" t="s">
        <v>283</v>
      </c>
      <c r="U60" s="451" t="s">
        <v>282</v>
      </c>
      <c r="V60" s="451" t="s">
        <v>282</v>
      </c>
      <c r="W60" s="451" t="s">
        <v>282</v>
      </c>
      <c r="X60" s="451" t="s">
        <v>282</v>
      </c>
      <c r="Y60" s="451" t="s">
        <v>282</v>
      </c>
      <c r="Z60" s="451" t="s">
        <v>282</v>
      </c>
      <c r="AA60" s="451" t="s">
        <v>283</v>
      </c>
      <c r="AB60" s="451" t="s">
        <v>283</v>
      </c>
      <c r="AC60" s="451" t="s">
        <v>282</v>
      </c>
      <c r="AD60" s="451">
        <f>COUNTIF(L60:AC75,"si")</f>
        <v>11</v>
      </c>
      <c r="AE60" s="451">
        <f>VALUE(IF(I60="Corrupción",IF(AD60&lt;=5,5,IF(AND(AD60&gt;5,AD60&lt;=11),10,IF(AD60&gt;11,20,0))),IF(AD60&lt;=4,1,IF(AND(AD60&gt;4,AD60&lt;=8),2,IF(AND(AD60&gt;8,AD60&lt;=12),3,IF(AND(AD60&gt;12,AD60&lt;=15),4,IF(AND(AD60&gt;15,AD60&lt;=18),5)))))))</f>
        <v>10</v>
      </c>
      <c r="AF60" s="462" t="str">
        <f>IF(I60="Corrupción",IF(AE60=5,"Moderado",IF(AE60=10,"Mayor",IF(AE60=20,"Catastrófico",0))),IF(AE60=1,"Insignificante",IF(AE60=2,"Menor",IF(AE60=3,"Moderado",IF(AE60=4,"Mayor",IF(AE60=5,"Catastrófico",0))))))</f>
        <v>Mayor</v>
      </c>
      <c r="AG60" s="426">
        <f>IF(I60="Corrupción",K60*AE60,VALUE(CONCATENATE(K60,AE60)))</f>
        <v>20</v>
      </c>
      <c r="AH60" s="426" t="str">
        <f>IF(I60="Corrupción",VLOOKUP(AG60,[1]Hoja2!$D$53:$E$67,2,0),VLOOKUP(AG60,[1]Hoja2!$D$25:$E$49,2,0))</f>
        <v>20-Moderada</v>
      </c>
      <c r="AI60" s="458" t="s">
        <v>284</v>
      </c>
      <c r="AJ60" s="460" t="s">
        <v>285</v>
      </c>
      <c r="AK60" s="451" t="s">
        <v>283</v>
      </c>
      <c r="AL60" s="451">
        <f t="shared" si="6"/>
        <v>0</v>
      </c>
      <c r="AM60" s="451" t="s">
        <v>282</v>
      </c>
      <c r="AN60" s="451">
        <f t="shared" si="7"/>
        <v>5</v>
      </c>
      <c r="AO60" s="451" t="s">
        <v>283</v>
      </c>
      <c r="AP60" s="451">
        <f t="shared" si="8"/>
        <v>0</v>
      </c>
      <c r="AQ60" s="451" t="s">
        <v>282</v>
      </c>
      <c r="AR60" s="451">
        <f t="shared" si="9"/>
        <v>10</v>
      </c>
      <c r="AS60" s="451" t="s">
        <v>283</v>
      </c>
      <c r="AT60" s="451">
        <f t="shared" si="10"/>
        <v>0</v>
      </c>
      <c r="AU60" s="451" t="s">
        <v>282</v>
      </c>
      <c r="AV60" s="451">
        <f t="shared" si="11"/>
        <v>10</v>
      </c>
      <c r="AW60" s="451" t="s">
        <v>283</v>
      </c>
      <c r="AX60" s="451">
        <f t="shared" si="12"/>
        <v>0</v>
      </c>
      <c r="AY60" s="426">
        <f t="shared" si="13"/>
        <v>25</v>
      </c>
      <c r="AZ60" s="426">
        <f>IFERROR(AVERAGEIF(AJ60:AJ75,"Detectivo",AY60:AY75),0)</f>
        <v>0</v>
      </c>
      <c r="BA60" s="426">
        <f>IFERROR(AVERAGEIF(AJ60:AJ75,"Preventivo",AY60:AY75),0)</f>
        <v>55</v>
      </c>
      <c r="BB60" s="426">
        <f>MAX(AZ60,BA60)</f>
        <v>55</v>
      </c>
      <c r="BC60" s="431">
        <f>IF(BB60&lt;=50,0,IF(AND(BB60&gt;50,BB60&lt;=75),1,IF(AND(BB60&gt;=76,BB60&lt;=100),2,2)))</f>
        <v>1</v>
      </c>
      <c r="BD60" s="426">
        <f>IFERROR(AVERAGEIF(AJ60:AJ75,"correctivo",AY60:AY75),0)</f>
        <v>0</v>
      </c>
      <c r="BE60" s="431">
        <f>IF(BD60&lt;=50,0,IF(AND(BD60&gt;50,BD60&lt;=75),1,IF(AND(BD60&gt;=76,BD60&lt;=100),2,2)))</f>
        <v>0</v>
      </c>
      <c r="BF60" s="426">
        <f t="shared" si="14"/>
        <v>1</v>
      </c>
      <c r="BG60" s="847" t="str">
        <f>IF(BF60=1,[1]Hoja2!$H$3,IF(BF60=2,[1]Hoja2!$H$4,IF(BF60=3,[1]Hoja2!$H$5,IF(BF60=4,[1]Hoja2!$H$6,IF(BF60=5,[1]Hoja2!$H$7,0)))))</f>
        <v>1-Raro</v>
      </c>
      <c r="BH60" s="462">
        <f>IF(I60="Corrupción",IF(AND(AE60=20,BE60=0),20,IF(AND(AE60=20,BE60=1),10,IF(AND(AE60=20,BE60=2),5,IF(AND(AE60=10,BE60=0),10,IF(AND(AE60=10,BE60=1),5,IF(AND(AE60=10,BE60=2),5,IF(AND(AE60=5,BE60=0),5,IF(AND(AE60=5,BE60=1),5,IF(AND(AE60=5,BE60=2),5))))))))),IF(AE60-BE60&lt;1,1,AE60-BE60))</f>
        <v>10</v>
      </c>
      <c r="BI60" s="847" t="str">
        <f>IF(I60="Corrupción",IF(BH60=5,[1]Hoja2!$C$53,IF(BH60=10,[1]Hoja2!$C$54,IF(BH60=20,[1]Hoja2!$C$55,))),IF(BH60=1,[1]Hoja2!$N$3,IF(BH60=2,[1]Hoja2!$N$4,IF(BH60=3,[1]Hoja2!$N$5,IF(BH60=4,[1]Hoja2!$N$6,IF(BH60=5,[1]Hoja2!$N$7,0))))))</f>
        <v>10-Mayor</v>
      </c>
      <c r="BJ60" s="426">
        <f t="shared" si="15"/>
        <v>10</v>
      </c>
      <c r="BK60" s="431" t="str">
        <f>IF(I60="Corrupción",VLOOKUP(BJ60,[1]Hoja2!$D$53:$E$67,2,0),VLOOKUP(BJ60,[1]Hoja2!$D$25:$E$49,2,0))</f>
        <v>10-Baja</v>
      </c>
      <c r="BL60" s="466" t="s">
        <v>600</v>
      </c>
      <c r="BM60" s="172" t="s">
        <v>599</v>
      </c>
      <c r="BN60" s="468" t="s">
        <v>598</v>
      </c>
      <c r="BO60" s="356">
        <v>42825</v>
      </c>
      <c r="BP60" s="173" t="s">
        <v>597</v>
      </c>
    </row>
    <row r="61" spans="1:68" ht="25.5">
      <c r="A61" s="543"/>
      <c r="B61" s="811"/>
      <c r="C61" s="454"/>
      <c r="D61" s="815"/>
      <c r="E61" s="819"/>
      <c r="F61" s="471"/>
      <c r="G61" s="456"/>
      <c r="H61" s="837"/>
      <c r="I61" s="430"/>
      <c r="J61" s="430"/>
      <c r="K61" s="452"/>
      <c r="L61" s="452"/>
      <c r="M61" s="452"/>
      <c r="N61" s="452"/>
      <c r="O61" s="452"/>
      <c r="P61" s="452"/>
      <c r="Q61" s="452"/>
      <c r="R61" s="452"/>
      <c r="S61" s="452"/>
      <c r="T61" s="452"/>
      <c r="U61" s="452"/>
      <c r="V61" s="452"/>
      <c r="W61" s="452"/>
      <c r="X61" s="452"/>
      <c r="Y61" s="452"/>
      <c r="Z61" s="452"/>
      <c r="AA61" s="452"/>
      <c r="AB61" s="452"/>
      <c r="AC61" s="452"/>
      <c r="AD61" s="452"/>
      <c r="AE61" s="452"/>
      <c r="AF61" s="463"/>
      <c r="AG61" s="427"/>
      <c r="AH61" s="427"/>
      <c r="AI61" s="459"/>
      <c r="AJ61" s="461"/>
      <c r="AK61" s="452"/>
      <c r="AL61" s="452"/>
      <c r="AM61" s="452"/>
      <c r="AN61" s="452"/>
      <c r="AO61" s="452"/>
      <c r="AP61" s="452"/>
      <c r="AQ61" s="452"/>
      <c r="AR61" s="452"/>
      <c r="AS61" s="452"/>
      <c r="AT61" s="452"/>
      <c r="AU61" s="452"/>
      <c r="AV61" s="452"/>
      <c r="AW61" s="452"/>
      <c r="AX61" s="452"/>
      <c r="AY61" s="427"/>
      <c r="AZ61" s="427"/>
      <c r="BA61" s="427"/>
      <c r="BB61" s="427"/>
      <c r="BC61" s="432"/>
      <c r="BD61" s="427"/>
      <c r="BE61" s="432"/>
      <c r="BF61" s="427"/>
      <c r="BG61" s="464"/>
      <c r="BH61" s="463"/>
      <c r="BI61" s="464"/>
      <c r="BJ61" s="427"/>
      <c r="BK61" s="432"/>
      <c r="BL61" s="467"/>
      <c r="BM61" s="355" t="s">
        <v>596</v>
      </c>
      <c r="BN61" s="469"/>
      <c r="BO61" s="354">
        <v>43100</v>
      </c>
      <c r="BP61" s="353" t="s">
        <v>595</v>
      </c>
    </row>
    <row r="62" spans="1:68" ht="25.5">
      <c r="A62" s="543"/>
      <c r="B62" s="811"/>
      <c r="C62" s="454"/>
      <c r="D62" s="815"/>
      <c r="E62" s="819"/>
      <c r="F62" s="444"/>
      <c r="G62" s="457"/>
      <c r="H62" s="837"/>
      <c r="I62" s="430"/>
      <c r="J62" s="430"/>
      <c r="K62" s="452"/>
      <c r="L62" s="452"/>
      <c r="M62" s="452"/>
      <c r="N62" s="452"/>
      <c r="O62" s="452"/>
      <c r="P62" s="452"/>
      <c r="Q62" s="452"/>
      <c r="R62" s="452"/>
      <c r="S62" s="452"/>
      <c r="T62" s="452"/>
      <c r="U62" s="452"/>
      <c r="V62" s="452"/>
      <c r="W62" s="452"/>
      <c r="X62" s="452"/>
      <c r="Y62" s="452"/>
      <c r="Z62" s="452"/>
      <c r="AA62" s="452"/>
      <c r="AB62" s="452"/>
      <c r="AC62" s="452"/>
      <c r="AD62" s="452"/>
      <c r="AE62" s="452"/>
      <c r="AF62" s="463"/>
      <c r="AG62" s="427"/>
      <c r="AH62" s="427"/>
      <c r="AI62" s="450"/>
      <c r="AJ62" s="448"/>
      <c r="AK62" s="430"/>
      <c r="AL62" s="430"/>
      <c r="AM62" s="430"/>
      <c r="AN62" s="430"/>
      <c r="AO62" s="430"/>
      <c r="AP62" s="430"/>
      <c r="AQ62" s="430"/>
      <c r="AR62" s="430"/>
      <c r="AS62" s="430"/>
      <c r="AT62" s="430"/>
      <c r="AU62" s="430"/>
      <c r="AV62" s="430"/>
      <c r="AW62" s="430"/>
      <c r="AX62" s="430"/>
      <c r="AY62" s="432"/>
      <c r="AZ62" s="427"/>
      <c r="BA62" s="427"/>
      <c r="BB62" s="427"/>
      <c r="BC62" s="432"/>
      <c r="BD62" s="427"/>
      <c r="BE62" s="432"/>
      <c r="BF62" s="432"/>
      <c r="BG62" s="464"/>
      <c r="BH62" s="464"/>
      <c r="BI62" s="464"/>
      <c r="BJ62" s="432"/>
      <c r="BK62" s="432"/>
      <c r="BL62" s="446"/>
      <c r="BM62" s="355" t="s">
        <v>594</v>
      </c>
      <c r="BN62" s="440"/>
      <c r="BO62" s="354">
        <v>43100</v>
      </c>
      <c r="BP62" s="353" t="s">
        <v>593</v>
      </c>
    </row>
    <row r="63" spans="1:68" ht="38.25">
      <c r="A63" s="543"/>
      <c r="B63" s="811"/>
      <c r="C63" s="442"/>
      <c r="D63" s="815"/>
      <c r="E63" s="819"/>
      <c r="F63" s="174" t="s">
        <v>441</v>
      </c>
      <c r="G63" s="349" t="s">
        <v>288</v>
      </c>
      <c r="H63" s="837"/>
      <c r="I63" s="430"/>
      <c r="J63" s="430"/>
      <c r="K63" s="452"/>
      <c r="L63" s="452"/>
      <c r="M63" s="452"/>
      <c r="N63" s="452"/>
      <c r="O63" s="452"/>
      <c r="P63" s="452"/>
      <c r="Q63" s="452"/>
      <c r="R63" s="452"/>
      <c r="S63" s="452"/>
      <c r="T63" s="452"/>
      <c r="U63" s="452"/>
      <c r="V63" s="452"/>
      <c r="W63" s="452"/>
      <c r="X63" s="452"/>
      <c r="Y63" s="452"/>
      <c r="Z63" s="452"/>
      <c r="AA63" s="452"/>
      <c r="AB63" s="452"/>
      <c r="AC63" s="452"/>
      <c r="AD63" s="452"/>
      <c r="AE63" s="452"/>
      <c r="AF63" s="463"/>
      <c r="AG63" s="427"/>
      <c r="AH63" s="427"/>
      <c r="AI63" s="174" t="s">
        <v>314</v>
      </c>
      <c r="AJ63" s="352" t="s">
        <v>285</v>
      </c>
      <c r="AK63" s="351" t="s">
        <v>282</v>
      </c>
      <c r="AL63" s="351">
        <f>IF(AK63="si",15,0)</f>
        <v>15</v>
      </c>
      <c r="AM63" s="351" t="s">
        <v>282</v>
      </c>
      <c r="AN63" s="351">
        <f>IF(AM63="si",5,0)</f>
        <v>5</v>
      </c>
      <c r="AO63" s="351" t="s">
        <v>283</v>
      </c>
      <c r="AP63" s="351">
        <f>IF(AO63="si",15,0)</f>
        <v>0</v>
      </c>
      <c r="AQ63" s="351" t="s">
        <v>282</v>
      </c>
      <c r="AR63" s="351">
        <f>IF(AQ63="si",10,0)</f>
        <v>10</v>
      </c>
      <c r="AS63" s="351" t="s">
        <v>283</v>
      </c>
      <c r="AT63" s="351">
        <f>IF(AS63="si",15,0)</f>
        <v>0</v>
      </c>
      <c r="AU63" s="351" t="s">
        <v>282</v>
      </c>
      <c r="AV63" s="351">
        <f>IF(AU63="si",10,0)</f>
        <v>10</v>
      </c>
      <c r="AW63" s="351" t="s">
        <v>282</v>
      </c>
      <c r="AX63" s="147">
        <f>IF(AW63="si",30,0)</f>
        <v>30</v>
      </c>
      <c r="AY63" s="182">
        <f>AL63+AN63+AP63+AR63+AT63+AV63+AX63</f>
        <v>70</v>
      </c>
      <c r="AZ63" s="427"/>
      <c r="BA63" s="427"/>
      <c r="BB63" s="427"/>
      <c r="BC63" s="433"/>
      <c r="BD63" s="427"/>
      <c r="BE63" s="433"/>
      <c r="BF63" s="182">
        <f>IF(K63-BC63&lt;1,1,K63-BC63)</f>
        <v>1</v>
      </c>
      <c r="BG63" s="848"/>
      <c r="BH63" s="348">
        <f>IF(AE63-BE63&lt;1,1,AE63-BE63)</f>
        <v>1</v>
      </c>
      <c r="BI63" s="848"/>
      <c r="BJ63" s="182">
        <f>VALUE(IF(I63="Corrupción",BF63*BH63,(CONCATENATE(BF63,BH63))))</f>
        <v>11</v>
      </c>
      <c r="BK63" s="433"/>
      <c r="BL63" s="174" t="s">
        <v>592</v>
      </c>
      <c r="BM63" s="175" t="s">
        <v>591</v>
      </c>
      <c r="BN63" s="176" t="s">
        <v>590</v>
      </c>
      <c r="BO63" s="176" t="s">
        <v>589</v>
      </c>
      <c r="BP63" s="177" t="s">
        <v>588</v>
      </c>
    </row>
    <row r="64" spans="1:68" ht="51">
      <c r="A64" s="543"/>
      <c r="B64" s="811"/>
      <c r="C64" s="441" t="s">
        <v>587</v>
      </c>
      <c r="D64" s="815"/>
      <c r="E64" s="819"/>
      <c r="F64" s="443" t="s">
        <v>315</v>
      </c>
      <c r="G64" s="447" t="s">
        <v>278</v>
      </c>
      <c r="H64" s="837"/>
      <c r="I64" s="430"/>
      <c r="J64" s="430"/>
      <c r="K64" s="452"/>
      <c r="L64" s="452"/>
      <c r="M64" s="452"/>
      <c r="N64" s="452"/>
      <c r="O64" s="452"/>
      <c r="P64" s="452"/>
      <c r="Q64" s="452"/>
      <c r="R64" s="452"/>
      <c r="S64" s="452"/>
      <c r="T64" s="452"/>
      <c r="U64" s="452"/>
      <c r="V64" s="452"/>
      <c r="W64" s="452"/>
      <c r="X64" s="452"/>
      <c r="Y64" s="452"/>
      <c r="Z64" s="452"/>
      <c r="AA64" s="452"/>
      <c r="AB64" s="452"/>
      <c r="AC64" s="452"/>
      <c r="AD64" s="452"/>
      <c r="AE64" s="452"/>
      <c r="AF64" s="463"/>
      <c r="AG64" s="427"/>
      <c r="AH64" s="427"/>
      <c r="AI64" s="449" t="s">
        <v>316</v>
      </c>
      <c r="AJ64" s="447" t="s">
        <v>285</v>
      </c>
      <c r="AK64" s="429" t="s">
        <v>282</v>
      </c>
      <c r="AL64" s="429">
        <f>IF(AK64="si",15,0)</f>
        <v>15</v>
      </c>
      <c r="AM64" s="429" t="s">
        <v>282</v>
      </c>
      <c r="AN64" s="429">
        <f>IF(AM64="si",5,0)</f>
        <v>5</v>
      </c>
      <c r="AO64" s="429" t="s">
        <v>282</v>
      </c>
      <c r="AP64" s="429">
        <f>IF(AO64="si",15,0)</f>
        <v>15</v>
      </c>
      <c r="AQ64" s="429" t="s">
        <v>282</v>
      </c>
      <c r="AR64" s="429">
        <f>IF(AQ64="si",10,0)</f>
        <v>10</v>
      </c>
      <c r="AS64" s="429" t="s">
        <v>282</v>
      </c>
      <c r="AT64" s="429">
        <f>IF(AS64="si",15,0)</f>
        <v>15</v>
      </c>
      <c r="AU64" s="429" t="s">
        <v>282</v>
      </c>
      <c r="AV64" s="429">
        <f>IF(AU64="si",10,0)</f>
        <v>10</v>
      </c>
      <c r="AW64" s="429" t="s">
        <v>283</v>
      </c>
      <c r="AX64" s="429">
        <f>IF(AW64="si",30,0)</f>
        <v>0</v>
      </c>
      <c r="AY64" s="465">
        <f>AL64+AN64+AP64+AR64+AT64+AV64+AX64</f>
        <v>70</v>
      </c>
      <c r="AZ64" s="427"/>
      <c r="BA64" s="427"/>
      <c r="BB64" s="427"/>
      <c r="BC64" s="433"/>
      <c r="BD64" s="427"/>
      <c r="BE64" s="433"/>
      <c r="BF64" s="465">
        <f>IF(K64-BC64&lt;1,1,K64-BC64)</f>
        <v>1</v>
      </c>
      <c r="BG64" s="848"/>
      <c r="BH64" s="850">
        <f>IF(AE64-BE64&lt;1,1,AE64-BE64)</f>
        <v>1</v>
      </c>
      <c r="BI64" s="848"/>
      <c r="BJ64" s="465">
        <f>VALUE(IF(I64="Corrupción",BF64*BH64,(CONCATENATE(BF64,BH64))))</f>
        <v>11</v>
      </c>
      <c r="BK64" s="433"/>
      <c r="BL64" s="445" t="s">
        <v>586</v>
      </c>
      <c r="BM64" s="178" t="s">
        <v>585</v>
      </c>
      <c r="BN64" s="179" t="s">
        <v>584</v>
      </c>
      <c r="BO64" s="179" t="s">
        <v>583</v>
      </c>
      <c r="BP64" s="180" t="s">
        <v>582</v>
      </c>
    </row>
    <row r="65" spans="1:68" ht="51">
      <c r="A65" s="543"/>
      <c r="B65" s="811"/>
      <c r="C65" s="442"/>
      <c r="D65" s="815"/>
      <c r="E65" s="819"/>
      <c r="F65" s="444"/>
      <c r="G65" s="448"/>
      <c r="H65" s="837"/>
      <c r="I65" s="430"/>
      <c r="J65" s="430"/>
      <c r="K65" s="452"/>
      <c r="L65" s="452"/>
      <c r="M65" s="452"/>
      <c r="N65" s="452"/>
      <c r="O65" s="452"/>
      <c r="P65" s="452"/>
      <c r="Q65" s="452"/>
      <c r="R65" s="452"/>
      <c r="S65" s="452"/>
      <c r="T65" s="452"/>
      <c r="U65" s="452"/>
      <c r="V65" s="452"/>
      <c r="W65" s="452"/>
      <c r="X65" s="452"/>
      <c r="Y65" s="452"/>
      <c r="Z65" s="452"/>
      <c r="AA65" s="452"/>
      <c r="AB65" s="452"/>
      <c r="AC65" s="452"/>
      <c r="AD65" s="452"/>
      <c r="AE65" s="452"/>
      <c r="AF65" s="463"/>
      <c r="AG65" s="427"/>
      <c r="AH65" s="427"/>
      <c r="AI65" s="450"/>
      <c r="AJ65" s="448"/>
      <c r="AK65" s="430"/>
      <c r="AL65" s="430"/>
      <c r="AM65" s="430"/>
      <c r="AN65" s="430"/>
      <c r="AO65" s="430"/>
      <c r="AP65" s="430"/>
      <c r="AQ65" s="430"/>
      <c r="AR65" s="430"/>
      <c r="AS65" s="430"/>
      <c r="AT65" s="430"/>
      <c r="AU65" s="430"/>
      <c r="AV65" s="430"/>
      <c r="AW65" s="430"/>
      <c r="AX65" s="430"/>
      <c r="AY65" s="432"/>
      <c r="AZ65" s="427"/>
      <c r="BA65" s="427"/>
      <c r="BB65" s="427"/>
      <c r="BC65" s="433"/>
      <c r="BD65" s="427"/>
      <c r="BE65" s="433"/>
      <c r="BF65" s="432"/>
      <c r="BG65" s="848"/>
      <c r="BH65" s="464"/>
      <c r="BI65" s="848"/>
      <c r="BJ65" s="432"/>
      <c r="BK65" s="433"/>
      <c r="BL65" s="446"/>
      <c r="BM65" s="178" t="s">
        <v>581</v>
      </c>
      <c r="BN65" s="179" t="s">
        <v>580</v>
      </c>
      <c r="BO65" s="179" t="s">
        <v>579</v>
      </c>
      <c r="BP65" s="180" t="s">
        <v>578</v>
      </c>
    </row>
    <row r="66" spans="1:68" ht="18.75" customHeight="1">
      <c r="A66" s="543"/>
      <c r="B66" s="811"/>
      <c r="C66" s="441" t="s">
        <v>577</v>
      </c>
      <c r="D66" s="815"/>
      <c r="E66" s="819"/>
      <c r="F66" s="443" t="s">
        <v>293</v>
      </c>
      <c r="G66" s="429" t="s">
        <v>278</v>
      </c>
      <c r="H66" s="837"/>
      <c r="I66" s="430"/>
      <c r="J66" s="430"/>
      <c r="K66" s="452"/>
      <c r="L66" s="452"/>
      <c r="M66" s="452"/>
      <c r="N66" s="452"/>
      <c r="O66" s="452"/>
      <c r="P66" s="452"/>
      <c r="Q66" s="452"/>
      <c r="R66" s="452"/>
      <c r="S66" s="452"/>
      <c r="T66" s="452"/>
      <c r="U66" s="452"/>
      <c r="V66" s="452"/>
      <c r="W66" s="452"/>
      <c r="X66" s="452"/>
      <c r="Y66" s="452"/>
      <c r="Z66" s="452"/>
      <c r="AA66" s="452"/>
      <c r="AB66" s="452"/>
      <c r="AC66" s="452"/>
      <c r="AD66" s="452"/>
      <c r="AE66" s="452"/>
      <c r="AF66" s="463"/>
      <c r="AG66" s="427"/>
      <c r="AH66" s="427"/>
      <c r="AI66" s="449" t="s">
        <v>317</v>
      </c>
      <c r="AJ66" s="447" t="s">
        <v>285</v>
      </c>
      <c r="AK66" s="429" t="s">
        <v>282</v>
      </c>
      <c r="AL66" s="429">
        <f>IF(AK66="si",15,0)</f>
        <v>15</v>
      </c>
      <c r="AM66" s="429" t="s">
        <v>282</v>
      </c>
      <c r="AN66" s="429">
        <f t="shared" ref="AN66:AN76" si="16">IF(AM66="si",5,0)</f>
        <v>5</v>
      </c>
      <c r="AO66" s="429" t="s">
        <v>283</v>
      </c>
      <c r="AP66" s="429">
        <f t="shared" ref="AP66:AP76" si="17">IF(AO66="si",15,0)</f>
        <v>0</v>
      </c>
      <c r="AQ66" s="429" t="s">
        <v>282</v>
      </c>
      <c r="AR66" s="429">
        <f t="shared" ref="AR66:AR76" si="18">IF(AQ66="si",10,0)</f>
        <v>10</v>
      </c>
      <c r="AS66" s="429" t="s">
        <v>282</v>
      </c>
      <c r="AT66" s="429">
        <f t="shared" ref="AT66:AT76" si="19">IF(AS66="si",15,0)</f>
        <v>15</v>
      </c>
      <c r="AU66" s="429" t="s">
        <v>282</v>
      </c>
      <c r="AV66" s="429">
        <f t="shared" ref="AV66:AV76" si="20">IF(AU66="si",10,0)</f>
        <v>10</v>
      </c>
      <c r="AW66" s="429" t="s">
        <v>283</v>
      </c>
      <c r="AX66" s="429">
        <f t="shared" ref="AX66:AX76" si="21">IF(AW66="si",30,0)</f>
        <v>0</v>
      </c>
      <c r="AY66" s="465">
        <f>AL66+AN66+AP66+AR66+AT66+AV66+AX66</f>
        <v>55</v>
      </c>
      <c r="AZ66" s="427"/>
      <c r="BA66" s="427"/>
      <c r="BB66" s="427"/>
      <c r="BC66" s="433"/>
      <c r="BD66" s="427"/>
      <c r="BE66" s="433"/>
      <c r="BF66" s="465">
        <f>IF(K66-BC66&lt;1,1,K66-BC66)</f>
        <v>1</v>
      </c>
      <c r="BG66" s="848"/>
      <c r="BH66" s="850">
        <f>IF(AE66-BE66&lt;1,1,AE66-BE66)</f>
        <v>1</v>
      </c>
      <c r="BI66" s="848"/>
      <c r="BJ66" s="465">
        <f>VALUE(IF(I66="Corrupción",BF66*BH66,(CONCATENATE(BF66,BH66))))</f>
        <v>11</v>
      </c>
      <c r="BK66" s="433"/>
      <c r="BL66" s="445" t="s">
        <v>576</v>
      </c>
      <c r="BM66" s="175" t="s">
        <v>575</v>
      </c>
      <c r="BN66" s="439" t="s">
        <v>574</v>
      </c>
      <c r="BO66" s="439" t="s">
        <v>573</v>
      </c>
      <c r="BP66" s="437" t="s">
        <v>572</v>
      </c>
    </row>
    <row r="67" spans="1:68" ht="30" customHeight="1" thickBot="1">
      <c r="A67" s="543"/>
      <c r="B67" s="811"/>
      <c r="C67" s="442"/>
      <c r="D67" s="815"/>
      <c r="E67" s="819"/>
      <c r="F67" s="444"/>
      <c r="G67" s="430"/>
      <c r="H67" s="837"/>
      <c r="I67" s="430"/>
      <c r="J67" s="430"/>
      <c r="K67" s="452"/>
      <c r="L67" s="452"/>
      <c r="M67" s="452"/>
      <c r="N67" s="452"/>
      <c r="O67" s="452"/>
      <c r="P67" s="452"/>
      <c r="Q67" s="452"/>
      <c r="R67" s="452"/>
      <c r="S67" s="452"/>
      <c r="T67" s="452"/>
      <c r="U67" s="452"/>
      <c r="V67" s="452"/>
      <c r="W67" s="452"/>
      <c r="X67" s="452"/>
      <c r="Y67" s="452"/>
      <c r="Z67" s="452"/>
      <c r="AA67" s="452"/>
      <c r="AB67" s="452"/>
      <c r="AC67" s="452"/>
      <c r="AD67" s="452"/>
      <c r="AE67" s="452"/>
      <c r="AF67" s="463"/>
      <c r="AG67" s="427"/>
      <c r="AH67" s="427"/>
      <c r="AI67" s="450"/>
      <c r="AJ67" s="448"/>
      <c r="AK67" s="430"/>
      <c r="AL67" s="430"/>
      <c r="AM67" s="430"/>
      <c r="AN67" s="430">
        <f t="shared" si="16"/>
        <v>0</v>
      </c>
      <c r="AO67" s="430"/>
      <c r="AP67" s="430">
        <f t="shared" si="17"/>
        <v>0</v>
      </c>
      <c r="AQ67" s="430"/>
      <c r="AR67" s="430">
        <f t="shared" si="18"/>
        <v>0</v>
      </c>
      <c r="AS67" s="430"/>
      <c r="AT67" s="430">
        <f t="shared" si="19"/>
        <v>0</v>
      </c>
      <c r="AU67" s="430"/>
      <c r="AV67" s="430">
        <f t="shared" si="20"/>
        <v>0</v>
      </c>
      <c r="AW67" s="430"/>
      <c r="AX67" s="430">
        <f t="shared" si="21"/>
        <v>0</v>
      </c>
      <c r="AY67" s="432"/>
      <c r="AZ67" s="427"/>
      <c r="BA67" s="427"/>
      <c r="BB67" s="427"/>
      <c r="BC67" s="433"/>
      <c r="BD67" s="427"/>
      <c r="BE67" s="433"/>
      <c r="BF67" s="432"/>
      <c r="BG67" s="848"/>
      <c r="BH67" s="464"/>
      <c r="BI67" s="848"/>
      <c r="BJ67" s="432"/>
      <c r="BK67" s="433"/>
      <c r="BL67" s="446"/>
      <c r="BM67" s="175" t="s">
        <v>571</v>
      </c>
      <c r="BN67" s="440"/>
      <c r="BO67" s="440"/>
      <c r="BP67" s="438"/>
    </row>
    <row r="68" spans="1:68" ht="16.5" hidden="1" thickBot="1">
      <c r="A68" s="543"/>
      <c r="B68" s="811"/>
      <c r="C68" s="350"/>
      <c r="D68" s="815"/>
      <c r="E68" s="819"/>
      <c r="F68" s="87"/>
      <c r="G68" s="349"/>
      <c r="H68" s="837"/>
      <c r="I68" s="430"/>
      <c r="J68" s="430"/>
      <c r="K68" s="452"/>
      <c r="L68" s="452"/>
      <c r="M68" s="452"/>
      <c r="N68" s="452"/>
      <c r="O68" s="452"/>
      <c r="P68" s="452"/>
      <c r="Q68" s="452"/>
      <c r="R68" s="452"/>
      <c r="S68" s="452"/>
      <c r="T68" s="452"/>
      <c r="U68" s="452"/>
      <c r="V68" s="452"/>
      <c r="W68" s="452"/>
      <c r="X68" s="452"/>
      <c r="Y68" s="452"/>
      <c r="Z68" s="452"/>
      <c r="AA68" s="452"/>
      <c r="AB68" s="452"/>
      <c r="AC68" s="452"/>
      <c r="AD68" s="452"/>
      <c r="AE68" s="452"/>
      <c r="AF68" s="463"/>
      <c r="AG68" s="427"/>
      <c r="AH68" s="427"/>
      <c r="AI68" s="247"/>
      <c r="AJ68" s="88"/>
      <c r="AK68" s="147"/>
      <c r="AL68" s="147">
        <f t="shared" ref="AL68:AL76" si="22">IF(AK68="si",15,0)</f>
        <v>0</v>
      </c>
      <c r="AM68" s="147"/>
      <c r="AN68" s="147">
        <f t="shared" si="16"/>
        <v>0</v>
      </c>
      <c r="AO68" s="147"/>
      <c r="AP68" s="147">
        <f t="shared" si="17"/>
        <v>0</v>
      </c>
      <c r="AQ68" s="147"/>
      <c r="AR68" s="147">
        <f t="shared" si="18"/>
        <v>0</v>
      </c>
      <c r="AS68" s="147"/>
      <c r="AT68" s="147">
        <f t="shared" si="19"/>
        <v>0</v>
      </c>
      <c r="AU68" s="147"/>
      <c r="AV68" s="147">
        <f t="shared" si="20"/>
        <v>0</v>
      </c>
      <c r="AW68" s="147"/>
      <c r="AX68" s="147">
        <f t="shared" si="21"/>
        <v>0</v>
      </c>
      <c r="AY68" s="182">
        <f t="shared" ref="AY68:AY76" si="23">AL68+AN68+AP68+AR68+AT68+AV68+AX68</f>
        <v>0</v>
      </c>
      <c r="AZ68" s="427"/>
      <c r="BA68" s="427"/>
      <c r="BB68" s="427"/>
      <c r="BC68" s="433"/>
      <c r="BD68" s="427"/>
      <c r="BE68" s="433"/>
      <c r="BF68" s="182">
        <f t="shared" ref="BF68:BF76" si="24">IF(K68-BC68&lt;1,1,K68-BC68)</f>
        <v>1</v>
      </c>
      <c r="BG68" s="848"/>
      <c r="BH68" s="348">
        <f t="shared" ref="BH68:BH75" si="25">IF(AE68-BE68&lt;1,1,AE68-BE68)</f>
        <v>1</v>
      </c>
      <c r="BI68" s="848"/>
      <c r="BJ68" s="182">
        <f t="shared" ref="BJ68:BJ76" si="26">VALUE(IF(I68="Corrupción",BF68*BH68,(CONCATENATE(BF68,BH68))))</f>
        <v>11</v>
      </c>
      <c r="BK68" s="433"/>
      <c r="BL68" s="154"/>
      <c r="BM68" s="155"/>
      <c r="BN68" s="156"/>
      <c r="BO68" s="156"/>
      <c r="BP68" s="157"/>
    </row>
    <row r="69" spans="1:68" ht="16.5" hidden="1" thickBot="1">
      <c r="A69" s="543"/>
      <c r="B69" s="811"/>
      <c r="C69" s="350"/>
      <c r="D69" s="815"/>
      <c r="E69" s="819"/>
      <c r="F69" s="87"/>
      <c r="G69" s="349"/>
      <c r="H69" s="837"/>
      <c r="I69" s="430"/>
      <c r="J69" s="430"/>
      <c r="K69" s="452"/>
      <c r="L69" s="452"/>
      <c r="M69" s="452"/>
      <c r="N69" s="452"/>
      <c r="O69" s="452"/>
      <c r="P69" s="452"/>
      <c r="Q69" s="452"/>
      <c r="R69" s="452"/>
      <c r="S69" s="452"/>
      <c r="T69" s="452"/>
      <c r="U69" s="452"/>
      <c r="V69" s="452"/>
      <c r="W69" s="452"/>
      <c r="X69" s="452"/>
      <c r="Y69" s="452"/>
      <c r="Z69" s="452"/>
      <c r="AA69" s="452"/>
      <c r="AB69" s="452"/>
      <c r="AC69" s="452"/>
      <c r="AD69" s="452"/>
      <c r="AE69" s="452"/>
      <c r="AF69" s="463"/>
      <c r="AG69" s="427"/>
      <c r="AH69" s="427"/>
      <c r="AI69" s="247"/>
      <c r="AJ69" s="88"/>
      <c r="AK69" s="147"/>
      <c r="AL69" s="147">
        <f t="shared" si="22"/>
        <v>0</v>
      </c>
      <c r="AM69" s="147"/>
      <c r="AN69" s="147">
        <f t="shared" si="16"/>
        <v>0</v>
      </c>
      <c r="AO69" s="147"/>
      <c r="AP69" s="147">
        <f t="shared" si="17"/>
        <v>0</v>
      </c>
      <c r="AQ69" s="147"/>
      <c r="AR69" s="147">
        <f t="shared" si="18"/>
        <v>0</v>
      </c>
      <c r="AS69" s="147"/>
      <c r="AT69" s="147">
        <f t="shared" si="19"/>
        <v>0</v>
      </c>
      <c r="AU69" s="147"/>
      <c r="AV69" s="147">
        <f t="shared" si="20"/>
        <v>0</v>
      </c>
      <c r="AW69" s="147"/>
      <c r="AX69" s="147">
        <f t="shared" si="21"/>
        <v>0</v>
      </c>
      <c r="AY69" s="182">
        <f t="shared" si="23"/>
        <v>0</v>
      </c>
      <c r="AZ69" s="427"/>
      <c r="BA69" s="427"/>
      <c r="BB69" s="427"/>
      <c r="BC69" s="433"/>
      <c r="BD69" s="427"/>
      <c r="BE69" s="433"/>
      <c r="BF69" s="182">
        <f t="shared" si="24"/>
        <v>1</v>
      </c>
      <c r="BG69" s="848"/>
      <c r="BH69" s="348">
        <f t="shared" si="25"/>
        <v>1</v>
      </c>
      <c r="BI69" s="848"/>
      <c r="BJ69" s="182">
        <f t="shared" si="26"/>
        <v>11</v>
      </c>
      <c r="BK69" s="433"/>
      <c r="BL69" s="154"/>
      <c r="BM69" s="155"/>
      <c r="BN69" s="156"/>
      <c r="BO69" s="156"/>
      <c r="BP69" s="157"/>
    </row>
    <row r="70" spans="1:68" ht="16.5" hidden="1" thickBot="1">
      <c r="A70" s="543"/>
      <c r="B70" s="811"/>
      <c r="C70" s="350"/>
      <c r="D70" s="815"/>
      <c r="E70" s="819"/>
      <c r="F70" s="87"/>
      <c r="G70" s="349"/>
      <c r="H70" s="837"/>
      <c r="I70" s="430"/>
      <c r="J70" s="430"/>
      <c r="K70" s="452"/>
      <c r="L70" s="452"/>
      <c r="M70" s="452"/>
      <c r="N70" s="452"/>
      <c r="O70" s="452"/>
      <c r="P70" s="452"/>
      <c r="Q70" s="452"/>
      <c r="R70" s="452"/>
      <c r="S70" s="452"/>
      <c r="T70" s="452"/>
      <c r="U70" s="452"/>
      <c r="V70" s="452"/>
      <c r="W70" s="452"/>
      <c r="X70" s="452"/>
      <c r="Y70" s="452"/>
      <c r="Z70" s="452"/>
      <c r="AA70" s="452"/>
      <c r="AB70" s="452"/>
      <c r="AC70" s="452"/>
      <c r="AD70" s="452"/>
      <c r="AE70" s="452"/>
      <c r="AF70" s="463"/>
      <c r="AG70" s="427"/>
      <c r="AH70" s="427"/>
      <c r="AI70" s="247"/>
      <c r="AJ70" s="88"/>
      <c r="AK70" s="147"/>
      <c r="AL70" s="147">
        <f t="shared" si="22"/>
        <v>0</v>
      </c>
      <c r="AM70" s="147"/>
      <c r="AN70" s="147">
        <f t="shared" si="16"/>
        <v>0</v>
      </c>
      <c r="AO70" s="147"/>
      <c r="AP70" s="147">
        <f t="shared" si="17"/>
        <v>0</v>
      </c>
      <c r="AQ70" s="147"/>
      <c r="AR70" s="147">
        <f t="shared" si="18"/>
        <v>0</v>
      </c>
      <c r="AS70" s="147"/>
      <c r="AT70" s="147">
        <f t="shared" si="19"/>
        <v>0</v>
      </c>
      <c r="AU70" s="147"/>
      <c r="AV70" s="147">
        <f t="shared" si="20"/>
        <v>0</v>
      </c>
      <c r="AW70" s="147"/>
      <c r="AX70" s="147">
        <f t="shared" si="21"/>
        <v>0</v>
      </c>
      <c r="AY70" s="182">
        <f t="shared" si="23"/>
        <v>0</v>
      </c>
      <c r="AZ70" s="427"/>
      <c r="BA70" s="427"/>
      <c r="BB70" s="427"/>
      <c r="BC70" s="433"/>
      <c r="BD70" s="427"/>
      <c r="BE70" s="433"/>
      <c r="BF70" s="182">
        <f t="shared" si="24"/>
        <v>1</v>
      </c>
      <c r="BG70" s="848"/>
      <c r="BH70" s="348">
        <f t="shared" si="25"/>
        <v>1</v>
      </c>
      <c r="BI70" s="848"/>
      <c r="BJ70" s="182">
        <f t="shared" si="26"/>
        <v>11</v>
      </c>
      <c r="BK70" s="433"/>
      <c r="BL70" s="154"/>
      <c r="BM70" s="155"/>
      <c r="BN70" s="156"/>
      <c r="BO70" s="156"/>
      <c r="BP70" s="157"/>
    </row>
    <row r="71" spans="1:68" ht="16.5" hidden="1" thickBot="1">
      <c r="A71" s="543"/>
      <c r="B71" s="811"/>
      <c r="C71" s="350"/>
      <c r="D71" s="815"/>
      <c r="E71" s="819"/>
      <c r="F71" s="87"/>
      <c r="G71" s="349"/>
      <c r="H71" s="837"/>
      <c r="I71" s="430"/>
      <c r="J71" s="430"/>
      <c r="K71" s="452"/>
      <c r="L71" s="452"/>
      <c r="M71" s="452"/>
      <c r="N71" s="452"/>
      <c r="O71" s="452"/>
      <c r="P71" s="452"/>
      <c r="Q71" s="452"/>
      <c r="R71" s="452"/>
      <c r="S71" s="452"/>
      <c r="T71" s="452"/>
      <c r="U71" s="452"/>
      <c r="V71" s="452"/>
      <c r="W71" s="452"/>
      <c r="X71" s="452"/>
      <c r="Y71" s="452"/>
      <c r="Z71" s="452"/>
      <c r="AA71" s="452"/>
      <c r="AB71" s="452"/>
      <c r="AC71" s="452"/>
      <c r="AD71" s="452"/>
      <c r="AE71" s="452"/>
      <c r="AF71" s="463"/>
      <c r="AG71" s="427"/>
      <c r="AH71" s="427"/>
      <c r="AI71" s="247"/>
      <c r="AJ71" s="88"/>
      <c r="AK71" s="147"/>
      <c r="AL71" s="147">
        <f t="shared" si="22"/>
        <v>0</v>
      </c>
      <c r="AM71" s="147"/>
      <c r="AN71" s="147">
        <f t="shared" si="16"/>
        <v>0</v>
      </c>
      <c r="AO71" s="147"/>
      <c r="AP71" s="147">
        <f t="shared" si="17"/>
        <v>0</v>
      </c>
      <c r="AQ71" s="147"/>
      <c r="AR71" s="147">
        <f t="shared" si="18"/>
        <v>0</v>
      </c>
      <c r="AS71" s="147"/>
      <c r="AT71" s="147">
        <f t="shared" si="19"/>
        <v>0</v>
      </c>
      <c r="AU71" s="147"/>
      <c r="AV71" s="147">
        <f t="shared" si="20"/>
        <v>0</v>
      </c>
      <c r="AW71" s="147"/>
      <c r="AX71" s="147">
        <f t="shared" si="21"/>
        <v>0</v>
      </c>
      <c r="AY71" s="182">
        <f t="shared" si="23"/>
        <v>0</v>
      </c>
      <c r="AZ71" s="427"/>
      <c r="BA71" s="427"/>
      <c r="BB71" s="427"/>
      <c r="BC71" s="433"/>
      <c r="BD71" s="427"/>
      <c r="BE71" s="433"/>
      <c r="BF71" s="182">
        <f t="shared" si="24"/>
        <v>1</v>
      </c>
      <c r="BG71" s="848"/>
      <c r="BH71" s="348">
        <f t="shared" si="25"/>
        <v>1</v>
      </c>
      <c r="BI71" s="848"/>
      <c r="BJ71" s="182">
        <f t="shared" si="26"/>
        <v>11</v>
      </c>
      <c r="BK71" s="433"/>
      <c r="BL71" s="154"/>
      <c r="BM71" s="155"/>
      <c r="BN71" s="156"/>
      <c r="BO71" s="156"/>
      <c r="BP71" s="157"/>
    </row>
    <row r="72" spans="1:68" ht="16.5" hidden="1" thickBot="1">
      <c r="A72" s="543"/>
      <c r="B72" s="811"/>
      <c r="C72" s="350"/>
      <c r="D72" s="815"/>
      <c r="E72" s="819"/>
      <c r="F72" s="87"/>
      <c r="G72" s="349"/>
      <c r="H72" s="837"/>
      <c r="I72" s="430"/>
      <c r="J72" s="430"/>
      <c r="K72" s="452"/>
      <c r="L72" s="452"/>
      <c r="M72" s="452"/>
      <c r="N72" s="452"/>
      <c r="O72" s="452"/>
      <c r="P72" s="452"/>
      <c r="Q72" s="452"/>
      <c r="R72" s="452"/>
      <c r="S72" s="452"/>
      <c r="T72" s="452"/>
      <c r="U72" s="452"/>
      <c r="V72" s="452"/>
      <c r="W72" s="452"/>
      <c r="X72" s="452"/>
      <c r="Y72" s="452"/>
      <c r="Z72" s="452"/>
      <c r="AA72" s="452"/>
      <c r="AB72" s="452"/>
      <c r="AC72" s="452"/>
      <c r="AD72" s="452"/>
      <c r="AE72" s="452"/>
      <c r="AF72" s="463"/>
      <c r="AG72" s="427"/>
      <c r="AH72" s="427"/>
      <c r="AI72" s="247"/>
      <c r="AJ72" s="88"/>
      <c r="AK72" s="147"/>
      <c r="AL72" s="147">
        <f t="shared" si="22"/>
        <v>0</v>
      </c>
      <c r="AM72" s="147"/>
      <c r="AN72" s="147">
        <f t="shared" si="16"/>
        <v>0</v>
      </c>
      <c r="AO72" s="147"/>
      <c r="AP72" s="147">
        <f t="shared" si="17"/>
        <v>0</v>
      </c>
      <c r="AQ72" s="147"/>
      <c r="AR72" s="147">
        <f t="shared" si="18"/>
        <v>0</v>
      </c>
      <c r="AS72" s="147"/>
      <c r="AT72" s="147">
        <f t="shared" si="19"/>
        <v>0</v>
      </c>
      <c r="AU72" s="147"/>
      <c r="AV72" s="147">
        <f t="shared" si="20"/>
        <v>0</v>
      </c>
      <c r="AW72" s="147"/>
      <c r="AX72" s="147">
        <f t="shared" si="21"/>
        <v>0</v>
      </c>
      <c r="AY72" s="182">
        <f t="shared" si="23"/>
        <v>0</v>
      </c>
      <c r="AZ72" s="427"/>
      <c r="BA72" s="427"/>
      <c r="BB72" s="427"/>
      <c r="BC72" s="433"/>
      <c r="BD72" s="427"/>
      <c r="BE72" s="433"/>
      <c r="BF72" s="182">
        <f t="shared" si="24"/>
        <v>1</v>
      </c>
      <c r="BG72" s="848"/>
      <c r="BH72" s="348">
        <f t="shared" si="25"/>
        <v>1</v>
      </c>
      <c r="BI72" s="848"/>
      <c r="BJ72" s="182">
        <f t="shared" si="26"/>
        <v>11</v>
      </c>
      <c r="BK72" s="433"/>
      <c r="BL72" s="154"/>
      <c r="BM72" s="155"/>
      <c r="BN72" s="156"/>
      <c r="BO72" s="156"/>
      <c r="BP72" s="157"/>
    </row>
    <row r="73" spans="1:68" ht="16.5" hidden="1" thickBot="1">
      <c r="A73" s="543"/>
      <c r="B73" s="812"/>
      <c r="C73" s="350"/>
      <c r="D73" s="816"/>
      <c r="E73" s="820"/>
      <c r="F73" s="89"/>
      <c r="G73" s="349"/>
      <c r="H73" s="838"/>
      <c r="I73" s="841"/>
      <c r="J73" s="841"/>
      <c r="K73" s="452"/>
      <c r="L73" s="452"/>
      <c r="M73" s="452"/>
      <c r="N73" s="452"/>
      <c r="O73" s="452"/>
      <c r="P73" s="452"/>
      <c r="Q73" s="452"/>
      <c r="R73" s="452"/>
      <c r="S73" s="452"/>
      <c r="T73" s="452"/>
      <c r="U73" s="452"/>
      <c r="V73" s="452"/>
      <c r="W73" s="452"/>
      <c r="X73" s="452"/>
      <c r="Y73" s="452"/>
      <c r="Z73" s="452"/>
      <c r="AA73" s="452"/>
      <c r="AB73" s="452"/>
      <c r="AC73" s="452"/>
      <c r="AD73" s="452"/>
      <c r="AE73" s="452"/>
      <c r="AF73" s="463"/>
      <c r="AG73" s="427"/>
      <c r="AH73" s="427"/>
      <c r="AI73" s="154"/>
      <c r="AJ73" s="91"/>
      <c r="AK73" s="147"/>
      <c r="AL73" s="147">
        <f t="shared" si="22"/>
        <v>0</v>
      </c>
      <c r="AM73" s="147"/>
      <c r="AN73" s="147">
        <f t="shared" si="16"/>
        <v>0</v>
      </c>
      <c r="AO73" s="147"/>
      <c r="AP73" s="147">
        <f t="shared" si="17"/>
        <v>0</v>
      </c>
      <c r="AQ73" s="147"/>
      <c r="AR73" s="147">
        <f t="shared" si="18"/>
        <v>0</v>
      </c>
      <c r="AS73" s="147"/>
      <c r="AT73" s="147">
        <f t="shared" si="19"/>
        <v>0</v>
      </c>
      <c r="AU73" s="147"/>
      <c r="AV73" s="147">
        <f t="shared" si="20"/>
        <v>0</v>
      </c>
      <c r="AW73" s="147"/>
      <c r="AX73" s="147">
        <f t="shared" si="21"/>
        <v>0</v>
      </c>
      <c r="AY73" s="182">
        <f t="shared" si="23"/>
        <v>0</v>
      </c>
      <c r="AZ73" s="427"/>
      <c r="BA73" s="427"/>
      <c r="BB73" s="427"/>
      <c r="BC73" s="433"/>
      <c r="BD73" s="427"/>
      <c r="BE73" s="433"/>
      <c r="BF73" s="182">
        <f t="shared" si="24"/>
        <v>1</v>
      </c>
      <c r="BG73" s="848"/>
      <c r="BH73" s="348">
        <f t="shared" si="25"/>
        <v>1</v>
      </c>
      <c r="BI73" s="848"/>
      <c r="BJ73" s="182">
        <f t="shared" si="26"/>
        <v>11</v>
      </c>
      <c r="BK73" s="433"/>
      <c r="BL73" s="154"/>
      <c r="BM73" s="155"/>
      <c r="BN73" s="156"/>
      <c r="BO73" s="156"/>
      <c r="BP73" s="157"/>
    </row>
    <row r="74" spans="1:68" ht="16.5" hidden="1" thickBot="1">
      <c r="A74" s="543"/>
      <c r="B74" s="812"/>
      <c r="C74" s="350"/>
      <c r="D74" s="816"/>
      <c r="E74" s="820"/>
      <c r="F74" s="97"/>
      <c r="G74" s="349"/>
      <c r="H74" s="838"/>
      <c r="I74" s="841"/>
      <c r="J74" s="841"/>
      <c r="K74" s="452"/>
      <c r="L74" s="452"/>
      <c r="M74" s="452"/>
      <c r="N74" s="452"/>
      <c r="O74" s="452"/>
      <c r="P74" s="452"/>
      <c r="Q74" s="452"/>
      <c r="R74" s="452"/>
      <c r="S74" s="452"/>
      <c r="T74" s="452"/>
      <c r="U74" s="452"/>
      <c r="V74" s="452"/>
      <c r="W74" s="452"/>
      <c r="X74" s="452"/>
      <c r="Y74" s="452"/>
      <c r="Z74" s="452"/>
      <c r="AA74" s="452"/>
      <c r="AB74" s="452"/>
      <c r="AC74" s="452"/>
      <c r="AD74" s="452"/>
      <c r="AE74" s="452"/>
      <c r="AF74" s="463"/>
      <c r="AG74" s="427"/>
      <c r="AH74" s="427"/>
      <c r="AI74" s="154"/>
      <c r="AJ74" s="91"/>
      <c r="AK74" s="147"/>
      <c r="AL74" s="147">
        <f t="shared" si="22"/>
        <v>0</v>
      </c>
      <c r="AM74" s="147"/>
      <c r="AN74" s="147">
        <f t="shared" si="16"/>
        <v>0</v>
      </c>
      <c r="AO74" s="147"/>
      <c r="AP74" s="147">
        <f t="shared" si="17"/>
        <v>0</v>
      </c>
      <c r="AQ74" s="147"/>
      <c r="AR74" s="147">
        <f t="shared" si="18"/>
        <v>0</v>
      </c>
      <c r="AS74" s="147"/>
      <c r="AT74" s="147">
        <f t="shared" si="19"/>
        <v>0</v>
      </c>
      <c r="AU74" s="147"/>
      <c r="AV74" s="147">
        <f t="shared" si="20"/>
        <v>0</v>
      </c>
      <c r="AW74" s="147"/>
      <c r="AX74" s="147">
        <f t="shared" si="21"/>
        <v>0</v>
      </c>
      <c r="AY74" s="182">
        <f t="shared" si="23"/>
        <v>0</v>
      </c>
      <c r="AZ74" s="427"/>
      <c r="BA74" s="427"/>
      <c r="BB74" s="427"/>
      <c r="BC74" s="433"/>
      <c r="BD74" s="427"/>
      <c r="BE74" s="433"/>
      <c r="BF74" s="182">
        <f t="shared" si="24"/>
        <v>1</v>
      </c>
      <c r="BG74" s="848"/>
      <c r="BH74" s="348">
        <f t="shared" si="25"/>
        <v>1</v>
      </c>
      <c r="BI74" s="848"/>
      <c r="BJ74" s="182">
        <f t="shared" si="26"/>
        <v>11</v>
      </c>
      <c r="BK74" s="433"/>
      <c r="BL74" s="154"/>
      <c r="BM74" s="155"/>
      <c r="BN74" s="156"/>
      <c r="BO74" s="156"/>
      <c r="BP74" s="157"/>
    </row>
    <row r="75" spans="1:68" ht="16.5" hidden="1" thickBot="1">
      <c r="A75" s="543"/>
      <c r="B75" s="813"/>
      <c r="C75" s="347"/>
      <c r="D75" s="817"/>
      <c r="E75" s="821"/>
      <c r="F75" s="92"/>
      <c r="G75" s="346"/>
      <c r="H75" s="839"/>
      <c r="I75" s="842"/>
      <c r="J75" s="842"/>
      <c r="K75" s="835"/>
      <c r="L75" s="835"/>
      <c r="M75" s="835"/>
      <c r="N75" s="835"/>
      <c r="O75" s="835"/>
      <c r="P75" s="835"/>
      <c r="Q75" s="835"/>
      <c r="R75" s="835"/>
      <c r="S75" s="835"/>
      <c r="T75" s="835"/>
      <c r="U75" s="835"/>
      <c r="V75" s="835"/>
      <c r="W75" s="835"/>
      <c r="X75" s="835"/>
      <c r="Y75" s="835"/>
      <c r="Z75" s="835"/>
      <c r="AA75" s="835"/>
      <c r="AB75" s="835"/>
      <c r="AC75" s="835"/>
      <c r="AD75" s="835"/>
      <c r="AE75" s="835"/>
      <c r="AF75" s="843"/>
      <c r="AG75" s="428"/>
      <c r="AH75" s="428"/>
      <c r="AI75" s="158"/>
      <c r="AJ75" s="95"/>
      <c r="AK75" s="143"/>
      <c r="AL75" s="143">
        <f t="shared" si="22"/>
        <v>0</v>
      </c>
      <c r="AM75" s="143"/>
      <c r="AN75" s="143">
        <f t="shared" si="16"/>
        <v>0</v>
      </c>
      <c r="AO75" s="143"/>
      <c r="AP75" s="143">
        <f t="shared" si="17"/>
        <v>0</v>
      </c>
      <c r="AQ75" s="143"/>
      <c r="AR75" s="143">
        <f t="shared" si="18"/>
        <v>0</v>
      </c>
      <c r="AS75" s="143"/>
      <c r="AT75" s="143">
        <f t="shared" si="19"/>
        <v>0</v>
      </c>
      <c r="AU75" s="143"/>
      <c r="AV75" s="143">
        <f t="shared" si="20"/>
        <v>0</v>
      </c>
      <c r="AW75" s="143"/>
      <c r="AX75" s="143">
        <f t="shared" si="21"/>
        <v>0</v>
      </c>
      <c r="AY75" s="149">
        <f t="shared" si="23"/>
        <v>0</v>
      </c>
      <c r="AZ75" s="428"/>
      <c r="BA75" s="428"/>
      <c r="BB75" s="428"/>
      <c r="BC75" s="434"/>
      <c r="BD75" s="428"/>
      <c r="BE75" s="434"/>
      <c r="BF75" s="149">
        <f t="shared" si="24"/>
        <v>1</v>
      </c>
      <c r="BG75" s="849"/>
      <c r="BH75" s="345">
        <f t="shared" si="25"/>
        <v>1</v>
      </c>
      <c r="BI75" s="849"/>
      <c r="BJ75" s="149">
        <f t="shared" si="26"/>
        <v>11</v>
      </c>
      <c r="BK75" s="434"/>
      <c r="BL75" s="158"/>
      <c r="BM75" s="159"/>
      <c r="BN75" s="160"/>
      <c r="BO75" s="160"/>
      <c r="BP75" s="161"/>
    </row>
    <row r="76" spans="1:68" ht="34.5" customHeight="1">
      <c r="A76" s="543"/>
      <c r="B76" s="707">
        <v>4</v>
      </c>
      <c r="C76" s="591" t="s">
        <v>570</v>
      </c>
      <c r="D76" s="711" t="s">
        <v>318</v>
      </c>
      <c r="E76" s="715" t="s">
        <v>319</v>
      </c>
      <c r="F76" s="586" t="s">
        <v>290</v>
      </c>
      <c r="G76" s="588" t="s">
        <v>288</v>
      </c>
      <c r="H76" s="719" t="s">
        <v>442</v>
      </c>
      <c r="I76" s="723" t="s">
        <v>280</v>
      </c>
      <c r="J76" s="723" t="s">
        <v>304</v>
      </c>
      <c r="K76" s="422" t="str">
        <f>MID(J76,1,1)</f>
        <v>3</v>
      </c>
      <c r="L76" s="422" t="s">
        <v>282</v>
      </c>
      <c r="M76" s="422" t="s">
        <v>282</v>
      </c>
      <c r="N76" s="422" t="s">
        <v>282</v>
      </c>
      <c r="O76" s="422" t="s">
        <v>282</v>
      </c>
      <c r="P76" s="422" t="s">
        <v>282</v>
      </c>
      <c r="Q76" s="422" t="s">
        <v>282</v>
      </c>
      <c r="R76" s="422" t="s">
        <v>282</v>
      </c>
      <c r="S76" s="422" t="s">
        <v>282</v>
      </c>
      <c r="T76" s="422" t="s">
        <v>283</v>
      </c>
      <c r="U76" s="422" t="s">
        <v>282</v>
      </c>
      <c r="V76" s="422" t="s">
        <v>282</v>
      </c>
      <c r="W76" s="422" t="s">
        <v>282</v>
      </c>
      <c r="X76" s="422" t="s">
        <v>282</v>
      </c>
      <c r="Y76" s="422" t="s">
        <v>282</v>
      </c>
      <c r="Z76" s="422" t="s">
        <v>283</v>
      </c>
      <c r="AA76" s="422" t="s">
        <v>283</v>
      </c>
      <c r="AB76" s="422" t="s">
        <v>283</v>
      </c>
      <c r="AC76" s="422" t="s">
        <v>282</v>
      </c>
      <c r="AD76" s="422">
        <f>COUNTIF(L76:AC88,"si")</f>
        <v>14</v>
      </c>
      <c r="AE76" s="422">
        <f>VALUE(IF(I76="Corrupción",IF(AD76&lt;=5,5,IF(AND(AD76&gt;5,AD76&lt;=11),10,IF(AD76&gt;11,20,0))),IF(AD76&lt;=4,1,IF(AND(AD76&gt;4,AD76&lt;=8),2,IF(AND(AD76&gt;8,AD76&lt;=12),3,IF(AND(AD76&gt;12,AD76&lt;=15),4,IF(AND(AD76&gt;15,AD76&lt;=18),5)))))))</f>
        <v>20</v>
      </c>
      <c r="AF76" s="845" t="str">
        <f>IF(I76="Corrupción",IF(AE76=5,"Moderado",IF(AE76=10,"Mayor",IF(AE76=20,"Catastrófico",0))),IF(AE76=1,"Insignificante",IF(AE76=2,"Menor",IF(AE76=3,"Moderado",IF(AE76=4,"Mayor",IF(AE76=5,"Catastrófico",0))))))</f>
        <v>Catastrófico</v>
      </c>
      <c r="AG76" s="426">
        <f>IF(I76="Corrupción",K76*AE76,VALUE(CONCATENATE(K76,AE76)))</f>
        <v>60</v>
      </c>
      <c r="AH76" s="426" t="str">
        <f>IF(I76="Corrupción",VLOOKUP(AG76,[1]Hoja2!$D$53:$E$67,2,0),VLOOKUP(AG76,[1]Hoja2!$D$25:$E$49,2,0))</f>
        <v>60-Extrema</v>
      </c>
      <c r="AI76" s="581" t="s">
        <v>289</v>
      </c>
      <c r="AJ76" s="422" t="s">
        <v>285</v>
      </c>
      <c r="AK76" s="422" t="s">
        <v>282</v>
      </c>
      <c r="AL76" s="422">
        <f t="shared" si="22"/>
        <v>15</v>
      </c>
      <c r="AM76" s="422" t="s">
        <v>282</v>
      </c>
      <c r="AN76" s="422">
        <f t="shared" si="16"/>
        <v>5</v>
      </c>
      <c r="AO76" s="422" t="s">
        <v>283</v>
      </c>
      <c r="AP76" s="422">
        <f t="shared" si="17"/>
        <v>0</v>
      </c>
      <c r="AQ76" s="422" t="s">
        <v>282</v>
      </c>
      <c r="AR76" s="422">
        <f t="shared" si="18"/>
        <v>10</v>
      </c>
      <c r="AS76" s="422" t="s">
        <v>282</v>
      </c>
      <c r="AT76" s="422">
        <f t="shared" si="19"/>
        <v>15</v>
      </c>
      <c r="AU76" s="422" t="s">
        <v>282</v>
      </c>
      <c r="AV76" s="422">
        <f t="shared" si="20"/>
        <v>10</v>
      </c>
      <c r="AW76" s="422" t="s">
        <v>282</v>
      </c>
      <c r="AX76" s="435">
        <f t="shared" si="21"/>
        <v>30</v>
      </c>
      <c r="AY76" s="426">
        <f t="shared" si="23"/>
        <v>85</v>
      </c>
      <c r="AZ76" s="426">
        <f>IFERROR(AVERAGEIF(AJ76:AJ88,"Detectivo",AY76:AY88),0)</f>
        <v>0</v>
      </c>
      <c r="BA76" s="426">
        <f>IFERROR(AVERAGEIF(AJ76:AJ88,"Preventivo",AY76:AY88),0)</f>
        <v>45</v>
      </c>
      <c r="BB76" s="426">
        <f>MAX(AZ76,BA76)</f>
        <v>45</v>
      </c>
      <c r="BC76" s="431">
        <f>IF(BB76&lt;=50,0,IF(AND(BB76&gt;50,BB76&lt;=75),1,IF(AND(BB76&gt;=76,BB76&lt;=100),2,2)))</f>
        <v>0</v>
      </c>
      <c r="BD76" s="426">
        <f>IFERROR(AVERAGEIF(AJ76:AJ88,"correctivo",AY76:AY88),0)</f>
        <v>0</v>
      </c>
      <c r="BE76" s="431">
        <f>IF(BD76&lt;=50,0,IF(AND(BD76&gt;50,BD76&lt;=75),1,IF(AND(BD76&gt;=76,BD76&lt;=100),2,2)))</f>
        <v>0</v>
      </c>
      <c r="BF76" s="426">
        <f t="shared" si="24"/>
        <v>3</v>
      </c>
      <c r="BG76" s="852" t="str">
        <f>IF(BF76=1,[1]Hoja2!$H$3,IF(BF76=2,[1]Hoja2!$H$4,IF(BF76=3,[1]Hoja2!$H$5,IF(BF76=4,[1]Hoja2!$H$6,IF(BF76=5,[1]Hoja2!$H$7,0)))))</f>
        <v>3-Posible</v>
      </c>
      <c r="BH76" s="845">
        <f>IF(I76="Corrupción",IF(AND(AE76=20,BE76=0),20,IF(AND(AE76=20,BE76=1),10,IF(AND(AE76=20,BE76=2),5,IF(AND(AE76=10,BE76=0),10,IF(AND(AE76=10,BE76=1),5,IF(AND(AE76=10,BE76=2),5,IF(AND(AE76=5,BE76=0),5,IF(AND(AE76=5,BE76=1),5,IF(AND(AE76=5,BE76=2),5))))))))),IF(AE76-BE76&lt;1,1,AE76-BE76))</f>
        <v>20</v>
      </c>
      <c r="BI76" s="852" t="str">
        <f>IF(I76="Corrupción",IF(BH76=5,[1]Hoja2!$C$53,IF(BH76=10,[1]Hoja2!$C$54,IF(BH76=20,[1]Hoja2!$C$55,))),IF(BH76=1,[1]Hoja2!$N$3,IF(BH76=2,[1]Hoja2!$N$4,IF(BH76=3,[1]Hoja2!$N$5,IF(BH76=4,[1]Hoja2!$N$6,IF(BH76=5,[1]Hoja2!$N$7,0))))))</f>
        <v>20-Catastrófico</v>
      </c>
      <c r="BJ76" s="426">
        <f t="shared" si="26"/>
        <v>60</v>
      </c>
      <c r="BK76" s="431" t="str">
        <f>IF(I76="Corrupción",VLOOKUP(BJ76,[1]Hoja2!$D$53:$E$67,2,0),VLOOKUP(BJ76,[1]Hoja2!$D$25:$E$49,2,0))</f>
        <v>60-Extrema</v>
      </c>
      <c r="BL76" s="891" t="s">
        <v>569</v>
      </c>
      <c r="BM76" s="344" t="s">
        <v>568</v>
      </c>
      <c r="BN76" s="551" t="s">
        <v>567</v>
      </c>
      <c r="BO76" s="548">
        <v>43089</v>
      </c>
      <c r="BP76" s="343" t="s">
        <v>566</v>
      </c>
    </row>
    <row r="77" spans="1:68" ht="34.5" customHeight="1">
      <c r="A77" s="543"/>
      <c r="B77" s="708"/>
      <c r="C77" s="592"/>
      <c r="D77" s="712"/>
      <c r="E77" s="716"/>
      <c r="F77" s="587"/>
      <c r="G77" s="589"/>
      <c r="H77" s="720"/>
      <c r="I77" s="425"/>
      <c r="J77" s="425"/>
      <c r="K77" s="423"/>
      <c r="L77" s="423"/>
      <c r="M77" s="423"/>
      <c r="N77" s="423"/>
      <c r="O77" s="423"/>
      <c r="P77" s="423"/>
      <c r="Q77" s="423"/>
      <c r="R77" s="423"/>
      <c r="S77" s="423"/>
      <c r="T77" s="423"/>
      <c r="U77" s="423"/>
      <c r="V77" s="423"/>
      <c r="W77" s="423"/>
      <c r="X77" s="423"/>
      <c r="Y77" s="423"/>
      <c r="Z77" s="423"/>
      <c r="AA77" s="423"/>
      <c r="AB77" s="423"/>
      <c r="AC77" s="423"/>
      <c r="AD77" s="423"/>
      <c r="AE77" s="423"/>
      <c r="AF77" s="887"/>
      <c r="AG77" s="427"/>
      <c r="AH77" s="427"/>
      <c r="AI77" s="582"/>
      <c r="AJ77" s="425"/>
      <c r="AK77" s="425"/>
      <c r="AL77" s="425"/>
      <c r="AM77" s="425"/>
      <c r="AN77" s="425"/>
      <c r="AO77" s="425"/>
      <c r="AP77" s="425"/>
      <c r="AQ77" s="425"/>
      <c r="AR77" s="425"/>
      <c r="AS77" s="425"/>
      <c r="AT77" s="425"/>
      <c r="AU77" s="425"/>
      <c r="AV77" s="425"/>
      <c r="AW77" s="425"/>
      <c r="AX77" s="436"/>
      <c r="AY77" s="432"/>
      <c r="AZ77" s="427"/>
      <c r="BA77" s="427"/>
      <c r="BB77" s="427"/>
      <c r="BC77" s="433"/>
      <c r="BD77" s="427"/>
      <c r="BE77" s="433"/>
      <c r="BF77" s="432"/>
      <c r="BG77" s="853"/>
      <c r="BH77" s="846"/>
      <c r="BI77" s="853"/>
      <c r="BJ77" s="432"/>
      <c r="BK77" s="433"/>
      <c r="BL77" s="572"/>
      <c r="BM77" s="342" t="s">
        <v>565</v>
      </c>
      <c r="BN77" s="552"/>
      <c r="BO77" s="549"/>
      <c r="BP77" s="341" t="s">
        <v>564</v>
      </c>
    </row>
    <row r="78" spans="1:68" ht="41.25" customHeight="1">
      <c r="A78" s="543"/>
      <c r="B78" s="708"/>
      <c r="C78" s="592"/>
      <c r="D78" s="712"/>
      <c r="E78" s="716"/>
      <c r="F78" s="183" t="s">
        <v>287</v>
      </c>
      <c r="G78" s="335" t="s">
        <v>278</v>
      </c>
      <c r="H78" s="720"/>
      <c r="I78" s="425"/>
      <c r="J78" s="425"/>
      <c r="K78" s="423"/>
      <c r="L78" s="423"/>
      <c r="M78" s="423"/>
      <c r="N78" s="423"/>
      <c r="O78" s="423"/>
      <c r="P78" s="423"/>
      <c r="Q78" s="423"/>
      <c r="R78" s="423"/>
      <c r="S78" s="423"/>
      <c r="T78" s="423"/>
      <c r="U78" s="423"/>
      <c r="V78" s="423"/>
      <c r="W78" s="423"/>
      <c r="X78" s="423"/>
      <c r="Y78" s="423"/>
      <c r="Z78" s="423"/>
      <c r="AA78" s="423"/>
      <c r="AB78" s="423"/>
      <c r="AC78" s="423"/>
      <c r="AD78" s="423"/>
      <c r="AE78" s="423"/>
      <c r="AF78" s="887"/>
      <c r="AG78" s="427"/>
      <c r="AH78" s="427"/>
      <c r="AI78" s="339" t="s">
        <v>284</v>
      </c>
      <c r="AJ78" s="338" t="s">
        <v>285</v>
      </c>
      <c r="AK78" s="337" t="s">
        <v>283</v>
      </c>
      <c r="AL78" s="337">
        <f>IF(AK78="si",15,0)</f>
        <v>0</v>
      </c>
      <c r="AM78" s="337" t="s">
        <v>282</v>
      </c>
      <c r="AN78" s="337">
        <f>IF(AM78="si",5,0)</f>
        <v>5</v>
      </c>
      <c r="AO78" s="337" t="s">
        <v>283</v>
      </c>
      <c r="AP78" s="337">
        <f>IF(AO78="si",15,0)</f>
        <v>0</v>
      </c>
      <c r="AQ78" s="337" t="s">
        <v>282</v>
      </c>
      <c r="AR78" s="337">
        <f>IF(AQ78="si",10,0)</f>
        <v>10</v>
      </c>
      <c r="AS78" s="337" t="s">
        <v>283</v>
      </c>
      <c r="AT78" s="337">
        <f>IF(AS78="si",15,0)</f>
        <v>0</v>
      </c>
      <c r="AU78" s="337" t="s">
        <v>282</v>
      </c>
      <c r="AV78" s="337">
        <f>IF(AU78="si",10,0)</f>
        <v>10</v>
      </c>
      <c r="AW78" s="337" t="s">
        <v>283</v>
      </c>
      <c r="AX78" s="147">
        <f t="shared" ref="AX78:AX90" si="27">IF(AW78="si",30,0)</f>
        <v>0</v>
      </c>
      <c r="AY78" s="182">
        <f t="shared" ref="AY78:AY90" si="28">AL78+AN78+AP78+AR78+AT78+AV78+AX78</f>
        <v>25</v>
      </c>
      <c r="AZ78" s="427"/>
      <c r="BA78" s="427"/>
      <c r="BB78" s="427"/>
      <c r="BC78" s="433"/>
      <c r="BD78" s="427"/>
      <c r="BE78" s="433"/>
      <c r="BF78" s="182">
        <f t="shared" ref="BF78:BF90" si="29">IF(K78-BC78&lt;1,1,K78-BC78)</f>
        <v>1</v>
      </c>
      <c r="BG78" s="853"/>
      <c r="BH78" s="334">
        <f t="shared" ref="BH78:BH88" si="30">IF(AE78-BE78&lt;1,1,AE78-BE78)</f>
        <v>1</v>
      </c>
      <c r="BI78" s="853"/>
      <c r="BJ78" s="182">
        <f t="shared" ref="BJ78:BJ90" si="31">VALUE(IF(I78="Corrupción",BF78*BH78,(CONCATENATE(BF78,BH78))))</f>
        <v>11</v>
      </c>
      <c r="BK78" s="433"/>
      <c r="BL78" s="572"/>
      <c r="BM78" s="184" t="s">
        <v>563</v>
      </c>
      <c r="BN78" s="552"/>
      <c r="BO78" s="549"/>
      <c r="BP78" s="341" t="s">
        <v>562</v>
      </c>
    </row>
    <row r="79" spans="1:68" ht="46.5" customHeight="1">
      <c r="A79" s="543"/>
      <c r="B79" s="708"/>
      <c r="C79" s="592"/>
      <c r="D79" s="712"/>
      <c r="E79" s="716"/>
      <c r="F79" s="183" t="s">
        <v>320</v>
      </c>
      <c r="G79" s="335" t="s">
        <v>288</v>
      </c>
      <c r="H79" s="720"/>
      <c r="I79" s="425"/>
      <c r="J79" s="425"/>
      <c r="K79" s="423"/>
      <c r="L79" s="423"/>
      <c r="M79" s="423"/>
      <c r="N79" s="423"/>
      <c r="O79" s="423"/>
      <c r="P79" s="423"/>
      <c r="Q79" s="423"/>
      <c r="R79" s="423"/>
      <c r="S79" s="423"/>
      <c r="T79" s="423"/>
      <c r="U79" s="423"/>
      <c r="V79" s="423"/>
      <c r="W79" s="423"/>
      <c r="X79" s="423"/>
      <c r="Y79" s="423"/>
      <c r="Z79" s="423"/>
      <c r="AA79" s="423"/>
      <c r="AB79" s="423"/>
      <c r="AC79" s="423"/>
      <c r="AD79" s="423"/>
      <c r="AE79" s="423"/>
      <c r="AF79" s="887"/>
      <c r="AG79" s="427"/>
      <c r="AH79" s="427"/>
      <c r="AI79" s="184" t="s">
        <v>321</v>
      </c>
      <c r="AJ79" s="338" t="s">
        <v>285</v>
      </c>
      <c r="AK79" s="337" t="s">
        <v>282</v>
      </c>
      <c r="AL79" s="337">
        <f>IF(AK79="si",15,0)</f>
        <v>15</v>
      </c>
      <c r="AM79" s="337" t="s">
        <v>282</v>
      </c>
      <c r="AN79" s="337">
        <f>IF(AM79="si",5,0)</f>
        <v>5</v>
      </c>
      <c r="AO79" s="337" t="s">
        <v>283</v>
      </c>
      <c r="AP79" s="337">
        <f>IF(AO79="si",15,0)</f>
        <v>0</v>
      </c>
      <c r="AQ79" s="337" t="s">
        <v>282</v>
      </c>
      <c r="AR79" s="337">
        <f>IF(AQ79="si",10,0)</f>
        <v>10</v>
      </c>
      <c r="AS79" s="337" t="s">
        <v>282</v>
      </c>
      <c r="AT79" s="337">
        <f>IF(AS79="si",15,0)</f>
        <v>15</v>
      </c>
      <c r="AU79" s="337" t="s">
        <v>282</v>
      </c>
      <c r="AV79" s="337">
        <f>IF(AU79="si",10,0)</f>
        <v>10</v>
      </c>
      <c r="AW79" s="337" t="s">
        <v>282</v>
      </c>
      <c r="AX79" s="147">
        <f t="shared" si="27"/>
        <v>30</v>
      </c>
      <c r="AY79" s="182">
        <f t="shared" si="28"/>
        <v>85</v>
      </c>
      <c r="AZ79" s="427"/>
      <c r="BA79" s="427"/>
      <c r="BB79" s="427"/>
      <c r="BC79" s="433"/>
      <c r="BD79" s="427"/>
      <c r="BE79" s="433"/>
      <c r="BF79" s="182">
        <f t="shared" si="29"/>
        <v>1</v>
      </c>
      <c r="BG79" s="853"/>
      <c r="BH79" s="334">
        <f t="shared" si="30"/>
        <v>1</v>
      </c>
      <c r="BI79" s="853"/>
      <c r="BJ79" s="182">
        <f t="shared" si="31"/>
        <v>11</v>
      </c>
      <c r="BK79" s="433"/>
      <c r="BL79" s="573"/>
      <c r="BM79" s="184" t="s">
        <v>561</v>
      </c>
      <c r="BN79" s="553"/>
      <c r="BO79" s="550"/>
      <c r="BP79" s="340" t="s">
        <v>560</v>
      </c>
    </row>
    <row r="80" spans="1:68" ht="38.25" customHeight="1">
      <c r="A80" s="543"/>
      <c r="B80" s="708"/>
      <c r="C80" s="592"/>
      <c r="D80" s="712"/>
      <c r="E80" s="716"/>
      <c r="F80" s="183" t="s">
        <v>322</v>
      </c>
      <c r="G80" s="335" t="s">
        <v>278</v>
      </c>
      <c r="H80" s="720"/>
      <c r="I80" s="425"/>
      <c r="J80" s="425"/>
      <c r="K80" s="423"/>
      <c r="L80" s="423"/>
      <c r="M80" s="423"/>
      <c r="N80" s="423"/>
      <c r="O80" s="423"/>
      <c r="P80" s="423"/>
      <c r="Q80" s="423"/>
      <c r="R80" s="423"/>
      <c r="S80" s="423"/>
      <c r="T80" s="423"/>
      <c r="U80" s="423"/>
      <c r="V80" s="423"/>
      <c r="W80" s="423"/>
      <c r="X80" s="423"/>
      <c r="Y80" s="423"/>
      <c r="Z80" s="423"/>
      <c r="AA80" s="423"/>
      <c r="AB80" s="423"/>
      <c r="AC80" s="423"/>
      <c r="AD80" s="423"/>
      <c r="AE80" s="423"/>
      <c r="AF80" s="887"/>
      <c r="AG80" s="427"/>
      <c r="AH80" s="427"/>
      <c r="AI80" s="339" t="s">
        <v>284</v>
      </c>
      <c r="AJ80" s="338" t="s">
        <v>285</v>
      </c>
      <c r="AK80" s="337" t="s">
        <v>283</v>
      </c>
      <c r="AL80" s="337">
        <f>IF(AK80="si",15,0)</f>
        <v>0</v>
      </c>
      <c r="AM80" s="337" t="s">
        <v>282</v>
      </c>
      <c r="AN80" s="337">
        <f>IF(AM80="si",5,0)</f>
        <v>5</v>
      </c>
      <c r="AO80" s="337" t="s">
        <v>283</v>
      </c>
      <c r="AP80" s="337">
        <f>IF(AO80="si",15,0)</f>
        <v>0</v>
      </c>
      <c r="AQ80" s="337" t="s">
        <v>282</v>
      </c>
      <c r="AR80" s="337">
        <f>IF(AQ80="si",10,0)</f>
        <v>10</v>
      </c>
      <c r="AS80" s="337" t="s">
        <v>283</v>
      </c>
      <c r="AT80" s="337">
        <f>IF(AS80="si",15,0)</f>
        <v>0</v>
      </c>
      <c r="AU80" s="337" t="s">
        <v>282</v>
      </c>
      <c r="AV80" s="337">
        <f>IF(AU80="si",10,0)</f>
        <v>10</v>
      </c>
      <c r="AW80" s="337" t="s">
        <v>283</v>
      </c>
      <c r="AX80" s="147">
        <f t="shared" si="27"/>
        <v>0</v>
      </c>
      <c r="AY80" s="182">
        <f t="shared" si="28"/>
        <v>25</v>
      </c>
      <c r="AZ80" s="427"/>
      <c r="BA80" s="427"/>
      <c r="BB80" s="427"/>
      <c r="BC80" s="433"/>
      <c r="BD80" s="427"/>
      <c r="BE80" s="433"/>
      <c r="BF80" s="182">
        <f t="shared" si="29"/>
        <v>1</v>
      </c>
      <c r="BG80" s="853"/>
      <c r="BH80" s="334">
        <f t="shared" si="30"/>
        <v>1</v>
      </c>
      <c r="BI80" s="853"/>
      <c r="BJ80" s="182">
        <f t="shared" si="31"/>
        <v>11</v>
      </c>
      <c r="BK80" s="433"/>
      <c r="BL80" s="572" t="s">
        <v>559</v>
      </c>
      <c r="BM80" s="572" t="s">
        <v>558</v>
      </c>
      <c r="BN80" s="552" t="s">
        <v>557</v>
      </c>
      <c r="BO80" s="574">
        <v>43100</v>
      </c>
      <c r="BP80" s="545" t="s">
        <v>556</v>
      </c>
    </row>
    <row r="81" spans="1:68" ht="38.25">
      <c r="A81" s="543"/>
      <c r="B81" s="708"/>
      <c r="C81" s="592"/>
      <c r="D81" s="712"/>
      <c r="E81" s="716"/>
      <c r="F81" s="183" t="s">
        <v>323</v>
      </c>
      <c r="G81" s="335" t="s">
        <v>278</v>
      </c>
      <c r="H81" s="720"/>
      <c r="I81" s="425"/>
      <c r="J81" s="425"/>
      <c r="K81" s="423"/>
      <c r="L81" s="423"/>
      <c r="M81" s="423"/>
      <c r="N81" s="423"/>
      <c r="O81" s="423"/>
      <c r="P81" s="423"/>
      <c r="Q81" s="423"/>
      <c r="R81" s="423"/>
      <c r="S81" s="423"/>
      <c r="T81" s="423"/>
      <c r="U81" s="423"/>
      <c r="V81" s="423"/>
      <c r="W81" s="423"/>
      <c r="X81" s="423"/>
      <c r="Y81" s="423"/>
      <c r="Z81" s="423"/>
      <c r="AA81" s="423"/>
      <c r="AB81" s="423"/>
      <c r="AC81" s="423"/>
      <c r="AD81" s="423"/>
      <c r="AE81" s="423"/>
      <c r="AF81" s="887"/>
      <c r="AG81" s="427"/>
      <c r="AH81" s="427"/>
      <c r="AI81" s="339" t="s">
        <v>284</v>
      </c>
      <c r="AJ81" s="338" t="s">
        <v>285</v>
      </c>
      <c r="AK81" s="337" t="s">
        <v>283</v>
      </c>
      <c r="AL81" s="337">
        <f>IF(AK81="si",15,0)</f>
        <v>0</v>
      </c>
      <c r="AM81" s="337" t="s">
        <v>282</v>
      </c>
      <c r="AN81" s="337">
        <f>IF(AM81="si",5,0)</f>
        <v>5</v>
      </c>
      <c r="AO81" s="337" t="s">
        <v>283</v>
      </c>
      <c r="AP81" s="337">
        <f>IF(AO81="si",15,0)</f>
        <v>0</v>
      </c>
      <c r="AQ81" s="337" t="s">
        <v>282</v>
      </c>
      <c r="AR81" s="337">
        <f>IF(AQ81="si",10,0)</f>
        <v>10</v>
      </c>
      <c r="AS81" s="337" t="s">
        <v>283</v>
      </c>
      <c r="AT81" s="337">
        <f>IF(AS81="si",15,0)</f>
        <v>0</v>
      </c>
      <c r="AU81" s="337" t="s">
        <v>282</v>
      </c>
      <c r="AV81" s="337">
        <f>IF(AU81="si",10,0)</f>
        <v>10</v>
      </c>
      <c r="AW81" s="337" t="s">
        <v>283</v>
      </c>
      <c r="AX81" s="147">
        <f t="shared" si="27"/>
        <v>0</v>
      </c>
      <c r="AY81" s="182">
        <f t="shared" si="28"/>
        <v>25</v>
      </c>
      <c r="AZ81" s="427"/>
      <c r="BA81" s="427"/>
      <c r="BB81" s="427"/>
      <c r="BC81" s="433"/>
      <c r="BD81" s="427"/>
      <c r="BE81" s="433"/>
      <c r="BF81" s="182">
        <f t="shared" si="29"/>
        <v>1</v>
      </c>
      <c r="BG81" s="853"/>
      <c r="BH81" s="334">
        <f t="shared" si="30"/>
        <v>1</v>
      </c>
      <c r="BI81" s="853"/>
      <c r="BJ81" s="182">
        <f t="shared" si="31"/>
        <v>11</v>
      </c>
      <c r="BK81" s="433"/>
      <c r="BL81" s="572"/>
      <c r="BM81" s="572"/>
      <c r="BN81" s="552"/>
      <c r="BO81" s="552"/>
      <c r="BP81" s="546"/>
    </row>
    <row r="82" spans="1:68" ht="15.75" thickBot="1">
      <c r="A82" s="543"/>
      <c r="B82" s="708"/>
      <c r="C82" s="592"/>
      <c r="D82" s="712"/>
      <c r="E82" s="716"/>
      <c r="F82" s="183" t="s">
        <v>324</v>
      </c>
      <c r="G82" s="335" t="s">
        <v>278</v>
      </c>
      <c r="H82" s="720"/>
      <c r="I82" s="425"/>
      <c r="J82" s="425"/>
      <c r="K82" s="423"/>
      <c r="L82" s="423"/>
      <c r="M82" s="423"/>
      <c r="N82" s="423"/>
      <c r="O82" s="423"/>
      <c r="P82" s="423"/>
      <c r="Q82" s="423"/>
      <c r="R82" s="423"/>
      <c r="S82" s="423"/>
      <c r="T82" s="423"/>
      <c r="U82" s="423"/>
      <c r="V82" s="423"/>
      <c r="W82" s="423"/>
      <c r="X82" s="423"/>
      <c r="Y82" s="423"/>
      <c r="Z82" s="423"/>
      <c r="AA82" s="423"/>
      <c r="AB82" s="423"/>
      <c r="AC82" s="423"/>
      <c r="AD82" s="423"/>
      <c r="AE82" s="423"/>
      <c r="AF82" s="887"/>
      <c r="AG82" s="427"/>
      <c r="AH82" s="427"/>
      <c r="AI82" s="339" t="s">
        <v>284</v>
      </c>
      <c r="AJ82" s="338" t="s">
        <v>285</v>
      </c>
      <c r="AK82" s="337" t="s">
        <v>283</v>
      </c>
      <c r="AL82" s="337">
        <f>IF(AK82="si",15,0)</f>
        <v>0</v>
      </c>
      <c r="AM82" s="337" t="s">
        <v>282</v>
      </c>
      <c r="AN82" s="337">
        <f>IF(AM82="si",5,0)</f>
        <v>5</v>
      </c>
      <c r="AO82" s="337" t="s">
        <v>283</v>
      </c>
      <c r="AP82" s="337">
        <f>IF(AO82="si",15,0)</f>
        <v>0</v>
      </c>
      <c r="AQ82" s="337" t="s">
        <v>282</v>
      </c>
      <c r="AR82" s="337">
        <f>IF(AQ82="si",10,0)</f>
        <v>10</v>
      </c>
      <c r="AS82" s="337" t="s">
        <v>283</v>
      </c>
      <c r="AT82" s="337">
        <f>IF(AS82="si",15,0)</f>
        <v>0</v>
      </c>
      <c r="AU82" s="337" t="s">
        <v>282</v>
      </c>
      <c r="AV82" s="337">
        <f>IF(AU82="si",10,0)</f>
        <v>10</v>
      </c>
      <c r="AW82" s="337" t="s">
        <v>283</v>
      </c>
      <c r="AX82" s="147">
        <f t="shared" si="27"/>
        <v>0</v>
      </c>
      <c r="AY82" s="182">
        <f t="shared" si="28"/>
        <v>25</v>
      </c>
      <c r="AZ82" s="427"/>
      <c r="BA82" s="427"/>
      <c r="BB82" s="427"/>
      <c r="BC82" s="433"/>
      <c r="BD82" s="427"/>
      <c r="BE82" s="433"/>
      <c r="BF82" s="182">
        <f t="shared" si="29"/>
        <v>1</v>
      </c>
      <c r="BG82" s="853"/>
      <c r="BH82" s="334">
        <f t="shared" si="30"/>
        <v>1</v>
      </c>
      <c r="BI82" s="853"/>
      <c r="BJ82" s="182">
        <f t="shared" si="31"/>
        <v>11</v>
      </c>
      <c r="BK82" s="433"/>
      <c r="BL82" s="573"/>
      <c r="BM82" s="573"/>
      <c r="BN82" s="553"/>
      <c r="BO82" s="553"/>
      <c r="BP82" s="547"/>
    </row>
    <row r="83" spans="1:68" ht="16.5" hidden="1" thickBot="1">
      <c r="A83" s="543"/>
      <c r="B83" s="708"/>
      <c r="C83" s="336"/>
      <c r="D83" s="712"/>
      <c r="E83" s="716"/>
      <c r="F83" s="98"/>
      <c r="G83" s="335"/>
      <c r="H83" s="720"/>
      <c r="I83" s="425"/>
      <c r="J83" s="425"/>
      <c r="K83" s="423"/>
      <c r="L83" s="423"/>
      <c r="M83" s="423"/>
      <c r="N83" s="423"/>
      <c r="O83" s="423"/>
      <c r="P83" s="423"/>
      <c r="Q83" s="423"/>
      <c r="R83" s="423"/>
      <c r="S83" s="423"/>
      <c r="T83" s="423"/>
      <c r="U83" s="423"/>
      <c r="V83" s="423"/>
      <c r="W83" s="423"/>
      <c r="X83" s="423"/>
      <c r="Y83" s="423"/>
      <c r="Z83" s="423"/>
      <c r="AA83" s="423"/>
      <c r="AB83" s="423"/>
      <c r="AC83" s="423"/>
      <c r="AD83" s="423"/>
      <c r="AE83" s="423"/>
      <c r="AF83" s="887"/>
      <c r="AG83" s="427"/>
      <c r="AH83" s="427"/>
      <c r="AI83" s="247"/>
      <c r="AJ83" s="88"/>
      <c r="AK83" s="147"/>
      <c r="AL83" s="147"/>
      <c r="AM83" s="147"/>
      <c r="AN83" s="147"/>
      <c r="AO83" s="147"/>
      <c r="AP83" s="147"/>
      <c r="AQ83" s="147"/>
      <c r="AR83" s="147"/>
      <c r="AS83" s="147"/>
      <c r="AT83" s="147"/>
      <c r="AU83" s="147"/>
      <c r="AV83" s="147"/>
      <c r="AW83" s="147"/>
      <c r="AX83" s="147">
        <f t="shared" si="27"/>
        <v>0</v>
      </c>
      <c r="AY83" s="182">
        <f t="shared" si="28"/>
        <v>0</v>
      </c>
      <c r="AZ83" s="427"/>
      <c r="BA83" s="427"/>
      <c r="BB83" s="427"/>
      <c r="BC83" s="433"/>
      <c r="BD83" s="427"/>
      <c r="BE83" s="433"/>
      <c r="BF83" s="182">
        <f t="shared" si="29"/>
        <v>1</v>
      </c>
      <c r="BG83" s="853"/>
      <c r="BH83" s="334">
        <f t="shared" si="30"/>
        <v>1</v>
      </c>
      <c r="BI83" s="853"/>
      <c r="BJ83" s="182">
        <f t="shared" si="31"/>
        <v>11</v>
      </c>
      <c r="BK83" s="433"/>
      <c r="BL83" s="154"/>
      <c r="BM83" s="155"/>
      <c r="BN83" s="156"/>
      <c r="BO83" s="156"/>
      <c r="BP83" s="157"/>
    </row>
    <row r="84" spans="1:68" ht="16.5" hidden="1" thickBot="1">
      <c r="A84" s="543"/>
      <c r="B84" s="708"/>
      <c r="C84" s="301"/>
      <c r="D84" s="712"/>
      <c r="E84" s="716"/>
      <c r="F84" s="89"/>
      <c r="G84" s="335"/>
      <c r="H84" s="720"/>
      <c r="I84" s="425"/>
      <c r="J84" s="425"/>
      <c r="K84" s="423"/>
      <c r="L84" s="423"/>
      <c r="M84" s="423"/>
      <c r="N84" s="423"/>
      <c r="O84" s="423"/>
      <c r="P84" s="423"/>
      <c r="Q84" s="423"/>
      <c r="R84" s="423"/>
      <c r="S84" s="423"/>
      <c r="T84" s="423"/>
      <c r="U84" s="423"/>
      <c r="V84" s="423"/>
      <c r="W84" s="423"/>
      <c r="X84" s="423"/>
      <c r="Y84" s="423"/>
      <c r="Z84" s="423"/>
      <c r="AA84" s="423"/>
      <c r="AB84" s="423"/>
      <c r="AC84" s="423"/>
      <c r="AD84" s="423"/>
      <c r="AE84" s="423"/>
      <c r="AF84" s="887"/>
      <c r="AG84" s="427"/>
      <c r="AH84" s="427"/>
      <c r="AI84" s="247"/>
      <c r="AJ84" s="88"/>
      <c r="AK84" s="147"/>
      <c r="AL84" s="147">
        <f t="shared" ref="AL84:AL90" si="32">IF(AK84="si",15,0)</f>
        <v>0</v>
      </c>
      <c r="AM84" s="147"/>
      <c r="AN84" s="147">
        <f t="shared" ref="AN84:AN90" si="33">IF(AM84="si",5,0)</f>
        <v>0</v>
      </c>
      <c r="AO84" s="147"/>
      <c r="AP84" s="147">
        <f t="shared" ref="AP84:AP90" si="34">IF(AO84="si",15,0)</f>
        <v>0</v>
      </c>
      <c r="AQ84" s="147"/>
      <c r="AR84" s="147">
        <f t="shared" ref="AR84:AR90" si="35">IF(AQ84="si",10,0)</f>
        <v>0</v>
      </c>
      <c r="AS84" s="147"/>
      <c r="AT84" s="147">
        <f t="shared" ref="AT84:AT90" si="36">IF(AS84="si",15,0)</f>
        <v>0</v>
      </c>
      <c r="AU84" s="147"/>
      <c r="AV84" s="147">
        <f t="shared" ref="AV84:AV90" si="37">IF(AU84="si",10,0)</f>
        <v>0</v>
      </c>
      <c r="AW84" s="147"/>
      <c r="AX84" s="147">
        <f t="shared" si="27"/>
        <v>0</v>
      </c>
      <c r="AY84" s="182">
        <f t="shared" si="28"/>
        <v>0</v>
      </c>
      <c r="AZ84" s="427"/>
      <c r="BA84" s="427"/>
      <c r="BB84" s="427"/>
      <c r="BC84" s="433"/>
      <c r="BD84" s="427"/>
      <c r="BE84" s="433"/>
      <c r="BF84" s="182">
        <f t="shared" si="29"/>
        <v>1</v>
      </c>
      <c r="BG84" s="853"/>
      <c r="BH84" s="334">
        <f t="shared" si="30"/>
        <v>1</v>
      </c>
      <c r="BI84" s="853"/>
      <c r="BJ84" s="182">
        <f t="shared" si="31"/>
        <v>11</v>
      </c>
      <c r="BK84" s="433"/>
      <c r="BL84" s="154"/>
      <c r="BM84" s="155"/>
      <c r="BN84" s="156"/>
      <c r="BO84" s="156"/>
      <c r="BP84" s="157"/>
    </row>
    <row r="85" spans="1:68" ht="16.5" hidden="1" thickBot="1">
      <c r="A85" s="543"/>
      <c r="B85" s="708"/>
      <c r="C85" s="299"/>
      <c r="D85" s="712"/>
      <c r="E85" s="716"/>
      <c r="F85" s="98"/>
      <c r="G85" s="335"/>
      <c r="H85" s="720"/>
      <c r="I85" s="425"/>
      <c r="J85" s="425"/>
      <c r="K85" s="423"/>
      <c r="L85" s="423"/>
      <c r="M85" s="423"/>
      <c r="N85" s="423"/>
      <c r="O85" s="423"/>
      <c r="P85" s="423"/>
      <c r="Q85" s="423"/>
      <c r="R85" s="423"/>
      <c r="S85" s="423"/>
      <c r="T85" s="423"/>
      <c r="U85" s="423"/>
      <c r="V85" s="423"/>
      <c r="W85" s="423"/>
      <c r="X85" s="423"/>
      <c r="Y85" s="423"/>
      <c r="Z85" s="423"/>
      <c r="AA85" s="423"/>
      <c r="AB85" s="423"/>
      <c r="AC85" s="423"/>
      <c r="AD85" s="423"/>
      <c r="AE85" s="423"/>
      <c r="AF85" s="887"/>
      <c r="AG85" s="427"/>
      <c r="AH85" s="427"/>
      <c r="AI85" s="247"/>
      <c r="AJ85" s="88"/>
      <c r="AK85" s="147"/>
      <c r="AL85" s="147">
        <f t="shared" si="32"/>
        <v>0</v>
      </c>
      <c r="AM85" s="147"/>
      <c r="AN85" s="147">
        <f t="shared" si="33"/>
        <v>0</v>
      </c>
      <c r="AO85" s="147"/>
      <c r="AP85" s="147">
        <f t="shared" si="34"/>
        <v>0</v>
      </c>
      <c r="AQ85" s="147"/>
      <c r="AR85" s="147">
        <f t="shared" si="35"/>
        <v>0</v>
      </c>
      <c r="AS85" s="147"/>
      <c r="AT85" s="147">
        <f t="shared" si="36"/>
        <v>0</v>
      </c>
      <c r="AU85" s="147"/>
      <c r="AV85" s="147">
        <f t="shared" si="37"/>
        <v>0</v>
      </c>
      <c r="AW85" s="147"/>
      <c r="AX85" s="147">
        <f t="shared" si="27"/>
        <v>0</v>
      </c>
      <c r="AY85" s="182">
        <f t="shared" si="28"/>
        <v>0</v>
      </c>
      <c r="AZ85" s="427"/>
      <c r="BA85" s="427"/>
      <c r="BB85" s="427"/>
      <c r="BC85" s="433"/>
      <c r="BD85" s="427"/>
      <c r="BE85" s="433"/>
      <c r="BF85" s="182">
        <f t="shared" si="29"/>
        <v>1</v>
      </c>
      <c r="BG85" s="853"/>
      <c r="BH85" s="334">
        <f t="shared" si="30"/>
        <v>1</v>
      </c>
      <c r="BI85" s="853"/>
      <c r="BJ85" s="182">
        <f t="shared" si="31"/>
        <v>11</v>
      </c>
      <c r="BK85" s="433"/>
      <c r="BL85" s="154"/>
      <c r="BM85" s="155"/>
      <c r="BN85" s="156"/>
      <c r="BO85" s="156"/>
      <c r="BP85" s="157"/>
    </row>
    <row r="86" spans="1:68" ht="16.5" hidden="1" thickBot="1">
      <c r="A86" s="543"/>
      <c r="B86" s="709"/>
      <c r="C86" s="298"/>
      <c r="D86" s="713"/>
      <c r="E86" s="717"/>
      <c r="F86" s="89" t="s">
        <v>325</v>
      </c>
      <c r="G86" s="335"/>
      <c r="H86" s="721"/>
      <c r="I86" s="724"/>
      <c r="J86" s="724"/>
      <c r="K86" s="423"/>
      <c r="L86" s="423"/>
      <c r="M86" s="423"/>
      <c r="N86" s="423"/>
      <c r="O86" s="423"/>
      <c r="P86" s="423"/>
      <c r="Q86" s="423"/>
      <c r="R86" s="423"/>
      <c r="S86" s="423"/>
      <c r="T86" s="423"/>
      <c r="U86" s="423"/>
      <c r="V86" s="423"/>
      <c r="W86" s="423"/>
      <c r="X86" s="423"/>
      <c r="Y86" s="423"/>
      <c r="Z86" s="423"/>
      <c r="AA86" s="423"/>
      <c r="AB86" s="423"/>
      <c r="AC86" s="423"/>
      <c r="AD86" s="423"/>
      <c r="AE86" s="423"/>
      <c r="AF86" s="887"/>
      <c r="AG86" s="427"/>
      <c r="AH86" s="427"/>
      <c r="AI86" s="154"/>
      <c r="AJ86" s="91"/>
      <c r="AK86" s="147"/>
      <c r="AL86" s="147">
        <f t="shared" si="32"/>
        <v>0</v>
      </c>
      <c r="AM86" s="147"/>
      <c r="AN86" s="147">
        <f t="shared" si="33"/>
        <v>0</v>
      </c>
      <c r="AO86" s="147"/>
      <c r="AP86" s="147">
        <f t="shared" si="34"/>
        <v>0</v>
      </c>
      <c r="AQ86" s="147"/>
      <c r="AR86" s="147">
        <f t="shared" si="35"/>
        <v>0</v>
      </c>
      <c r="AS86" s="147"/>
      <c r="AT86" s="147">
        <f t="shared" si="36"/>
        <v>0</v>
      </c>
      <c r="AU86" s="147"/>
      <c r="AV86" s="147">
        <f t="shared" si="37"/>
        <v>0</v>
      </c>
      <c r="AW86" s="147"/>
      <c r="AX86" s="147">
        <f t="shared" si="27"/>
        <v>0</v>
      </c>
      <c r="AY86" s="182">
        <f t="shared" si="28"/>
        <v>0</v>
      </c>
      <c r="AZ86" s="427"/>
      <c r="BA86" s="427"/>
      <c r="BB86" s="427"/>
      <c r="BC86" s="433"/>
      <c r="BD86" s="427"/>
      <c r="BE86" s="433"/>
      <c r="BF86" s="182">
        <f t="shared" si="29"/>
        <v>1</v>
      </c>
      <c r="BG86" s="853"/>
      <c r="BH86" s="334">
        <f t="shared" si="30"/>
        <v>1</v>
      </c>
      <c r="BI86" s="853"/>
      <c r="BJ86" s="182">
        <f t="shared" si="31"/>
        <v>11</v>
      </c>
      <c r="BK86" s="433"/>
      <c r="BL86" s="154"/>
      <c r="BM86" s="155"/>
      <c r="BN86" s="156"/>
      <c r="BO86" s="156"/>
      <c r="BP86" s="157"/>
    </row>
    <row r="87" spans="1:68" ht="16.5" hidden="1" thickBot="1">
      <c r="A87" s="543"/>
      <c r="B87" s="709"/>
      <c r="C87" s="298"/>
      <c r="D87" s="713"/>
      <c r="E87" s="717"/>
      <c r="F87" s="89"/>
      <c r="G87" s="335"/>
      <c r="H87" s="721"/>
      <c r="I87" s="724"/>
      <c r="J87" s="724"/>
      <c r="K87" s="423"/>
      <c r="L87" s="423"/>
      <c r="M87" s="423"/>
      <c r="N87" s="423"/>
      <c r="O87" s="423"/>
      <c r="P87" s="423"/>
      <c r="Q87" s="423"/>
      <c r="R87" s="423"/>
      <c r="S87" s="423"/>
      <c r="T87" s="423"/>
      <c r="U87" s="423"/>
      <c r="V87" s="423"/>
      <c r="W87" s="423"/>
      <c r="X87" s="423"/>
      <c r="Y87" s="423"/>
      <c r="Z87" s="423"/>
      <c r="AA87" s="423"/>
      <c r="AB87" s="423"/>
      <c r="AC87" s="423"/>
      <c r="AD87" s="423"/>
      <c r="AE87" s="423"/>
      <c r="AF87" s="887"/>
      <c r="AG87" s="427"/>
      <c r="AH87" s="427"/>
      <c r="AI87" s="154"/>
      <c r="AJ87" s="91"/>
      <c r="AK87" s="147"/>
      <c r="AL87" s="147">
        <f t="shared" si="32"/>
        <v>0</v>
      </c>
      <c r="AM87" s="147"/>
      <c r="AN87" s="147">
        <f t="shared" si="33"/>
        <v>0</v>
      </c>
      <c r="AO87" s="147"/>
      <c r="AP87" s="147">
        <f t="shared" si="34"/>
        <v>0</v>
      </c>
      <c r="AQ87" s="147"/>
      <c r="AR87" s="147">
        <f t="shared" si="35"/>
        <v>0</v>
      </c>
      <c r="AS87" s="147"/>
      <c r="AT87" s="147">
        <f t="shared" si="36"/>
        <v>0</v>
      </c>
      <c r="AU87" s="147"/>
      <c r="AV87" s="147">
        <f t="shared" si="37"/>
        <v>0</v>
      </c>
      <c r="AW87" s="147"/>
      <c r="AX87" s="147">
        <f t="shared" si="27"/>
        <v>0</v>
      </c>
      <c r="AY87" s="182">
        <f t="shared" si="28"/>
        <v>0</v>
      </c>
      <c r="AZ87" s="427"/>
      <c r="BA87" s="427"/>
      <c r="BB87" s="427"/>
      <c r="BC87" s="433"/>
      <c r="BD87" s="427"/>
      <c r="BE87" s="433"/>
      <c r="BF87" s="182">
        <f t="shared" si="29"/>
        <v>1</v>
      </c>
      <c r="BG87" s="853"/>
      <c r="BH87" s="334">
        <f t="shared" si="30"/>
        <v>1</v>
      </c>
      <c r="BI87" s="853"/>
      <c r="BJ87" s="182">
        <f t="shared" si="31"/>
        <v>11</v>
      </c>
      <c r="BK87" s="433"/>
      <c r="BL87" s="154"/>
      <c r="BM87" s="155"/>
      <c r="BN87" s="156"/>
      <c r="BO87" s="156"/>
      <c r="BP87" s="157"/>
    </row>
    <row r="88" spans="1:68" ht="16.5" hidden="1" thickBot="1">
      <c r="A88" s="543"/>
      <c r="B88" s="710"/>
      <c r="C88" s="295"/>
      <c r="D88" s="714"/>
      <c r="E88" s="718"/>
      <c r="F88" s="92"/>
      <c r="G88" s="333"/>
      <c r="H88" s="722"/>
      <c r="I88" s="725"/>
      <c r="J88" s="725"/>
      <c r="K88" s="424"/>
      <c r="L88" s="424"/>
      <c r="M88" s="424"/>
      <c r="N88" s="424"/>
      <c r="O88" s="424"/>
      <c r="P88" s="424"/>
      <c r="Q88" s="424"/>
      <c r="R88" s="424"/>
      <c r="S88" s="424"/>
      <c r="T88" s="424"/>
      <c r="U88" s="424"/>
      <c r="V88" s="424"/>
      <c r="W88" s="424"/>
      <c r="X88" s="424"/>
      <c r="Y88" s="424"/>
      <c r="Z88" s="424"/>
      <c r="AA88" s="424"/>
      <c r="AB88" s="424"/>
      <c r="AC88" s="424"/>
      <c r="AD88" s="424"/>
      <c r="AE88" s="424"/>
      <c r="AF88" s="888"/>
      <c r="AG88" s="428"/>
      <c r="AH88" s="428"/>
      <c r="AI88" s="158"/>
      <c r="AJ88" s="95"/>
      <c r="AK88" s="143"/>
      <c r="AL88" s="143">
        <f t="shared" si="32"/>
        <v>0</v>
      </c>
      <c r="AM88" s="143"/>
      <c r="AN88" s="143">
        <f t="shared" si="33"/>
        <v>0</v>
      </c>
      <c r="AO88" s="143"/>
      <c r="AP88" s="143">
        <f t="shared" si="34"/>
        <v>0</v>
      </c>
      <c r="AQ88" s="143"/>
      <c r="AR88" s="143">
        <f t="shared" si="35"/>
        <v>0</v>
      </c>
      <c r="AS88" s="143"/>
      <c r="AT88" s="143">
        <f t="shared" si="36"/>
        <v>0</v>
      </c>
      <c r="AU88" s="143"/>
      <c r="AV88" s="143">
        <f t="shared" si="37"/>
        <v>0</v>
      </c>
      <c r="AW88" s="143"/>
      <c r="AX88" s="143">
        <f t="shared" si="27"/>
        <v>0</v>
      </c>
      <c r="AY88" s="149">
        <f t="shared" si="28"/>
        <v>0</v>
      </c>
      <c r="AZ88" s="428"/>
      <c r="BA88" s="428"/>
      <c r="BB88" s="428"/>
      <c r="BC88" s="434"/>
      <c r="BD88" s="428"/>
      <c r="BE88" s="434"/>
      <c r="BF88" s="149">
        <f t="shared" si="29"/>
        <v>1</v>
      </c>
      <c r="BG88" s="854"/>
      <c r="BH88" s="332">
        <f t="shared" si="30"/>
        <v>1</v>
      </c>
      <c r="BI88" s="854"/>
      <c r="BJ88" s="149">
        <f t="shared" si="31"/>
        <v>11</v>
      </c>
      <c r="BK88" s="434"/>
      <c r="BL88" s="158"/>
      <c r="BM88" s="159"/>
      <c r="BN88" s="160"/>
      <c r="BO88" s="160"/>
      <c r="BP88" s="161"/>
    </row>
    <row r="89" spans="1:68" ht="63.75">
      <c r="A89" s="543"/>
      <c r="B89" s="735">
        <v>5</v>
      </c>
      <c r="C89" s="569" t="s">
        <v>555</v>
      </c>
      <c r="D89" s="739" t="s">
        <v>326</v>
      </c>
      <c r="E89" s="743" t="s">
        <v>327</v>
      </c>
      <c r="F89" s="331" t="s">
        <v>328</v>
      </c>
      <c r="G89" s="330" t="s">
        <v>278</v>
      </c>
      <c r="H89" s="747" t="s">
        <v>329</v>
      </c>
      <c r="I89" s="751" t="s">
        <v>280</v>
      </c>
      <c r="J89" s="751" t="s">
        <v>304</v>
      </c>
      <c r="K89" s="704" t="str">
        <f>MID(J89,1,1)</f>
        <v>3</v>
      </c>
      <c r="L89" s="704" t="s">
        <v>282</v>
      </c>
      <c r="M89" s="704" t="s">
        <v>282</v>
      </c>
      <c r="N89" s="704" t="s">
        <v>282</v>
      </c>
      <c r="O89" s="704" t="s">
        <v>282</v>
      </c>
      <c r="P89" s="704" t="s">
        <v>282</v>
      </c>
      <c r="Q89" s="704" t="s">
        <v>283</v>
      </c>
      <c r="R89" s="704" t="s">
        <v>282</v>
      </c>
      <c r="S89" s="704" t="s">
        <v>282</v>
      </c>
      <c r="T89" s="704" t="s">
        <v>282</v>
      </c>
      <c r="U89" s="704" t="s">
        <v>282</v>
      </c>
      <c r="V89" s="704" t="s">
        <v>282</v>
      </c>
      <c r="W89" s="704" t="s">
        <v>282</v>
      </c>
      <c r="X89" s="704" t="s">
        <v>282</v>
      </c>
      <c r="Y89" s="704" t="s">
        <v>282</v>
      </c>
      <c r="Z89" s="704" t="s">
        <v>283</v>
      </c>
      <c r="AA89" s="704" t="s">
        <v>283</v>
      </c>
      <c r="AB89" s="704" t="s">
        <v>282</v>
      </c>
      <c r="AC89" s="704" t="s">
        <v>282</v>
      </c>
      <c r="AD89" s="704">
        <f>COUNTIF(L89:AC102,"si")</f>
        <v>15</v>
      </c>
      <c r="AE89" s="704">
        <f>VALUE(IF(I89="Corrupción",IF(AD89&lt;=5,5,IF(AND(AD89&gt;5,AD89&lt;=11),10,IF(AD89&gt;11,20,0))),IF(AD89&lt;=4,1,IF(AND(AD89&gt;4,AD89&lt;=8),2,IF(AND(AD89&gt;8,AD89&lt;=12),3,IF(AND(AD89&gt;12,AD89&lt;=15),4,IF(AND(AD89&gt;15,AD89&lt;=18),5)))))))</f>
        <v>20</v>
      </c>
      <c r="AF89" s="892" t="str">
        <f>IF(I89="Corrupción",IF(AE89=5,"Moderado",IF(AE89=10,"Mayor",IF(AE89=20,"Catastrófico",0))),IF(AE89=1,"Insignificante",IF(AE89=2,"Menor",IF(AE89=3,"Moderado",IF(AE89=4,"Mayor",IF(AE89=5,"Catastrófico",0))))))</f>
        <v>Catastrófico</v>
      </c>
      <c r="AG89" s="426">
        <f>IF(I89="Corrupción",K89*AE89,VALUE(CONCATENATE(K89,AE89)))</f>
        <v>60</v>
      </c>
      <c r="AH89" s="426" t="str">
        <f>IF(I89="Corrupción",VLOOKUP(AG89,[1]Hoja2!$D$53:$E$67,2,0),VLOOKUP(AG89,[1]Hoja2!$D$25:$E$49,2,0))</f>
        <v>60-Extrema</v>
      </c>
      <c r="AI89" s="329" t="s">
        <v>284</v>
      </c>
      <c r="AJ89" s="328" t="s">
        <v>285</v>
      </c>
      <c r="AK89" s="327" t="s">
        <v>283</v>
      </c>
      <c r="AL89" s="327">
        <f t="shared" si="32"/>
        <v>0</v>
      </c>
      <c r="AM89" s="327" t="s">
        <v>282</v>
      </c>
      <c r="AN89" s="327">
        <f t="shared" si="33"/>
        <v>5</v>
      </c>
      <c r="AO89" s="327" t="s">
        <v>283</v>
      </c>
      <c r="AP89" s="327">
        <f t="shared" si="34"/>
        <v>0</v>
      </c>
      <c r="AQ89" s="327" t="s">
        <v>282</v>
      </c>
      <c r="AR89" s="327">
        <f t="shared" si="35"/>
        <v>10</v>
      </c>
      <c r="AS89" s="327" t="s">
        <v>283</v>
      </c>
      <c r="AT89" s="327">
        <f t="shared" si="36"/>
        <v>0</v>
      </c>
      <c r="AU89" s="327" t="s">
        <v>282</v>
      </c>
      <c r="AV89" s="327">
        <f t="shared" si="37"/>
        <v>10</v>
      </c>
      <c r="AW89" s="327" t="s">
        <v>283</v>
      </c>
      <c r="AX89" s="146">
        <f t="shared" si="27"/>
        <v>0</v>
      </c>
      <c r="AY89" s="150">
        <f t="shared" si="28"/>
        <v>25</v>
      </c>
      <c r="AZ89" s="426">
        <f>IFERROR(AVERAGEIF(AJ89:AJ102,"Detectivo",AY89:AY102),0)</f>
        <v>0</v>
      </c>
      <c r="BA89" s="426">
        <f>IFERROR(AVERAGEIF(AJ89:AJ102,"Preventivo",AY89:AY102),0)</f>
        <v>49</v>
      </c>
      <c r="BB89" s="426">
        <f>MAX(AZ89,BA89)</f>
        <v>49</v>
      </c>
      <c r="BC89" s="431">
        <f>IF(BB89&lt;=50,0,IF(AND(BB89&gt;50,BB89&lt;=75),1,IF(AND(BB89&gt;=76,BB89&lt;=100),2,2)))</f>
        <v>0</v>
      </c>
      <c r="BD89" s="426">
        <f>IFERROR(AVERAGEIF(AJ89:AJ102,"correctivo",AY89:AY102),0)</f>
        <v>0</v>
      </c>
      <c r="BE89" s="431">
        <f>IF(BD89&lt;=50,0,IF(AND(BD89&gt;50,BD89&lt;=75),1,IF(AND(BD89&gt;=76,BD89&lt;=100),2,2)))</f>
        <v>0</v>
      </c>
      <c r="BF89" s="150">
        <f t="shared" si="29"/>
        <v>3</v>
      </c>
      <c r="BG89" s="699" t="str">
        <f>IF(BF89=1,[1]Hoja2!$H$3,IF(BF89=2,[1]Hoja2!$H$4,IF(BF89=3,[1]Hoja2!$H$5,IF(BF89=4,[1]Hoja2!$H$6,IF(BF89=5,[1]Hoja2!$H$7,0)))))</f>
        <v>3-Posible</v>
      </c>
      <c r="BH89" s="326">
        <f>IF(I89="Corrupción",IF(AND(AE89=20,BE89=0),20,IF(AND(AE89=20,BE89=1),10,IF(AND(AE89=20,BE89=2),5,IF(AND(AE89=10,BE89=0),10,IF(AND(AE89=10,BE89=1),5,IF(AND(AE89=10,BE89=2),5,IF(AND(AE89=5,BE89=0),5,IF(AND(AE89=5,BE89=1),5,IF(AND(AE89=5,BE89=2),5))))))))),IF(AE89-BE89&lt;1,1,AE89-BE89))</f>
        <v>20</v>
      </c>
      <c r="BI89" s="699" t="str">
        <f>IF(I89="Corrupción",IF(BH89=5,[1]Hoja2!$C$53,IF(BH89=10,[1]Hoja2!$C$54,IF(BH89=20,[1]Hoja2!$C$55,))),IF(BH89=1,[1]Hoja2!$N$3,IF(BH89=2,[1]Hoja2!$N$4,IF(BH89=3,[1]Hoja2!$N$5,IF(BH89=4,[1]Hoja2!$N$6,IF(BH89=5,[1]Hoja2!$N$7,0))))))</f>
        <v>20-Catastrófico</v>
      </c>
      <c r="BJ89" s="150">
        <f t="shared" si="31"/>
        <v>60</v>
      </c>
      <c r="BK89" s="431" t="str">
        <f>IF(I89="Corrupción",VLOOKUP(BJ89,[1]Hoja2!$D$53:$E$67,2,0),VLOOKUP(BJ89,[1]Hoja2!$D$25:$E$49,2,0))</f>
        <v>60-Extrema</v>
      </c>
      <c r="BL89" s="325" t="s">
        <v>554</v>
      </c>
      <c r="BM89" s="325" t="s">
        <v>553</v>
      </c>
      <c r="BN89" s="324" t="s">
        <v>552</v>
      </c>
      <c r="BO89" s="323" t="s">
        <v>551</v>
      </c>
      <c r="BP89" s="322" t="s">
        <v>550</v>
      </c>
    </row>
    <row r="90" spans="1:68" ht="127.5">
      <c r="A90" s="543"/>
      <c r="B90" s="736"/>
      <c r="C90" s="570"/>
      <c r="D90" s="740"/>
      <c r="E90" s="744"/>
      <c r="F90" s="726" t="s">
        <v>330</v>
      </c>
      <c r="G90" s="855" t="s">
        <v>278</v>
      </c>
      <c r="H90" s="748"/>
      <c r="I90" s="752"/>
      <c r="J90" s="752"/>
      <c r="K90" s="705"/>
      <c r="L90" s="705"/>
      <c r="M90" s="705"/>
      <c r="N90" s="705"/>
      <c r="O90" s="705"/>
      <c r="P90" s="705"/>
      <c r="Q90" s="705"/>
      <c r="R90" s="705"/>
      <c r="S90" s="705"/>
      <c r="T90" s="705"/>
      <c r="U90" s="705"/>
      <c r="V90" s="705"/>
      <c r="W90" s="705"/>
      <c r="X90" s="705"/>
      <c r="Y90" s="705"/>
      <c r="Z90" s="705"/>
      <c r="AA90" s="705"/>
      <c r="AB90" s="705"/>
      <c r="AC90" s="705"/>
      <c r="AD90" s="705"/>
      <c r="AE90" s="705"/>
      <c r="AF90" s="893"/>
      <c r="AG90" s="427"/>
      <c r="AH90" s="427"/>
      <c r="AI90" s="889" t="s">
        <v>284</v>
      </c>
      <c r="AJ90" s="855" t="s">
        <v>285</v>
      </c>
      <c r="AK90" s="851" t="s">
        <v>283</v>
      </c>
      <c r="AL90" s="851">
        <f t="shared" si="32"/>
        <v>0</v>
      </c>
      <c r="AM90" s="851" t="s">
        <v>282</v>
      </c>
      <c r="AN90" s="851">
        <f t="shared" si="33"/>
        <v>5</v>
      </c>
      <c r="AO90" s="851" t="s">
        <v>283</v>
      </c>
      <c r="AP90" s="851">
        <f t="shared" si="34"/>
        <v>0</v>
      </c>
      <c r="AQ90" s="851" t="s">
        <v>282</v>
      </c>
      <c r="AR90" s="851">
        <f t="shared" si="35"/>
        <v>10</v>
      </c>
      <c r="AS90" s="851" t="s">
        <v>283</v>
      </c>
      <c r="AT90" s="851">
        <f t="shared" si="36"/>
        <v>0</v>
      </c>
      <c r="AU90" s="851" t="s">
        <v>282</v>
      </c>
      <c r="AV90" s="851">
        <f t="shared" si="37"/>
        <v>10</v>
      </c>
      <c r="AW90" s="851" t="s">
        <v>283</v>
      </c>
      <c r="AX90" s="851">
        <f t="shared" si="27"/>
        <v>0</v>
      </c>
      <c r="AY90" s="465">
        <f t="shared" si="28"/>
        <v>25</v>
      </c>
      <c r="AZ90" s="427"/>
      <c r="BA90" s="427"/>
      <c r="BB90" s="427"/>
      <c r="BC90" s="433"/>
      <c r="BD90" s="427"/>
      <c r="BE90" s="433"/>
      <c r="BF90" s="465">
        <f t="shared" si="29"/>
        <v>1</v>
      </c>
      <c r="BG90" s="700"/>
      <c r="BH90" s="702">
        <f>IF(AE90-BE90&lt;1,1,AE90-BE90)</f>
        <v>1</v>
      </c>
      <c r="BI90" s="700"/>
      <c r="BJ90" s="465">
        <f t="shared" si="31"/>
        <v>11</v>
      </c>
      <c r="BK90" s="433"/>
      <c r="BL90" s="306" t="s">
        <v>549</v>
      </c>
      <c r="BM90" s="312" t="s">
        <v>548</v>
      </c>
      <c r="BN90" s="309" t="s">
        <v>547</v>
      </c>
      <c r="BO90" s="309" t="s">
        <v>546</v>
      </c>
      <c r="BP90" s="307" t="s">
        <v>545</v>
      </c>
    </row>
    <row r="91" spans="1:68" ht="38.25">
      <c r="A91" s="543"/>
      <c r="B91" s="736"/>
      <c r="C91" s="570"/>
      <c r="D91" s="740"/>
      <c r="E91" s="744"/>
      <c r="F91" s="727"/>
      <c r="G91" s="856"/>
      <c r="H91" s="748"/>
      <c r="I91" s="752"/>
      <c r="J91" s="752"/>
      <c r="K91" s="705"/>
      <c r="L91" s="705"/>
      <c r="M91" s="705"/>
      <c r="N91" s="705"/>
      <c r="O91" s="705"/>
      <c r="P91" s="705"/>
      <c r="Q91" s="705"/>
      <c r="R91" s="705"/>
      <c r="S91" s="705"/>
      <c r="T91" s="705"/>
      <c r="U91" s="705"/>
      <c r="V91" s="705"/>
      <c r="W91" s="705"/>
      <c r="X91" s="705"/>
      <c r="Y91" s="705"/>
      <c r="Z91" s="705"/>
      <c r="AA91" s="705"/>
      <c r="AB91" s="705"/>
      <c r="AC91" s="705"/>
      <c r="AD91" s="705"/>
      <c r="AE91" s="705"/>
      <c r="AF91" s="893"/>
      <c r="AG91" s="427"/>
      <c r="AH91" s="427"/>
      <c r="AI91" s="890"/>
      <c r="AJ91" s="856"/>
      <c r="AK91" s="752"/>
      <c r="AL91" s="752"/>
      <c r="AM91" s="752"/>
      <c r="AN91" s="752"/>
      <c r="AO91" s="752"/>
      <c r="AP91" s="752"/>
      <c r="AQ91" s="752"/>
      <c r="AR91" s="752"/>
      <c r="AS91" s="752"/>
      <c r="AT91" s="752"/>
      <c r="AU91" s="752"/>
      <c r="AV91" s="752"/>
      <c r="AW91" s="752"/>
      <c r="AX91" s="752"/>
      <c r="AY91" s="432"/>
      <c r="AZ91" s="427"/>
      <c r="BA91" s="427"/>
      <c r="BB91" s="427"/>
      <c r="BC91" s="433"/>
      <c r="BD91" s="427"/>
      <c r="BE91" s="433"/>
      <c r="BF91" s="432"/>
      <c r="BG91" s="700"/>
      <c r="BH91" s="703"/>
      <c r="BI91" s="700"/>
      <c r="BJ91" s="432"/>
      <c r="BK91" s="433"/>
      <c r="BL91" s="321" t="s">
        <v>544</v>
      </c>
      <c r="BM91" s="320" t="s">
        <v>543</v>
      </c>
      <c r="BN91" s="319" t="s">
        <v>542</v>
      </c>
      <c r="BO91" s="319" t="s">
        <v>541</v>
      </c>
      <c r="BP91" s="318" t="s">
        <v>540</v>
      </c>
    </row>
    <row r="92" spans="1:68" ht="63.75">
      <c r="A92" s="543"/>
      <c r="B92" s="736"/>
      <c r="C92" s="570"/>
      <c r="D92" s="740"/>
      <c r="E92" s="744"/>
      <c r="F92" s="317" t="s">
        <v>324</v>
      </c>
      <c r="G92" s="297" t="s">
        <v>297</v>
      </c>
      <c r="H92" s="748"/>
      <c r="I92" s="752"/>
      <c r="J92" s="752"/>
      <c r="K92" s="705"/>
      <c r="L92" s="705"/>
      <c r="M92" s="705"/>
      <c r="N92" s="705"/>
      <c r="O92" s="705"/>
      <c r="P92" s="705"/>
      <c r="Q92" s="705"/>
      <c r="R92" s="705"/>
      <c r="S92" s="705"/>
      <c r="T92" s="705"/>
      <c r="U92" s="705"/>
      <c r="V92" s="705"/>
      <c r="W92" s="705"/>
      <c r="X92" s="705"/>
      <c r="Y92" s="705"/>
      <c r="Z92" s="705"/>
      <c r="AA92" s="705"/>
      <c r="AB92" s="705"/>
      <c r="AC92" s="705"/>
      <c r="AD92" s="705"/>
      <c r="AE92" s="705"/>
      <c r="AF92" s="893"/>
      <c r="AG92" s="427"/>
      <c r="AH92" s="427"/>
      <c r="AI92" s="312" t="s">
        <v>331</v>
      </c>
      <c r="AJ92" s="314" t="s">
        <v>285</v>
      </c>
      <c r="AK92" s="316" t="s">
        <v>282</v>
      </c>
      <c r="AL92" s="316">
        <f>IF(AK92="si",15,0)</f>
        <v>15</v>
      </c>
      <c r="AM92" s="316" t="s">
        <v>282</v>
      </c>
      <c r="AN92" s="316">
        <f>IF(AM92="si",5,0)</f>
        <v>5</v>
      </c>
      <c r="AO92" s="316" t="s">
        <v>282</v>
      </c>
      <c r="AP92" s="316">
        <f>IF(AO92="si",15,0)</f>
        <v>15</v>
      </c>
      <c r="AQ92" s="316" t="s">
        <v>282</v>
      </c>
      <c r="AR92" s="316">
        <f>IF(AQ92="si",10,0)</f>
        <v>10</v>
      </c>
      <c r="AS92" s="316" t="s">
        <v>282</v>
      </c>
      <c r="AT92" s="316">
        <f>IF(AS92="si",15,0)</f>
        <v>15</v>
      </c>
      <c r="AU92" s="316" t="s">
        <v>282</v>
      </c>
      <c r="AV92" s="316">
        <f>IF(AU92="si",10,0)</f>
        <v>10</v>
      </c>
      <c r="AW92" s="316" t="s">
        <v>282</v>
      </c>
      <c r="AX92" s="147">
        <f>IF(AW92="si",30,0)</f>
        <v>30</v>
      </c>
      <c r="AY92" s="182">
        <f>AL92+AN92+AP92+AR92+AT92+AV92+AX92</f>
        <v>100</v>
      </c>
      <c r="AZ92" s="427"/>
      <c r="BA92" s="427"/>
      <c r="BB92" s="427"/>
      <c r="BC92" s="433"/>
      <c r="BD92" s="427"/>
      <c r="BE92" s="433"/>
      <c r="BF92" s="182">
        <f>IF(K92-BC92&lt;1,1,K92-BC92)</f>
        <v>1</v>
      </c>
      <c r="BG92" s="700"/>
      <c r="BH92" s="296">
        <f>IF(AE92-BE92&lt;1,1,AE92-BE92)</f>
        <v>1</v>
      </c>
      <c r="BI92" s="700"/>
      <c r="BJ92" s="182">
        <f>VALUE(IF(I92="Corrupción",BF92*BH92,(CONCATENATE(BF92,BH92))))</f>
        <v>11</v>
      </c>
      <c r="BK92" s="433"/>
      <c r="BL92" s="306" t="s">
        <v>539</v>
      </c>
      <c r="BM92" s="306" t="s">
        <v>538</v>
      </c>
      <c r="BN92" s="304" t="s">
        <v>537</v>
      </c>
      <c r="BO92" s="303" t="s">
        <v>536</v>
      </c>
      <c r="BP92" s="302" t="s">
        <v>535</v>
      </c>
    </row>
    <row r="93" spans="1:68" ht="51">
      <c r="A93" s="543"/>
      <c r="B93" s="736"/>
      <c r="C93" s="570"/>
      <c r="D93" s="740"/>
      <c r="E93" s="744"/>
      <c r="F93" s="315" t="s">
        <v>333</v>
      </c>
      <c r="G93" s="297" t="s">
        <v>288</v>
      </c>
      <c r="H93" s="748"/>
      <c r="I93" s="752"/>
      <c r="J93" s="752"/>
      <c r="K93" s="705"/>
      <c r="L93" s="705"/>
      <c r="M93" s="705"/>
      <c r="N93" s="705"/>
      <c r="O93" s="705"/>
      <c r="P93" s="705"/>
      <c r="Q93" s="705"/>
      <c r="R93" s="705"/>
      <c r="S93" s="705"/>
      <c r="T93" s="705"/>
      <c r="U93" s="705"/>
      <c r="V93" s="705"/>
      <c r="W93" s="705"/>
      <c r="X93" s="705"/>
      <c r="Y93" s="705"/>
      <c r="Z93" s="705"/>
      <c r="AA93" s="705"/>
      <c r="AB93" s="705"/>
      <c r="AC93" s="705"/>
      <c r="AD93" s="705"/>
      <c r="AE93" s="705"/>
      <c r="AF93" s="893"/>
      <c r="AG93" s="427"/>
      <c r="AH93" s="427"/>
      <c r="AI93" s="312" t="s">
        <v>332</v>
      </c>
      <c r="AJ93" s="314" t="s">
        <v>285</v>
      </c>
      <c r="AK93" s="313" t="s">
        <v>282</v>
      </c>
      <c r="AL93" s="313">
        <f>IF(AK93="si",15,0)</f>
        <v>15</v>
      </c>
      <c r="AM93" s="313" t="s">
        <v>282</v>
      </c>
      <c r="AN93" s="313">
        <f>IF(AM93="si",5,0)</f>
        <v>5</v>
      </c>
      <c r="AO93" s="313" t="s">
        <v>283</v>
      </c>
      <c r="AP93" s="313">
        <f>IF(AO93="si",15,0)</f>
        <v>0</v>
      </c>
      <c r="AQ93" s="313" t="s">
        <v>282</v>
      </c>
      <c r="AR93" s="313">
        <f>IF(AQ93="si",10,0)</f>
        <v>10</v>
      </c>
      <c r="AS93" s="313" t="s">
        <v>283</v>
      </c>
      <c r="AT93" s="313">
        <f>IF(AS93="si",15,0)</f>
        <v>0</v>
      </c>
      <c r="AU93" s="313" t="s">
        <v>282</v>
      </c>
      <c r="AV93" s="313">
        <f>IF(AU93="si",10,0)</f>
        <v>10</v>
      </c>
      <c r="AW93" s="313" t="s">
        <v>282</v>
      </c>
      <c r="AX93" s="147">
        <f>IF(AW93="si",30,0)</f>
        <v>30</v>
      </c>
      <c r="AY93" s="182">
        <f>AL93+AN93+AP93+AR93+AT93+AV93+AX93</f>
        <v>70</v>
      </c>
      <c r="AZ93" s="427"/>
      <c r="BA93" s="427"/>
      <c r="BB93" s="427"/>
      <c r="BC93" s="433"/>
      <c r="BD93" s="427"/>
      <c r="BE93" s="433"/>
      <c r="BF93" s="182">
        <f>IF(K93-BC93&lt;1,1,K93-BC93)</f>
        <v>1</v>
      </c>
      <c r="BG93" s="700"/>
      <c r="BH93" s="296">
        <f>IF(AE93-BE93&lt;1,1,AE93-BE93)</f>
        <v>1</v>
      </c>
      <c r="BI93" s="700"/>
      <c r="BJ93" s="182">
        <f>VALUE(IF(I93="Corrupción",BF93*BH93,(CONCATENATE(BF93,BH93))))</f>
        <v>11</v>
      </c>
      <c r="BK93" s="433"/>
      <c r="BL93" s="311" t="s">
        <v>534</v>
      </c>
      <c r="BM93" s="312" t="s">
        <v>533</v>
      </c>
      <c r="BN93" s="309" t="s">
        <v>532</v>
      </c>
      <c r="BO93" s="309" t="s">
        <v>531</v>
      </c>
      <c r="BP93" s="307" t="s">
        <v>530</v>
      </c>
    </row>
    <row r="94" spans="1:68" ht="51">
      <c r="A94" s="543"/>
      <c r="B94" s="736"/>
      <c r="C94" s="570"/>
      <c r="D94" s="740"/>
      <c r="E94" s="744"/>
      <c r="F94" s="726" t="s">
        <v>298</v>
      </c>
      <c r="G94" s="855" t="s">
        <v>278</v>
      </c>
      <c r="H94" s="748"/>
      <c r="I94" s="752"/>
      <c r="J94" s="752"/>
      <c r="K94" s="705"/>
      <c r="L94" s="705"/>
      <c r="M94" s="705"/>
      <c r="N94" s="705"/>
      <c r="O94" s="705"/>
      <c r="P94" s="705"/>
      <c r="Q94" s="705"/>
      <c r="R94" s="705"/>
      <c r="S94" s="705"/>
      <c r="T94" s="705"/>
      <c r="U94" s="705"/>
      <c r="V94" s="705"/>
      <c r="W94" s="705"/>
      <c r="X94" s="705"/>
      <c r="Y94" s="705"/>
      <c r="Z94" s="705"/>
      <c r="AA94" s="705"/>
      <c r="AB94" s="705"/>
      <c r="AC94" s="705"/>
      <c r="AD94" s="705"/>
      <c r="AE94" s="705"/>
      <c r="AF94" s="893"/>
      <c r="AG94" s="427"/>
      <c r="AH94" s="427"/>
      <c r="AI94" s="895" t="s">
        <v>284</v>
      </c>
      <c r="AJ94" s="855" t="s">
        <v>285</v>
      </c>
      <c r="AK94" s="851" t="s">
        <v>283</v>
      </c>
      <c r="AL94" s="851">
        <f>IF(AK94="si",15,0)</f>
        <v>0</v>
      </c>
      <c r="AM94" s="851" t="s">
        <v>282</v>
      </c>
      <c r="AN94" s="851">
        <f>IF(AM94="si",5,0)</f>
        <v>5</v>
      </c>
      <c r="AO94" s="851" t="s">
        <v>283</v>
      </c>
      <c r="AP94" s="851">
        <f>IF(AO94="si",15,0)</f>
        <v>0</v>
      </c>
      <c r="AQ94" s="851" t="s">
        <v>282</v>
      </c>
      <c r="AR94" s="851">
        <f>IF(AQ94="si",10,0)</f>
        <v>10</v>
      </c>
      <c r="AS94" s="851" t="s">
        <v>283</v>
      </c>
      <c r="AT94" s="851">
        <f>IF(AS94="si",15,0)</f>
        <v>0</v>
      </c>
      <c r="AU94" s="851" t="s">
        <v>282</v>
      </c>
      <c r="AV94" s="851">
        <f>IF(AU94="si",10,0)</f>
        <v>10</v>
      </c>
      <c r="AW94" s="851" t="s">
        <v>283</v>
      </c>
      <c r="AX94" s="492">
        <f>IF(AW94="si",30,0)</f>
        <v>0</v>
      </c>
      <c r="AY94" s="465">
        <f>AL94+AN94+AP94+AR94+AT94+AV94+AX94</f>
        <v>25</v>
      </c>
      <c r="AZ94" s="427"/>
      <c r="BA94" s="427"/>
      <c r="BB94" s="427"/>
      <c r="BC94" s="433"/>
      <c r="BD94" s="427"/>
      <c r="BE94" s="433"/>
      <c r="BF94" s="465">
        <f>IF(K95-BC95&lt;1,1,K95-BC95)</f>
        <v>1</v>
      </c>
      <c r="BG94" s="700"/>
      <c r="BH94" s="702">
        <f>IF(AE95-BE95&lt;1,1,AE95-BE95)</f>
        <v>1</v>
      </c>
      <c r="BI94" s="700"/>
      <c r="BJ94" s="465">
        <f>VALUE(IF(I95="Corrupción",BF94*BH94,(CONCATENATE(BF94,BH94))))</f>
        <v>11</v>
      </c>
      <c r="BK94" s="433"/>
      <c r="BL94" s="311" t="s">
        <v>529</v>
      </c>
      <c r="BM94" s="310" t="s">
        <v>528</v>
      </c>
      <c r="BN94" s="309" t="s">
        <v>527</v>
      </c>
      <c r="BO94" s="308" t="s">
        <v>526</v>
      </c>
      <c r="BP94" s="307" t="s">
        <v>525</v>
      </c>
    </row>
    <row r="95" spans="1:68" ht="39" thickBot="1">
      <c r="A95" s="543"/>
      <c r="B95" s="736"/>
      <c r="C95" s="571"/>
      <c r="D95" s="740"/>
      <c r="E95" s="744"/>
      <c r="F95" s="727"/>
      <c r="G95" s="856"/>
      <c r="H95" s="748"/>
      <c r="I95" s="752"/>
      <c r="J95" s="752"/>
      <c r="K95" s="705"/>
      <c r="L95" s="705"/>
      <c r="M95" s="705"/>
      <c r="N95" s="705"/>
      <c r="O95" s="705"/>
      <c r="P95" s="705"/>
      <c r="Q95" s="705"/>
      <c r="R95" s="705"/>
      <c r="S95" s="705"/>
      <c r="T95" s="705"/>
      <c r="U95" s="705"/>
      <c r="V95" s="705"/>
      <c r="W95" s="705"/>
      <c r="X95" s="705"/>
      <c r="Y95" s="705"/>
      <c r="Z95" s="705"/>
      <c r="AA95" s="705"/>
      <c r="AB95" s="705"/>
      <c r="AC95" s="705"/>
      <c r="AD95" s="705"/>
      <c r="AE95" s="705"/>
      <c r="AF95" s="893"/>
      <c r="AG95" s="427"/>
      <c r="AH95" s="427"/>
      <c r="AI95" s="896"/>
      <c r="AJ95" s="856"/>
      <c r="AK95" s="752"/>
      <c r="AL95" s="752"/>
      <c r="AM95" s="752"/>
      <c r="AN95" s="752"/>
      <c r="AO95" s="752"/>
      <c r="AP95" s="752"/>
      <c r="AQ95" s="752"/>
      <c r="AR95" s="752"/>
      <c r="AS95" s="752"/>
      <c r="AT95" s="752"/>
      <c r="AU95" s="752"/>
      <c r="AV95" s="752"/>
      <c r="AW95" s="752"/>
      <c r="AX95" s="436"/>
      <c r="AY95" s="432"/>
      <c r="AZ95" s="427"/>
      <c r="BA95" s="427"/>
      <c r="BB95" s="427"/>
      <c r="BC95" s="433"/>
      <c r="BD95" s="427"/>
      <c r="BE95" s="433"/>
      <c r="BF95" s="432"/>
      <c r="BG95" s="700"/>
      <c r="BH95" s="703"/>
      <c r="BI95" s="700"/>
      <c r="BJ95" s="432"/>
      <c r="BK95" s="433"/>
      <c r="BL95" s="306" t="s">
        <v>524</v>
      </c>
      <c r="BM95" s="305" t="s">
        <v>523</v>
      </c>
      <c r="BN95" s="304" t="s">
        <v>522</v>
      </c>
      <c r="BO95" s="303" t="s">
        <v>521</v>
      </c>
      <c r="BP95" s="302" t="s">
        <v>520</v>
      </c>
    </row>
    <row r="96" spans="1:68" ht="15.75" hidden="1" customHeight="1" thickBot="1">
      <c r="A96" s="543"/>
      <c r="B96" s="736"/>
      <c r="C96" s="301"/>
      <c r="D96" s="740"/>
      <c r="E96" s="744"/>
      <c r="F96" s="87" t="s">
        <v>325</v>
      </c>
      <c r="G96" s="297"/>
      <c r="H96" s="748"/>
      <c r="I96" s="752"/>
      <c r="J96" s="752"/>
      <c r="K96" s="705"/>
      <c r="L96" s="705"/>
      <c r="M96" s="705"/>
      <c r="N96" s="705"/>
      <c r="O96" s="705"/>
      <c r="P96" s="705"/>
      <c r="Q96" s="705"/>
      <c r="R96" s="705"/>
      <c r="S96" s="705"/>
      <c r="T96" s="705"/>
      <c r="U96" s="705"/>
      <c r="V96" s="705"/>
      <c r="W96" s="705"/>
      <c r="X96" s="705"/>
      <c r="Y96" s="705"/>
      <c r="Z96" s="705"/>
      <c r="AA96" s="705"/>
      <c r="AB96" s="705"/>
      <c r="AC96" s="705"/>
      <c r="AD96" s="705"/>
      <c r="AE96" s="705"/>
      <c r="AF96" s="893"/>
      <c r="AG96" s="427"/>
      <c r="AH96" s="427"/>
      <c r="AI96" s="300"/>
      <c r="AJ96" s="88"/>
      <c r="AK96" s="147"/>
      <c r="AL96" s="147"/>
      <c r="AM96" s="147"/>
      <c r="AN96" s="147"/>
      <c r="AO96" s="147"/>
      <c r="AP96" s="147"/>
      <c r="AQ96" s="147"/>
      <c r="AR96" s="147"/>
      <c r="AS96" s="147"/>
      <c r="AT96" s="147"/>
      <c r="AU96" s="147"/>
      <c r="AV96" s="147"/>
      <c r="AW96" s="147"/>
      <c r="AX96" s="147">
        <f t="shared" ref="AX96:AX127" si="38">IF(AW96="si",30,0)</f>
        <v>0</v>
      </c>
      <c r="AY96" s="182">
        <f t="shared" ref="AY96:AY116" si="39">AL96+AN96+AP96+AR96+AT96+AV96+AX96</f>
        <v>0</v>
      </c>
      <c r="AZ96" s="427"/>
      <c r="BA96" s="427"/>
      <c r="BB96" s="427"/>
      <c r="BC96" s="433"/>
      <c r="BD96" s="427"/>
      <c r="BE96" s="433"/>
      <c r="BF96" s="182">
        <f t="shared" ref="BF96:BF127" si="40">IF(K96-BC96&lt;1,1,K96-BC96)</f>
        <v>1</v>
      </c>
      <c r="BG96" s="700"/>
      <c r="BH96" s="296">
        <f t="shared" ref="BH96:BH102" si="41">IF(AE96-BE96&lt;1,1,AE96-BE96)</f>
        <v>1</v>
      </c>
      <c r="BI96" s="700"/>
      <c r="BJ96" s="182">
        <f t="shared" ref="BJ96:BJ127" si="42">VALUE(IF(I96="Corrupción",BF96*BH96,(CONCATENATE(BF96,BH96))))</f>
        <v>11</v>
      </c>
      <c r="BK96" s="433"/>
      <c r="BL96" s="154"/>
      <c r="BM96" s="155"/>
      <c r="BN96" s="156"/>
      <c r="BO96" s="156"/>
      <c r="BP96" s="157"/>
    </row>
    <row r="97" spans="1:68" ht="15.75" hidden="1" customHeight="1" thickBot="1">
      <c r="A97" s="543"/>
      <c r="B97" s="736"/>
      <c r="C97" s="299"/>
      <c r="D97" s="740"/>
      <c r="E97" s="744"/>
      <c r="F97" s="87"/>
      <c r="G97" s="297"/>
      <c r="H97" s="748"/>
      <c r="I97" s="752"/>
      <c r="J97" s="752"/>
      <c r="K97" s="705"/>
      <c r="L97" s="705"/>
      <c r="M97" s="705"/>
      <c r="N97" s="705"/>
      <c r="O97" s="705"/>
      <c r="P97" s="705"/>
      <c r="Q97" s="705"/>
      <c r="R97" s="705"/>
      <c r="S97" s="705"/>
      <c r="T97" s="705"/>
      <c r="U97" s="705"/>
      <c r="V97" s="705"/>
      <c r="W97" s="705"/>
      <c r="X97" s="705"/>
      <c r="Y97" s="705"/>
      <c r="Z97" s="705"/>
      <c r="AA97" s="705"/>
      <c r="AB97" s="705"/>
      <c r="AC97" s="705"/>
      <c r="AD97" s="705"/>
      <c r="AE97" s="705"/>
      <c r="AF97" s="893"/>
      <c r="AG97" s="427"/>
      <c r="AH97" s="427"/>
      <c r="AI97" s="247"/>
      <c r="AJ97" s="88"/>
      <c r="AK97" s="147"/>
      <c r="AL97" s="147">
        <f t="shared" ref="AL97:AL128" si="43">IF(AK97="si",15,0)</f>
        <v>0</v>
      </c>
      <c r="AM97" s="147"/>
      <c r="AN97" s="147">
        <f t="shared" ref="AN97:AN128" si="44">IF(AM97="si",5,0)</f>
        <v>0</v>
      </c>
      <c r="AO97" s="147"/>
      <c r="AP97" s="147">
        <f t="shared" ref="AP97:AP128" si="45">IF(AO97="si",15,0)</f>
        <v>0</v>
      </c>
      <c r="AQ97" s="147"/>
      <c r="AR97" s="147">
        <f t="shared" ref="AR97:AR128" si="46">IF(AQ97="si",10,0)</f>
        <v>0</v>
      </c>
      <c r="AS97" s="147"/>
      <c r="AT97" s="147">
        <f t="shared" ref="AT97:AT128" si="47">IF(AS97="si",15,0)</f>
        <v>0</v>
      </c>
      <c r="AU97" s="147"/>
      <c r="AV97" s="147">
        <f t="shared" ref="AV97:AV128" si="48">IF(AU97="si",10,0)</f>
        <v>0</v>
      </c>
      <c r="AW97" s="147"/>
      <c r="AX97" s="147">
        <f t="shared" si="38"/>
        <v>0</v>
      </c>
      <c r="AY97" s="182">
        <f t="shared" si="39"/>
        <v>0</v>
      </c>
      <c r="AZ97" s="427"/>
      <c r="BA97" s="427"/>
      <c r="BB97" s="427"/>
      <c r="BC97" s="433"/>
      <c r="BD97" s="427"/>
      <c r="BE97" s="433"/>
      <c r="BF97" s="182">
        <f t="shared" si="40"/>
        <v>1</v>
      </c>
      <c r="BG97" s="700"/>
      <c r="BH97" s="296">
        <f t="shared" si="41"/>
        <v>1</v>
      </c>
      <c r="BI97" s="700"/>
      <c r="BJ97" s="182">
        <f t="shared" si="42"/>
        <v>11</v>
      </c>
      <c r="BK97" s="433"/>
      <c r="BL97" s="154"/>
      <c r="BM97" s="155"/>
      <c r="BN97" s="156"/>
      <c r="BO97" s="156"/>
      <c r="BP97" s="157"/>
    </row>
    <row r="98" spans="1:68" ht="15.75" hidden="1" customHeight="1" thickBot="1">
      <c r="A98" s="543"/>
      <c r="B98" s="736"/>
      <c r="C98" s="298"/>
      <c r="D98" s="740"/>
      <c r="E98" s="744"/>
      <c r="F98" s="87"/>
      <c r="G98" s="297"/>
      <c r="H98" s="748"/>
      <c r="I98" s="752"/>
      <c r="J98" s="752"/>
      <c r="K98" s="705"/>
      <c r="L98" s="705"/>
      <c r="M98" s="705"/>
      <c r="N98" s="705"/>
      <c r="O98" s="705"/>
      <c r="P98" s="705"/>
      <c r="Q98" s="705"/>
      <c r="R98" s="705"/>
      <c r="S98" s="705"/>
      <c r="T98" s="705"/>
      <c r="U98" s="705"/>
      <c r="V98" s="705"/>
      <c r="W98" s="705"/>
      <c r="X98" s="705"/>
      <c r="Y98" s="705"/>
      <c r="Z98" s="705"/>
      <c r="AA98" s="705"/>
      <c r="AB98" s="705"/>
      <c r="AC98" s="705"/>
      <c r="AD98" s="705"/>
      <c r="AE98" s="705"/>
      <c r="AF98" s="893"/>
      <c r="AG98" s="427"/>
      <c r="AH98" s="427"/>
      <c r="AI98" s="247"/>
      <c r="AJ98" s="88"/>
      <c r="AK98" s="147"/>
      <c r="AL98" s="147">
        <f t="shared" si="43"/>
        <v>0</v>
      </c>
      <c r="AM98" s="147"/>
      <c r="AN98" s="147">
        <f t="shared" si="44"/>
        <v>0</v>
      </c>
      <c r="AO98" s="147"/>
      <c r="AP98" s="147">
        <f t="shared" si="45"/>
        <v>0</v>
      </c>
      <c r="AQ98" s="147"/>
      <c r="AR98" s="147">
        <f t="shared" si="46"/>
        <v>0</v>
      </c>
      <c r="AS98" s="147"/>
      <c r="AT98" s="147">
        <f t="shared" si="47"/>
        <v>0</v>
      </c>
      <c r="AU98" s="147"/>
      <c r="AV98" s="147">
        <f t="shared" si="48"/>
        <v>0</v>
      </c>
      <c r="AW98" s="147"/>
      <c r="AX98" s="147">
        <f t="shared" si="38"/>
        <v>0</v>
      </c>
      <c r="AY98" s="182">
        <f t="shared" si="39"/>
        <v>0</v>
      </c>
      <c r="AZ98" s="427"/>
      <c r="BA98" s="427"/>
      <c r="BB98" s="427"/>
      <c r="BC98" s="433"/>
      <c r="BD98" s="427"/>
      <c r="BE98" s="433"/>
      <c r="BF98" s="182">
        <f t="shared" si="40"/>
        <v>1</v>
      </c>
      <c r="BG98" s="700"/>
      <c r="BH98" s="296">
        <f t="shared" si="41"/>
        <v>1</v>
      </c>
      <c r="BI98" s="700"/>
      <c r="BJ98" s="182">
        <f t="shared" si="42"/>
        <v>11</v>
      </c>
      <c r="BK98" s="433"/>
      <c r="BL98" s="154"/>
      <c r="BM98" s="155"/>
      <c r="BN98" s="156"/>
      <c r="BO98" s="156"/>
      <c r="BP98" s="157"/>
    </row>
    <row r="99" spans="1:68" ht="15.75" hidden="1" customHeight="1" thickBot="1">
      <c r="A99" s="543"/>
      <c r="B99" s="736"/>
      <c r="C99" s="298"/>
      <c r="D99" s="740"/>
      <c r="E99" s="744"/>
      <c r="F99" s="87"/>
      <c r="G99" s="297"/>
      <c r="H99" s="748"/>
      <c r="I99" s="752"/>
      <c r="J99" s="752"/>
      <c r="K99" s="705"/>
      <c r="L99" s="705"/>
      <c r="M99" s="705"/>
      <c r="N99" s="705"/>
      <c r="O99" s="705"/>
      <c r="P99" s="705"/>
      <c r="Q99" s="705"/>
      <c r="R99" s="705"/>
      <c r="S99" s="705"/>
      <c r="T99" s="705"/>
      <c r="U99" s="705"/>
      <c r="V99" s="705"/>
      <c r="W99" s="705"/>
      <c r="X99" s="705"/>
      <c r="Y99" s="705"/>
      <c r="Z99" s="705"/>
      <c r="AA99" s="705"/>
      <c r="AB99" s="705"/>
      <c r="AC99" s="705"/>
      <c r="AD99" s="705"/>
      <c r="AE99" s="705"/>
      <c r="AF99" s="893"/>
      <c r="AG99" s="427"/>
      <c r="AH99" s="427"/>
      <c r="AI99" s="247"/>
      <c r="AJ99" s="88"/>
      <c r="AK99" s="147"/>
      <c r="AL99" s="147">
        <f t="shared" si="43"/>
        <v>0</v>
      </c>
      <c r="AM99" s="147"/>
      <c r="AN99" s="147">
        <f t="shared" si="44"/>
        <v>0</v>
      </c>
      <c r="AO99" s="147"/>
      <c r="AP99" s="147">
        <f t="shared" si="45"/>
        <v>0</v>
      </c>
      <c r="AQ99" s="147"/>
      <c r="AR99" s="147">
        <f t="shared" si="46"/>
        <v>0</v>
      </c>
      <c r="AS99" s="147"/>
      <c r="AT99" s="147">
        <f t="shared" si="47"/>
        <v>0</v>
      </c>
      <c r="AU99" s="147"/>
      <c r="AV99" s="147">
        <f t="shared" si="48"/>
        <v>0</v>
      </c>
      <c r="AW99" s="147"/>
      <c r="AX99" s="147">
        <f t="shared" si="38"/>
        <v>0</v>
      </c>
      <c r="AY99" s="182">
        <f t="shared" si="39"/>
        <v>0</v>
      </c>
      <c r="AZ99" s="427"/>
      <c r="BA99" s="427"/>
      <c r="BB99" s="427"/>
      <c r="BC99" s="433"/>
      <c r="BD99" s="427"/>
      <c r="BE99" s="433"/>
      <c r="BF99" s="182">
        <f t="shared" si="40"/>
        <v>1</v>
      </c>
      <c r="BG99" s="700"/>
      <c r="BH99" s="296">
        <f t="shared" si="41"/>
        <v>1</v>
      </c>
      <c r="BI99" s="700"/>
      <c r="BJ99" s="182">
        <f t="shared" si="42"/>
        <v>11</v>
      </c>
      <c r="BK99" s="433"/>
      <c r="BL99" s="154"/>
      <c r="BM99" s="155"/>
      <c r="BN99" s="156"/>
      <c r="BO99" s="156"/>
      <c r="BP99" s="157"/>
    </row>
    <row r="100" spans="1:68" ht="15.75" hidden="1" customHeight="1" thickBot="1">
      <c r="A100" s="543"/>
      <c r="B100" s="737"/>
      <c r="C100" s="298"/>
      <c r="D100" s="741"/>
      <c r="E100" s="745"/>
      <c r="F100" s="89"/>
      <c r="G100" s="297"/>
      <c r="H100" s="749"/>
      <c r="I100" s="753"/>
      <c r="J100" s="753"/>
      <c r="K100" s="705"/>
      <c r="L100" s="705"/>
      <c r="M100" s="705"/>
      <c r="N100" s="705"/>
      <c r="O100" s="705"/>
      <c r="P100" s="705"/>
      <c r="Q100" s="705"/>
      <c r="R100" s="705"/>
      <c r="S100" s="705"/>
      <c r="T100" s="705"/>
      <c r="U100" s="705"/>
      <c r="V100" s="705"/>
      <c r="W100" s="705"/>
      <c r="X100" s="705"/>
      <c r="Y100" s="705"/>
      <c r="Z100" s="705"/>
      <c r="AA100" s="705"/>
      <c r="AB100" s="705"/>
      <c r="AC100" s="705"/>
      <c r="AD100" s="705"/>
      <c r="AE100" s="705"/>
      <c r="AF100" s="893"/>
      <c r="AG100" s="427"/>
      <c r="AH100" s="427"/>
      <c r="AI100" s="154"/>
      <c r="AJ100" s="91"/>
      <c r="AK100" s="147"/>
      <c r="AL100" s="147">
        <f t="shared" si="43"/>
        <v>0</v>
      </c>
      <c r="AM100" s="147"/>
      <c r="AN100" s="147">
        <f t="shared" si="44"/>
        <v>0</v>
      </c>
      <c r="AO100" s="147"/>
      <c r="AP100" s="147">
        <f t="shared" si="45"/>
        <v>0</v>
      </c>
      <c r="AQ100" s="147"/>
      <c r="AR100" s="147">
        <f t="shared" si="46"/>
        <v>0</v>
      </c>
      <c r="AS100" s="147"/>
      <c r="AT100" s="147">
        <f t="shared" si="47"/>
        <v>0</v>
      </c>
      <c r="AU100" s="147"/>
      <c r="AV100" s="147">
        <f t="shared" si="48"/>
        <v>0</v>
      </c>
      <c r="AW100" s="147"/>
      <c r="AX100" s="147">
        <f t="shared" si="38"/>
        <v>0</v>
      </c>
      <c r="AY100" s="182">
        <f t="shared" si="39"/>
        <v>0</v>
      </c>
      <c r="AZ100" s="427"/>
      <c r="BA100" s="427"/>
      <c r="BB100" s="427"/>
      <c r="BC100" s="433"/>
      <c r="BD100" s="427"/>
      <c r="BE100" s="433"/>
      <c r="BF100" s="182">
        <f t="shared" si="40"/>
        <v>1</v>
      </c>
      <c r="BG100" s="700"/>
      <c r="BH100" s="296">
        <f t="shared" si="41"/>
        <v>1</v>
      </c>
      <c r="BI100" s="700"/>
      <c r="BJ100" s="182">
        <f t="shared" si="42"/>
        <v>11</v>
      </c>
      <c r="BK100" s="433"/>
      <c r="BL100" s="154"/>
      <c r="BM100" s="155"/>
      <c r="BN100" s="156"/>
      <c r="BO100" s="156"/>
      <c r="BP100" s="157"/>
    </row>
    <row r="101" spans="1:68" ht="15.75" hidden="1" customHeight="1" thickBot="1">
      <c r="A101" s="543"/>
      <c r="B101" s="737"/>
      <c r="C101" s="298"/>
      <c r="D101" s="741"/>
      <c r="E101" s="745"/>
      <c r="F101" s="97"/>
      <c r="G101" s="297"/>
      <c r="H101" s="749"/>
      <c r="I101" s="753"/>
      <c r="J101" s="753"/>
      <c r="K101" s="705"/>
      <c r="L101" s="705"/>
      <c r="M101" s="705"/>
      <c r="N101" s="705"/>
      <c r="O101" s="705"/>
      <c r="P101" s="705"/>
      <c r="Q101" s="705"/>
      <c r="R101" s="705"/>
      <c r="S101" s="705"/>
      <c r="T101" s="705"/>
      <c r="U101" s="705"/>
      <c r="V101" s="705"/>
      <c r="W101" s="705"/>
      <c r="X101" s="705"/>
      <c r="Y101" s="705"/>
      <c r="Z101" s="705"/>
      <c r="AA101" s="705"/>
      <c r="AB101" s="705"/>
      <c r="AC101" s="705"/>
      <c r="AD101" s="705"/>
      <c r="AE101" s="705"/>
      <c r="AF101" s="893"/>
      <c r="AG101" s="427"/>
      <c r="AH101" s="427"/>
      <c r="AI101" s="154"/>
      <c r="AJ101" s="91"/>
      <c r="AK101" s="147"/>
      <c r="AL101" s="147">
        <f t="shared" si="43"/>
        <v>0</v>
      </c>
      <c r="AM101" s="147"/>
      <c r="AN101" s="147">
        <f t="shared" si="44"/>
        <v>0</v>
      </c>
      <c r="AO101" s="147"/>
      <c r="AP101" s="147">
        <f t="shared" si="45"/>
        <v>0</v>
      </c>
      <c r="AQ101" s="147"/>
      <c r="AR101" s="147">
        <f t="shared" si="46"/>
        <v>0</v>
      </c>
      <c r="AS101" s="147"/>
      <c r="AT101" s="147">
        <f t="shared" si="47"/>
        <v>0</v>
      </c>
      <c r="AU101" s="147"/>
      <c r="AV101" s="147">
        <f t="shared" si="48"/>
        <v>0</v>
      </c>
      <c r="AW101" s="147"/>
      <c r="AX101" s="147">
        <f t="shared" si="38"/>
        <v>0</v>
      </c>
      <c r="AY101" s="182">
        <f t="shared" si="39"/>
        <v>0</v>
      </c>
      <c r="AZ101" s="427"/>
      <c r="BA101" s="427"/>
      <c r="BB101" s="427"/>
      <c r="BC101" s="433"/>
      <c r="BD101" s="427"/>
      <c r="BE101" s="433"/>
      <c r="BF101" s="182">
        <f t="shared" si="40"/>
        <v>1</v>
      </c>
      <c r="BG101" s="700"/>
      <c r="BH101" s="296">
        <f t="shared" si="41"/>
        <v>1</v>
      </c>
      <c r="BI101" s="700"/>
      <c r="BJ101" s="182">
        <f t="shared" si="42"/>
        <v>11</v>
      </c>
      <c r="BK101" s="433"/>
      <c r="BL101" s="154"/>
      <c r="BM101" s="155"/>
      <c r="BN101" s="156"/>
      <c r="BO101" s="156"/>
      <c r="BP101" s="157"/>
    </row>
    <row r="102" spans="1:68" ht="15.75" hidden="1" customHeight="1" thickBot="1">
      <c r="A102" s="543"/>
      <c r="B102" s="738"/>
      <c r="C102" s="295"/>
      <c r="D102" s="742"/>
      <c r="E102" s="746"/>
      <c r="F102" s="92"/>
      <c r="G102" s="294"/>
      <c r="H102" s="750"/>
      <c r="I102" s="754"/>
      <c r="J102" s="754"/>
      <c r="K102" s="706"/>
      <c r="L102" s="706"/>
      <c r="M102" s="706"/>
      <c r="N102" s="706"/>
      <c r="O102" s="706"/>
      <c r="P102" s="706"/>
      <c r="Q102" s="706"/>
      <c r="R102" s="706"/>
      <c r="S102" s="706"/>
      <c r="T102" s="706"/>
      <c r="U102" s="706"/>
      <c r="V102" s="706"/>
      <c r="W102" s="706"/>
      <c r="X102" s="706"/>
      <c r="Y102" s="706"/>
      <c r="Z102" s="706"/>
      <c r="AA102" s="706"/>
      <c r="AB102" s="706"/>
      <c r="AC102" s="706"/>
      <c r="AD102" s="706"/>
      <c r="AE102" s="706"/>
      <c r="AF102" s="894"/>
      <c r="AG102" s="428"/>
      <c r="AH102" s="428"/>
      <c r="AI102" s="158"/>
      <c r="AJ102" s="95"/>
      <c r="AK102" s="143"/>
      <c r="AL102" s="143">
        <f t="shared" si="43"/>
        <v>0</v>
      </c>
      <c r="AM102" s="143"/>
      <c r="AN102" s="143">
        <f t="shared" si="44"/>
        <v>0</v>
      </c>
      <c r="AO102" s="143"/>
      <c r="AP102" s="143">
        <f t="shared" si="45"/>
        <v>0</v>
      </c>
      <c r="AQ102" s="143"/>
      <c r="AR102" s="143">
        <f t="shared" si="46"/>
        <v>0</v>
      </c>
      <c r="AS102" s="143"/>
      <c r="AT102" s="143">
        <f t="shared" si="47"/>
        <v>0</v>
      </c>
      <c r="AU102" s="143"/>
      <c r="AV102" s="143">
        <f t="shared" si="48"/>
        <v>0</v>
      </c>
      <c r="AW102" s="143"/>
      <c r="AX102" s="143">
        <f t="shared" si="38"/>
        <v>0</v>
      </c>
      <c r="AY102" s="149">
        <f t="shared" si="39"/>
        <v>0</v>
      </c>
      <c r="AZ102" s="428"/>
      <c r="BA102" s="428"/>
      <c r="BB102" s="428"/>
      <c r="BC102" s="434"/>
      <c r="BD102" s="428"/>
      <c r="BE102" s="434"/>
      <c r="BF102" s="149">
        <f t="shared" si="40"/>
        <v>1</v>
      </c>
      <c r="BG102" s="701"/>
      <c r="BH102" s="293">
        <f t="shared" si="41"/>
        <v>1</v>
      </c>
      <c r="BI102" s="701"/>
      <c r="BJ102" s="149">
        <f t="shared" si="42"/>
        <v>11</v>
      </c>
      <c r="BK102" s="434"/>
      <c r="BL102" s="158"/>
      <c r="BM102" s="159"/>
      <c r="BN102" s="160"/>
      <c r="BO102" s="160"/>
      <c r="BP102" s="161"/>
    </row>
    <row r="103" spans="1:68" ht="38.25">
      <c r="A103" s="543"/>
      <c r="B103" s="679">
        <v>6</v>
      </c>
      <c r="C103" s="566" t="s">
        <v>519</v>
      </c>
      <c r="D103" s="683" t="s">
        <v>839</v>
      </c>
      <c r="E103" s="687" t="s">
        <v>335</v>
      </c>
      <c r="F103" s="292" t="s">
        <v>336</v>
      </c>
      <c r="G103" s="291" t="s">
        <v>278</v>
      </c>
      <c r="H103" s="691" t="s">
        <v>443</v>
      </c>
      <c r="I103" s="695" t="s">
        <v>280</v>
      </c>
      <c r="J103" s="695" t="s">
        <v>304</v>
      </c>
      <c r="K103" s="670" t="str">
        <f>MID(J103,1,1)</f>
        <v>3</v>
      </c>
      <c r="L103" s="670" t="s">
        <v>282</v>
      </c>
      <c r="M103" s="670" t="s">
        <v>282</v>
      </c>
      <c r="N103" s="670" t="s">
        <v>282</v>
      </c>
      <c r="O103" s="670" t="s">
        <v>282</v>
      </c>
      <c r="P103" s="670" t="s">
        <v>282</v>
      </c>
      <c r="Q103" s="670" t="s">
        <v>282</v>
      </c>
      <c r="R103" s="670" t="s">
        <v>282</v>
      </c>
      <c r="S103" s="670" t="s">
        <v>282</v>
      </c>
      <c r="T103" s="670" t="s">
        <v>283</v>
      </c>
      <c r="U103" s="670" t="s">
        <v>282</v>
      </c>
      <c r="V103" s="670" t="s">
        <v>282</v>
      </c>
      <c r="W103" s="670" t="s">
        <v>282</v>
      </c>
      <c r="X103" s="670" t="s">
        <v>282</v>
      </c>
      <c r="Y103" s="670" t="s">
        <v>282</v>
      </c>
      <c r="Z103" s="670" t="s">
        <v>283</v>
      </c>
      <c r="AA103" s="670" t="s">
        <v>283</v>
      </c>
      <c r="AB103" s="670" t="s">
        <v>282</v>
      </c>
      <c r="AC103" s="670" t="s">
        <v>282</v>
      </c>
      <c r="AD103" s="670">
        <f>COUNTIF(L103:AC115,"si")</f>
        <v>15</v>
      </c>
      <c r="AE103" s="670">
        <f>VALUE(IF(I103="Corrupción",IF(AD103&lt;=5,5,IF(AND(AD103&gt;5,AD103&lt;=11),10,IF(AD103&gt;11,20,0))),IF(AD103&lt;=4,1,IF(AND(AD103&gt;4,AD103&lt;=8),2,IF(AND(AD103&gt;8,AD103&lt;=12),3,IF(AND(AD103&gt;12,AD103&lt;=15),4,IF(AND(AD103&gt;15,AD103&lt;=18),5)))))))</f>
        <v>20</v>
      </c>
      <c r="AF103" s="673" t="str">
        <f>IF(I103="Corrupción",IF(AE103=5,"Moderado",IF(AE103=10,"Mayor",IF(AE103=20,"Catastrófico",0))),IF(AE103=1,"Insignificante",IF(AE103=2,"Menor",IF(AE103=3,"Moderado",IF(AE103=4,"Mayor",IF(AE103=5,"Catastrófico",0))))))</f>
        <v>Catastrófico</v>
      </c>
      <c r="AG103" s="426">
        <f>IF(I103="Corrupción",K103*AE103,VALUE(CONCATENATE(K103,AE103)))</f>
        <v>60</v>
      </c>
      <c r="AH103" s="426" t="str">
        <f>IF(I103="Corrupción",VLOOKUP(AG103,[1]Hoja2!$D$53:$E$67,2,0),VLOOKUP(AG103,[1]Hoja2!$D$25:$E$49,2,0))</f>
        <v>60-Extrema</v>
      </c>
      <c r="AI103" s="290" t="s">
        <v>337</v>
      </c>
      <c r="AJ103" s="289" t="s">
        <v>285</v>
      </c>
      <c r="AK103" s="288" t="s">
        <v>282</v>
      </c>
      <c r="AL103" s="288">
        <f t="shared" si="43"/>
        <v>15</v>
      </c>
      <c r="AM103" s="288" t="s">
        <v>282</v>
      </c>
      <c r="AN103" s="288">
        <f t="shared" si="44"/>
        <v>5</v>
      </c>
      <c r="AO103" s="288" t="s">
        <v>283</v>
      </c>
      <c r="AP103" s="288">
        <f t="shared" si="45"/>
        <v>0</v>
      </c>
      <c r="AQ103" s="288" t="s">
        <v>282</v>
      </c>
      <c r="AR103" s="288">
        <f t="shared" si="46"/>
        <v>10</v>
      </c>
      <c r="AS103" s="288" t="s">
        <v>282</v>
      </c>
      <c r="AT103" s="288">
        <f t="shared" si="47"/>
        <v>15</v>
      </c>
      <c r="AU103" s="288" t="s">
        <v>282</v>
      </c>
      <c r="AV103" s="288">
        <f t="shared" si="48"/>
        <v>10</v>
      </c>
      <c r="AW103" s="288" t="s">
        <v>282</v>
      </c>
      <c r="AX103" s="146">
        <f t="shared" si="38"/>
        <v>30</v>
      </c>
      <c r="AY103" s="150">
        <f t="shared" si="39"/>
        <v>85</v>
      </c>
      <c r="AZ103" s="426">
        <f>IFERROR(AVERAGEIF(AJ103:AJ115,"Detectivo",AY103:AY115),0)</f>
        <v>0</v>
      </c>
      <c r="BA103" s="426">
        <f>IFERROR(AVERAGEIF(AJ103:AJ115,"Preventivo",AY103:AY115),0)</f>
        <v>61</v>
      </c>
      <c r="BB103" s="426">
        <f>MAX(AZ103,BA103)</f>
        <v>61</v>
      </c>
      <c r="BC103" s="431">
        <f>IF(BB103&lt;=50,0,IF(AND(BB103&gt;50,BB103&lt;=75),1,IF(AND(BB103&gt;=76,BB103&lt;=100),2,2)))</f>
        <v>1</v>
      </c>
      <c r="BD103" s="426">
        <f>IFERROR(AVERAGEIF(AJ103:AJ115,"correctivo",AY103:AY115),0)</f>
        <v>0</v>
      </c>
      <c r="BE103" s="431">
        <f>IF(BD103&lt;=50,0,IF(AND(BD103&gt;50,BD103&lt;=75),1,IF(AND(BD103&gt;=76,BD103&lt;=100),2,2)))</f>
        <v>0</v>
      </c>
      <c r="BF103" s="150">
        <f t="shared" si="40"/>
        <v>2</v>
      </c>
      <c r="BG103" s="676" t="str">
        <f>IF(BF103=1,[1]Hoja2!$H$3,IF(BF103=2,[1]Hoja2!$H$4,IF(BF103=3,[1]Hoja2!$H$5,IF(BF103=4,[1]Hoja2!$H$6,IF(BF103=5,[1]Hoja2!$H$7,0)))))</f>
        <v>2-Improbable</v>
      </c>
      <c r="BH103" s="287">
        <f>IF(I103="Corrupción",IF(AND(AE103=20,BE103=0),20,IF(AND(AE103=20,BE103=1),10,IF(AND(AE103=20,BE103=2),5,IF(AND(AE103=10,BE103=0),10,IF(AND(AE103=10,BE103=1),5,IF(AND(AE103=10,BE103=2),5,IF(AND(AE103=5,BE103=0),5,IF(AND(AE103=5,BE103=1),5,IF(AND(AE103=5,BE103=2),5))))))))),IF(AE103-BE103&lt;1,1,AE103-BE103))</f>
        <v>20</v>
      </c>
      <c r="BI103" s="676" t="str">
        <f>IF(I103="Corrupción",IF(BH103=5,[1]Hoja2!$C$53,IF(BH103=10,[1]Hoja2!$C$54,IF(BH103=20,[1]Hoja2!$C$55,))),IF(BH103=1,[1]Hoja2!$N$3,IF(BH103=2,[1]Hoja2!$N$4,IF(BH103=3,[1]Hoja2!$N$5,IF(BH103=4,[1]Hoja2!$N$6,IF(BH103=5,[1]Hoja2!$N$7,0))))))</f>
        <v>20-Catastrófico</v>
      </c>
      <c r="BJ103" s="150">
        <f t="shared" si="42"/>
        <v>40</v>
      </c>
      <c r="BK103" s="431" t="str">
        <f>IF(I103="Corrupción",VLOOKUP(BJ103,[1]Hoja2!$D$53:$E$67,2,0),VLOOKUP(BJ103,[1]Hoja2!$D$25:$E$49,2,0))</f>
        <v>40-Alta</v>
      </c>
      <c r="BL103" s="593" t="s">
        <v>518</v>
      </c>
      <c r="BM103" s="286" t="s">
        <v>517</v>
      </c>
      <c r="BN103" s="285" t="s">
        <v>516</v>
      </c>
      <c r="BO103" s="284" t="s">
        <v>515</v>
      </c>
      <c r="BP103" s="283" t="s">
        <v>514</v>
      </c>
    </row>
    <row r="104" spans="1:68" ht="76.5">
      <c r="A104" s="543"/>
      <c r="B104" s="680"/>
      <c r="C104" s="567"/>
      <c r="D104" s="684"/>
      <c r="E104" s="688"/>
      <c r="F104" s="265" t="s">
        <v>338</v>
      </c>
      <c r="G104" s="261" t="s">
        <v>278</v>
      </c>
      <c r="H104" s="692"/>
      <c r="I104" s="696"/>
      <c r="J104" s="696"/>
      <c r="K104" s="671"/>
      <c r="L104" s="671"/>
      <c r="M104" s="671"/>
      <c r="N104" s="671"/>
      <c r="O104" s="671"/>
      <c r="P104" s="671"/>
      <c r="Q104" s="671"/>
      <c r="R104" s="671"/>
      <c r="S104" s="671"/>
      <c r="T104" s="671"/>
      <c r="U104" s="671"/>
      <c r="V104" s="671"/>
      <c r="W104" s="671"/>
      <c r="X104" s="671"/>
      <c r="Y104" s="671"/>
      <c r="Z104" s="671"/>
      <c r="AA104" s="671"/>
      <c r="AB104" s="671"/>
      <c r="AC104" s="671"/>
      <c r="AD104" s="671"/>
      <c r="AE104" s="671"/>
      <c r="AF104" s="674"/>
      <c r="AG104" s="427"/>
      <c r="AH104" s="427"/>
      <c r="AI104" s="273" t="s">
        <v>284</v>
      </c>
      <c r="AJ104" s="272" t="s">
        <v>285</v>
      </c>
      <c r="AK104" s="271" t="s">
        <v>283</v>
      </c>
      <c r="AL104" s="271">
        <f t="shared" si="43"/>
        <v>0</v>
      </c>
      <c r="AM104" s="271" t="s">
        <v>282</v>
      </c>
      <c r="AN104" s="271">
        <f t="shared" si="44"/>
        <v>5</v>
      </c>
      <c r="AO104" s="271" t="s">
        <v>283</v>
      </c>
      <c r="AP104" s="271">
        <f t="shared" si="45"/>
        <v>0</v>
      </c>
      <c r="AQ104" s="271" t="s">
        <v>282</v>
      </c>
      <c r="AR104" s="271">
        <f t="shared" si="46"/>
        <v>10</v>
      </c>
      <c r="AS104" s="271" t="s">
        <v>283</v>
      </c>
      <c r="AT104" s="271">
        <f t="shared" si="47"/>
        <v>0</v>
      </c>
      <c r="AU104" s="271" t="s">
        <v>282</v>
      </c>
      <c r="AV104" s="271">
        <f t="shared" si="48"/>
        <v>10</v>
      </c>
      <c r="AW104" s="271" t="s">
        <v>283</v>
      </c>
      <c r="AX104" s="147">
        <f t="shared" si="38"/>
        <v>0</v>
      </c>
      <c r="AY104" s="182">
        <f t="shared" si="39"/>
        <v>25</v>
      </c>
      <c r="AZ104" s="427"/>
      <c r="BA104" s="427"/>
      <c r="BB104" s="427"/>
      <c r="BC104" s="433"/>
      <c r="BD104" s="427"/>
      <c r="BE104" s="433"/>
      <c r="BF104" s="182">
        <f t="shared" si="40"/>
        <v>1</v>
      </c>
      <c r="BG104" s="677"/>
      <c r="BH104" s="260">
        <f t="shared" ref="BH104:BH115" si="49">IF(AE104-BE104&lt;1,1,AE104-BE104)</f>
        <v>1</v>
      </c>
      <c r="BI104" s="677"/>
      <c r="BJ104" s="182">
        <f t="shared" si="42"/>
        <v>11</v>
      </c>
      <c r="BK104" s="433"/>
      <c r="BL104" s="594"/>
      <c r="BM104" s="278" t="s">
        <v>513</v>
      </c>
      <c r="BN104" s="276" t="s">
        <v>512</v>
      </c>
      <c r="BO104" s="282" t="s">
        <v>511</v>
      </c>
      <c r="BP104" s="267" t="s">
        <v>510</v>
      </c>
    </row>
    <row r="105" spans="1:68" ht="38.25">
      <c r="A105" s="543"/>
      <c r="B105" s="680"/>
      <c r="C105" s="567"/>
      <c r="D105" s="684"/>
      <c r="E105" s="688"/>
      <c r="F105" s="265" t="s">
        <v>339</v>
      </c>
      <c r="G105" s="261" t="s">
        <v>278</v>
      </c>
      <c r="H105" s="692"/>
      <c r="I105" s="696"/>
      <c r="J105" s="696"/>
      <c r="K105" s="671"/>
      <c r="L105" s="671"/>
      <c r="M105" s="671"/>
      <c r="N105" s="671"/>
      <c r="O105" s="671"/>
      <c r="P105" s="671"/>
      <c r="Q105" s="671"/>
      <c r="R105" s="671"/>
      <c r="S105" s="671"/>
      <c r="T105" s="671"/>
      <c r="U105" s="671"/>
      <c r="V105" s="671"/>
      <c r="W105" s="671"/>
      <c r="X105" s="671"/>
      <c r="Y105" s="671"/>
      <c r="Z105" s="671"/>
      <c r="AA105" s="671"/>
      <c r="AB105" s="671"/>
      <c r="AC105" s="671"/>
      <c r="AD105" s="671"/>
      <c r="AE105" s="671"/>
      <c r="AF105" s="674"/>
      <c r="AG105" s="427"/>
      <c r="AH105" s="427"/>
      <c r="AI105" s="273" t="s">
        <v>284</v>
      </c>
      <c r="AJ105" s="272" t="s">
        <v>285</v>
      </c>
      <c r="AK105" s="271" t="s">
        <v>283</v>
      </c>
      <c r="AL105" s="271">
        <f t="shared" si="43"/>
        <v>0</v>
      </c>
      <c r="AM105" s="271" t="s">
        <v>282</v>
      </c>
      <c r="AN105" s="271">
        <f t="shared" si="44"/>
        <v>5</v>
      </c>
      <c r="AO105" s="271" t="s">
        <v>283</v>
      </c>
      <c r="AP105" s="271">
        <f t="shared" si="45"/>
        <v>0</v>
      </c>
      <c r="AQ105" s="271" t="s">
        <v>282</v>
      </c>
      <c r="AR105" s="271">
        <f t="shared" si="46"/>
        <v>10</v>
      </c>
      <c r="AS105" s="271" t="s">
        <v>283</v>
      </c>
      <c r="AT105" s="271">
        <f t="shared" si="47"/>
        <v>0</v>
      </c>
      <c r="AU105" s="271" t="s">
        <v>282</v>
      </c>
      <c r="AV105" s="271">
        <f t="shared" si="48"/>
        <v>10</v>
      </c>
      <c r="AW105" s="271" t="s">
        <v>283</v>
      </c>
      <c r="AX105" s="147">
        <f t="shared" si="38"/>
        <v>0</v>
      </c>
      <c r="AY105" s="182">
        <f t="shared" si="39"/>
        <v>25</v>
      </c>
      <c r="AZ105" s="427"/>
      <c r="BA105" s="427"/>
      <c r="BB105" s="427"/>
      <c r="BC105" s="433"/>
      <c r="BD105" s="427"/>
      <c r="BE105" s="433"/>
      <c r="BF105" s="182">
        <f t="shared" si="40"/>
        <v>1</v>
      </c>
      <c r="BG105" s="677"/>
      <c r="BH105" s="260">
        <f t="shared" si="49"/>
        <v>1</v>
      </c>
      <c r="BI105" s="677"/>
      <c r="BJ105" s="182">
        <f t="shared" si="42"/>
        <v>11</v>
      </c>
      <c r="BK105" s="433"/>
      <c r="BL105" s="594"/>
      <c r="BM105" s="281" t="s">
        <v>509</v>
      </c>
      <c r="BN105" s="269" t="s">
        <v>508</v>
      </c>
      <c r="BO105" s="280" t="s">
        <v>507</v>
      </c>
      <c r="BP105" s="279" t="s">
        <v>506</v>
      </c>
    </row>
    <row r="106" spans="1:68" ht="63.75" customHeight="1">
      <c r="A106" s="543"/>
      <c r="B106" s="680"/>
      <c r="C106" s="567"/>
      <c r="D106" s="684"/>
      <c r="E106" s="688"/>
      <c r="F106" s="265" t="s">
        <v>340</v>
      </c>
      <c r="G106" s="261" t="s">
        <v>278</v>
      </c>
      <c r="H106" s="692"/>
      <c r="I106" s="696"/>
      <c r="J106" s="696"/>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4"/>
      <c r="AG106" s="427"/>
      <c r="AH106" s="427"/>
      <c r="AI106" s="278" t="s">
        <v>341</v>
      </c>
      <c r="AJ106" s="272" t="s">
        <v>285</v>
      </c>
      <c r="AK106" s="271" t="s">
        <v>282</v>
      </c>
      <c r="AL106" s="271">
        <f t="shared" si="43"/>
        <v>15</v>
      </c>
      <c r="AM106" s="271" t="s">
        <v>282</v>
      </c>
      <c r="AN106" s="271">
        <f t="shared" si="44"/>
        <v>5</v>
      </c>
      <c r="AO106" s="271" t="s">
        <v>283</v>
      </c>
      <c r="AP106" s="271">
        <f t="shared" si="45"/>
        <v>0</v>
      </c>
      <c r="AQ106" s="271" t="s">
        <v>282</v>
      </c>
      <c r="AR106" s="271">
        <f t="shared" si="46"/>
        <v>10</v>
      </c>
      <c r="AS106" s="271" t="s">
        <v>282</v>
      </c>
      <c r="AT106" s="271">
        <f t="shared" si="47"/>
        <v>15</v>
      </c>
      <c r="AU106" s="271" t="s">
        <v>282</v>
      </c>
      <c r="AV106" s="271">
        <f t="shared" si="48"/>
        <v>10</v>
      </c>
      <c r="AW106" s="271" t="s">
        <v>282</v>
      </c>
      <c r="AX106" s="147">
        <f t="shared" si="38"/>
        <v>30</v>
      </c>
      <c r="AY106" s="182">
        <f t="shared" si="39"/>
        <v>85</v>
      </c>
      <c r="AZ106" s="427"/>
      <c r="BA106" s="427"/>
      <c r="BB106" s="427"/>
      <c r="BC106" s="433"/>
      <c r="BD106" s="427"/>
      <c r="BE106" s="433"/>
      <c r="BF106" s="182">
        <f t="shared" si="40"/>
        <v>1</v>
      </c>
      <c r="BG106" s="677"/>
      <c r="BH106" s="260">
        <f t="shared" si="49"/>
        <v>1</v>
      </c>
      <c r="BI106" s="677"/>
      <c r="BJ106" s="182">
        <f t="shared" si="42"/>
        <v>11</v>
      </c>
      <c r="BK106" s="433"/>
      <c r="BL106" s="594"/>
      <c r="BM106" s="277" t="s">
        <v>505</v>
      </c>
      <c r="BN106" s="276" t="s">
        <v>504</v>
      </c>
      <c r="BO106" s="275" t="s">
        <v>503</v>
      </c>
      <c r="BP106" s="274" t="s">
        <v>502</v>
      </c>
    </row>
    <row r="107" spans="1:68" ht="51.75" thickBot="1">
      <c r="A107" s="543"/>
      <c r="B107" s="680"/>
      <c r="C107" s="568"/>
      <c r="D107" s="684"/>
      <c r="E107" s="688"/>
      <c r="F107" s="265" t="s">
        <v>342</v>
      </c>
      <c r="G107" s="261" t="s">
        <v>278</v>
      </c>
      <c r="H107" s="692"/>
      <c r="I107" s="696"/>
      <c r="J107" s="696"/>
      <c r="K107" s="671"/>
      <c r="L107" s="671"/>
      <c r="M107" s="671"/>
      <c r="N107" s="671"/>
      <c r="O107" s="671"/>
      <c r="P107" s="671"/>
      <c r="Q107" s="671"/>
      <c r="R107" s="671"/>
      <c r="S107" s="671"/>
      <c r="T107" s="671"/>
      <c r="U107" s="671"/>
      <c r="V107" s="671"/>
      <c r="W107" s="671"/>
      <c r="X107" s="671"/>
      <c r="Y107" s="671"/>
      <c r="Z107" s="671"/>
      <c r="AA107" s="671"/>
      <c r="AB107" s="671"/>
      <c r="AC107" s="671"/>
      <c r="AD107" s="671"/>
      <c r="AE107" s="671"/>
      <c r="AF107" s="674"/>
      <c r="AG107" s="427"/>
      <c r="AH107" s="427"/>
      <c r="AI107" s="273" t="s">
        <v>341</v>
      </c>
      <c r="AJ107" s="272" t="s">
        <v>285</v>
      </c>
      <c r="AK107" s="271" t="s">
        <v>282</v>
      </c>
      <c r="AL107" s="271">
        <f t="shared" si="43"/>
        <v>15</v>
      </c>
      <c r="AM107" s="271" t="s">
        <v>282</v>
      </c>
      <c r="AN107" s="271">
        <f t="shared" si="44"/>
        <v>5</v>
      </c>
      <c r="AO107" s="271" t="s">
        <v>283</v>
      </c>
      <c r="AP107" s="271">
        <f t="shared" si="45"/>
        <v>0</v>
      </c>
      <c r="AQ107" s="271" t="s">
        <v>282</v>
      </c>
      <c r="AR107" s="271">
        <f t="shared" si="46"/>
        <v>10</v>
      </c>
      <c r="AS107" s="271" t="s">
        <v>282</v>
      </c>
      <c r="AT107" s="271">
        <f t="shared" si="47"/>
        <v>15</v>
      </c>
      <c r="AU107" s="271" t="s">
        <v>282</v>
      </c>
      <c r="AV107" s="271">
        <f t="shared" si="48"/>
        <v>10</v>
      </c>
      <c r="AW107" s="271" t="s">
        <v>282</v>
      </c>
      <c r="AX107" s="147">
        <f t="shared" si="38"/>
        <v>30</v>
      </c>
      <c r="AY107" s="182">
        <f t="shared" si="39"/>
        <v>85</v>
      </c>
      <c r="AZ107" s="427"/>
      <c r="BA107" s="427"/>
      <c r="BB107" s="427"/>
      <c r="BC107" s="433"/>
      <c r="BD107" s="427"/>
      <c r="BE107" s="433"/>
      <c r="BF107" s="182">
        <f t="shared" si="40"/>
        <v>1</v>
      </c>
      <c r="BG107" s="677"/>
      <c r="BH107" s="260">
        <f t="shared" si="49"/>
        <v>1</v>
      </c>
      <c r="BI107" s="677"/>
      <c r="BJ107" s="182">
        <f t="shared" si="42"/>
        <v>11</v>
      </c>
      <c r="BK107" s="433"/>
      <c r="BL107" s="595"/>
      <c r="BM107" s="270" t="s">
        <v>501</v>
      </c>
      <c r="BN107" s="269" t="s">
        <v>500</v>
      </c>
      <c r="BO107" s="268" t="s">
        <v>499</v>
      </c>
      <c r="BP107" s="267" t="s">
        <v>498</v>
      </c>
    </row>
    <row r="108" spans="1:68" ht="15.75" hidden="1" customHeight="1" thickBot="1">
      <c r="A108" s="543"/>
      <c r="B108" s="680"/>
      <c r="C108" s="266"/>
      <c r="D108" s="684"/>
      <c r="E108" s="688"/>
      <c r="F108" s="265"/>
      <c r="G108" s="261"/>
      <c r="H108" s="692"/>
      <c r="I108" s="696"/>
      <c r="J108" s="696"/>
      <c r="K108" s="671"/>
      <c r="L108" s="671"/>
      <c r="M108" s="671"/>
      <c r="N108" s="671"/>
      <c r="O108" s="671"/>
      <c r="P108" s="671"/>
      <c r="Q108" s="671"/>
      <c r="R108" s="671"/>
      <c r="S108" s="671"/>
      <c r="T108" s="671"/>
      <c r="U108" s="671"/>
      <c r="V108" s="671"/>
      <c r="W108" s="671"/>
      <c r="X108" s="671"/>
      <c r="Y108" s="671"/>
      <c r="Z108" s="671"/>
      <c r="AA108" s="671"/>
      <c r="AB108" s="671"/>
      <c r="AC108" s="671"/>
      <c r="AD108" s="671"/>
      <c r="AE108" s="671"/>
      <c r="AF108" s="674"/>
      <c r="AG108" s="427"/>
      <c r="AH108" s="427"/>
      <c r="AI108" s="247"/>
      <c r="AJ108" s="88"/>
      <c r="AK108" s="147"/>
      <c r="AL108" s="147">
        <f t="shared" si="43"/>
        <v>0</v>
      </c>
      <c r="AM108" s="147"/>
      <c r="AN108" s="147">
        <f t="shared" si="44"/>
        <v>0</v>
      </c>
      <c r="AO108" s="147"/>
      <c r="AP108" s="147">
        <f t="shared" si="45"/>
        <v>0</v>
      </c>
      <c r="AQ108" s="147"/>
      <c r="AR108" s="147">
        <f t="shared" si="46"/>
        <v>0</v>
      </c>
      <c r="AS108" s="147"/>
      <c r="AT108" s="147">
        <f t="shared" si="47"/>
        <v>0</v>
      </c>
      <c r="AU108" s="147"/>
      <c r="AV108" s="147">
        <f t="shared" si="48"/>
        <v>0</v>
      </c>
      <c r="AW108" s="147"/>
      <c r="AX108" s="147">
        <f t="shared" si="38"/>
        <v>0</v>
      </c>
      <c r="AY108" s="182">
        <f t="shared" si="39"/>
        <v>0</v>
      </c>
      <c r="AZ108" s="427"/>
      <c r="BA108" s="427"/>
      <c r="BB108" s="427"/>
      <c r="BC108" s="433"/>
      <c r="BD108" s="427"/>
      <c r="BE108" s="433"/>
      <c r="BF108" s="182">
        <f t="shared" si="40"/>
        <v>1</v>
      </c>
      <c r="BG108" s="677"/>
      <c r="BH108" s="260">
        <f t="shared" si="49"/>
        <v>1</v>
      </c>
      <c r="BI108" s="677"/>
      <c r="BJ108" s="182">
        <f t="shared" si="42"/>
        <v>11</v>
      </c>
      <c r="BK108" s="433"/>
      <c r="BL108" s="99"/>
      <c r="BM108" s="100"/>
      <c r="BN108" s="141"/>
      <c r="BO108" s="141"/>
      <c r="BP108" s="101"/>
    </row>
    <row r="109" spans="1:68" ht="15.75" hidden="1" customHeight="1" thickBot="1">
      <c r="A109" s="543"/>
      <c r="B109" s="680"/>
      <c r="C109" s="263"/>
      <c r="D109" s="684"/>
      <c r="E109" s="688"/>
      <c r="F109" s="265"/>
      <c r="G109" s="261"/>
      <c r="H109" s="692"/>
      <c r="I109" s="696"/>
      <c r="J109" s="696"/>
      <c r="K109" s="671"/>
      <c r="L109" s="671"/>
      <c r="M109" s="671"/>
      <c r="N109" s="671"/>
      <c r="O109" s="671"/>
      <c r="P109" s="671"/>
      <c r="Q109" s="671"/>
      <c r="R109" s="671"/>
      <c r="S109" s="671"/>
      <c r="T109" s="671"/>
      <c r="U109" s="671"/>
      <c r="V109" s="671"/>
      <c r="W109" s="671"/>
      <c r="X109" s="671"/>
      <c r="Y109" s="671"/>
      <c r="Z109" s="671"/>
      <c r="AA109" s="671"/>
      <c r="AB109" s="671"/>
      <c r="AC109" s="671"/>
      <c r="AD109" s="671"/>
      <c r="AE109" s="671"/>
      <c r="AF109" s="674"/>
      <c r="AG109" s="427"/>
      <c r="AH109" s="427"/>
      <c r="AI109" s="247"/>
      <c r="AJ109" s="88"/>
      <c r="AK109" s="147"/>
      <c r="AL109" s="147">
        <f t="shared" si="43"/>
        <v>0</v>
      </c>
      <c r="AM109" s="147"/>
      <c r="AN109" s="147">
        <f t="shared" si="44"/>
        <v>0</v>
      </c>
      <c r="AO109" s="147"/>
      <c r="AP109" s="147">
        <f t="shared" si="45"/>
        <v>0</v>
      </c>
      <c r="AQ109" s="147"/>
      <c r="AR109" s="147">
        <f t="shared" si="46"/>
        <v>0</v>
      </c>
      <c r="AS109" s="147"/>
      <c r="AT109" s="147">
        <f t="shared" si="47"/>
        <v>0</v>
      </c>
      <c r="AU109" s="147"/>
      <c r="AV109" s="147">
        <f t="shared" si="48"/>
        <v>0</v>
      </c>
      <c r="AW109" s="147"/>
      <c r="AX109" s="147">
        <f t="shared" si="38"/>
        <v>0</v>
      </c>
      <c r="AY109" s="182">
        <f t="shared" si="39"/>
        <v>0</v>
      </c>
      <c r="AZ109" s="427"/>
      <c r="BA109" s="427"/>
      <c r="BB109" s="427"/>
      <c r="BC109" s="433"/>
      <c r="BD109" s="427"/>
      <c r="BE109" s="433"/>
      <c r="BF109" s="182">
        <f t="shared" si="40"/>
        <v>1</v>
      </c>
      <c r="BG109" s="677"/>
      <c r="BH109" s="260">
        <f t="shared" si="49"/>
        <v>1</v>
      </c>
      <c r="BI109" s="677"/>
      <c r="BJ109" s="182">
        <f t="shared" si="42"/>
        <v>11</v>
      </c>
      <c r="BK109" s="433"/>
      <c r="BL109" s="99"/>
      <c r="BM109" s="100"/>
      <c r="BN109" s="141"/>
      <c r="BO109" s="141"/>
      <c r="BP109" s="101"/>
    </row>
    <row r="110" spans="1:68" ht="15.75" hidden="1" customHeight="1" thickBot="1">
      <c r="A110" s="543"/>
      <c r="B110" s="680"/>
      <c r="C110" s="263"/>
      <c r="D110" s="684"/>
      <c r="E110" s="688"/>
      <c r="F110" s="265"/>
      <c r="G110" s="261"/>
      <c r="H110" s="692"/>
      <c r="I110" s="696"/>
      <c r="J110" s="696"/>
      <c r="K110" s="671"/>
      <c r="L110" s="671"/>
      <c r="M110" s="671"/>
      <c r="N110" s="671"/>
      <c r="O110" s="671"/>
      <c r="P110" s="671"/>
      <c r="Q110" s="671"/>
      <c r="R110" s="671"/>
      <c r="S110" s="671"/>
      <c r="T110" s="671"/>
      <c r="U110" s="671"/>
      <c r="V110" s="671"/>
      <c r="W110" s="671"/>
      <c r="X110" s="671"/>
      <c r="Y110" s="671"/>
      <c r="Z110" s="671"/>
      <c r="AA110" s="671"/>
      <c r="AB110" s="671"/>
      <c r="AC110" s="671"/>
      <c r="AD110" s="671"/>
      <c r="AE110" s="671"/>
      <c r="AF110" s="674"/>
      <c r="AG110" s="427"/>
      <c r="AH110" s="427"/>
      <c r="AI110" s="247"/>
      <c r="AJ110" s="88"/>
      <c r="AK110" s="147"/>
      <c r="AL110" s="147">
        <f t="shared" si="43"/>
        <v>0</v>
      </c>
      <c r="AM110" s="147"/>
      <c r="AN110" s="147">
        <f t="shared" si="44"/>
        <v>0</v>
      </c>
      <c r="AO110" s="147"/>
      <c r="AP110" s="147">
        <f t="shared" si="45"/>
        <v>0</v>
      </c>
      <c r="AQ110" s="147"/>
      <c r="AR110" s="147">
        <f t="shared" si="46"/>
        <v>0</v>
      </c>
      <c r="AS110" s="147"/>
      <c r="AT110" s="147">
        <f t="shared" si="47"/>
        <v>0</v>
      </c>
      <c r="AU110" s="147"/>
      <c r="AV110" s="147">
        <f t="shared" si="48"/>
        <v>0</v>
      </c>
      <c r="AW110" s="147"/>
      <c r="AX110" s="147">
        <f t="shared" si="38"/>
        <v>0</v>
      </c>
      <c r="AY110" s="182">
        <f t="shared" si="39"/>
        <v>0</v>
      </c>
      <c r="AZ110" s="427"/>
      <c r="BA110" s="427"/>
      <c r="BB110" s="427"/>
      <c r="BC110" s="433"/>
      <c r="BD110" s="427"/>
      <c r="BE110" s="433"/>
      <c r="BF110" s="182">
        <f t="shared" si="40"/>
        <v>1</v>
      </c>
      <c r="BG110" s="677"/>
      <c r="BH110" s="260">
        <f t="shared" si="49"/>
        <v>1</v>
      </c>
      <c r="BI110" s="677"/>
      <c r="BJ110" s="182">
        <f t="shared" si="42"/>
        <v>11</v>
      </c>
      <c r="BK110" s="433"/>
      <c r="BL110" s="99"/>
      <c r="BM110" s="100"/>
      <c r="BN110" s="141"/>
      <c r="BO110" s="141"/>
      <c r="BP110" s="101"/>
    </row>
    <row r="111" spans="1:68" ht="15.75" hidden="1" customHeight="1" thickBot="1">
      <c r="A111" s="543"/>
      <c r="B111" s="680"/>
      <c r="C111" s="263"/>
      <c r="D111" s="684"/>
      <c r="E111" s="688"/>
      <c r="F111" s="265"/>
      <c r="G111" s="261"/>
      <c r="H111" s="692"/>
      <c r="I111" s="696"/>
      <c r="J111" s="696"/>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4"/>
      <c r="AG111" s="427"/>
      <c r="AH111" s="427"/>
      <c r="AI111" s="247"/>
      <c r="AJ111" s="88"/>
      <c r="AK111" s="147"/>
      <c r="AL111" s="147">
        <f t="shared" si="43"/>
        <v>0</v>
      </c>
      <c r="AM111" s="147"/>
      <c r="AN111" s="147">
        <f t="shared" si="44"/>
        <v>0</v>
      </c>
      <c r="AO111" s="147"/>
      <c r="AP111" s="147">
        <f t="shared" si="45"/>
        <v>0</v>
      </c>
      <c r="AQ111" s="147"/>
      <c r="AR111" s="147">
        <f t="shared" si="46"/>
        <v>0</v>
      </c>
      <c r="AS111" s="147"/>
      <c r="AT111" s="147">
        <f t="shared" si="47"/>
        <v>0</v>
      </c>
      <c r="AU111" s="147"/>
      <c r="AV111" s="147">
        <f t="shared" si="48"/>
        <v>0</v>
      </c>
      <c r="AW111" s="147"/>
      <c r="AX111" s="147">
        <f t="shared" si="38"/>
        <v>0</v>
      </c>
      <c r="AY111" s="182">
        <f t="shared" si="39"/>
        <v>0</v>
      </c>
      <c r="AZ111" s="427"/>
      <c r="BA111" s="427"/>
      <c r="BB111" s="427"/>
      <c r="BC111" s="433"/>
      <c r="BD111" s="427"/>
      <c r="BE111" s="433"/>
      <c r="BF111" s="182">
        <f t="shared" si="40"/>
        <v>1</v>
      </c>
      <c r="BG111" s="677"/>
      <c r="BH111" s="260">
        <f t="shared" si="49"/>
        <v>1</v>
      </c>
      <c r="BI111" s="677"/>
      <c r="BJ111" s="182">
        <f t="shared" si="42"/>
        <v>11</v>
      </c>
      <c r="BK111" s="433"/>
      <c r="BL111" s="99"/>
      <c r="BM111" s="100"/>
      <c r="BN111" s="141"/>
      <c r="BO111" s="141"/>
      <c r="BP111" s="101"/>
    </row>
    <row r="112" spans="1:68" ht="15.75" hidden="1" customHeight="1" thickBot="1">
      <c r="A112" s="543"/>
      <c r="B112" s="680"/>
      <c r="C112" s="263"/>
      <c r="D112" s="684"/>
      <c r="E112" s="688"/>
      <c r="F112" s="265"/>
      <c r="G112" s="261"/>
      <c r="H112" s="692"/>
      <c r="I112" s="696"/>
      <c r="J112" s="696"/>
      <c r="K112" s="671"/>
      <c r="L112" s="671"/>
      <c r="M112" s="671"/>
      <c r="N112" s="671"/>
      <c r="O112" s="671"/>
      <c r="P112" s="671"/>
      <c r="Q112" s="671"/>
      <c r="R112" s="671"/>
      <c r="S112" s="671"/>
      <c r="T112" s="671"/>
      <c r="U112" s="671"/>
      <c r="V112" s="671"/>
      <c r="W112" s="671"/>
      <c r="X112" s="671"/>
      <c r="Y112" s="671"/>
      <c r="Z112" s="671"/>
      <c r="AA112" s="671"/>
      <c r="AB112" s="671"/>
      <c r="AC112" s="671"/>
      <c r="AD112" s="671"/>
      <c r="AE112" s="671"/>
      <c r="AF112" s="674"/>
      <c r="AG112" s="427"/>
      <c r="AH112" s="427"/>
      <c r="AI112" s="247"/>
      <c r="AJ112" s="88"/>
      <c r="AK112" s="147"/>
      <c r="AL112" s="147">
        <f t="shared" si="43"/>
        <v>0</v>
      </c>
      <c r="AM112" s="147"/>
      <c r="AN112" s="147">
        <f t="shared" si="44"/>
        <v>0</v>
      </c>
      <c r="AO112" s="147"/>
      <c r="AP112" s="147">
        <f t="shared" si="45"/>
        <v>0</v>
      </c>
      <c r="AQ112" s="147"/>
      <c r="AR112" s="147">
        <f t="shared" si="46"/>
        <v>0</v>
      </c>
      <c r="AS112" s="147"/>
      <c r="AT112" s="147">
        <f t="shared" si="47"/>
        <v>0</v>
      </c>
      <c r="AU112" s="147"/>
      <c r="AV112" s="147">
        <f t="shared" si="48"/>
        <v>0</v>
      </c>
      <c r="AW112" s="147"/>
      <c r="AX112" s="147">
        <f t="shared" si="38"/>
        <v>0</v>
      </c>
      <c r="AY112" s="182">
        <f t="shared" si="39"/>
        <v>0</v>
      </c>
      <c r="AZ112" s="427"/>
      <c r="BA112" s="427"/>
      <c r="BB112" s="427"/>
      <c r="BC112" s="433"/>
      <c r="BD112" s="427"/>
      <c r="BE112" s="433"/>
      <c r="BF112" s="182">
        <f t="shared" si="40"/>
        <v>1</v>
      </c>
      <c r="BG112" s="677"/>
      <c r="BH112" s="260">
        <f t="shared" si="49"/>
        <v>1</v>
      </c>
      <c r="BI112" s="677"/>
      <c r="BJ112" s="182">
        <f t="shared" si="42"/>
        <v>11</v>
      </c>
      <c r="BK112" s="433"/>
      <c r="BL112" s="99"/>
      <c r="BM112" s="100"/>
      <c r="BN112" s="141"/>
      <c r="BO112" s="141"/>
      <c r="BP112" s="101"/>
    </row>
    <row r="113" spans="1:68" ht="15.75" hidden="1" customHeight="1" thickBot="1">
      <c r="A113" s="543"/>
      <c r="B113" s="681"/>
      <c r="C113" s="263"/>
      <c r="D113" s="685"/>
      <c r="E113" s="689"/>
      <c r="F113" s="264"/>
      <c r="G113" s="261"/>
      <c r="H113" s="693"/>
      <c r="I113" s="697"/>
      <c r="J113" s="697"/>
      <c r="K113" s="671"/>
      <c r="L113" s="671"/>
      <c r="M113" s="671"/>
      <c r="N113" s="671"/>
      <c r="O113" s="671"/>
      <c r="P113" s="671"/>
      <c r="Q113" s="671"/>
      <c r="R113" s="671"/>
      <c r="S113" s="671"/>
      <c r="T113" s="671"/>
      <c r="U113" s="671"/>
      <c r="V113" s="671"/>
      <c r="W113" s="671"/>
      <c r="X113" s="671"/>
      <c r="Y113" s="671"/>
      <c r="Z113" s="671"/>
      <c r="AA113" s="671"/>
      <c r="AB113" s="671"/>
      <c r="AC113" s="671"/>
      <c r="AD113" s="671"/>
      <c r="AE113" s="671"/>
      <c r="AF113" s="674"/>
      <c r="AG113" s="427"/>
      <c r="AH113" s="427"/>
      <c r="AI113" s="154"/>
      <c r="AJ113" s="91"/>
      <c r="AK113" s="147"/>
      <c r="AL113" s="147">
        <f t="shared" si="43"/>
        <v>0</v>
      </c>
      <c r="AM113" s="147"/>
      <c r="AN113" s="147">
        <f t="shared" si="44"/>
        <v>0</v>
      </c>
      <c r="AO113" s="147"/>
      <c r="AP113" s="147">
        <f t="shared" si="45"/>
        <v>0</v>
      </c>
      <c r="AQ113" s="147"/>
      <c r="AR113" s="147">
        <f t="shared" si="46"/>
        <v>0</v>
      </c>
      <c r="AS113" s="147"/>
      <c r="AT113" s="147">
        <f t="shared" si="47"/>
        <v>0</v>
      </c>
      <c r="AU113" s="147"/>
      <c r="AV113" s="147">
        <f t="shared" si="48"/>
        <v>0</v>
      </c>
      <c r="AW113" s="147"/>
      <c r="AX113" s="147">
        <f t="shared" si="38"/>
        <v>0</v>
      </c>
      <c r="AY113" s="182">
        <f t="shared" si="39"/>
        <v>0</v>
      </c>
      <c r="AZ113" s="427"/>
      <c r="BA113" s="427"/>
      <c r="BB113" s="427"/>
      <c r="BC113" s="433"/>
      <c r="BD113" s="427"/>
      <c r="BE113" s="433"/>
      <c r="BF113" s="182">
        <f t="shared" si="40"/>
        <v>1</v>
      </c>
      <c r="BG113" s="677"/>
      <c r="BH113" s="260">
        <f t="shared" si="49"/>
        <v>1</v>
      </c>
      <c r="BI113" s="677"/>
      <c r="BJ113" s="182">
        <f t="shared" si="42"/>
        <v>11</v>
      </c>
      <c r="BK113" s="433"/>
      <c r="BL113" s="102"/>
      <c r="BM113" s="103"/>
      <c r="BN113" s="141"/>
      <c r="BO113" s="141"/>
      <c r="BP113" s="101"/>
    </row>
    <row r="114" spans="1:68" ht="15.75" hidden="1" customHeight="1" thickBot="1">
      <c r="A114" s="543"/>
      <c r="B114" s="681"/>
      <c r="C114" s="263"/>
      <c r="D114" s="685"/>
      <c r="E114" s="689"/>
      <c r="F114" s="262"/>
      <c r="G114" s="261"/>
      <c r="H114" s="693"/>
      <c r="I114" s="697"/>
      <c r="J114" s="697"/>
      <c r="K114" s="671"/>
      <c r="L114" s="671"/>
      <c r="M114" s="671"/>
      <c r="N114" s="671"/>
      <c r="O114" s="671"/>
      <c r="P114" s="671"/>
      <c r="Q114" s="671"/>
      <c r="R114" s="671"/>
      <c r="S114" s="671"/>
      <c r="T114" s="671"/>
      <c r="U114" s="671"/>
      <c r="V114" s="671"/>
      <c r="W114" s="671"/>
      <c r="X114" s="671"/>
      <c r="Y114" s="671"/>
      <c r="Z114" s="671"/>
      <c r="AA114" s="671"/>
      <c r="AB114" s="671"/>
      <c r="AC114" s="671"/>
      <c r="AD114" s="671"/>
      <c r="AE114" s="671"/>
      <c r="AF114" s="674"/>
      <c r="AG114" s="427"/>
      <c r="AH114" s="427"/>
      <c r="AI114" s="154"/>
      <c r="AJ114" s="91"/>
      <c r="AK114" s="147"/>
      <c r="AL114" s="147">
        <f t="shared" si="43"/>
        <v>0</v>
      </c>
      <c r="AM114" s="147"/>
      <c r="AN114" s="147">
        <f t="shared" si="44"/>
        <v>0</v>
      </c>
      <c r="AO114" s="147"/>
      <c r="AP114" s="147">
        <f t="shared" si="45"/>
        <v>0</v>
      </c>
      <c r="AQ114" s="147"/>
      <c r="AR114" s="147">
        <f t="shared" si="46"/>
        <v>0</v>
      </c>
      <c r="AS114" s="147"/>
      <c r="AT114" s="147">
        <f t="shared" si="47"/>
        <v>0</v>
      </c>
      <c r="AU114" s="147"/>
      <c r="AV114" s="147">
        <f t="shared" si="48"/>
        <v>0</v>
      </c>
      <c r="AW114" s="147"/>
      <c r="AX114" s="147">
        <f t="shared" si="38"/>
        <v>0</v>
      </c>
      <c r="AY114" s="182">
        <f t="shared" si="39"/>
        <v>0</v>
      </c>
      <c r="AZ114" s="427"/>
      <c r="BA114" s="427"/>
      <c r="BB114" s="427"/>
      <c r="BC114" s="433"/>
      <c r="BD114" s="427"/>
      <c r="BE114" s="433"/>
      <c r="BF114" s="182">
        <f t="shared" si="40"/>
        <v>1</v>
      </c>
      <c r="BG114" s="677"/>
      <c r="BH114" s="260">
        <f t="shared" si="49"/>
        <v>1</v>
      </c>
      <c r="BI114" s="677"/>
      <c r="BJ114" s="182">
        <f t="shared" si="42"/>
        <v>11</v>
      </c>
      <c r="BK114" s="433"/>
      <c r="BL114" s="104"/>
      <c r="BM114" s="103"/>
      <c r="BN114" s="141"/>
      <c r="BO114" s="141"/>
      <c r="BP114" s="101"/>
    </row>
    <row r="115" spans="1:68" ht="15.75" hidden="1" customHeight="1" thickBot="1">
      <c r="A115" s="543"/>
      <c r="B115" s="682"/>
      <c r="C115" s="259"/>
      <c r="D115" s="686"/>
      <c r="E115" s="690"/>
      <c r="F115" s="258"/>
      <c r="G115" s="257"/>
      <c r="H115" s="694"/>
      <c r="I115" s="698"/>
      <c r="J115" s="698"/>
      <c r="K115" s="672"/>
      <c r="L115" s="672"/>
      <c r="M115" s="672"/>
      <c r="N115" s="672"/>
      <c r="O115" s="672"/>
      <c r="P115" s="672"/>
      <c r="Q115" s="672"/>
      <c r="R115" s="672"/>
      <c r="S115" s="672"/>
      <c r="T115" s="672"/>
      <c r="U115" s="672"/>
      <c r="V115" s="672"/>
      <c r="W115" s="672"/>
      <c r="X115" s="672"/>
      <c r="Y115" s="672"/>
      <c r="Z115" s="672"/>
      <c r="AA115" s="672"/>
      <c r="AB115" s="672"/>
      <c r="AC115" s="672"/>
      <c r="AD115" s="672"/>
      <c r="AE115" s="672"/>
      <c r="AF115" s="675"/>
      <c r="AG115" s="428"/>
      <c r="AH115" s="428"/>
      <c r="AI115" s="158"/>
      <c r="AJ115" s="95"/>
      <c r="AK115" s="143"/>
      <c r="AL115" s="143">
        <f t="shared" si="43"/>
        <v>0</v>
      </c>
      <c r="AM115" s="143"/>
      <c r="AN115" s="143">
        <f t="shared" si="44"/>
        <v>0</v>
      </c>
      <c r="AO115" s="143"/>
      <c r="AP115" s="143">
        <f t="shared" si="45"/>
        <v>0</v>
      </c>
      <c r="AQ115" s="143"/>
      <c r="AR115" s="143">
        <f t="shared" si="46"/>
        <v>0</v>
      </c>
      <c r="AS115" s="143"/>
      <c r="AT115" s="143">
        <f t="shared" si="47"/>
        <v>0</v>
      </c>
      <c r="AU115" s="143"/>
      <c r="AV115" s="143">
        <f t="shared" si="48"/>
        <v>0</v>
      </c>
      <c r="AW115" s="143"/>
      <c r="AX115" s="143">
        <f t="shared" si="38"/>
        <v>0</v>
      </c>
      <c r="AY115" s="149">
        <f t="shared" si="39"/>
        <v>0</v>
      </c>
      <c r="AZ115" s="428"/>
      <c r="BA115" s="428"/>
      <c r="BB115" s="428"/>
      <c r="BC115" s="434"/>
      <c r="BD115" s="428"/>
      <c r="BE115" s="434"/>
      <c r="BF115" s="149">
        <f t="shared" si="40"/>
        <v>1</v>
      </c>
      <c r="BG115" s="678"/>
      <c r="BH115" s="256">
        <f t="shared" si="49"/>
        <v>1</v>
      </c>
      <c r="BI115" s="678"/>
      <c r="BJ115" s="149">
        <f t="shared" si="42"/>
        <v>11</v>
      </c>
      <c r="BK115" s="434"/>
      <c r="BL115" s="105"/>
      <c r="BM115" s="106"/>
      <c r="BN115" s="148"/>
      <c r="BO115" s="148"/>
      <c r="BP115" s="107"/>
    </row>
    <row r="116" spans="1:68" ht="54" customHeight="1">
      <c r="A116" s="543"/>
      <c r="B116" s="651">
        <v>7</v>
      </c>
      <c r="C116" s="857" t="s">
        <v>497</v>
      </c>
      <c r="D116" s="655" t="s">
        <v>444</v>
      </c>
      <c r="E116" s="659" t="s">
        <v>445</v>
      </c>
      <c r="F116" s="162" t="s">
        <v>446</v>
      </c>
      <c r="G116" s="255" t="s">
        <v>278</v>
      </c>
      <c r="H116" s="663" t="s">
        <v>447</v>
      </c>
      <c r="I116" s="667" t="s">
        <v>280</v>
      </c>
      <c r="J116" s="667" t="s">
        <v>448</v>
      </c>
      <c r="K116" s="578" t="str">
        <f>MID(J116,1,1)</f>
        <v>4</v>
      </c>
      <c r="L116" s="578" t="s">
        <v>282</v>
      </c>
      <c r="M116" s="578" t="s">
        <v>282</v>
      </c>
      <c r="N116" s="578" t="s">
        <v>282</v>
      </c>
      <c r="O116" s="578" t="s">
        <v>282</v>
      </c>
      <c r="P116" s="578" t="s">
        <v>282</v>
      </c>
      <c r="Q116" s="578" t="s">
        <v>283</v>
      </c>
      <c r="R116" s="578" t="s">
        <v>282</v>
      </c>
      <c r="S116" s="578" t="s">
        <v>283</v>
      </c>
      <c r="T116" s="578" t="s">
        <v>282</v>
      </c>
      <c r="U116" s="578" t="s">
        <v>282</v>
      </c>
      <c r="V116" s="578" t="s">
        <v>282</v>
      </c>
      <c r="W116" s="578" t="s">
        <v>282</v>
      </c>
      <c r="X116" s="578" t="s">
        <v>283</v>
      </c>
      <c r="Y116" s="578" t="s">
        <v>282</v>
      </c>
      <c r="Z116" s="578" t="s">
        <v>282</v>
      </c>
      <c r="AA116" s="578" t="s">
        <v>283</v>
      </c>
      <c r="AB116" s="578" t="s">
        <v>282</v>
      </c>
      <c r="AC116" s="578" t="s">
        <v>282</v>
      </c>
      <c r="AD116" s="578">
        <f>COUNTIF(L116:AC125,"si")</f>
        <v>14</v>
      </c>
      <c r="AE116" s="578">
        <f>VALUE(IF(I116="Corrupción",IF(AD116&lt;=5,5,IF(AND(AD116&gt;5,AD116&lt;=11),10,IF(AD116&gt;11,20,0))),IF(AD116&lt;=4,1,IF(AND(AD116&gt;4,AD116&lt;=8),2,IF(AND(AD116&gt;8,AD116&lt;=12),3,IF(AND(AD116&gt;12,AD116&lt;=15),4,IF(AND(AD116&gt;15,AD116&lt;=18),5)))))))</f>
        <v>20</v>
      </c>
      <c r="AF116" s="647" t="str">
        <f>IF(I116="Corrupción",IF(AE116=5,"Moderado",IF(AE116=10,"Mayor",IF(AE116=20,"Catastrófico",0))),IF(AE116=1,"Insignificante",IF(AE116=2,"Menor",IF(AE116=3,"Moderado",IF(AE116=4,"Mayor",IF(AE116=5,"Catastrófico",0))))))</f>
        <v>Catastrófico</v>
      </c>
      <c r="AG116" s="426">
        <f>IF(I116="Corrupción",K116*AE116,VALUE(CONCATENATE(K116,AE116)))</f>
        <v>80</v>
      </c>
      <c r="AH116" s="426" t="str">
        <f>IF(I116="Corrupción",VLOOKUP(AG116,[1]Hoja2!$D$53:$E$67,2,0),VLOOKUP(AG116,[1]Hoja2!$D$25:$E$49,2,0))</f>
        <v>80-Extrema</v>
      </c>
      <c r="AI116" s="859" t="s">
        <v>449</v>
      </c>
      <c r="AJ116" s="862" t="s">
        <v>285</v>
      </c>
      <c r="AK116" s="578" t="s">
        <v>282</v>
      </c>
      <c r="AL116" s="254">
        <f t="shared" si="43"/>
        <v>15</v>
      </c>
      <c r="AM116" s="578" t="s">
        <v>282</v>
      </c>
      <c r="AN116" s="254">
        <f t="shared" si="44"/>
        <v>5</v>
      </c>
      <c r="AO116" s="578" t="s">
        <v>283</v>
      </c>
      <c r="AP116" s="254">
        <f t="shared" si="45"/>
        <v>0</v>
      </c>
      <c r="AQ116" s="578" t="s">
        <v>282</v>
      </c>
      <c r="AR116" s="254">
        <f t="shared" si="46"/>
        <v>10</v>
      </c>
      <c r="AS116" s="578" t="s">
        <v>282</v>
      </c>
      <c r="AT116" s="254">
        <f t="shared" si="47"/>
        <v>15</v>
      </c>
      <c r="AU116" s="578" t="s">
        <v>282</v>
      </c>
      <c r="AV116" s="254">
        <f t="shared" si="48"/>
        <v>10</v>
      </c>
      <c r="AW116" s="578" t="s">
        <v>283</v>
      </c>
      <c r="AX116" s="146">
        <f t="shared" si="38"/>
        <v>0</v>
      </c>
      <c r="AY116" s="426">
        <f t="shared" si="39"/>
        <v>55</v>
      </c>
      <c r="AZ116" s="426">
        <f>IFERROR(AVERAGEIF(AJ116:AJ125,"Detectivo",AY116:AY125),0)</f>
        <v>0</v>
      </c>
      <c r="BA116" s="426">
        <f>IFERROR(AVERAGEIF(AJ116:AJ125,"Preventivo",AY116:AY125),0)</f>
        <v>62.5</v>
      </c>
      <c r="BB116" s="426">
        <f>MAX(AZ116,BA116)</f>
        <v>62.5</v>
      </c>
      <c r="BC116" s="431">
        <f>IF(BB116&lt;=50,0,IF(AND(BB116&gt;50,BB116&lt;=75),1,IF(AND(BB116&gt;=76,BB116&lt;=100),2,2)))</f>
        <v>1</v>
      </c>
      <c r="BD116" s="426">
        <f>IFERROR(AVERAGEIF(AJ116:AJ125,"correctivo",AY116:AY125),0)</f>
        <v>0</v>
      </c>
      <c r="BE116" s="431">
        <f>IF(BD116&lt;=50,0,IF(AND(BD116&gt;50,BD116&lt;=75),1,IF(AND(BD116&gt;=76,BD116&lt;=100),2,2)))</f>
        <v>0</v>
      </c>
      <c r="BF116" s="150">
        <f t="shared" si="40"/>
        <v>3</v>
      </c>
      <c r="BG116" s="872" t="str">
        <f>IF(BF116=1,[1]Hoja2!$H$3,IF(BF116=2,[1]Hoja2!$H$4,IF(BF116=3,[1]Hoja2!$H$5,IF(BF116=4,[1]Hoja2!$H$6,IF(BF116=5,[1]Hoja2!$H$7,0)))))</f>
        <v>3-Posible</v>
      </c>
      <c r="BH116" s="253">
        <f>IF(I116="Corrupción",IF(AND(AE116=20,BE116=0),20,IF(AND(AE116=20,BE116=1),10,IF(AND(AE116=20,BE116=2),5,IF(AND(AE116=10,BE116=0),10,IF(AND(AE116=10,BE116=1),5,IF(AND(AE116=10,BE116=2),5,IF(AND(AE116=5,BE116=0),5,IF(AND(AE116=5,BE116=1),5,IF(AND(AE116=5,BE116=2),5))))))))),IF(AE116-BE116&lt;1,1,AE116-BE116))</f>
        <v>20</v>
      </c>
      <c r="BI116" s="872" t="str">
        <f>IF(I116="Corrupción",IF(BH116=5,[1]Hoja2!$C$53,IF(BH116=10,[1]Hoja2!$C$54,IF(BH116=20,[1]Hoja2!$C$55,))),IF(BH116=1,[1]Hoja2!$N$3,IF(BH116=2,[1]Hoja2!$N$4,IF(BH116=3,[1]Hoja2!$N$5,IF(BH116=4,[1]Hoja2!$N$6,IF(BH116=5,[1]Hoja2!$N$7,0))))))</f>
        <v>20-Catastrófico</v>
      </c>
      <c r="BJ116" s="150">
        <f t="shared" si="42"/>
        <v>60</v>
      </c>
      <c r="BK116" s="431" t="str">
        <f>IF(I116="Corrupción",VLOOKUP(BJ116,[1]Hoja2!$D$53:$E$67,2,0),VLOOKUP(BJ116,[1]Hoja2!$D$25:$E$49,2,0))</f>
        <v>60-Extrema</v>
      </c>
      <c r="BL116" s="859" t="s">
        <v>496</v>
      </c>
      <c r="BM116" s="252" t="s">
        <v>495</v>
      </c>
      <c r="BN116" s="251" t="s">
        <v>494</v>
      </c>
      <c r="BO116" s="250" t="s">
        <v>493</v>
      </c>
      <c r="BP116" s="163" t="s">
        <v>450</v>
      </c>
    </row>
    <row r="117" spans="1:68" ht="38.25">
      <c r="A117" s="543"/>
      <c r="B117" s="652"/>
      <c r="C117" s="858"/>
      <c r="D117" s="656"/>
      <c r="E117" s="660"/>
      <c r="F117" s="164" t="s">
        <v>435</v>
      </c>
      <c r="G117" s="243" t="s">
        <v>278</v>
      </c>
      <c r="H117" s="664"/>
      <c r="I117" s="650"/>
      <c r="J117" s="650"/>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648"/>
      <c r="AG117" s="427"/>
      <c r="AH117" s="427"/>
      <c r="AI117" s="860"/>
      <c r="AJ117" s="863"/>
      <c r="AK117" s="579"/>
      <c r="AL117" s="248">
        <f t="shared" si="43"/>
        <v>0</v>
      </c>
      <c r="AM117" s="579"/>
      <c r="AN117" s="248">
        <f t="shared" si="44"/>
        <v>0</v>
      </c>
      <c r="AO117" s="579"/>
      <c r="AP117" s="248">
        <f t="shared" si="45"/>
        <v>0</v>
      </c>
      <c r="AQ117" s="579"/>
      <c r="AR117" s="248">
        <f t="shared" si="46"/>
        <v>0</v>
      </c>
      <c r="AS117" s="579"/>
      <c r="AT117" s="248">
        <f t="shared" si="47"/>
        <v>0</v>
      </c>
      <c r="AU117" s="579"/>
      <c r="AV117" s="248">
        <f t="shared" si="48"/>
        <v>0</v>
      </c>
      <c r="AW117" s="579"/>
      <c r="AX117" s="147">
        <f t="shared" si="38"/>
        <v>0</v>
      </c>
      <c r="AY117" s="427"/>
      <c r="AZ117" s="427"/>
      <c r="BA117" s="427"/>
      <c r="BB117" s="427"/>
      <c r="BC117" s="433"/>
      <c r="BD117" s="427"/>
      <c r="BE117" s="433"/>
      <c r="BF117" s="182">
        <f t="shared" si="40"/>
        <v>1</v>
      </c>
      <c r="BG117" s="873"/>
      <c r="BH117" s="242">
        <f t="shared" ref="BH117:BH125" si="50">IF(AE117-BE117&lt;1,1,AE117-BE117)</f>
        <v>1</v>
      </c>
      <c r="BI117" s="873"/>
      <c r="BJ117" s="182">
        <f t="shared" si="42"/>
        <v>11</v>
      </c>
      <c r="BK117" s="433"/>
      <c r="BL117" s="860"/>
      <c r="BM117" s="166" t="s">
        <v>492</v>
      </c>
      <c r="BN117" s="167" t="s">
        <v>491</v>
      </c>
      <c r="BO117" s="169" t="s">
        <v>490</v>
      </c>
      <c r="BP117" s="168" t="s">
        <v>451</v>
      </c>
    </row>
    <row r="118" spans="1:68" ht="38.25">
      <c r="A118" s="543"/>
      <c r="B118" s="652"/>
      <c r="C118" s="858"/>
      <c r="D118" s="656"/>
      <c r="E118" s="660"/>
      <c r="F118" s="164" t="s">
        <v>452</v>
      </c>
      <c r="G118" s="243" t="s">
        <v>278</v>
      </c>
      <c r="H118" s="664"/>
      <c r="I118" s="650"/>
      <c r="J118" s="650"/>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648"/>
      <c r="AG118" s="427"/>
      <c r="AH118" s="427"/>
      <c r="AI118" s="860"/>
      <c r="AJ118" s="863"/>
      <c r="AK118" s="579"/>
      <c r="AL118" s="248">
        <f t="shared" si="43"/>
        <v>0</v>
      </c>
      <c r="AM118" s="579"/>
      <c r="AN118" s="248">
        <f t="shared" si="44"/>
        <v>0</v>
      </c>
      <c r="AO118" s="579"/>
      <c r="AP118" s="248">
        <f t="shared" si="45"/>
        <v>0</v>
      </c>
      <c r="AQ118" s="579"/>
      <c r="AR118" s="248">
        <f t="shared" si="46"/>
        <v>0</v>
      </c>
      <c r="AS118" s="579"/>
      <c r="AT118" s="248">
        <f t="shared" si="47"/>
        <v>0</v>
      </c>
      <c r="AU118" s="579"/>
      <c r="AV118" s="248">
        <f t="shared" si="48"/>
        <v>0</v>
      </c>
      <c r="AW118" s="579"/>
      <c r="AX118" s="147">
        <f t="shared" si="38"/>
        <v>0</v>
      </c>
      <c r="AY118" s="427"/>
      <c r="AZ118" s="427"/>
      <c r="BA118" s="427"/>
      <c r="BB118" s="427"/>
      <c r="BC118" s="433"/>
      <c r="BD118" s="427"/>
      <c r="BE118" s="433"/>
      <c r="BF118" s="182">
        <f t="shared" si="40"/>
        <v>1</v>
      </c>
      <c r="BG118" s="873"/>
      <c r="BH118" s="242">
        <f t="shared" si="50"/>
        <v>1</v>
      </c>
      <c r="BI118" s="873"/>
      <c r="BJ118" s="182">
        <f t="shared" si="42"/>
        <v>11</v>
      </c>
      <c r="BK118" s="433"/>
      <c r="BL118" s="860"/>
      <c r="BM118" s="878" t="s">
        <v>489</v>
      </c>
      <c r="BN118" s="879" t="s">
        <v>488</v>
      </c>
      <c r="BO118" s="881" t="s">
        <v>487</v>
      </c>
      <c r="BP118" s="883" t="s">
        <v>453</v>
      </c>
    </row>
    <row r="119" spans="1:68" ht="45.75" customHeight="1">
      <c r="A119" s="543"/>
      <c r="B119" s="652"/>
      <c r="C119" s="858"/>
      <c r="D119" s="656"/>
      <c r="E119" s="660"/>
      <c r="F119" s="164" t="s">
        <v>454</v>
      </c>
      <c r="G119" s="243" t="s">
        <v>278</v>
      </c>
      <c r="H119" s="664"/>
      <c r="I119" s="650"/>
      <c r="J119" s="650"/>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648"/>
      <c r="AG119" s="427"/>
      <c r="AH119" s="427"/>
      <c r="AI119" s="861"/>
      <c r="AJ119" s="864"/>
      <c r="AK119" s="650"/>
      <c r="AL119" s="248">
        <f t="shared" si="43"/>
        <v>0</v>
      </c>
      <c r="AM119" s="650"/>
      <c r="AN119" s="248">
        <f t="shared" si="44"/>
        <v>0</v>
      </c>
      <c r="AO119" s="650"/>
      <c r="AP119" s="248">
        <f t="shared" si="45"/>
        <v>0</v>
      </c>
      <c r="AQ119" s="650"/>
      <c r="AR119" s="248">
        <f t="shared" si="46"/>
        <v>0</v>
      </c>
      <c r="AS119" s="650"/>
      <c r="AT119" s="248">
        <f t="shared" si="47"/>
        <v>0</v>
      </c>
      <c r="AU119" s="650"/>
      <c r="AV119" s="248">
        <f t="shared" si="48"/>
        <v>0</v>
      </c>
      <c r="AW119" s="650"/>
      <c r="AX119" s="147">
        <f t="shared" si="38"/>
        <v>0</v>
      </c>
      <c r="AY119" s="432"/>
      <c r="AZ119" s="427"/>
      <c r="BA119" s="427"/>
      <c r="BB119" s="427"/>
      <c r="BC119" s="433"/>
      <c r="BD119" s="427"/>
      <c r="BE119" s="433"/>
      <c r="BF119" s="182">
        <f t="shared" si="40"/>
        <v>1</v>
      </c>
      <c r="BG119" s="873"/>
      <c r="BH119" s="242">
        <f t="shared" si="50"/>
        <v>1</v>
      </c>
      <c r="BI119" s="873"/>
      <c r="BJ119" s="182">
        <f t="shared" si="42"/>
        <v>11</v>
      </c>
      <c r="BK119" s="433"/>
      <c r="BL119" s="861"/>
      <c r="BM119" s="861"/>
      <c r="BN119" s="880"/>
      <c r="BO119" s="882"/>
      <c r="BP119" s="884"/>
    </row>
    <row r="120" spans="1:68" ht="51.75" thickBot="1">
      <c r="A120" s="543"/>
      <c r="B120" s="652"/>
      <c r="C120" s="858"/>
      <c r="D120" s="656"/>
      <c r="E120" s="660"/>
      <c r="F120" s="164" t="s">
        <v>455</v>
      </c>
      <c r="G120" s="243" t="s">
        <v>278</v>
      </c>
      <c r="H120" s="664"/>
      <c r="I120" s="650"/>
      <c r="J120" s="650"/>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648"/>
      <c r="AG120" s="427"/>
      <c r="AH120" s="427"/>
      <c r="AI120" s="165" t="s">
        <v>456</v>
      </c>
      <c r="AJ120" s="249" t="s">
        <v>285</v>
      </c>
      <c r="AK120" s="248" t="s">
        <v>282</v>
      </c>
      <c r="AL120" s="248">
        <f t="shared" si="43"/>
        <v>15</v>
      </c>
      <c r="AM120" s="248" t="s">
        <v>282</v>
      </c>
      <c r="AN120" s="248">
        <f t="shared" si="44"/>
        <v>5</v>
      </c>
      <c r="AO120" s="248" t="s">
        <v>283</v>
      </c>
      <c r="AP120" s="248">
        <f t="shared" si="45"/>
        <v>0</v>
      </c>
      <c r="AQ120" s="248" t="s">
        <v>282</v>
      </c>
      <c r="AR120" s="248">
        <f t="shared" si="46"/>
        <v>10</v>
      </c>
      <c r="AS120" s="248" t="s">
        <v>283</v>
      </c>
      <c r="AT120" s="248">
        <f t="shared" si="47"/>
        <v>0</v>
      </c>
      <c r="AU120" s="248" t="s">
        <v>282</v>
      </c>
      <c r="AV120" s="248">
        <f t="shared" si="48"/>
        <v>10</v>
      </c>
      <c r="AW120" s="248" t="s">
        <v>282</v>
      </c>
      <c r="AX120" s="147">
        <f t="shared" si="38"/>
        <v>30</v>
      </c>
      <c r="AY120" s="182">
        <f t="shared" ref="AY120:AY126" si="51">AL120+AN120+AP120+AR120+AT120+AV120+AX120</f>
        <v>70</v>
      </c>
      <c r="AZ120" s="427"/>
      <c r="BA120" s="427"/>
      <c r="BB120" s="427"/>
      <c r="BC120" s="433"/>
      <c r="BD120" s="427"/>
      <c r="BE120" s="433"/>
      <c r="BF120" s="182">
        <f t="shared" si="40"/>
        <v>1</v>
      </c>
      <c r="BG120" s="873"/>
      <c r="BH120" s="242">
        <f t="shared" si="50"/>
        <v>1</v>
      </c>
      <c r="BI120" s="873"/>
      <c r="BJ120" s="182">
        <f t="shared" si="42"/>
        <v>11</v>
      </c>
      <c r="BK120" s="433"/>
      <c r="BL120" s="165" t="s">
        <v>486</v>
      </c>
      <c r="BM120" s="165" t="s">
        <v>485</v>
      </c>
      <c r="BN120" s="167" t="s">
        <v>484</v>
      </c>
      <c r="BO120" s="169" t="s">
        <v>483</v>
      </c>
      <c r="BP120" s="168" t="s">
        <v>457</v>
      </c>
    </row>
    <row r="121" spans="1:68" ht="15.75" hidden="1" customHeight="1" thickBot="1">
      <c r="A121" s="543"/>
      <c r="B121" s="652"/>
      <c r="C121" s="245"/>
      <c r="D121" s="656"/>
      <c r="E121" s="660"/>
      <c r="F121" s="164"/>
      <c r="G121" s="243"/>
      <c r="H121" s="664"/>
      <c r="I121" s="650"/>
      <c r="J121" s="650"/>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648"/>
      <c r="AG121" s="427"/>
      <c r="AH121" s="427"/>
      <c r="AI121" s="247"/>
      <c r="AJ121" s="88"/>
      <c r="AK121" s="147"/>
      <c r="AL121" s="147">
        <f t="shared" si="43"/>
        <v>0</v>
      </c>
      <c r="AM121" s="147"/>
      <c r="AN121" s="147">
        <f t="shared" si="44"/>
        <v>0</v>
      </c>
      <c r="AO121" s="147"/>
      <c r="AP121" s="147">
        <f t="shared" si="45"/>
        <v>0</v>
      </c>
      <c r="AQ121" s="147"/>
      <c r="AR121" s="147">
        <f t="shared" si="46"/>
        <v>0</v>
      </c>
      <c r="AS121" s="147"/>
      <c r="AT121" s="147">
        <f t="shared" si="47"/>
        <v>0</v>
      </c>
      <c r="AU121" s="147"/>
      <c r="AV121" s="147">
        <f t="shared" si="48"/>
        <v>0</v>
      </c>
      <c r="AW121" s="147"/>
      <c r="AX121" s="147">
        <f t="shared" si="38"/>
        <v>0</v>
      </c>
      <c r="AY121" s="182">
        <f t="shared" si="51"/>
        <v>0</v>
      </c>
      <c r="AZ121" s="427"/>
      <c r="BA121" s="427"/>
      <c r="BB121" s="427"/>
      <c r="BC121" s="433"/>
      <c r="BD121" s="427"/>
      <c r="BE121" s="433"/>
      <c r="BF121" s="182">
        <f t="shared" si="40"/>
        <v>1</v>
      </c>
      <c r="BG121" s="873"/>
      <c r="BH121" s="242">
        <f t="shared" si="50"/>
        <v>1</v>
      </c>
      <c r="BI121" s="873"/>
      <c r="BJ121" s="182">
        <f t="shared" si="42"/>
        <v>11</v>
      </c>
      <c r="BK121" s="433"/>
      <c r="BL121" s="243"/>
      <c r="BM121" s="860"/>
      <c r="BN121" s="885"/>
      <c r="BO121" s="885"/>
      <c r="BP121" s="886"/>
    </row>
    <row r="122" spans="1:68" ht="15.75" hidden="1" customHeight="1" thickBot="1">
      <c r="A122" s="543"/>
      <c r="B122" s="652"/>
      <c r="C122" s="245"/>
      <c r="D122" s="656"/>
      <c r="E122" s="660"/>
      <c r="F122" s="164"/>
      <c r="G122" s="243"/>
      <c r="H122" s="664"/>
      <c r="I122" s="650"/>
      <c r="J122" s="650"/>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648"/>
      <c r="AG122" s="427"/>
      <c r="AH122" s="427"/>
      <c r="AI122" s="247"/>
      <c r="AJ122" s="88"/>
      <c r="AK122" s="147"/>
      <c r="AL122" s="147">
        <f t="shared" si="43"/>
        <v>0</v>
      </c>
      <c r="AM122" s="147"/>
      <c r="AN122" s="147">
        <f t="shared" si="44"/>
        <v>0</v>
      </c>
      <c r="AO122" s="147"/>
      <c r="AP122" s="147">
        <f t="shared" si="45"/>
        <v>0</v>
      </c>
      <c r="AQ122" s="147"/>
      <c r="AR122" s="147">
        <f t="shared" si="46"/>
        <v>0</v>
      </c>
      <c r="AS122" s="147"/>
      <c r="AT122" s="147">
        <f t="shared" si="47"/>
        <v>0</v>
      </c>
      <c r="AU122" s="147"/>
      <c r="AV122" s="147">
        <f t="shared" si="48"/>
        <v>0</v>
      </c>
      <c r="AW122" s="147"/>
      <c r="AX122" s="147">
        <f t="shared" si="38"/>
        <v>0</v>
      </c>
      <c r="AY122" s="182">
        <f t="shared" si="51"/>
        <v>0</v>
      </c>
      <c r="AZ122" s="427"/>
      <c r="BA122" s="427"/>
      <c r="BB122" s="427"/>
      <c r="BC122" s="433"/>
      <c r="BD122" s="427"/>
      <c r="BE122" s="433"/>
      <c r="BF122" s="182">
        <f t="shared" si="40"/>
        <v>1</v>
      </c>
      <c r="BG122" s="873"/>
      <c r="BH122" s="242">
        <f t="shared" si="50"/>
        <v>1</v>
      </c>
      <c r="BI122" s="873"/>
      <c r="BJ122" s="182">
        <f t="shared" si="42"/>
        <v>11</v>
      </c>
      <c r="BK122" s="433"/>
      <c r="BL122" s="243"/>
      <c r="BM122" s="861"/>
      <c r="BN122" s="880"/>
      <c r="BO122" s="880"/>
      <c r="BP122" s="884"/>
    </row>
    <row r="123" spans="1:68" ht="15.75" hidden="1" customHeight="1" thickBot="1">
      <c r="A123" s="543"/>
      <c r="B123" s="653"/>
      <c r="C123" s="245"/>
      <c r="D123" s="657"/>
      <c r="E123" s="661"/>
      <c r="F123" s="246"/>
      <c r="G123" s="243"/>
      <c r="H123" s="665"/>
      <c r="I123" s="668"/>
      <c r="J123" s="668"/>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648"/>
      <c r="AG123" s="427"/>
      <c r="AH123" s="427"/>
      <c r="AI123" s="154"/>
      <c r="AJ123" s="91"/>
      <c r="AK123" s="147"/>
      <c r="AL123" s="147">
        <f t="shared" si="43"/>
        <v>0</v>
      </c>
      <c r="AM123" s="147"/>
      <c r="AN123" s="147">
        <f t="shared" si="44"/>
        <v>0</v>
      </c>
      <c r="AO123" s="147"/>
      <c r="AP123" s="147">
        <f t="shared" si="45"/>
        <v>0</v>
      </c>
      <c r="AQ123" s="147"/>
      <c r="AR123" s="147">
        <f t="shared" si="46"/>
        <v>0</v>
      </c>
      <c r="AS123" s="147"/>
      <c r="AT123" s="147">
        <f t="shared" si="47"/>
        <v>0</v>
      </c>
      <c r="AU123" s="147"/>
      <c r="AV123" s="147">
        <f t="shared" si="48"/>
        <v>0</v>
      </c>
      <c r="AW123" s="147"/>
      <c r="AX123" s="147">
        <f t="shared" si="38"/>
        <v>0</v>
      </c>
      <c r="AY123" s="182">
        <f t="shared" si="51"/>
        <v>0</v>
      </c>
      <c r="AZ123" s="427"/>
      <c r="BA123" s="427"/>
      <c r="BB123" s="427"/>
      <c r="BC123" s="433"/>
      <c r="BD123" s="427"/>
      <c r="BE123" s="433"/>
      <c r="BF123" s="182">
        <f t="shared" si="40"/>
        <v>1</v>
      </c>
      <c r="BG123" s="873"/>
      <c r="BH123" s="242">
        <f t="shared" si="50"/>
        <v>1</v>
      </c>
      <c r="BI123" s="873"/>
      <c r="BJ123" s="182">
        <f t="shared" si="42"/>
        <v>11</v>
      </c>
      <c r="BK123" s="433"/>
      <c r="BL123" s="90"/>
      <c r="BM123" s="196"/>
      <c r="BN123" s="144"/>
      <c r="BO123" s="141"/>
      <c r="BP123" s="197"/>
    </row>
    <row r="124" spans="1:68" ht="15.75" hidden="1" customHeight="1" thickBot="1">
      <c r="A124" s="543"/>
      <c r="B124" s="653"/>
      <c r="C124" s="245"/>
      <c r="D124" s="657"/>
      <c r="E124" s="661"/>
      <c r="F124" s="244"/>
      <c r="G124" s="243"/>
      <c r="H124" s="665"/>
      <c r="I124" s="668"/>
      <c r="J124" s="668"/>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648"/>
      <c r="AG124" s="427"/>
      <c r="AH124" s="427"/>
      <c r="AI124" s="154"/>
      <c r="AJ124" s="91"/>
      <c r="AK124" s="147"/>
      <c r="AL124" s="147">
        <f t="shared" si="43"/>
        <v>0</v>
      </c>
      <c r="AM124" s="147"/>
      <c r="AN124" s="147">
        <f t="shared" si="44"/>
        <v>0</v>
      </c>
      <c r="AO124" s="147"/>
      <c r="AP124" s="147">
        <f t="shared" si="45"/>
        <v>0</v>
      </c>
      <c r="AQ124" s="147"/>
      <c r="AR124" s="147">
        <f t="shared" si="46"/>
        <v>0</v>
      </c>
      <c r="AS124" s="147"/>
      <c r="AT124" s="147">
        <f t="shared" si="47"/>
        <v>0</v>
      </c>
      <c r="AU124" s="147"/>
      <c r="AV124" s="147">
        <f t="shared" si="48"/>
        <v>0</v>
      </c>
      <c r="AW124" s="147"/>
      <c r="AX124" s="147">
        <f t="shared" si="38"/>
        <v>0</v>
      </c>
      <c r="AY124" s="182">
        <f t="shared" si="51"/>
        <v>0</v>
      </c>
      <c r="AZ124" s="427"/>
      <c r="BA124" s="427"/>
      <c r="BB124" s="427"/>
      <c r="BC124" s="433"/>
      <c r="BD124" s="427"/>
      <c r="BE124" s="433"/>
      <c r="BF124" s="182">
        <f t="shared" si="40"/>
        <v>1</v>
      </c>
      <c r="BG124" s="873"/>
      <c r="BH124" s="242">
        <f t="shared" si="50"/>
        <v>1</v>
      </c>
      <c r="BI124" s="873"/>
      <c r="BJ124" s="182">
        <f t="shared" si="42"/>
        <v>11</v>
      </c>
      <c r="BK124" s="433"/>
      <c r="BL124" s="90"/>
      <c r="BM124" s="196"/>
      <c r="BN124" s="144"/>
      <c r="BO124" s="141"/>
      <c r="BP124" s="197"/>
    </row>
    <row r="125" spans="1:68" ht="15.75" hidden="1" customHeight="1" thickBot="1">
      <c r="A125" s="543"/>
      <c r="B125" s="654"/>
      <c r="C125" s="241"/>
      <c r="D125" s="658"/>
      <c r="E125" s="662"/>
      <c r="F125" s="240"/>
      <c r="G125" s="239"/>
      <c r="H125" s="666"/>
      <c r="I125" s="669"/>
      <c r="J125" s="669"/>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649"/>
      <c r="AG125" s="428"/>
      <c r="AH125" s="428"/>
      <c r="AI125" s="158"/>
      <c r="AJ125" s="95"/>
      <c r="AK125" s="143"/>
      <c r="AL125" s="143">
        <f t="shared" si="43"/>
        <v>0</v>
      </c>
      <c r="AM125" s="143"/>
      <c r="AN125" s="143">
        <f t="shared" si="44"/>
        <v>0</v>
      </c>
      <c r="AO125" s="143"/>
      <c r="AP125" s="143">
        <f t="shared" si="45"/>
        <v>0</v>
      </c>
      <c r="AQ125" s="143"/>
      <c r="AR125" s="143">
        <f t="shared" si="46"/>
        <v>0</v>
      </c>
      <c r="AS125" s="143"/>
      <c r="AT125" s="143">
        <f t="shared" si="47"/>
        <v>0</v>
      </c>
      <c r="AU125" s="143"/>
      <c r="AV125" s="143">
        <f t="shared" si="48"/>
        <v>0</v>
      </c>
      <c r="AW125" s="143"/>
      <c r="AX125" s="143">
        <f t="shared" si="38"/>
        <v>0</v>
      </c>
      <c r="AY125" s="149">
        <f t="shared" si="51"/>
        <v>0</v>
      </c>
      <c r="AZ125" s="428"/>
      <c r="BA125" s="428"/>
      <c r="BB125" s="428"/>
      <c r="BC125" s="434"/>
      <c r="BD125" s="428"/>
      <c r="BE125" s="434"/>
      <c r="BF125" s="149">
        <f t="shared" si="40"/>
        <v>1</v>
      </c>
      <c r="BG125" s="874"/>
      <c r="BH125" s="238">
        <f t="shared" si="50"/>
        <v>1</v>
      </c>
      <c r="BI125" s="874"/>
      <c r="BJ125" s="149">
        <f t="shared" si="42"/>
        <v>11</v>
      </c>
      <c r="BK125" s="434"/>
      <c r="BL125" s="94"/>
      <c r="BM125" s="200"/>
      <c r="BN125" s="145"/>
      <c r="BO125" s="148"/>
      <c r="BP125" s="201"/>
    </row>
    <row r="126" spans="1:68" ht="40.5" customHeight="1">
      <c r="A126" s="543"/>
      <c r="B126" s="628">
        <v>8</v>
      </c>
      <c r="C126" s="625" t="s">
        <v>482</v>
      </c>
      <c r="D126" s="632" t="s">
        <v>458</v>
      </c>
      <c r="E126" s="636" t="s">
        <v>459</v>
      </c>
      <c r="F126" s="237" t="s">
        <v>460</v>
      </c>
      <c r="G126" s="236" t="s">
        <v>278</v>
      </c>
      <c r="H126" s="640" t="s">
        <v>461</v>
      </c>
      <c r="I126" s="644" t="s">
        <v>280</v>
      </c>
      <c r="J126" s="644" t="s">
        <v>448</v>
      </c>
      <c r="K126" s="575" t="str">
        <f>MID(J126,1,1)</f>
        <v>4</v>
      </c>
      <c r="L126" s="575" t="s">
        <v>282</v>
      </c>
      <c r="M126" s="575" t="s">
        <v>282</v>
      </c>
      <c r="N126" s="575" t="s">
        <v>282</v>
      </c>
      <c r="O126" s="575" t="s">
        <v>282</v>
      </c>
      <c r="P126" s="575" t="s">
        <v>282</v>
      </c>
      <c r="Q126" s="575" t="s">
        <v>283</v>
      </c>
      <c r="R126" s="575" t="s">
        <v>283</v>
      </c>
      <c r="S126" s="575" t="s">
        <v>283</v>
      </c>
      <c r="T126" s="575" t="s">
        <v>282</v>
      </c>
      <c r="U126" s="575" t="s">
        <v>282</v>
      </c>
      <c r="V126" s="575" t="s">
        <v>282</v>
      </c>
      <c r="W126" s="575" t="s">
        <v>282</v>
      </c>
      <c r="X126" s="575" t="s">
        <v>283</v>
      </c>
      <c r="Y126" s="575" t="s">
        <v>282</v>
      </c>
      <c r="Z126" s="575" t="s">
        <v>282</v>
      </c>
      <c r="AA126" s="575" t="s">
        <v>283</v>
      </c>
      <c r="AB126" s="575" t="s">
        <v>282</v>
      </c>
      <c r="AC126" s="575" t="s">
        <v>282</v>
      </c>
      <c r="AD126" s="575">
        <f>COUNTIF(L126:AC138,"si")</f>
        <v>13</v>
      </c>
      <c r="AE126" s="575">
        <f>VALUE(IF(I126="Corrupción",IF(AD126&lt;=5,5,IF(AND(AD126&gt;5,AD126&lt;=11),10,IF(AD126&gt;11,20,0))),IF(AD126&lt;=4,1,IF(AND(AD126&gt;4,AD126&lt;=8),2,IF(AND(AD126&gt;8,AD126&lt;=12),3,IF(AND(AD126&gt;12,AD126&lt;=15),4,IF(AND(AD126&gt;15,AD126&lt;=18),5)))))))</f>
        <v>20</v>
      </c>
      <c r="AF126" s="596" t="str">
        <f>IF(I126="Corrupción",IF(AE126=5,"Moderado",IF(AE126=10,"Mayor",IF(AE126=20,"Catastrófico",0))),IF(AE126=1,"Insignificante",IF(AE126=2,"Menor",IF(AE126=3,"Moderado",IF(AE126=4,"Mayor",IF(AE126=5,"Catastrófico",0))))))</f>
        <v>Catastrófico</v>
      </c>
      <c r="AG126" s="426">
        <f>IF(I126="Corrupción",K126*AE126,VALUE(CONCATENATE(K126,AE126)))</f>
        <v>80</v>
      </c>
      <c r="AH126" s="426" t="str">
        <f>IF(I126="Corrupción",VLOOKUP(AG126,[1]Hoja2!$D$53:$E$67,2,0),VLOOKUP(AG126,[1]Hoja2!$D$25:$E$49,2,0))</f>
        <v>80-Extrema</v>
      </c>
      <c r="AI126" s="865" t="s">
        <v>462</v>
      </c>
      <c r="AJ126" s="866" t="s">
        <v>285</v>
      </c>
      <c r="AK126" s="575" t="s">
        <v>282</v>
      </c>
      <c r="AL126" s="235">
        <f t="shared" si="43"/>
        <v>15</v>
      </c>
      <c r="AM126" s="575" t="s">
        <v>282</v>
      </c>
      <c r="AN126" s="235">
        <f t="shared" si="44"/>
        <v>5</v>
      </c>
      <c r="AO126" s="575" t="s">
        <v>283</v>
      </c>
      <c r="AP126" s="235">
        <f t="shared" si="45"/>
        <v>0</v>
      </c>
      <c r="AQ126" s="575" t="s">
        <v>282</v>
      </c>
      <c r="AR126" s="235">
        <f t="shared" si="46"/>
        <v>10</v>
      </c>
      <c r="AS126" s="575" t="s">
        <v>282</v>
      </c>
      <c r="AT126" s="235">
        <f t="shared" si="47"/>
        <v>15</v>
      </c>
      <c r="AU126" s="575" t="s">
        <v>282</v>
      </c>
      <c r="AV126" s="235">
        <f t="shared" si="48"/>
        <v>10</v>
      </c>
      <c r="AW126" s="575" t="s">
        <v>282</v>
      </c>
      <c r="AX126" s="146">
        <f t="shared" si="38"/>
        <v>30</v>
      </c>
      <c r="AY126" s="426">
        <f t="shared" si="51"/>
        <v>85</v>
      </c>
      <c r="AZ126" s="426">
        <f>IFERROR(AVERAGEIF(AJ126:AJ138,"Detectivo",AY126:AY138),0)</f>
        <v>0</v>
      </c>
      <c r="BA126" s="426">
        <f>IFERROR(AVERAGEIF(AJ126:AJ138,"Preventivo",AY126:AY138),0)</f>
        <v>88.75</v>
      </c>
      <c r="BB126" s="426">
        <f>MAX(AZ126,BA126)</f>
        <v>88.75</v>
      </c>
      <c r="BC126" s="431">
        <f>IF(BB126&lt;=50,0,IF(AND(BB126&gt;50,BB126&lt;=75),1,IF(AND(BB126&gt;=76,BB126&lt;=100),2,2)))</f>
        <v>2</v>
      </c>
      <c r="BD126" s="426">
        <f>IFERROR(AVERAGEIF(AJ126:AJ138,"correctivo",AY126:AY138),0)</f>
        <v>0</v>
      </c>
      <c r="BE126" s="431">
        <f>IF(BD126&lt;=50,0,IF(AND(BD126&gt;50,BD126&lt;=75),1,IF(AND(BD126&gt;=76,BD126&lt;=100),2,2)))</f>
        <v>0</v>
      </c>
      <c r="BF126" s="150">
        <f t="shared" si="40"/>
        <v>2</v>
      </c>
      <c r="BG126" s="869" t="str">
        <f>IF(BF126=1,[1]Hoja2!$H$3,IF(BF126=2,[1]Hoja2!$H$4,IF(BF126=3,[1]Hoja2!$H$5,IF(BF126=4,[1]Hoja2!$H$6,IF(BF126=5,[1]Hoja2!$H$7,0)))))</f>
        <v>2-Improbable</v>
      </c>
      <c r="BH126" s="234">
        <f>IF(I126="Corrupción",IF(AND(AE126=20,BE126=0),20,IF(AND(AE126=20,BE126=1),10,IF(AND(AE126=20,BE126=2),5,IF(AND(AE126=10,BE126=0),10,IF(AND(AE126=10,BE126=1),5,IF(AND(AE126=10,BE126=2),5,IF(AND(AE126=5,BE126=0),5,IF(AND(AE126=5,BE126=1),5,IF(AND(AE126=5,BE126=2),5))))))))),IF(AE126-BE126&lt;1,1,AE126-BE126))</f>
        <v>20</v>
      </c>
      <c r="BI126" s="869" t="str">
        <f>IF(I126="Corrupción",IF(BH126=5,[1]Hoja2!$C$53,IF(BH126=10,[1]Hoja2!$C$54,IF(BH126=20,[1]Hoja2!$C$55,))),IF(BH126=1,[1]Hoja2!$N$3,IF(BH126=2,[1]Hoja2!$N$4,IF(BH126=3,[1]Hoja2!$N$5,IF(BH126=4,[1]Hoja2!$N$6,IF(BH126=5,[1]Hoja2!$N$7,0))))))</f>
        <v>20-Catastrófico</v>
      </c>
      <c r="BJ126" s="150">
        <f t="shared" si="42"/>
        <v>40</v>
      </c>
      <c r="BK126" s="431" t="str">
        <f>IF(I126="Corrupción",VLOOKUP(BJ126,[1]Hoja2!$D$53:$E$67,2,0),VLOOKUP(BJ126,[1]Hoja2!$D$25:$E$49,2,0))</f>
        <v>40-Alta</v>
      </c>
      <c r="BL126" s="865" t="s">
        <v>481</v>
      </c>
      <c r="BM126" s="865" t="s">
        <v>480</v>
      </c>
      <c r="BN126" s="875" t="s">
        <v>479</v>
      </c>
      <c r="BO126" s="876" t="s">
        <v>478</v>
      </c>
      <c r="BP126" s="877" t="s">
        <v>473</v>
      </c>
    </row>
    <row r="127" spans="1:68" ht="25.5">
      <c r="A127" s="543"/>
      <c r="B127" s="629"/>
      <c r="C127" s="626"/>
      <c r="D127" s="633"/>
      <c r="E127" s="637"/>
      <c r="F127" s="228" t="s">
        <v>435</v>
      </c>
      <c r="G127" s="224" t="s">
        <v>278</v>
      </c>
      <c r="H127" s="641"/>
      <c r="I127" s="577"/>
      <c r="J127" s="577"/>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97"/>
      <c r="AG127" s="427"/>
      <c r="AH127" s="427"/>
      <c r="AI127" s="556"/>
      <c r="AJ127" s="867"/>
      <c r="AK127" s="576"/>
      <c r="AL127" s="229">
        <f t="shared" si="43"/>
        <v>0</v>
      </c>
      <c r="AM127" s="576"/>
      <c r="AN127" s="229">
        <f t="shared" si="44"/>
        <v>0</v>
      </c>
      <c r="AO127" s="576"/>
      <c r="AP127" s="229">
        <f t="shared" si="45"/>
        <v>0</v>
      </c>
      <c r="AQ127" s="576"/>
      <c r="AR127" s="229">
        <f t="shared" si="46"/>
        <v>0</v>
      </c>
      <c r="AS127" s="576"/>
      <c r="AT127" s="229">
        <f t="shared" si="47"/>
        <v>0</v>
      </c>
      <c r="AU127" s="576"/>
      <c r="AV127" s="229">
        <f t="shared" si="48"/>
        <v>0</v>
      </c>
      <c r="AW127" s="576"/>
      <c r="AX127" s="147">
        <f t="shared" si="38"/>
        <v>0</v>
      </c>
      <c r="AY127" s="427"/>
      <c r="AZ127" s="427"/>
      <c r="BA127" s="427"/>
      <c r="BB127" s="427"/>
      <c r="BC127" s="433"/>
      <c r="BD127" s="427"/>
      <c r="BE127" s="433"/>
      <c r="BF127" s="182">
        <f t="shared" si="40"/>
        <v>1</v>
      </c>
      <c r="BG127" s="870"/>
      <c r="BH127" s="223">
        <f t="shared" ref="BH127:BH138" si="52">IF(AE127-BE127&lt;1,1,AE127-BE127)</f>
        <v>1</v>
      </c>
      <c r="BI127" s="870"/>
      <c r="BJ127" s="182">
        <f t="shared" si="42"/>
        <v>11</v>
      </c>
      <c r="BK127" s="433"/>
      <c r="BL127" s="556"/>
      <c r="BM127" s="556"/>
      <c r="BN127" s="559"/>
      <c r="BO127" s="562"/>
      <c r="BP127" s="564"/>
    </row>
    <row r="128" spans="1:68" ht="81.75" customHeight="1">
      <c r="A128" s="543"/>
      <c r="B128" s="629"/>
      <c r="C128" s="626"/>
      <c r="D128" s="633"/>
      <c r="E128" s="637"/>
      <c r="F128" s="228" t="s">
        <v>463</v>
      </c>
      <c r="G128" s="224" t="s">
        <v>278</v>
      </c>
      <c r="H128" s="641"/>
      <c r="I128" s="577"/>
      <c r="J128" s="577"/>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97"/>
      <c r="AG128" s="427"/>
      <c r="AH128" s="427"/>
      <c r="AI128" s="557"/>
      <c r="AJ128" s="868"/>
      <c r="AK128" s="577"/>
      <c r="AL128" s="229">
        <f t="shared" si="43"/>
        <v>0</v>
      </c>
      <c r="AM128" s="577"/>
      <c r="AN128" s="229">
        <f t="shared" si="44"/>
        <v>0</v>
      </c>
      <c r="AO128" s="577"/>
      <c r="AP128" s="229">
        <f t="shared" si="45"/>
        <v>0</v>
      </c>
      <c r="AQ128" s="577"/>
      <c r="AR128" s="229">
        <f t="shared" si="46"/>
        <v>0</v>
      </c>
      <c r="AS128" s="577"/>
      <c r="AT128" s="229">
        <f t="shared" si="47"/>
        <v>0</v>
      </c>
      <c r="AU128" s="577"/>
      <c r="AV128" s="229">
        <f t="shared" si="48"/>
        <v>0</v>
      </c>
      <c r="AW128" s="577"/>
      <c r="AX128" s="147">
        <f t="shared" ref="AX128:AX159" si="53">IF(AW128="si",30,0)</f>
        <v>0</v>
      </c>
      <c r="AY128" s="432"/>
      <c r="AZ128" s="427"/>
      <c r="BA128" s="427"/>
      <c r="BB128" s="427"/>
      <c r="BC128" s="433"/>
      <c r="BD128" s="427"/>
      <c r="BE128" s="433"/>
      <c r="BF128" s="182">
        <f t="shared" ref="BF128:BF164" si="54">IF(K128-BC128&lt;1,1,K128-BC128)</f>
        <v>1</v>
      </c>
      <c r="BG128" s="870"/>
      <c r="BH128" s="223">
        <f t="shared" si="52"/>
        <v>1</v>
      </c>
      <c r="BI128" s="870"/>
      <c r="BJ128" s="182">
        <f t="shared" ref="BJ128:BJ164" si="55">VALUE(IF(I128="Corrupción",BF128*BH128,(CONCATENATE(BF128,BH128))))</f>
        <v>11</v>
      </c>
      <c r="BK128" s="433"/>
      <c r="BL128" s="557"/>
      <c r="BM128" s="557"/>
      <c r="BN128" s="560"/>
      <c r="BO128" s="563"/>
      <c r="BP128" s="565"/>
    </row>
    <row r="129" spans="1:68" ht="52.5" customHeight="1">
      <c r="A129" s="543"/>
      <c r="B129" s="629"/>
      <c r="C129" s="626"/>
      <c r="D129" s="633"/>
      <c r="E129" s="637"/>
      <c r="F129" s="228" t="s">
        <v>464</v>
      </c>
      <c r="G129" s="224" t="s">
        <v>278</v>
      </c>
      <c r="H129" s="641"/>
      <c r="I129" s="577"/>
      <c r="J129" s="577"/>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97"/>
      <c r="AG129" s="427"/>
      <c r="AH129" s="427"/>
      <c r="AI129" s="233" t="s">
        <v>465</v>
      </c>
      <c r="AJ129" s="230" t="s">
        <v>285</v>
      </c>
      <c r="AK129" s="229" t="s">
        <v>282</v>
      </c>
      <c r="AL129" s="229">
        <f t="shared" ref="AL129:AL160" si="56">IF(AK129="si",15,0)</f>
        <v>15</v>
      </c>
      <c r="AM129" s="229" t="s">
        <v>282</v>
      </c>
      <c r="AN129" s="229">
        <f t="shared" ref="AN129:AN160" si="57">IF(AM129="si",5,0)</f>
        <v>5</v>
      </c>
      <c r="AO129" s="229" t="s">
        <v>282</v>
      </c>
      <c r="AP129" s="229">
        <f t="shared" ref="AP129:AP160" si="58">IF(AO129="si",15,0)</f>
        <v>15</v>
      </c>
      <c r="AQ129" s="229" t="s">
        <v>282</v>
      </c>
      <c r="AR129" s="229">
        <f t="shared" ref="AR129:AR160" si="59">IF(AQ129="si",10,0)</f>
        <v>10</v>
      </c>
      <c r="AS129" s="229" t="s">
        <v>282</v>
      </c>
      <c r="AT129" s="229">
        <f t="shared" ref="AT129:AT160" si="60">IF(AS129="si",15,0)</f>
        <v>15</v>
      </c>
      <c r="AU129" s="229" t="s">
        <v>282</v>
      </c>
      <c r="AV129" s="229">
        <f t="shared" ref="AV129:AV160" si="61">IF(AU129="si",10,0)</f>
        <v>10</v>
      </c>
      <c r="AW129" s="229" t="s">
        <v>282</v>
      </c>
      <c r="AX129" s="147">
        <f t="shared" si="53"/>
        <v>30</v>
      </c>
      <c r="AY129" s="182">
        <f t="shared" ref="AY129:AY164" si="62">AL129+AN129+AP129+AR129+AT129+AV129+AX129</f>
        <v>100</v>
      </c>
      <c r="AZ129" s="427"/>
      <c r="BA129" s="427"/>
      <c r="BB129" s="427"/>
      <c r="BC129" s="433"/>
      <c r="BD129" s="427"/>
      <c r="BE129" s="433"/>
      <c r="BF129" s="182">
        <f t="shared" si="54"/>
        <v>1</v>
      </c>
      <c r="BG129" s="870"/>
      <c r="BH129" s="223">
        <f t="shared" si="52"/>
        <v>1</v>
      </c>
      <c r="BI129" s="870"/>
      <c r="BJ129" s="182">
        <f t="shared" si="55"/>
        <v>11</v>
      </c>
      <c r="BK129" s="433"/>
      <c r="BL129" s="583" t="s">
        <v>477</v>
      </c>
      <c r="BM129" s="556" t="s">
        <v>476</v>
      </c>
      <c r="BN129" s="558" t="s">
        <v>475</v>
      </c>
      <c r="BO129" s="561" t="s">
        <v>474</v>
      </c>
      <c r="BP129" s="564" t="s">
        <v>473</v>
      </c>
    </row>
    <row r="130" spans="1:68" ht="38.25">
      <c r="A130" s="543"/>
      <c r="B130" s="629"/>
      <c r="C130" s="626"/>
      <c r="D130" s="633"/>
      <c r="E130" s="637"/>
      <c r="F130" s="228" t="s">
        <v>287</v>
      </c>
      <c r="G130" s="224" t="s">
        <v>278</v>
      </c>
      <c r="H130" s="641"/>
      <c r="I130" s="577"/>
      <c r="J130" s="577"/>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97"/>
      <c r="AG130" s="427"/>
      <c r="AH130" s="427"/>
      <c r="AI130" s="231" t="s">
        <v>291</v>
      </c>
      <c r="AJ130" s="230" t="s">
        <v>285</v>
      </c>
      <c r="AK130" s="229" t="s">
        <v>282</v>
      </c>
      <c r="AL130" s="229">
        <f t="shared" si="56"/>
        <v>15</v>
      </c>
      <c r="AM130" s="229" t="s">
        <v>282</v>
      </c>
      <c r="AN130" s="229">
        <f t="shared" si="57"/>
        <v>5</v>
      </c>
      <c r="AO130" s="229" t="s">
        <v>283</v>
      </c>
      <c r="AP130" s="229">
        <f t="shared" si="58"/>
        <v>0</v>
      </c>
      <c r="AQ130" s="229" t="s">
        <v>282</v>
      </c>
      <c r="AR130" s="229">
        <f t="shared" si="59"/>
        <v>10</v>
      </c>
      <c r="AS130" s="229" t="s">
        <v>282</v>
      </c>
      <c r="AT130" s="229">
        <f t="shared" si="60"/>
        <v>15</v>
      </c>
      <c r="AU130" s="229" t="s">
        <v>282</v>
      </c>
      <c r="AV130" s="229">
        <f t="shared" si="61"/>
        <v>10</v>
      </c>
      <c r="AW130" s="229" t="s">
        <v>282</v>
      </c>
      <c r="AX130" s="147">
        <f t="shared" si="53"/>
        <v>30</v>
      </c>
      <c r="AY130" s="182">
        <f t="shared" si="62"/>
        <v>85</v>
      </c>
      <c r="AZ130" s="427"/>
      <c r="BA130" s="427"/>
      <c r="BB130" s="427"/>
      <c r="BC130" s="433"/>
      <c r="BD130" s="427"/>
      <c r="BE130" s="433"/>
      <c r="BF130" s="182">
        <f t="shared" si="54"/>
        <v>1</v>
      </c>
      <c r="BG130" s="870"/>
      <c r="BH130" s="223">
        <f t="shared" si="52"/>
        <v>1</v>
      </c>
      <c r="BI130" s="870"/>
      <c r="BJ130" s="182">
        <f t="shared" si="55"/>
        <v>11</v>
      </c>
      <c r="BK130" s="433"/>
      <c r="BL130" s="584"/>
      <c r="BM130" s="556"/>
      <c r="BN130" s="559"/>
      <c r="BO130" s="562"/>
      <c r="BP130" s="564"/>
    </row>
    <row r="131" spans="1:68" ht="39" customHeight="1" thickBot="1">
      <c r="A131" s="543"/>
      <c r="B131" s="629"/>
      <c r="C131" s="627"/>
      <c r="D131" s="633"/>
      <c r="E131" s="637"/>
      <c r="F131" s="232" t="s">
        <v>290</v>
      </c>
      <c r="G131" s="224" t="s">
        <v>278</v>
      </c>
      <c r="H131" s="641"/>
      <c r="I131" s="577"/>
      <c r="J131" s="577"/>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97"/>
      <c r="AG131" s="427"/>
      <c r="AH131" s="427"/>
      <c r="AI131" s="231" t="s">
        <v>289</v>
      </c>
      <c r="AJ131" s="230" t="s">
        <v>285</v>
      </c>
      <c r="AK131" s="229" t="s">
        <v>282</v>
      </c>
      <c r="AL131" s="229">
        <f t="shared" si="56"/>
        <v>15</v>
      </c>
      <c r="AM131" s="229" t="s">
        <v>282</v>
      </c>
      <c r="AN131" s="229">
        <f t="shared" si="57"/>
        <v>5</v>
      </c>
      <c r="AO131" s="229" t="s">
        <v>283</v>
      </c>
      <c r="AP131" s="229">
        <f t="shared" si="58"/>
        <v>0</v>
      </c>
      <c r="AQ131" s="229" t="s">
        <v>282</v>
      </c>
      <c r="AR131" s="229">
        <f t="shared" si="59"/>
        <v>10</v>
      </c>
      <c r="AS131" s="229" t="s">
        <v>282</v>
      </c>
      <c r="AT131" s="229">
        <f t="shared" si="60"/>
        <v>15</v>
      </c>
      <c r="AU131" s="229" t="s">
        <v>282</v>
      </c>
      <c r="AV131" s="229">
        <f t="shared" si="61"/>
        <v>10</v>
      </c>
      <c r="AW131" s="229" t="s">
        <v>282</v>
      </c>
      <c r="AX131" s="147">
        <f t="shared" si="53"/>
        <v>30</v>
      </c>
      <c r="AY131" s="182">
        <f t="shared" si="62"/>
        <v>85</v>
      </c>
      <c r="AZ131" s="427"/>
      <c r="BA131" s="427"/>
      <c r="BB131" s="427"/>
      <c r="BC131" s="433"/>
      <c r="BD131" s="427"/>
      <c r="BE131" s="433"/>
      <c r="BF131" s="182">
        <f t="shared" si="54"/>
        <v>1</v>
      </c>
      <c r="BG131" s="870"/>
      <c r="BH131" s="223">
        <f t="shared" si="52"/>
        <v>1</v>
      </c>
      <c r="BI131" s="870"/>
      <c r="BJ131" s="182">
        <f t="shared" si="55"/>
        <v>11</v>
      </c>
      <c r="BK131" s="433"/>
      <c r="BL131" s="585"/>
      <c r="BM131" s="557"/>
      <c r="BN131" s="560"/>
      <c r="BO131" s="563"/>
      <c r="BP131" s="565"/>
    </row>
    <row r="132" spans="1:68" ht="15.75" hidden="1" thickBot="1">
      <c r="B132" s="629"/>
      <c r="C132" s="226"/>
      <c r="D132" s="633"/>
      <c r="E132" s="637"/>
      <c r="F132" s="228"/>
      <c r="G132" s="224"/>
      <c r="H132" s="641"/>
      <c r="I132" s="577"/>
      <c r="J132" s="577"/>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97"/>
      <c r="AG132" s="427"/>
      <c r="AH132" s="427"/>
      <c r="AI132" s="181"/>
      <c r="AJ132" s="88"/>
      <c r="AK132" s="147"/>
      <c r="AL132" s="147">
        <f t="shared" si="56"/>
        <v>0</v>
      </c>
      <c r="AM132" s="147"/>
      <c r="AN132" s="147">
        <f t="shared" si="57"/>
        <v>0</v>
      </c>
      <c r="AO132" s="147"/>
      <c r="AP132" s="147">
        <f t="shared" si="58"/>
        <v>0</v>
      </c>
      <c r="AQ132" s="147"/>
      <c r="AR132" s="147">
        <f t="shared" si="59"/>
        <v>0</v>
      </c>
      <c r="AS132" s="147"/>
      <c r="AT132" s="147">
        <f t="shared" si="60"/>
        <v>0</v>
      </c>
      <c r="AU132" s="147"/>
      <c r="AV132" s="147">
        <f t="shared" si="61"/>
        <v>0</v>
      </c>
      <c r="AW132" s="147"/>
      <c r="AX132" s="147">
        <f t="shared" si="53"/>
        <v>0</v>
      </c>
      <c r="AY132" s="182">
        <f t="shared" si="62"/>
        <v>0</v>
      </c>
      <c r="AZ132" s="427"/>
      <c r="BA132" s="427"/>
      <c r="BB132" s="427"/>
      <c r="BC132" s="433"/>
      <c r="BD132" s="427"/>
      <c r="BE132" s="433"/>
      <c r="BF132" s="182">
        <f t="shared" si="54"/>
        <v>1</v>
      </c>
      <c r="BG132" s="870"/>
      <c r="BH132" s="223">
        <f t="shared" si="52"/>
        <v>1</v>
      </c>
      <c r="BI132" s="870"/>
      <c r="BJ132" s="182">
        <f t="shared" si="55"/>
        <v>11</v>
      </c>
      <c r="BK132" s="433"/>
      <c r="BL132" s="99"/>
      <c r="BM132" s="100"/>
      <c r="BN132" s="141"/>
      <c r="BO132" s="141"/>
      <c r="BP132" s="101"/>
    </row>
    <row r="133" spans="1:68" ht="15.75" hidden="1" thickBot="1">
      <c r="B133" s="629"/>
      <c r="C133" s="226"/>
      <c r="D133" s="633"/>
      <c r="E133" s="637"/>
      <c r="F133" s="228"/>
      <c r="G133" s="224"/>
      <c r="H133" s="641"/>
      <c r="I133" s="577"/>
      <c r="J133" s="577"/>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97"/>
      <c r="AG133" s="427"/>
      <c r="AH133" s="427"/>
      <c r="AI133" s="181"/>
      <c r="AJ133" s="88"/>
      <c r="AK133" s="147"/>
      <c r="AL133" s="147">
        <f t="shared" si="56"/>
        <v>0</v>
      </c>
      <c r="AM133" s="147"/>
      <c r="AN133" s="147">
        <f t="shared" si="57"/>
        <v>0</v>
      </c>
      <c r="AO133" s="147"/>
      <c r="AP133" s="147">
        <f t="shared" si="58"/>
        <v>0</v>
      </c>
      <c r="AQ133" s="147"/>
      <c r="AR133" s="147">
        <f t="shared" si="59"/>
        <v>0</v>
      </c>
      <c r="AS133" s="147"/>
      <c r="AT133" s="147">
        <f t="shared" si="60"/>
        <v>0</v>
      </c>
      <c r="AU133" s="147"/>
      <c r="AV133" s="147">
        <f t="shared" si="61"/>
        <v>0</v>
      </c>
      <c r="AW133" s="147"/>
      <c r="AX133" s="147">
        <f t="shared" si="53"/>
        <v>0</v>
      </c>
      <c r="AY133" s="182">
        <f t="shared" si="62"/>
        <v>0</v>
      </c>
      <c r="AZ133" s="427"/>
      <c r="BA133" s="427"/>
      <c r="BB133" s="427"/>
      <c r="BC133" s="433"/>
      <c r="BD133" s="427"/>
      <c r="BE133" s="433"/>
      <c r="BF133" s="182">
        <f t="shared" si="54"/>
        <v>1</v>
      </c>
      <c r="BG133" s="870"/>
      <c r="BH133" s="223">
        <f t="shared" si="52"/>
        <v>1</v>
      </c>
      <c r="BI133" s="870"/>
      <c r="BJ133" s="182">
        <f t="shared" si="55"/>
        <v>11</v>
      </c>
      <c r="BK133" s="433"/>
      <c r="BL133" s="99"/>
      <c r="BM133" s="100"/>
      <c r="BN133" s="141"/>
      <c r="BO133" s="141"/>
      <c r="BP133" s="101"/>
    </row>
    <row r="134" spans="1:68" ht="15.75" hidden="1" thickBot="1">
      <c r="B134" s="629"/>
      <c r="C134" s="226"/>
      <c r="D134" s="633"/>
      <c r="E134" s="637"/>
      <c r="F134" s="228"/>
      <c r="G134" s="224"/>
      <c r="H134" s="641"/>
      <c r="I134" s="577"/>
      <c r="J134" s="577"/>
      <c r="K134" s="576"/>
      <c r="L134" s="576"/>
      <c r="M134" s="576"/>
      <c r="N134" s="576"/>
      <c r="O134" s="576"/>
      <c r="P134" s="576"/>
      <c r="Q134" s="576"/>
      <c r="R134" s="576"/>
      <c r="S134" s="576"/>
      <c r="T134" s="576"/>
      <c r="U134" s="576"/>
      <c r="V134" s="576"/>
      <c r="W134" s="576"/>
      <c r="X134" s="576"/>
      <c r="Y134" s="576"/>
      <c r="Z134" s="576"/>
      <c r="AA134" s="576"/>
      <c r="AB134" s="576"/>
      <c r="AC134" s="576"/>
      <c r="AD134" s="576"/>
      <c r="AE134" s="576"/>
      <c r="AF134" s="597"/>
      <c r="AG134" s="427"/>
      <c r="AH134" s="427"/>
      <c r="AI134" s="181"/>
      <c r="AJ134" s="88"/>
      <c r="AK134" s="147"/>
      <c r="AL134" s="147">
        <f t="shared" si="56"/>
        <v>0</v>
      </c>
      <c r="AM134" s="147"/>
      <c r="AN134" s="147">
        <f t="shared" si="57"/>
        <v>0</v>
      </c>
      <c r="AO134" s="147"/>
      <c r="AP134" s="147">
        <f t="shared" si="58"/>
        <v>0</v>
      </c>
      <c r="AQ134" s="147"/>
      <c r="AR134" s="147">
        <f t="shared" si="59"/>
        <v>0</v>
      </c>
      <c r="AS134" s="147"/>
      <c r="AT134" s="147">
        <f t="shared" si="60"/>
        <v>0</v>
      </c>
      <c r="AU134" s="147"/>
      <c r="AV134" s="147">
        <f t="shared" si="61"/>
        <v>0</v>
      </c>
      <c r="AW134" s="147"/>
      <c r="AX134" s="147">
        <f t="shared" si="53"/>
        <v>0</v>
      </c>
      <c r="AY134" s="182">
        <f t="shared" si="62"/>
        <v>0</v>
      </c>
      <c r="AZ134" s="427"/>
      <c r="BA134" s="427"/>
      <c r="BB134" s="427"/>
      <c r="BC134" s="433"/>
      <c r="BD134" s="427"/>
      <c r="BE134" s="433"/>
      <c r="BF134" s="182">
        <f t="shared" si="54"/>
        <v>1</v>
      </c>
      <c r="BG134" s="870"/>
      <c r="BH134" s="223">
        <f t="shared" si="52"/>
        <v>1</v>
      </c>
      <c r="BI134" s="870"/>
      <c r="BJ134" s="182">
        <f t="shared" si="55"/>
        <v>11</v>
      </c>
      <c r="BK134" s="433"/>
      <c r="BL134" s="99"/>
      <c r="BM134" s="100"/>
      <c r="BN134" s="141"/>
      <c r="BO134" s="141"/>
      <c r="BP134" s="101"/>
    </row>
    <row r="135" spans="1:68" ht="15.75" hidden="1" thickBot="1">
      <c r="B135" s="629"/>
      <c r="C135" s="226"/>
      <c r="D135" s="633"/>
      <c r="E135" s="637"/>
      <c r="F135" s="228"/>
      <c r="G135" s="224"/>
      <c r="H135" s="641"/>
      <c r="I135" s="577"/>
      <c r="J135" s="577"/>
      <c r="K135" s="576"/>
      <c r="L135" s="576"/>
      <c r="M135" s="576"/>
      <c r="N135" s="576"/>
      <c r="O135" s="576"/>
      <c r="P135" s="576"/>
      <c r="Q135" s="576"/>
      <c r="R135" s="576"/>
      <c r="S135" s="576"/>
      <c r="T135" s="576"/>
      <c r="U135" s="576"/>
      <c r="V135" s="576"/>
      <c r="W135" s="576"/>
      <c r="X135" s="576"/>
      <c r="Y135" s="576"/>
      <c r="Z135" s="576"/>
      <c r="AA135" s="576"/>
      <c r="AB135" s="576"/>
      <c r="AC135" s="576"/>
      <c r="AD135" s="576"/>
      <c r="AE135" s="576"/>
      <c r="AF135" s="597"/>
      <c r="AG135" s="427"/>
      <c r="AH135" s="427"/>
      <c r="AI135" s="181"/>
      <c r="AJ135" s="88"/>
      <c r="AK135" s="147"/>
      <c r="AL135" s="147">
        <f t="shared" si="56"/>
        <v>0</v>
      </c>
      <c r="AM135" s="147"/>
      <c r="AN135" s="147">
        <f t="shared" si="57"/>
        <v>0</v>
      </c>
      <c r="AO135" s="147"/>
      <c r="AP135" s="147">
        <f t="shared" si="58"/>
        <v>0</v>
      </c>
      <c r="AQ135" s="147"/>
      <c r="AR135" s="147">
        <f t="shared" si="59"/>
        <v>0</v>
      </c>
      <c r="AS135" s="147"/>
      <c r="AT135" s="147">
        <f t="shared" si="60"/>
        <v>0</v>
      </c>
      <c r="AU135" s="147"/>
      <c r="AV135" s="147">
        <f t="shared" si="61"/>
        <v>0</v>
      </c>
      <c r="AW135" s="147"/>
      <c r="AX135" s="147">
        <f t="shared" si="53"/>
        <v>0</v>
      </c>
      <c r="AY135" s="182">
        <f t="shared" si="62"/>
        <v>0</v>
      </c>
      <c r="AZ135" s="427"/>
      <c r="BA135" s="427"/>
      <c r="BB135" s="427"/>
      <c r="BC135" s="433"/>
      <c r="BD135" s="427"/>
      <c r="BE135" s="433"/>
      <c r="BF135" s="182">
        <f t="shared" si="54"/>
        <v>1</v>
      </c>
      <c r="BG135" s="870"/>
      <c r="BH135" s="223">
        <f t="shared" si="52"/>
        <v>1</v>
      </c>
      <c r="BI135" s="870"/>
      <c r="BJ135" s="182">
        <f t="shared" si="55"/>
        <v>11</v>
      </c>
      <c r="BK135" s="433"/>
      <c r="BL135" s="99"/>
      <c r="BM135" s="100"/>
      <c r="BN135" s="141"/>
      <c r="BO135" s="141"/>
      <c r="BP135" s="101"/>
    </row>
    <row r="136" spans="1:68" ht="15.75" hidden="1" thickBot="1">
      <c r="B136" s="630"/>
      <c r="C136" s="226"/>
      <c r="D136" s="634"/>
      <c r="E136" s="638"/>
      <c r="F136" s="227"/>
      <c r="G136" s="224"/>
      <c r="H136" s="642"/>
      <c r="I136" s="645"/>
      <c r="J136" s="645"/>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97"/>
      <c r="AG136" s="427"/>
      <c r="AH136" s="427"/>
      <c r="AI136" s="90"/>
      <c r="AJ136" s="91"/>
      <c r="AK136" s="147"/>
      <c r="AL136" s="147">
        <f t="shared" si="56"/>
        <v>0</v>
      </c>
      <c r="AM136" s="147"/>
      <c r="AN136" s="147">
        <f t="shared" si="57"/>
        <v>0</v>
      </c>
      <c r="AO136" s="147"/>
      <c r="AP136" s="147">
        <f t="shared" si="58"/>
        <v>0</v>
      </c>
      <c r="AQ136" s="147"/>
      <c r="AR136" s="147">
        <f t="shared" si="59"/>
        <v>0</v>
      </c>
      <c r="AS136" s="147"/>
      <c r="AT136" s="147">
        <f t="shared" si="60"/>
        <v>0</v>
      </c>
      <c r="AU136" s="147"/>
      <c r="AV136" s="147">
        <f t="shared" si="61"/>
        <v>0</v>
      </c>
      <c r="AW136" s="147"/>
      <c r="AX136" s="147">
        <f t="shared" si="53"/>
        <v>0</v>
      </c>
      <c r="AY136" s="182">
        <f t="shared" si="62"/>
        <v>0</v>
      </c>
      <c r="AZ136" s="427"/>
      <c r="BA136" s="427"/>
      <c r="BB136" s="427"/>
      <c r="BC136" s="433"/>
      <c r="BD136" s="427"/>
      <c r="BE136" s="433"/>
      <c r="BF136" s="182">
        <f t="shared" si="54"/>
        <v>1</v>
      </c>
      <c r="BG136" s="870"/>
      <c r="BH136" s="223">
        <f t="shared" si="52"/>
        <v>1</v>
      </c>
      <c r="BI136" s="870"/>
      <c r="BJ136" s="182">
        <f t="shared" si="55"/>
        <v>11</v>
      </c>
      <c r="BK136" s="433"/>
      <c r="BL136" s="102"/>
      <c r="BM136" s="103"/>
      <c r="BN136" s="141"/>
      <c r="BO136" s="141"/>
      <c r="BP136" s="101"/>
    </row>
    <row r="137" spans="1:68" ht="15.75" hidden="1" thickBot="1">
      <c r="B137" s="630"/>
      <c r="C137" s="226"/>
      <c r="D137" s="634"/>
      <c r="E137" s="638"/>
      <c r="F137" s="225"/>
      <c r="G137" s="224"/>
      <c r="H137" s="642"/>
      <c r="I137" s="645"/>
      <c r="J137" s="645"/>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97"/>
      <c r="AG137" s="427"/>
      <c r="AH137" s="427"/>
      <c r="AI137" s="90"/>
      <c r="AJ137" s="91"/>
      <c r="AK137" s="147"/>
      <c r="AL137" s="147">
        <f t="shared" si="56"/>
        <v>0</v>
      </c>
      <c r="AM137" s="147"/>
      <c r="AN137" s="147">
        <f t="shared" si="57"/>
        <v>0</v>
      </c>
      <c r="AO137" s="147"/>
      <c r="AP137" s="147">
        <f t="shared" si="58"/>
        <v>0</v>
      </c>
      <c r="AQ137" s="147"/>
      <c r="AR137" s="147">
        <f t="shared" si="59"/>
        <v>0</v>
      </c>
      <c r="AS137" s="147"/>
      <c r="AT137" s="147">
        <f t="shared" si="60"/>
        <v>0</v>
      </c>
      <c r="AU137" s="147"/>
      <c r="AV137" s="147">
        <f t="shared" si="61"/>
        <v>0</v>
      </c>
      <c r="AW137" s="147"/>
      <c r="AX137" s="147">
        <f t="shared" si="53"/>
        <v>0</v>
      </c>
      <c r="AY137" s="182">
        <f t="shared" si="62"/>
        <v>0</v>
      </c>
      <c r="AZ137" s="427"/>
      <c r="BA137" s="427"/>
      <c r="BB137" s="427"/>
      <c r="BC137" s="433"/>
      <c r="BD137" s="427"/>
      <c r="BE137" s="433"/>
      <c r="BF137" s="182">
        <f t="shared" si="54"/>
        <v>1</v>
      </c>
      <c r="BG137" s="870"/>
      <c r="BH137" s="223">
        <f t="shared" si="52"/>
        <v>1</v>
      </c>
      <c r="BI137" s="870"/>
      <c r="BJ137" s="182">
        <f t="shared" si="55"/>
        <v>11</v>
      </c>
      <c r="BK137" s="433"/>
      <c r="BL137" s="104"/>
      <c r="BM137" s="103"/>
      <c r="BN137" s="141"/>
      <c r="BO137" s="141"/>
      <c r="BP137" s="101"/>
    </row>
    <row r="138" spans="1:68" ht="15.75" hidden="1" thickBot="1">
      <c r="B138" s="631"/>
      <c r="C138" s="222"/>
      <c r="D138" s="635"/>
      <c r="E138" s="639"/>
      <c r="F138" s="221"/>
      <c r="G138" s="220"/>
      <c r="H138" s="643"/>
      <c r="I138" s="646"/>
      <c r="J138" s="646"/>
      <c r="K138" s="590"/>
      <c r="L138" s="590"/>
      <c r="M138" s="590"/>
      <c r="N138" s="590"/>
      <c r="O138" s="590"/>
      <c r="P138" s="590"/>
      <c r="Q138" s="590"/>
      <c r="R138" s="590"/>
      <c r="S138" s="590"/>
      <c r="T138" s="590"/>
      <c r="U138" s="590"/>
      <c r="V138" s="590"/>
      <c r="W138" s="590"/>
      <c r="X138" s="590"/>
      <c r="Y138" s="590"/>
      <c r="Z138" s="590"/>
      <c r="AA138" s="590"/>
      <c r="AB138" s="590"/>
      <c r="AC138" s="590"/>
      <c r="AD138" s="590"/>
      <c r="AE138" s="590"/>
      <c r="AF138" s="598"/>
      <c r="AG138" s="428"/>
      <c r="AH138" s="428"/>
      <c r="AI138" s="94"/>
      <c r="AJ138" s="95"/>
      <c r="AK138" s="143"/>
      <c r="AL138" s="143">
        <f t="shared" si="56"/>
        <v>0</v>
      </c>
      <c r="AM138" s="143"/>
      <c r="AN138" s="143">
        <f t="shared" si="57"/>
        <v>0</v>
      </c>
      <c r="AO138" s="143"/>
      <c r="AP138" s="143">
        <f t="shared" si="58"/>
        <v>0</v>
      </c>
      <c r="AQ138" s="143"/>
      <c r="AR138" s="143">
        <f t="shared" si="59"/>
        <v>0</v>
      </c>
      <c r="AS138" s="143"/>
      <c r="AT138" s="143">
        <f t="shared" si="60"/>
        <v>0</v>
      </c>
      <c r="AU138" s="143"/>
      <c r="AV138" s="143">
        <f t="shared" si="61"/>
        <v>0</v>
      </c>
      <c r="AW138" s="143"/>
      <c r="AX138" s="143">
        <f t="shared" si="53"/>
        <v>0</v>
      </c>
      <c r="AY138" s="149">
        <f t="shared" si="62"/>
        <v>0</v>
      </c>
      <c r="AZ138" s="428"/>
      <c r="BA138" s="428"/>
      <c r="BB138" s="428"/>
      <c r="BC138" s="434"/>
      <c r="BD138" s="428"/>
      <c r="BE138" s="434"/>
      <c r="BF138" s="149">
        <f t="shared" si="54"/>
        <v>1</v>
      </c>
      <c r="BG138" s="871"/>
      <c r="BH138" s="219">
        <f t="shared" si="52"/>
        <v>1</v>
      </c>
      <c r="BI138" s="871"/>
      <c r="BJ138" s="149">
        <f t="shared" si="55"/>
        <v>11</v>
      </c>
      <c r="BK138" s="434"/>
      <c r="BL138" s="105"/>
      <c r="BM138" s="106"/>
      <c r="BN138" s="148"/>
      <c r="BO138" s="148"/>
      <c r="BP138" s="107"/>
    </row>
    <row r="139" spans="1:68" ht="15.75" hidden="1" thickBot="1">
      <c r="B139" s="606">
        <v>9</v>
      </c>
      <c r="C139" s="203"/>
      <c r="D139" s="611"/>
      <c r="E139" s="615"/>
      <c r="F139" s="87"/>
      <c r="G139" s="181"/>
      <c r="H139" s="619"/>
      <c r="I139" s="436"/>
      <c r="J139" s="436"/>
      <c r="K139" s="509" t="str">
        <f>MID(J139,1,1)</f>
        <v/>
      </c>
      <c r="L139" s="509"/>
      <c r="M139" s="509"/>
      <c r="N139" s="509"/>
      <c r="O139" s="509"/>
      <c r="P139" s="509"/>
      <c r="Q139" s="509"/>
      <c r="R139" s="509"/>
      <c r="S139" s="509"/>
      <c r="T139" s="509"/>
      <c r="U139" s="509"/>
      <c r="V139" s="509"/>
      <c r="W139" s="509"/>
      <c r="X139" s="509"/>
      <c r="Y139" s="509"/>
      <c r="Z139" s="509"/>
      <c r="AA139" s="509"/>
      <c r="AB139" s="509"/>
      <c r="AC139" s="509"/>
      <c r="AD139" s="509">
        <f>COUNTIF(L139:AC151,"si")</f>
        <v>0</v>
      </c>
      <c r="AE139" s="509">
        <f>VALUE(IF(I139="Corrupción",IF(AD139&lt;=5,5,IF(AND(AD139&gt;5,AD139&lt;=11),10,IF(AD139&gt;11,20,0))),IF(AD139&lt;=4,1,IF(AND(AD139&gt;4,AD139&lt;=8),2,IF(AND(AD139&gt;8,AD139&lt;=12),3,IF(AND(AD139&gt;12,AD139&lt;=15),4,IF(AND(AD139&gt;15,AD139&lt;=18),5)))))))</f>
        <v>1</v>
      </c>
      <c r="AF139" s="427" t="str">
        <f>IF(I139="Corrupción",IF(AE139=5,"Moderado",IF(AE139=10,"Mayor",IF(AE139=20,"Catastrófico",0))),IF(AE139=1,"Insignificante",IF(AE139=2,"Menor",IF(AE139=3,"Moderado",IF(AE139=4,"Mayor",IF(AE139=5,"Catastrófico",0))))))</f>
        <v>Insignificante</v>
      </c>
      <c r="AG139" s="427">
        <f>IF(I139="Corrupción",K139*AE139,VALUE(CONCATENATE(K139,AE139)))</f>
        <v>1</v>
      </c>
      <c r="AH139" s="427" t="e">
        <f>IF(I139="Corrupción",VLOOKUP(AG139,[1]Hoja2!$D$53:$E$67,2,0),VLOOKUP(AG139,[1]Hoja2!$D$25:$E$49,2,0))</f>
        <v>#N/A</v>
      </c>
      <c r="AI139" s="181"/>
      <c r="AJ139" s="88"/>
      <c r="AK139" s="147"/>
      <c r="AL139" s="147">
        <f t="shared" si="56"/>
        <v>0</v>
      </c>
      <c r="AM139" s="147"/>
      <c r="AN139" s="147">
        <f t="shared" si="57"/>
        <v>0</v>
      </c>
      <c r="AO139" s="147"/>
      <c r="AP139" s="147">
        <f t="shared" si="58"/>
        <v>0</v>
      </c>
      <c r="AQ139" s="147"/>
      <c r="AR139" s="147">
        <f t="shared" si="59"/>
        <v>0</v>
      </c>
      <c r="AS139" s="147"/>
      <c r="AT139" s="147">
        <f t="shared" si="60"/>
        <v>0</v>
      </c>
      <c r="AU139" s="147"/>
      <c r="AV139" s="147">
        <f t="shared" si="61"/>
        <v>0</v>
      </c>
      <c r="AW139" s="147"/>
      <c r="AX139" s="147">
        <f t="shared" si="53"/>
        <v>0</v>
      </c>
      <c r="AY139" s="182">
        <f t="shared" si="62"/>
        <v>0</v>
      </c>
      <c r="AZ139" s="427">
        <f>IFERROR(AVERAGEIF(AJ139:AJ151,"Detectivo",AY139:AY151),0)</f>
        <v>0</v>
      </c>
      <c r="BA139" s="427">
        <f>IFERROR(AVERAGEIF(AJ139:AJ151,"Preventivo",AY139:AY151),0)</f>
        <v>0</v>
      </c>
      <c r="BB139" s="427">
        <f>MAX(AZ139,BA139)</f>
        <v>0</v>
      </c>
      <c r="BC139" s="432">
        <f>IF(BB139&lt;=50,0,IF(AND(BB139&gt;50,BB139&lt;=75),1,IF(AND(BB139&gt;=76,BB139&lt;=100),2,2)))</f>
        <v>0</v>
      </c>
      <c r="BD139" s="427">
        <f>IFERROR(AVERAGEIF(AJ139:AJ151,"correctivo",AY139:AY151),0)</f>
        <v>0</v>
      </c>
      <c r="BE139" s="432">
        <f>IF(BD139&lt;=50,0,IF(AND(BD139&gt;50,BD139&lt;=75),1,IF(AND(BD139&gt;=76,BD139&lt;=100),2,2)))</f>
        <v>0</v>
      </c>
      <c r="BF139" s="182" t="e">
        <f t="shared" si="54"/>
        <v>#VALUE!</v>
      </c>
      <c r="BG139" s="432" t="e">
        <f>IF(BF139=1,[1]Hoja2!$H$3,IF(BF139=2,[1]Hoja2!$H$4,IF(BF139=3,[1]Hoja2!$H$5,IF(BF139=4,[1]Hoja2!$H$6,IF(BF139=5,[1]Hoja2!$H$7,0)))))</f>
        <v>#VALUE!</v>
      </c>
      <c r="BH139" s="182">
        <f>IF(I139="Corrupción",IF(AND(AE139=20,BE139=0),20,IF(AND(AE139=20,BE139=1),10,IF(AND(AE139=20,BE139=2),5,IF(AND(AE139=10,BE139=0),10,IF(AND(AE139=10,BE139=1),5,IF(AND(AE139=10,BE139=2),5,IF(AND(AE139=5,BE139=0),5,IF(AND(AE139=5,BE139=1),5,IF(AND(AE139=5,BE139=2),5))))))))),IF(AE139-BE139&lt;1,1,AE139-BE139))</f>
        <v>1</v>
      </c>
      <c r="BI139" s="432" t="str">
        <f>IF(I139="Corrupción",IF(BH139=5,[1]Hoja2!$C$53,IF(BH139=10,[1]Hoja2!$C$54,IF(BH139=20,[1]Hoja2!$C$55,))),IF(BH139=1,[1]Hoja2!$N$3,IF(BH139=2,[1]Hoja2!$N$4,IF(BH139=3,[1]Hoja2!$N$5,IF(BH139=4,[1]Hoja2!$N$6,IF(BH139=5,[1]Hoja2!$N$7,0))))))</f>
        <v>1-Insignificante</v>
      </c>
      <c r="BJ139" s="182" t="e">
        <f t="shared" si="55"/>
        <v>#VALUE!</v>
      </c>
      <c r="BK139" s="432" t="e">
        <f>IF(I139="Corrupción",VLOOKUP(BJ139,[1]Hoja2!$D$53:$E$67,2,0),VLOOKUP(BJ139,[1]Hoja2!$D$25:$E$49,2,0))</f>
        <v>#VALUE!</v>
      </c>
      <c r="BL139" s="204"/>
      <c r="BM139" s="205"/>
      <c r="BN139" s="147"/>
      <c r="BO139" s="147"/>
      <c r="BP139" s="206"/>
    </row>
    <row r="140" spans="1:68" ht="15.75" hidden="1" thickBot="1">
      <c r="B140" s="607"/>
      <c r="C140" s="170"/>
      <c r="D140" s="611"/>
      <c r="E140" s="615"/>
      <c r="F140" s="87"/>
      <c r="G140" s="181"/>
      <c r="H140" s="619"/>
      <c r="I140" s="436"/>
      <c r="J140" s="436"/>
      <c r="K140" s="509"/>
      <c r="L140" s="509"/>
      <c r="M140" s="509"/>
      <c r="N140" s="509"/>
      <c r="O140" s="509"/>
      <c r="P140" s="509"/>
      <c r="Q140" s="509"/>
      <c r="R140" s="509"/>
      <c r="S140" s="509"/>
      <c r="T140" s="509"/>
      <c r="U140" s="509"/>
      <c r="V140" s="509"/>
      <c r="W140" s="509"/>
      <c r="X140" s="509"/>
      <c r="Y140" s="509"/>
      <c r="Z140" s="509"/>
      <c r="AA140" s="509"/>
      <c r="AB140" s="509"/>
      <c r="AC140" s="509"/>
      <c r="AD140" s="509"/>
      <c r="AE140" s="509"/>
      <c r="AF140" s="427"/>
      <c r="AG140" s="427"/>
      <c r="AH140" s="427"/>
      <c r="AI140" s="181"/>
      <c r="AJ140" s="88"/>
      <c r="AK140" s="147"/>
      <c r="AL140" s="147">
        <f t="shared" si="56"/>
        <v>0</v>
      </c>
      <c r="AM140" s="147"/>
      <c r="AN140" s="147">
        <f t="shared" si="57"/>
        <v>0</v>
      </c>
      <c r="AO140" s="147"/>
      <c r="AP140" s="147">
        <f t="shared" si="58"/>
        <v>0</v>
      </c>
      <c r="AQ140" s="147"/>
      <c r="AR140" s="147">
        <f t="shared" si="59"/>
        <v>0</v>
      </c>
      <c r="AS140" s="147"/>
      <c r="AT140" s="147">
        <f t="shared" si="60"/>
        <v>0</v>
      </c>
      <c r="AU140" s="147"/>
      <c r="AV140" s="147">
        <f t="shared" si="61"/>
        <v>0</v>
      </c>
      <c r="AW140" s="147"/>
      <c r="AX140" s="147">
        <f t="shared" si="53"/>
        <v>0</v>
      </c>
      <c r="AY140" s="182">
        <f t="shared" si="62"/>
        <v>0</v>
      </c>
      <c r="AZ140" s="427"/>
      <c r="BA140" s="427"/>
      <c r="BB140" s="427"/>
      <c r="BC140" s="433"/>
      <c r="BD140" s="427"/>
      <c r="BE140" s="433"/>
      <c r="BF140" s="182">
        <f t="shared" si="54"/>
        <v>1</v>
      </c>
      <c r="BG140" s="433"/>
      <c r="BH140" s="182">
        <f t="shared" ref="BH140:BH151" si="63">IF(AE140-BE140&lt;1,1,AE140-BE140)</f>
        <v>1</v>
      </c>
      <c r="BI140" s="433"/>
      <c r="BJ140" s="182">
        <f t="shared" si="55"/>
        <v>11</v>
      </c>
      <c r="BK140" s="433"/>
      <c r="BL140" s="99"/>
      <c r="BM140" s="100"/>
      <c r="BN140" s="141"/>
      <c r="BO140" s="141"/>
      <c r="BP140" s="101"/>
    </row>
    <row r="141" spans="1:68" ht="15.75" hidden="1" thickBot="1">
      <c r="B141" s="607"/>
      <c r="C141" s="170"/>
      <c r="D141" s="611"/>
      <c r="E141" s="615"/>
      <c r="F141" s="87"/>
      <c r="G141" s="181"/>
      <c r="H141" s="619"/>
      <c r="I141" s="436"/>
      <c r="J141" s="436"/>
      <c r="K141" s="509"/>
      <c r="L141" s="509"/>
      <c r="M141" s="509"/>
      <c r="N141" s="509"/>
      <c r="O141" s="509"/>
      <c r="P141" s="509"/>
      <c r="Q141" s="509"/>
      <c r="R141" s="509"/>
      <c r="S141" s="509"/>
      <c r="T141" s="509"/>
      <c r="U141" s="509"/>
      <c r="V141" s="509"/>
      <c r="W141" s="509"/>
      <c r="X141" s="509"/>
      <c r="Y141" s="509"/>
      <c r="Z141" s="509"/>
      <c r="AA141" s="509"/>
      <c r="AB141" s="509"/>
      <c r="AC141" s="509"/>
      <c r="AD141" s="509"/>
      <c r="AE141" s="509"/>
      <c r="AF141" s="427"/>
      <c r="AG141" s="427"/>
      <c r="AH141" s="427"/>
      <c r="AI141" s="181"/>
      <c r="AJ141" s="88"/>
      <c r="AK141" s="147"/>
      <c r="AL141" s="147">
        <f t="shared" si="56"/>
        <v>0</v>
      </c>
      <c r="AM141" s="147"/>
      <c r="AN141" s="147">
        <f t="shared" si="57"/>
        <v>0</v>
      </c>
      <c r="AO141" s="147"/>
      <c r="AP141" s="147">
        <f t="shared" si="58"/>
        <v>0</v>
      </c>
      <c r="AQ141" s="147"/>
      <c r="AR141" s="147">
        <f t="shared" si="59"/>
        <v>0</v>
      </c>
      <c r="AS141" s="147"/>
      <c r="AT141" s="147">
        <f t="shared" si="60"/>
        <v>0</v>
      </c>
      <c r="AU141" s="147"/>
      <c r="AV141" s="147">
        <f t="shared" si="61"/>
        <v>0</v>
      </c>
      <c r="AW141" s="147"/>
      <c r="AX141" s="147">
        <f t="shared" si="53"/>
        <v>0</v>
      </c>
      <c r="AY141" s="182">
        <f t="shared" si="62"/>
        <v>0</v>
      </c>
      <c r="AZ141" s="427"/>
      <c r="BA141" s="427"/>
      <c r="BB141" s="427"/>
      <c r="BC141" s="433"/>
      <c r="BD141" s="427"/>
      <c r="BE141" s="433"/>
      <c r="BF141" s="182">
        <f t="shared" si="54"/>
        <v>1</v>
      </c>
      <c r="BG141" s="433"/>
      <c r="BH141" s="182">
        <f t="shared" si="63"/>
        <v>1</v>
      </c>
      <c r="BI141" s="433"/>
      <c r="BJ141" s="182">
        <f t="shared" si="55"/>
        <v>11</v>
      </c>
      <c r="BK141" s="433"/>
      <c r="BL141" s="99"/>
      <c r="BM141" s="100"/>
      <c r="BN141" s="141"/>
      <c r="BO141" s="141"/>
      <c r="BP141" s="101"/>
    </row>
    <row r="142" spans="1:68" ht="15.75" hidden="1" thickBot="1">
      <c r="B142" s="607"/>
      <c r="C142" s="170"/>
      <c r="D142" s="611"/>
      <c r="E142" s="615"/>
      <c r="F142" s="87"/>
      <c r="G142" s="181"/>
      <c r="H142" s="619"/>
      <c r="I142" s="436"/>
      <c r="J142" s="436"/>
      <c r="K142" s="509"/>
      <c r="L142" s="509"/>
      <c r="M142" s="509"/>
      <c r="N142" s="509"/>
      <c r="O142" s="509"/>
      <c r="P142" s="509"/>
      <c r="Q142" s="509"/>
      <c r="R142" s="509"/>
      <c r="S142" s="509"/>
      <c r="T142" s="509"/>
      <c r="U142" s="509"/>
      <c r="V142" s="509"/>
      <c r="W142" s="509"/>
      <c r="X142" s="509"/>
      <c r="Y142" s="509"/>
      <c r="Z142" s="509"/>
      <c r="AA142" s="509"/>
      <c r="AB142" s="509"/>
      <c r="AC142" s="509"/>
      <c r="AD142" s="509"/>
      <c r="AE142" s="509"/>
      <c r="AF142" s="427"/>
      <c r="AG142" s="427"/>
      <c r="AH142" s="427"/>
      <c r="AI142" s="181"/>
      <c r="AJ142" s="88"/>
      <c r="AK142" s="147"/>
      <c r="AL142" s="147">
        <f t="shared" si="56"/>
        <v>0</v>
      </c>
      <c r="AM142" s="147"/>
      <c r="AN142" s="147">
        <f t="shared" si="57"/>
        <v>0</v>
      </c>
      <c r="AO142" s="147"/>
      <c r="AP142" s="147">
        <f t="shared" si="58"/>
        <v>0</v>
      </c>
      <c r="AQ142" s="147"/>
      <c r="AR142" s="147">
        <f t="shared" si="59"/>
        <v>0</v>
      </c>
      <c r="AS142" s="147"/>
      <c r="AT142" s="147">
        <f t="shared" si="60"/>
        <v>0</v>
      </c>
      <c r="AU142" s="147"/>
      <c r="AV142" s="147">
        <f t="shared" si="61"/>
        <v>0</v>
      </c>
      <c r="AW142" s="147"/>
      <c r="AX142" s="147">
        <f t="shared" si="53"/>
        <v>0</v>
      </c>
      <c r="AY142" s="182">
        <f t="shared" si="62"/>
        <v>0</v>
      </c>
      <c r="AZ142" s="427"/>
      <c r="BA142" s="427"/>
      <c r="BB142" s="427"/>
      <c r="BC142" s="433"/>
      <c r="BD142" s="427"/>
      <c r="BE142" s="433"/>
      <c r="BF142" s="182">
        <f t="shared" si="54"/>
        <v>1</v>
      </c>
      <c r="BG142" s="433"/>
      <c r="BH142" s="182">
        <f t="shared" si="63"/>
        <v>1</v>
      </c>
      <c r="BI142" s="433"/>
      <c r="BJ142" s="182">
        <f t="shared" si="55"/>
        <v>11</v>
      </c>
      <c r="BK142" s="433"/>
      <c r="BL142" s="99"/>
      <c r="BM142" s="100"/>
      <c r="BN142" s="141"/>
      <c r="BO142" s="141"/>
      <c r="BP142" s="101"/>
    </row>
    <row r="143" spans="1:68" ht="15.75" hidden="1" thickBot="1">
      <c r="B143" s="607"/>
      <c r="C143" s="170"/>
      <c r="D143" s="611"/>
      <c r="E143" s="615"/>
      <c r="F143" s="87"/>
      <c r="G143" s="181"/>
      <c r="H143" s="619"/>
      <c r="I143" s="436"/>
      <c r="J143" s="436"/>
      <c r="K143" s="509"/>
      <c r="L143" s="509"/>
      <c r="M143" s="509"/>
      <c r="N143" s="509"/>
      <c r="O143" s="509"/>
      <c r="P143" s="509"/>
      <c r="Q143" s="509"/>
      <c r="R143" s="509"/>
      <c r="S143" s="509"/>
      <c r="T143" s="509"/>
      <c r="U143" s="509"/>
      <c r="V143" s="509"/>
      <c r="W143" s="509"/>
      <c r="X143" s="509"/>
      <c r="Y143" s="509"/>
      <c r="Z143" s="509"/>
      <c r="AA143" s="509"/>
      <c r="AB143" s="509"/>
      <c r="AC143" s="509"/>
      <c r="AD143" s="509"/>
      <c r="AE143" s="509"/>
      <c r="AF143" s="427"/>
      <c r="AG143" s="427"/>
      <c r="AH143" s="427"/>
      <c r="AI143" s="181"/>
      <c r="AJ143" s="88"/>
      <c r="AK143" s="147"/>
      <c r="AL143" s="147">
        <f t="shared" si="56"/>
        <v>0</v>
      </c>
      <c r="AM143" s="147"/>
      <c r="AN143" s="147">
        <f t="shared" si="57"/>
        <v>0</v>
      </c>
      <c r="AO143" s="147"/>
      <c r="AP143" s="147">
        <f t="shared" si="58"/>
        <v>0</v>
      </c>
      <c r="AQ143" s="147"/>
      <c r="AR143" s="147">
        <f t="shared" si="59"/>
        <v>0</v>
      </c>
      <c r="AS143" s="147"/>
      <c r="AT143" s="147">
        <f t="shared" si="60"/>
        <v>0</v>
      </c>
      <c r="AU143" s="147"/>
      <c r="AV143" s="147">
        <f t="shared" si="61"/>
        <v>0</v>
      </c>
      <c r="AW143" s="147"/>
      <c r="AX143" s="147">
        <f t="shared" si="53"/>
        <v>0</v>
      </c>
      <c r="AY143" s="182">
        <f t="shared" si="62"/>
        <v>0</v>
      </c>
      <c r="AZ143" s="427"/>
      <c r="BA143" s="427"/>
      <c r="BB143" s="427"/>
      <c r="BC143" s="433"/>
      <c r="BD143" s="427"/>
      <c r="BE143" s="433"/>
      <c r="BF143" s="182">
        <f t="shared" si="54"/>
        <v>1</v>
      </c>
      <c r="BG143" s="433"/>
      <c r="BH143" s="182">
        <f t="shared" si="63"/>
        <v>1</v>
      </c>
      <c r="BI143" s="433"/>
      <c r="BJ143" s="182">
        <f t="shared" si="55"/>
        <v>11</v>
      </c>
      <c r="BK143" s="433"/>
      <c r="BL143" s="99"/>
      <c r="BM143" s="100"/>
      <c r="BN143" s="141"/>
      <c r="BO143" s="141"/>
      <c r="BP143" s="101"/>
    </row>
    <row r="144" spans="1:68" ht="15.75" hidden="1" thickBot="1">
      <c r="B144" s="607"/>
      <c r="C144" s="170"/>
      <c r="D144" s="611"/>
      <c r="E144" s="615"/>
      <c r="F144" s="87"/>
      <c r="G144" s="181"/>
      <c r="H144" s="619"/>
      <c r="I144" s="436"/>
      <c r="J144" s="436"/>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427"/>
      <c r="AG144" s="427"/>
      <c r="AH144" s="427"/>
      <c r="AI144" s="181"/>
      <c r="AJ144" s="88"/>
      <c r="AK144" s="147"/>
      <c r="AL144" s="147">
        <f t="shared" si="56"/>
        <v>0</v>
      </c>
      <c r="AM144" s="147"/>
      <c r="AN144" s="147">
        <f t="shared" si="57"/>
        <v>0</v>
      </c>
      <c r="AO144" s="147"/>
      <c r="AP144" s="147">
        <f t="shared" si="58"/>
        <v>0</v>
      </c>
      <c r="AQ144" s="147"/>
      <c r="AR144" s="147">
        <f t="shared" si="59"/>
        <v>0</v>
      </c>
      <c r="AS144" s="147"/>
      <c r="AT144" s="147">
        <f t="shared" si="60"/>
        <v>0</v>
      </c>
      <c r="AU144" s="147"/>
      <c r="AV144" s="147">
        <f t="shared" si="61"/>
        <v>0</v>
      </c>
      <c r="AW144" s="147"/>
      <c r="AX144" s="147">
        <f t="shared" si="53"/>
        <v>0</v>
      </c>
      <c r="AY144" s="182">
        <f t="shared" si="62"/>
        <v>0</v>
      </c>
      <c r="AZ144" s="427"/>
      <c r="BA144" s="427"/>
      <c r="BB144" s="427"/>
      <c r="BC144" s="433"/>
      <c r="BD144" s="427"/>
      <c r="BE144" s="433"/>
      <c r="BF144" s="182">
        <f t="shared" si="54"/>
        <v>1</v>
      </c>
      <c r="BG144" s="433"/>
      <c r="BH144" s="182">
        <f t="shared" si="63"/>
        <v>1</v>
      </c>
      <c r="BI144" s="433"/>
      <c r="BJ144" s="182">
        <f t="shared" si="55"/>
        <v>11</v>
      </c>
      <c r="BK144" s="433"/>
      <c r="BL144" s="99"/>
      <c r="BM144" s="100"/>
      <c r="BN144" s="141"/>
      <c r="BO144" s="141"/>
      <c r="BP144" s="101"/>
    </row>
    <row r="145" spans="2:68" ht="15.75" hidden="1" thickBot="1">
      <c r="B145" s="607"/>
      <c r="C145" s="170"/>
      <c r="D145" s="611"/>
      <c r="E145" s="615"/>
      <c r="F145" s="87"/>
      <c r="G145" s="181"/>
      <c r="H145" s="619"/>
      <c r="I145" s="436"/>
      <c r="J145" s="436"/>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427"/>
      <c r="AG145" s="427"/>
      <c r="AH145" s="427"/>
      <c r="AI145" s="181"/>
      <c r="AJ145" s="88"/>
      <c r="AK145" s="147"/>
      <c r="AL145" s="147">
        <f t="shared" si="56"/>
        <v>0</v>
      </c>
      <c r="AM145" s="147"/>
      <c r="AN145" s="147">
        <f t="shared" si="57"/>
        <v>0</v>
      </c>
      <c r="AO145" s="147"/>
      <c r="AP145" s="147">
        <f t="shared" si="58"/>
        <v>0</v>
      </c>
      <c r="AQ145" s="147"/>
      <c r="AR145" s="147">
        <f t="shared" si="59"/>
        <v>0</v>
      </c>
      <c r="AS145" s="147"/>
      <c r="AT145" s="147">
        <f t="shared" si="60"/>
        <v>0</v>
      </c>
      <c r="AU145" s="147"/>
      <c r="AV145" s="147">
        <f t="shared" si="61"/>
        <v>0</v>
      </c>
      <c r="AW145" s="147"/>
      <c r="AX145" s="147">
        <f t="shared" si="53"/>
        <v>0</v>
      </c>
      <c r="AY145" s="182">
        <f t="shared" si="62"/>
        <v>0</v>
      </c>
      <c r="AZ145" s="427"/>
      <c r="BA145" s="427"/>
      <c r="BB145" s="427"/>
      <c r="BC145" s="433"/>
      <c r="BD145" s="427"/>
      <c r="BE145" s="433"/>
      <c r="BF145" s="182">
        <f t="shared" si="54"/>
        <v>1</v>
      </c>
      <c r="BG145" s="433"/>
      <c r="BH145" s="182">
        <f t="shared" si="63"/>
        <v>1</v>
      </c>
      <c r="BI145" s="433"/>
      <c r="BJ145" s="182">
        <f t="shared" si="55"/>
        <v>11</v>
      </c>
      <c r="BK145" s="433"/>
      <c r="BL145" s="99"/>
      <c r="BM145" s="100"/>
      <c r="BN145" s="141"/>
      <c r="BO145" s="141"/>
      <c r="BP145" s="101"/>
    </row>
    <row r="146" spans="2:68" ht="15.75" hidden="1" thickBot="1">
      <c r="B146" s="607"/>
      <c r="C146" s="170"/>
      <c r="D146" s="611"/>
      <c r="E146" s="615"/>
      <c r="F146" s="87"/>
      <c r="G146" s="181"/>
      <c r="H146" s="619"/>
      <c r="I146" s="436"/>
      <c r="J146" s="436"/>
      <c r="K146" s="509"/>
      <c r="L146" s="509"/>
      <c r="M146" s="509"/>
      <c r="N146" s="509"/>
      <c r="O146" s="509"/>
      <c r="P146" s="509"/>
      <c r="Q146" s="509"/>
      <c r="R146" s="509"/>
      <c r="S146" s="509"/>
      <c r="T146" s="509"/>
      <c r="U146" s="509"/>
      <c r="V146" s="509"/>
      <c r="W146" s="509"/>
      <c r="X146" s="509"/>
      <c r="Y146" s="509"/>
      <c r="Z146" s="509"/>
      <c r="AA146" s="509"/>
      <c r="AB146" s="509"/>
      <c r="AC146" s="509"/>
      <c r="AD146" s="509"/>
      <c r="AE146" s="509"/>
      <c r="AF146" s="427"/>
      <c r="AG146" s="427"/>
      <c r="AH146" s="427"/>
      <c r="AI146" s="181"/>
      <c r="AJ146" s="88"/>
      <c r="AK146" s="147"/>
      <c r="AL146" s="147">
        <f t="shared" si="56"/>
        <v>0</v>
      </c>
      <c r="AM146" s="147"/>
      <c r="AN146" s="147">
        <f t="shared" si="57"/>
        <v>0</v>
      </c>
      <c r="AO146" s="147"/>
      <c r="AP146" s="147">
        <f t="shared" si="58"/>
        <v>0</v>
      </c>
      <c r="AQ146" s="147"/>
      <c r="AR146" s="147">
        <f t="shared" si="59"/>
        <v>0</v>
      </c>
      <c r="AS146" s="147"/>
      <c r="AT146" s="147">
        <f t="shared" si="60"/>
        <v>0</v>
      </c>
      <c r="AU146" s="147"/>
      <c r="AV146" s="147">
        <f t="shared" si="61"/>
        <v>0</v>
      </c>
      <c r="AW146" s="147"/>
      <c r="AX146" s="147">
        <f t="shared" si="53"/>
        <v>0</v>
      </c>
      <c r="AY146" s="182">
        <f t="shared" si="62"/>
        <v>0</v>
      </c>
      <c r="AZ146" s="427"/>
      <c r="BA146" s="427"/>
      <c r="BB146" s="427"/>
      <c r="BC146" s="433"/>
      <c r="BD146" s="427"/>
      <c r="BE146" s="433"/>
      <c r="BF146" s="182">
        <f t="shared" si="54"/>
        <v>1</v>
      </c>
      <c r="BG146" s="433"/>
      <c r="BH146" s="182">
        <f t="shared" si="63"/>
        <v>1</v>
      </c>
      <c r="BI146" s="433"/>
      <c r="BJ146" s="182">
        <f t="shared" si="55"/>
        <v>11</v>
      </c>
      <c r="BK146" s="433"/>
      <c r="BL146" s="99"/>
      <c r="BM146" s="100"/>
      <c r="BN146" s="141"/>
      <c r="BO146" s="141"/>
      <c r="BP146" s="101"/>
    </row>
    <row r="147" spans="2:68" ht="15.75" hidden="1" thickBot="1">
      <c r="B147" s="607"/>
      <c r="C147" s="170"/>
      <c r="D147" s="611"/>
      <c r="E147" s="615"/>
      <c r="F147" s="87"/>
      <c r="G147" s="181"/>
      <c r="H147" s="619"/>
      <c r="I147" s="436"/>
      <c r="J147" s="436"/>
      <c r="K147" s="509"/>
      <c r="L147" s="509"/>
      <c r="M147" s="509"/>
      <c r="N147" s="509"/>
      <c r="O147" s="509"/>
      <c r="P147" s="509"/>
      <c r="Q147" s="509"/>
      <c r="R147" s="509"/>
      <c r="S147" s="509"/>
      <c r="T147" s="509"/>
      <c r="U147" s="509"/>
      <c r="V147" s="509"/>
      <c r="W147" s="509"/>
      <c r="X147" s="509"/>
      <c r="Y147" s="509"/>
      <c r="Z147" s="509"/>
      <c r="AA147" s="509"/>
      <c r="AB147" s="509"/>
      <c r="AC147" s="509"/>
      <c r="AD147" s="509"/>
      <c r="AE147" s="509"/>
      <c r="AF147" s="427"/>
      <c r="AG147" s="427"/>
      <c r="AH147" s="427"/>
      <c r="AI147" s="181"/>
      <c r="AJ147" s="88"/>
      <c r="AK147" s="147"/>
      <c r="AL147" s="147">
        <f t="shared" si="56"/>
        <v>0</v>
      </c>
      <c r="AM147" s="147"/>
      <c r="AN147" s="147">
        <f t="shared" si="57"/>
        <v>0</v>
      </c>
      <c r="AO147" s="147"/>
      <c r="AP147" s="147">
        <f t="shared" si="58"/>
        <v>0</v>
      </c>
      <c r="AQ147" s="147"/>
      <c r="AR147" s="147">
        <f t="shared" si="59"/>
        <v>0</v>
      </c>
      <c r="AS147" s="147"/>
      <c r="AT147" s="147">
        <f t="shared" si="60"/>
        <v>0</v>
      </c>
      <c r="AU147" s="147"/>
      <c r="AV147" s="147">
        <f t="shared" si="61"/>
        <v>0</v>
      </c>
      <c r="AW147" s="147"/>
      <c r="AX147" s="147">
        <f t="shared" si="53"/>
        <v>0</v>
      </c>
      <c r="AY147" s="182">
        <f t="shared" si="62"/>
        <v>0</v>
      </c>
      <c r="AZ147" s="427"/>
      <c r="BA147" s="427"/>
      <c r="BB147" s="427"/>
      <c r="BC147" s="433"/>
      <c r="BD147" s="427"/>
      <c r="BE147" s="433"/>
      <c r="BF147" s="182">
        <f t="shared" si="54"/>
        <v>1</v>
      </c>
      <c r="BG147" s="433"/>
      <c r="BH147" s="182">
        <f t="shared" si="63"/>
        <v>1</v>
      </c>
      <c r="BI147" s="433"/>
      <c r="BJ147" s="182">
        <f t="shared" si="55"/>
        <v>11</v>
      </c>
      <c r="BK147" s="433"/>
      <c r="BL147" s="99"/>
      <c r="BM147" s="100"/>
      <c r="BN147" s="141"/>
      <c r="BO147" s="141"/>
      <c r="BP147" s="101"/>
    </row>
    <row r="148" spans="2:68" ht="15.75" hidden="1" thickBot="1">
      <c r="B148" s="607"/>
      <c r="C148" s="170"/>
      <c r="D148" s="611"/>
      <c r="E148" s="615"/>
      <c r="F148" s="87"/>
      <c r="G148" s="181"/>
      <c r="H148" s="619"/>
      <c r="I148" s="436"/>
      <c r="J148" s="436"/>
      <c r="K148" s="509"/>
      <c r="L148" s="509"/>
      <c r="M148" s="509"/>
      <c r="N148" s="509"/>
      <c r="O148" s="509"/>
      <c r="P148" s="509"/>
      <c r="Q148" s="509"/>
      <c r="R148" s="509"/>
      <c r="S148" s="509"/>
      <c r="T148" s="509"/>
      <c r="U148" s="509"/>
      <c r="V148" s="509"/>
      <c r="W148" s="509"/>
      <c r="X148" s="509"/>
      <c r="Y148" s="509"/>
      <c r="Z148" s="509"/>
      <c r="AA148" s="509"/>
      <c r="AB148" s="509"/>
      <c r="AC148" s="509"/>
      <c r="AD148" s="509"/>
      <c r="AE148" s="509"/>
      <c r="AF148" s="427"/>
      <c r="AG148" s="427"/>
      <c r="AH148" s="427"/>
      <c r="AI148" s="181"/>
      <c r="AJ148" s="88"/>
      <c r="AK148" s="147"/>
      <c r="AL148" s="147">
        <f t="shared" si="56"/>
        <v>0</v>
      </c>
      <c r="AM148" s="147"/>
      <c r="AN148" s="147">
        <f t="shared" si="57"/>
        <v>0</v>
      </c>
      <c r="AO148" s="147"/>
      <c r="AP148" s="147">
        <f t="shared" si="58"/>
        <v>0</v>
      </c>
      <c r="AQ148" s="147"/>
      <c r="AR148" s="147">
        <f t="shared" si="59"/>
        <v>0</v>
      </c>
      <c r="AS148" s="147"/>
      <c r="AT148" s="147">
        <f t="shared" si="60"/>
        <v>0</v>
      </c>
      <c r="AU148" s="147"/>
      <c r="AV148" s="147">
        <f t="shared" si="61"/>
        <v>0</v>
      </c>
      <c r="AW148" s="147"/>
      <c r="AX148" s="147">
        <f t="shared" si="53"/>
        <v>0</v>
      </c>
      <c r="AY148" s="182">
        <f t="shared" si="62"/>
        <v>0</v>
      </c>
      <c r="AZ148" s="427"/>
      <c r="BA148" s="427"/>
      <c r="BB148" s="427"/>
      <c r="BC148" s="433"/>
      <c r="BD148" s="427"/>
      <c r="BE148" s="433"/>
      <c r="BF148" s="182">
        <f t="shared" si="54"/>
        <v>1</v>
      </c>
      <c r="BG148" s="433"/>
      <c r="BH148" s="182">
        <f t="shared" si="63"/>
        <v>1</v>
      </c>
      <c r="BI148" s="433"/>
      <c r="BJ148" s="182">
        <f t="shared" si="55"/>
        <v>11</v>
      </c>
      <c r="BK148" s="433"/>
      <c r="BL148" s="99"/>
      <c r="BM148" s="100"/>
      <c r="BN148" s="141"/>
      <c r="BO148" s="141"/>
      <c r="BP148" s="101"/>
    </row>
    <row r="149" spans="2:68" ht="15.75" hidden="1" thickBot="1">
      <c r="B149" s="608"/>
      <c r="C149" s="170"/>
      <c r="D149" s="612"/>
      <c r="E149" s="616"/>
      <c r="F149" s="89"/>
      <c r="G149" s="181"/>
      <c r="H149" s="620"/>
      <c r="I149" s="623"/>
      <c r="J149" s="623"/>
      <c r="K149" s="509"/>
      <c r="L149" s="509"/>
      <c r="M149" s="509"/>
      <c r="N149" s="509"/>
      <c r="O149" s="509"/>
      <c r="P149" s="509"/>
      <c r="Q149" s="509"/>
      <c r="R149" s="509"/>
      <c r="S149" s="509"/>
      <c r="T149" s="509"/>
      <c r="U149" s="509"/>
      <c r="V149" s="509"/>
      <c r="W149" s="509"/>
      <c r="X149" s="509"/>
      <c r="Y149" s="509"/>
      <c r="Z149" s="509"/>
      <c r="AA149" s="509"/>
      <c r="AB149" s="509"/>
      <c r="AC149" s="509"/>
      <c r="AD149" s="509"/>
      <c r="AE149" s="509"/>
      <c r="AF149" s="427"/>
      <c r="AG149" s="427"/>
      <c r="AH149" s="427"/>
      <c r="AI149" s="90"/>
      <c r="AJ149" s="91"/>
      <c r="AK149" s="147"/>
      <c r="AL149" s="147">
        <f t="shared" si="56"/>
        <v>0</v>
      </c>
      <c r="AM149" s="147"/>
      <c r="AN149" s="147">
        <f t="shared" si="57"/>
        <v>0</v>
      </c>
      <c r="AO149" s="147"/>
      <c r="AP149" s="147">
        <f t="shared" si="58"/>
        <v>0</v>
      </c>
      <c r="AQ149" s="147"/>
      <c r="AR149" s="147">
        <f t="shared" si="59"/>
        <v>0</v>
      </c>
      <c r="AS149" s="147"/>
      <c r="AT149" s="147">
        <f t="shared" si="60"/>
        <v>0</v>
      </c>
      <c r="AU149" s="147"/>
      <c r="AV149" s="147">
        <f t="shared" si="61"/>
        <v>0</v>
      </c>
      <c r="AW149" s="147"/>
      <c r="AX149" s="147">
        <f t="shared" si="53"/>
        <v>0</v>
      </c>
      <c r="AY149" s="182">
        <f t="shared" si="62"/>
        <v>0</v>
      </c>
      <c r="AZ149" s="427"/>
      <c r="BA149" s="427"/>
      <c r="BB149" s="427"/>
      <c r="BC149" s="433"/>
      <c r="BD149" s="427"/>
      <c r="BE149" s="433"/>
      <c r="BF149" s="182">
        <f t="shared" si="54"/>
        <v>1</v>
      </c>
      <c r="BG149" s="433"/>
      <c r="BH149" s="182">
        <f t="shared" si="63"/>
        <v>1</v>
      </c>
      <c r="BI149" s="433"/>
      <c r="BJ149" s="182">
        <f t="shared" si="55"/>
        <v>11</v>
      </c>
      <c r="BK149" s="433"/>
      <c r="BL149" s="102"/>
      <c r="BM149" s="103"/>
      <c r="BN149" s="141"/>
      <c r="BO149" s="141"/>
      <c r="BP149" s="101"/>
    </row>
    <row r="150" spans="2:68" ht="15.75" hidden="1" thickBot="1">
      <c r="B150" s="608"/>
      <c r="C150" s="170"/>
      <c r="D150" s="612"/>
      <c r="E150" s="616"/>
      <c r="F150" s="97"/>
      <c r="G150" s="181"/>
      <c r="H150" s="620"/>
      <c r="I150" s="623"/>
      <c r="J150" s="623"/>
      <c r="K150" s="509"/>
      <c r="L150" s="509"/>
      <c r="M150" s="509"/>
      <c r="N150" s="509"/>
      <c r="O150" s="509"/>
      <c r="P150" s="509"/>
      <c r="Q150" s="509"/>
      <c r="R150" s="509"/>
      <c r="S150" s="509"/>
      <c r="T150" s="509"/>
      <c r="U150" s="509"/>
      <c r="V150" s="509"/>
      <c r="W150" s="509"/>
      <c r="X150" s="509"/>
      <c r="Y150" s="509"/>
      <c r="Z150" s="509"/>
      <c r="AA150" s="509"/>
      <c r="AB150" s="509"/>
      <c r="AC150" s="509"/>
      <c r="AD150" s="509"/>
      <c r="AE150" s="509"/>
      <c r="AF150" s="427"/>
      <c r="AG150" s="427"/>
      <c r="AH150" s="427"/>
      <c r="AI150" s="90"/>
      <c r="AJ150" s="91"/>
      <c r="AK150" s="147"/>
      <c r="AL150" s="147">
        <f t="shared" si="56"/>
        <v>0</v>
      </c>
      <c r="AM150" s="147"/>
      <c r="AN150" s="147">
        <f t="shared" si="57"/>
        <v>0</v>
      </c>
      <c r="AO150" s="147"/>
      <c r="AP150" s="147">
        <f t="shared" si="58"/>
        <v>0</v>
      </c>
      <c r="AQ150" s="147"/>
      <c r="AR150" s="147">
        <f t="shared" si="59"/>
        <v>0</v>
      </c>
      <c r="AS150" s="147"/>
      <c r="AT150" s="147">
        <f t="shared" si="60"/>
        <v>0</v>
      </c>
      <c r="AU150" s="147"/>
      <c r="AV150" s="147">
        <f t="shared" si="61"/>
        <v>0</v>
      </c>
      <c r="AW150" s="147"/>
      <c r="AX150" s="147">
        <f t="shared" si="53"/>
        <v>0</v>
      </c>
      <c r="AY150" s="182">
        <f t="shared" si="62"/>
        <v>0</v>
      </c>
      <c r="AZ150" s="427"/>
      <c r="BA150" s="427"/>
      <c r="BB150" s="427"/>
      <c r="BC150" s="433"/>
      <c r="BD150" s="427"/>
      <c r="BE150" s="433"/>
      <c r="BF150" s="182">
        <f t="shared" si="54"/>
        <v>1</v>
      </c>
      <c r="BG150" s="433"/>
      <c r="BH150" s="182">
        <f t="shared" si="63"/>
        <v>1</v>
      </c>
      <c r="BI150" s="433"/>
      <c r="BJ150" s="182">
        <f t="shared" si="55"/>
        <v>11</v>
      </c>
      <c r="BK150" s="433"/>
      <c r="BL150" s="104"/>
      <c r="BM150" s="103"/>
      <c r="BN150" s="141"/>
      <c r="BO150" s="141"/>
      <c r="BP150" s="101"/>
    </row>
    <row r="151" spans="2:68" ht="15.75" hidden="1" thickBot="1">
      <c r="B151" s="609"/>
      <c r="C151" s="207"/>
      <c r="D151" s="613"/>
      <c r="E151" s="617"/>
      <c r="F151" s="92"/>
      <c r="G151" s="93"/>
      <c r="H151" s="621"/>
      <c r="I151" s="624"/>
      <c r="J151" s="624"/>
      <c r="K151" s="605"/>
      <c r="L151" s="605"/>
      <c r="M151" s="605"/>
      <c r="N151" s="605"/>
      <c r="O151" s="605"/>
      <c r="P151" s="605"/>
      <c r="Q151" s="605"/>
      <c r="R151" s="605"/>
      <c r="S151" s="605"/>
      <c r="T151" s="605"/>
      <c r="U151" s="605"/>
      <c r="V151" s="605"/>
      <c r="W151" s="605"/>
      <c r="X151" s="605"/>
      <c r="Y151" s="605"/>
      <c r="Z151" s="605"/>
      <c r="AA151" s="605"/>
      <c r="AB151" s="605"/>
      <c r="AC151" s="605"/>
      <c r="AD151" s="605"/>
      <c r="AE151" s="605"/>
      <c r="AF151" s="428"/>
      <c r="AG151" s="428"/>
      <c r="AH151" s="428"/>
      <c r="AI151" s="94"/>
      <c r="AJ151" s="95"/>
      <c r="AK151" s="143"/>
      <c r="AL151" s="143">
        <f t="shared" si="56"/>
        <v>0</v>
      </c>
      <c r="AM151" s="143"/>
      <c r="AN151" s="143">
        <f t="shared" si="57"/>
        <v>0</v>
      </c>
      <c r="AO151" s="143"/>
      <c r="AP151" s="143">
        <f t="shared" si="58"/>
        <v>0</v>
      </c>
      <c r="AQ151" s="143"/>
      <c r="AR151" s="143">
        <f t="shared" si="59"/>
        <v>0</v>
      </c>
      <c r="AS151" s="143"/>
      <c r="AT151" s="143">
        <f t="shared" si="60"/>
        <v>0</v>
      </c>
      <c r="AU151" s="143"/>
      <c r="AV151" s="143">
        <f t="shared" si="61"/>
        <v>0</v>
      </c>
      <c r="AW151" s="143"/>
      <c r="AX151" s="143">
        <f t="shared" si="53"/>
        <v>0</v>
      </c>
      <c r="AY151" s="149">
        <f t="shared" si="62"/>
        <v>0</v>
      </c>
      <c r="AZ151" s="428"/>
      <c r="BA151" s="428"/>
      <c r="BB151" s="428"/>
      <c r="BC151" s="434"/>
      <c r="BD151" s="428"/>
      <c r="BE151" s="434"/>
      <c r="BF151" s="149">
        <f t="shared" si="54"/>
        <v>1</v>
      </c>
      <c r="BG151" s="434"/>
      <c r="BH151" s="149">
        <f t="shared" si="63"/>
        <v>1</v>
      </c>
      <c r="BI151" s="434"/>
      <c r="BJ151" s="149">
        <f t="shared" si="55"/>
        <v>11</v>
      </c>
      <c r="BK151" s="434"/>
      <c r="BL151" s="105"/>
      <c r="BM151" s="106"/>
      <c r="BN151" s="148"/>
      <c r="BO151" s="148"/>
      <c r="BP151" s="107"/>
    </row>
    <row r="152" spans="2:68" ht="15.75" hidden="1" thickBot="1">
      <c r="B152" s="606">
        <v>10</v>
      </c>
      <c r="C152" s="203"/>
      <c r="D152" s="610"/>
      <c r="E152" s="614"/>
      <c r="F152" s="96"/>
      <c r="G152" s="85"/>
      <c r="H152" s="618"/>
      <c r="I152" s="622"/>
      <c r="J152" s="622"/>
      <c r="K152" s="435" t="str">
        <f>MID(J152,1,1)</f>
        <v/>
      </c>
      <c r="L152" s="435"/>
      <c r="M152" s="435"/>
      <c r="N152" s="435"/>
      <c r="O152" s="435"/>
      <c r="P152" s="435"/>
      <c r="Q152" s="435"/>
      <c r="R152" s="435"/>
      <c r="S152" s="435"/>
      <c r="T152" s="435"/>
      <c r="U152" s="435"/>
      <c r="V152" s="435"/>
      <c r="W152" s="435"/>
      <c r="X152" s="435"/>
      <c r="Y152" s="435"/>
      <c r="Z152" s="435"/>
      <c r="AA152" s="435"/>
      <c r="AB152" s="435"/>
      <c r="AC152" s="435"/>
      <c r="AD152" s="435">
        <f>COUNTIF(L152:AC164,"si")</f>
        <v>0</v>
      </c>
      <c r="AE152" s="435">
        <f>VALUE(IF(I152="Corrupción",IF(AD152&lt;=5,5,IF(AND(AD152&gt;5,AD152&lt;=11),10,IF(AD152&gt;11,20,0))),IF(AD152&lt;=4,1,IF(AND(AD152&gt;4,AD152&lt;=8),2,IF(AND(AD152&gt;8,AD152&lt;=12),3,IF(AND(AD152&gt;12,AD152&lt;=15),4,IF(AND(AD152&gt;15,AD152&lt;=18),5)))))))</f>
        <v>1</v>
      </c>
      <c r="AF152" s="426" t="str">
        <f>IF(I152="Corrupción",IF(AE152=5,"Moderado",IF(AE152=10,"Mayor",IF(AE152=20,"Catastrófico",0))),IF(AE152=1,"Insignificante",IF(AE152=2,"Menor",IF(AE152=3,"Moderado",IF(AE152=4,"Mayor",IF(AE152=5,"Catastrófico",0))))))</f>
        <v>Insignificante</v>
      </c>
      <c r="AG152" s="426">
        <f>IF(I152="Corrupción",K152*AE152,VALUE(CONCATENATE(K152,AE152)))</f>
        <v>1</v>
      </c>
      <c r="AH152" s="426" t="e">
        <f>IF(I152="Corrupción",VLOOKUP(AG152,[1]Hoja2!$D$53:$E$67,2,0),VLOOKUP(AG152,[1]Hoja2!$D$25:$E$49,2,0))</f>
        <v>#N/A</v>
      </c>
      <c r="AI152" s="85"/>
      <c r="AJ152" s="86"/>
      <c r="AK152" s="146"/>
      <c r="AL152" s="146">
        <f t="shared" si="56"/>
        <v>0</v>
      </c>
      <c r="AM152" s="146"/>
      <c r="AN152" s="146">
        <f t="shared" si="57"/>
        <v>0</v>
      </c>
      <c r="AO152" s="146"/>
      <c r="AP152" s="146">
        <f t="shared" si="58"/>
        <v>0</v>
      </c>
      <c r="AQ152" s="146"/>
      <c r="AR152" s="146">
        <f t="shared" si="59"/>
        <v>0</v>
      </c>
      <c r="AS152" s="146"/>
      <c r="AT152" s="146">
        <f t="shared" si="60"/>
        <v>0</v>
      </c>
      <c r="AU152" s="146"/>
      <c r="AV152" s="146">
        <f t="shared" si="61"/>
        <v>0</v>
      </c>
      <c r="AW152" s="146"/>
      <c r="AX152" s="146">
        <f t="shared" si="53"/>
        <v>0</v>
      </c>
      <c r="AY152" s="150">
        <f t="shared" si="62"/>
        <v>0</v>
      </c>
      <c r="AZ152" s="426">
        <f>IFERROR(AVERAGEIF(AJ152:AJ164,"Detectivo",AY152:AY164),0)</f>
        <v>0</v>
      </c>
      <c r="BA152" s="426">
        <f>IFERROR(AVERAGEIF(AJ152:AJ164,"Preventivo",AY152:AY164),0)</f>
        <v>0</v>
      </c>
      <c r="BB152" s="426">
        <f>MAX(AZ152,BA152)</f>
        <v>0</v>
      </c>
      <c r="BC152" s="426">
        <f>IF(BB152&lt;=50,0,IF(AND(BB152&gt;50,BB152&lt;=75),1,IF(AND(BB152&gt;=76,BB152&lt;=100),2,2)))</f>
        <v>0</v>
      </c>
      <c r="BD152" s="426">
        <f>IFERROR(AVERAGEIF(AJ152:AJ164,"correctivo",AY152:AY164),0)</f>
        <v>0</v>
      </c>
      <c r="BE152" s="426">
        <f>IF(BD152&lt;=50,0,IF(AND(BD152&gt;50,BD152&lt;=75),1,IF(AND(BD152&gt;=76,BD152&lt;=100),2,2)))</f>
        <v>0</v>
      </c>
      <c r="BF152" s="150" t="e">
        <f t="shared" si="54"/>
        <v>#VALUE!</v>
      </c>
      <c r="BG152" s="426" t="e">
        <f>IF(BF152=1,[1]Hoja2!$H$3,IF(BF152=2,[1]Hoja2!$H$4,IF(BF152=3,[1]Hoja2!$H$5,IF(BF152=4,[1]Hoja2!$H$6,IF(BF152=5,[1]Hoja2!$H$7,0)))))</f>
        <v>#VALUE!</v>
      </c>
      <c r="BH152" s="150">
        <f>IF(I152="Corrupción",IF(AND(AE152=20,BE152=0),20,IF(AND(AE152=20,BE152=1),10,IF(AND(AE152=20,BE152=2),5,IF(AND(AE152=10,BE152=0),10,IF(AND(AE152=10,BE152=1),5,IF(AND(AE152=10,BE152=2),5,IF(AND(AE152=5,BE152=0),5,IF(AND(AE152=5,BE152=1),5,IF(AND(AE152=5,BE152=2),5))))))))),IF(AE152-BE152&lt;1,1,AE152-BE152))</f>
        <v>1</v>
      </c>
      <c r="BI152" s="426" t="str">
        <f>IF(I152="Corrupción",IF(BH152=5,[1]Hoja2!$C$53,IF(BH152=10,[1]Hoja2!$C$54,IF(BH152=20,[1]Hoja2!$C$55,))),IF(BH152=1,[1]Hoja2!$N$3,IF(BH152=2,[1]Hoja2!$N$4,IF(BH152=3,[1]Hoja2!$N$5,IF(BH152=4,[1]Hoja2!$N$6,IF(BH152=5,[1]Hoja2!$N$7,0))))))</f>
        <v>1-Insignificante</v>
      </c>
      <c r="BJ152" s="150" t="e">
        <f t="shared" si="55"/>
        <v>#VALUE!</v>
      </c>
      <c r="BK152" s="426" t="e">
        <f>IF(I152="Corrupción",VLOOKUP(BJ152,[1]Hoja2!$D$53:$E$67,2,0),VLOOKUP(BJ152,[1]Hoja2!$D$25:$E$49,2,0))</f>
        <v>#VALUE!</v>
      </c>
      <c r="BL152" s="108"/>
      <c r="BM152" s="109"/>
      <c r="BN152" s="146"/>
      <c r="BO152" s="146"/>
      <c r="BP152" s="110"/>
    </row>
    <row r="153" spans="2:68" ht="15.75" hidden="1" thickBot="1">
      <c r="B153" s="607"/>
      <c r="C153" s="170"/>
      <c r="D153" s="611"/>
      <c r="E153" s="615"/>
      <c r="F153" s="87"/>
      <c r="G153" s="181"/>
      <c r="H153" s="619"/>
      <c r="I153" s="436"/>
      <c r="J153" s="436"/>
      <c r="K153" s="509"/>
      <c r="L153" s="509"/>
      <c r="M153" s="509"/>
      <c r="N153" s="509"/>
      <c r="O153" s="509"/>
      <c r="P153" s="509"/>
      <c r="Q153" s="509"/>
      <c r="R153" s="509"/>
      <c r="S153" s="509"/>
      <c r="T153" s="509"/>
      <c r="U153" s="509"/>
      <c r="V153" s="509"/>
      <c r="W153" s="509"/>
      <c r="X153" s="509"/>
      <c r="Y153" s="509"/>
      <c r="Z153" s="509"/>
      <c r="AA153" s="509"/>
      <c r="AB153" s="509"/>
      <c r="AC153" s="509"/>
      <c r="AD153" s="509"/>
      <c r="AE153" s="509"/>
      <c r="AF153" s="427"/>
      <c r="AG153" s="427"/>
      <c r="AH153" s="427"/>
      <c r="AI153" s="181"/>
      <c r="AJ153" s="88"/>
      <c r="AK153" s="147"/>
      <c r="AL153" s="147">
        <f t="shared" si="56"/>
        <v>0</v>
      </c>
      <c r="AM153" s="147"/>
      <c r="AN153" s="147">
        <f t="shared" si="57"/>
        <v>0</v>
      </c>
      <c r="AO153" s="147"/>
      <c r="AP153" s="147">
        <f t="shared" si="58"/>
        <v>0</v>
      </c>
      <c r="AQ153" s="147"/>
      <c r="AR153" s="147">
        <f t="shared" si="59"/>
        <v>0</v>
      </c>
      <c r="AS153" s="147"/>
      <c r="AT153" s="147">
        <f t="shared" si="60"/>
        <v>0</v>
      </c>
      <c r="AU153" s="147"/>
      <c r="AV153" s="147">
        <f t="shared" si="61"/>
        <v>0</v>
      </c>
      <c r="AW153" s="147"/>
      <c r="AX153" s="147">
        <f t="shared" si="53"/>
        <v>0</v>
      </c>
      <c r="AY153" s="182">
        <f t="shared" si="62"/>
        <v>0</v>
      </c>
      <c r="AZ153" s="427"/>
      <c r="BA153" s="427"/>
      <c r="BB153" s="427"/>
      <c r="BC153" s="427"/>
      <c r="BD153" s="427"/>
      <c r="BE153" s="427"/>
      <c r="BF153" s="182">
        <f t="shared" si="54"/>
        <v>1</v>
      </c>
      <c r="BG153" s="427"/>
      <c r="BH153" s="182">
        <f t="shared" ref="BH153:BH164" si="64">IF(AE153-BE153&lt;1,1,AE153-BE153)</f>
        <v>1</v>
      </c>
      <c r="BI153" s="427"/>
      <c r="BJ153" s="182">
        <f t="shared" si="55"/>
        <v>11</v>
      </c>
      <c r="BK153" s="427"/>
      <c r="BL153" s="99"/>
      <c r="BM153" s="100"/>
      <c r="BN153" s="141"/>
      <c r="BO153" s="141"/>
      <c r="BP153" s="101"/>
    </row>
    <row r="154" spans="2:68" ht="15.75" hidden="1" thickBot="1">
      <c r="B154" s="607"/>
      <c r="C154" s="170"/>
      <c r="D154" s="611"/>
      <c r="E154" s="615"/>
      <c r="F154" s="87"/>
      <c r="G154" s="181"/>
      <c r="H154" s="619"/>
      <c r="I154" s="436"/>
      <c r="J154" s="436"/>
      <c r="K154" s="509"/>
      <c r="L154" s="509"/>
      <c r="M154" s="509"/>
      <c r="N154" s="509"/>
      <c r="O154" s="509"/>
      <c r="P154" s="509"/>
      <c r="Q154" s="509"/>
      <c r="R154" s="509"/>
      <c r="S154" s="509"/>
      <c r="T154" s="509"/>
      <c r="U154" s="509"/>
      <c r="V154" s="509"/>
      <c r="W154" s="509"/>
      <c r="X154" s="509"/>
      <c r="Y154" s="509"/>
      <c r="Z154" s="509"/>
      <c r="AA154" s="509"/>
      <c r="AB154" s="509"/>
      <c r="AC154" s="509"/>
      <c r="AD154" s="509"/>
      <c r="AE154" s="509"/>
      <c r="AF154" s="427"/>
      <c r="AG154" s="427"/>
      <c r="AH154" s="427"/>
      <c r="AI154" s="181"/>
      <c r="AJ154" s="88"/>
      <c r="AK154" s="147"/>
      <c r="AL154" s="147">
        <f t="shared" si="56"/>
        <v>0</v>
      </c>
      <c r="AM154" s="147"/>
      <c r="AN154" s="147">
        <f t="shared" si="57"/>
        <v>0</v>
      </c>
      <c r="AO154" s="147"/>
      <c r="AP154" s="147">
        <f t="shared" si="58"/>
        <v>0</v>
      </c>
      <c r="AQ154" s="147"/>
      <c r="AR154" s="147">
        <f t="shared" si="59"/>
        <v>0</v>
      </c>
      <c r="AS154" s="147"/>
      <c r="AT154" s="147">
        <f t="shared" si="60"/>
        <v>0</v>
      </c>
      <c r="AU154" s="147"/>
      <c r="AV154" s="147">
        <f t="shared" si="61"/>
        <v>0</v>
      </c>
      <c r="AW154" s="147"/>
      <c r="AX154" s="147">
        <f t="shared" si="53"/>
        <v>0</v>
      </c>
      <c r="AY154" s="182">
        <f t="shared" si="62"/>
        <v>0</v>
      </c>
      <c r="AZ154" s="427"/>
      <c r="BA154" s="427"/>
      <c r="BB154" s="427"/>
      <c r="BC154" s="427"/>
      <c r="BD154" s="427"/>
      <c r="BE154" s="427"/>
      <c r="BF154" s="182">
        <f t="shared" si="54"/>
        <v>1</v>
      </c>
      <c r="BG154" s="427"/>
      <c r="BH154" s="182">
        <f t="shared" si="64"/>
        <v>1</v>
      </c>
      <c r="BI154" s="427"/>
      <c r="BJ154" s="182">
        <f t="shared" si="55"/>
        <v>11</v>
      </c>
      <c r="BK154" s="427"/>
      <c r="BL154" s="99"/>
      <c r="BM154" s="100"/>
      <c r="BN154" s="141"/>
      <c r="BO154" s="141"/>
      <c r="BP154" s="101"/>
    </row>
    <row r="155" spans="2:68" ht="15.75" hidden="1" thickBot="1">
      <c r="B155" s="607"/>
      <c r="C155" s="170"/>
      <c r="D155" s="611"/>
      <c r="E155" s="615"/>
      <c r="F155" s="87"/>
      <c r="G155" s="181"/>
      <c r="H155" s="619"/>
      <c r="I155" s="436"/>
      <c r="J155" s="436"/>
      <c r="K155" s="509"/>
      <c r="L155" s="509"/>
      <c r="M155" s="509"/>
      <c r="N155" s="509"/>
      <c r="O155" s="509"/>
      <c r="P155" s="509"/>
      <c r="Q155" s="509"/>
      <c r="R155" s="509"/>
      <c r="S155" s="509"/>
      <c r="T155" s="509"/>
      <c r="U155" s="509"/>
      <c r="V155" s="509"/>
      <c r="W155" s="509"/>
      <c r="X155" s="509"/>
      <c r="Y155" s="509"/>
      <c r="Z155" s="509"/>
      <c r="AA155" s="509"/>
      <c r="AB155" s="509"/>
      <c r="AC155" s="509"/>
      <c r="AD155" s="509"/>
      <c r="AE155" s="509"/>
      <c r="AF155" s="427"/>
      <c r="AG155" s="427"/>
      <c r="AH155" s="427"/>
      <c r="AI155" s="181"/>
      <c r="AJ155" s="88"/>
      <c r="AK155" s="147"/>
      <c r="AL155" s="147">
        <f t="shared" si="56"/>
        <v>0</v>
      </c>
      <c r="AM155" s="147"/>
      <c r="AN155" s="147">
        <f t="shared" si="57"/>
        <v>0</v>
      </c>
      <c r="AO155" s="147"/>
      <c r="AP155" s="147">
        <f t="shared" si="58"/>
        <v>0</v>
      </c>
      <c r="AQ155" s="147"/>
      <c r="AR155" s="147">
        <f t="shared" si="59"/>
        <v>0</v>
      </c>
      <c r="AS155" s="147"/>
      <c r="AT155" s="147">
        <f t="shared" si="60"/>
        <v>0</v>
      </c>
      <c r="AU155" s="147"/>
      <c r="AV155" s="147">
        <f t="shared" si="61"/>
        <v>0</v>
      </c>
      <c r="AW155" s="147"/>
      <c r="AX155" s="147">
        <f t="shared" si="53"/>
        <v>0</v>
      </c>
      <c r="AY155" s="182">
        <f t="shared" si="62"/>
        <v>0</v>
      </c>
      <c r="AZ155" s="427"/>
      <c r="BA155" s="427"/>
      <c r="BB155" s="427"/>
      <c r="BC155" s="427"/>
      <c r="BD155" s="427"/>
      <c r="BE155" s="427"/>
      <c r="BF155" s="182">
        <f t="shared" si="54"/>
        <v>1</v>
      </c>
      <c r="BG155" s="427"/>
      <c r="BH155" s="182">
        <f t="shared" si="64"/>
        <v>1</v>
      </c>
      <c r="BI155" s="427"/>
      <c r="BJ155" s="182">
        <f t="shared" si="55"/>
        <v>11</v>
      </c>
      <c r="BK155" s="427"/>
      <c r="BL155" s="99"/>
      <c r="BM155" s="100"/>
      <c r="BN155" s="141"/>
      <c r="BO155" s="141"/>
      <c r="BP155" s="101"/>
    </row>
    <row r="156" spans="2:68" ht="15.75" hidden="1" thickBot="1">
      <c r="B156" s="607"/>
      <c r="C156" s="170"/>
      <c r="D156" s="611"/>
      <c r="E156" s="615"/>
      <c r="F156" s="87"/>
      <c r="G156" s="181"/>
      <c r="H156" s="619"/>
      <c r="I156" s="436"/>
      <c r="J156" s="436"/>
      <c r="K156" s="509"/>
      <c r="L156" s="509"/>
      <c r="M156" s="509"/>
      <c r="N156" s="509"/>
      <c r="O156" s="509"/>
      <c r="P156" s="509"/>
      <c r="Q156" s="509"/>
      <c r="R156" s="509"/>
      <c r="S156" s="509"/>
      <c r="T156" s="509"/>
      <c r="U156" s="509"/>
      <c r="V156" s="509"/>
      <c r="W156" s="509"/>
      <c r="X156" s="509"/>
      <c r="Y156" s="509"/>
      <c r="Z156" s="509"/>
      <c r="AA156" s="509"/>
      <c r="AB156" s="509"/>
      <c r="AC156" s="509"/>
      <c r="AD156" s="509"/>
      <c r="AE156" s="509"/>
      <c r="AF156" s="427"/>
      <c r="AG156" s="427"/>
      <c r="AH156" s="427"/>
      <c r="AI156" s="181"/>
      <c r="AJ156" s="88"/>
      <c r="AK156" s="147"/>
      <c r="AL156" s="147">
        <f t="shared" si="56"/>
        <v>0</v>
      </c>
      <c r="AM156" s="147"/>
      <c r="AN156" s="147">
        <f t="shared" si="57"/>
        <v>0</v>
      </c>
      <c r="AO156" s="147"/>
      <c r="AP156" s="147">
        <f t="shared" si="58"/>
        <v>0</v>
      </c>
      <c r="AQ156" s="147"/>
      <c r="AR156" s="147">
        <f t="shared" si="59"/>
        <v>0</v>
      </c>
      <c r="AS156" s="147"/>
      <c r="AT156" s="147">
        <f t="shared" si="60"/>
        <v>0</v>
      </c>
      <c r="AU156" s="147"/>
      <c r="AV156" s="147">
        <f t="shared" si="61"/>
        <v>0</v>
      </c>
      <c r="AW156" s="147"/>
      <c r="AX156" s="147">
        <f t="shared" si="53"/>
        <v>0</v>
      </c>
      <c r="AY156" s="182">
        <f t="shared" si="62"/>
        <v>0</v>
      </c>
      <c r="AZ156" s="427"/>
      <c r="BA156" s="427"/>
      <c r="BB156" s="427"/>
      <c r="BC156" s="427"/>
      <c r="BD156" s="427"/>
      <c r="BE156" s="427"/>
      <c r="BF156" s="182">
        <f t="shared" si="54"/>
        <v>1</v>
      </c>
      <c r="BG156" s="427"/>
      <c r="BH156" s="182">
        <f t="shared" si="64"/>
        <v>1</v>
      </c>
      <c r="BI156" s="427"/>
      <c r="BJ156" s="182">
        <f t="shared" si="55"/>
        <v>11</v>
      </c>
      <c r="BK156" s="427"/>
      <c r="BL156" s="99"/>
      <c r="BM156" s="100"/>
      <c r="BN156" s="141"/>
      <c r="BO156" s="141"/>
      <c r="BP156" s="101"/>
    </row>
    <row r="157" spans="2:68" ht="15.75" hidden="1" thickBot="1">
      <c r="B157" s="607"/>
      <c r="C157" s="170"/>
      <c r="D157" s="611"/>
      <c r="E157" s="615"/>
      <c r="F157" s="87"/>
      <c r="G157" s="181"/>
      <c r="H157" s="619"/>
      <c r="I157" s="436"/>
      <c r="J157" s="436"/>
      <c r="K157" s="509"/>
      <c r="L157" s="509"/>
      <c r="M157" s="509"/>
      <c r="N157" s="509"/>
      <c r="O157" s="509"/>
      <c r="P157" s="509"/>
      <c r="Q157" s="509"/>
      <c r="R157" s="509"/>
      <c r="S157" s="509"/>
      <c r="T157" s="509"/>
      <c r="U157" s="509"/>
      <c r="V157" s="509"/>
      <c r="W157" s="509"/>
      <c r="X157" s="509"/>
      <c r="Y157" s="509"/>
      <c r="Z157" s="509"/>
      <c r="AA157" s="509"/>
      <c r="AB157" s="509"/>
      <c r="AC157" s="509"/>
      <c r="AD157" s="509"/>
      <c r="AE157" s="509"/>
      <c r="AF157" s="427"/>
      <c r="AG157" s="427"/>
      <c r="AH157" s="427"/>
      <c r="AI157" s="181"/>
      <c r="AJ157" s="88"/>
      <c r="AK157" s="147"/>
      <c r="AL157" s="147">
        <f t="shared" si="56"/>
        <v>0</v>
      </c>
      <c r="AM157" s="147"/>
      <c r="AN157" s="147">
        <f t="shared" si="57"/>
        <v>0</v>
      </c>
      <c r="AO157" s="147"/>
      <c r="AP157" s="147">
        <f t="shared" si="58"/>
        <v>0</v>
      </c>
      <c r="AQ157" s="147"/>
      <c r="AR157" s="147">
        <f t="shared" si="59"/>
        <v>0</v>
      </c>
      <c r="AS157" s="147"/>
      <c r="AT157" s="147">
        <f t="shared" si="60"/>
        <v>0</v>
      </c>
      <c r="AU157" s="147"/>
      <c r="AV157" s="147">
        <f t="shared" si="61"/>
        <v>0</v>
      </c>
      <c r="AW157" s="147"/>
      <c r="AX157" s="147">
        <f t="shared" si="53"/>
        <v>0</v>
      </c>
      <c r="AY157" s="182">
        <f t="shared" si="62"/>
        <v>0</v>
      </c>
      <c r="AZ157" s="427"/>
      <c r="BA157" s="427"/>
      <c r="BB157" s="427"/>
      <c r="BC157" s="427"/>
      <c r="BD157" s="427"/>
      <c r="BE157" s="427"/>
      <c r="BF157" s="182">
        <f t="shared" si="54"/>
        <v>1</v>
      </c>
      <c r="BG157" s="427"/>
      <c r="BH157" s="182">
        <f t="shared" si="64"/>
        <v>1</v>
      </c>
      <c r="BI157" s="427"/>
      <c r="BJ157" s="182">
        <f t="shared" si="55"/>
        <v>11</v>
      </c>
      <c r="BK157" s="427"/>
      <c r="BL157" s="99"/>
      <c r="BM157" s="100"/>
      <c r="BN157" s="141"/>
      <c r="BO157" s="141"/>
      <c r="BP157" s="101"/>
    </row>
    <row r="158" spans="2:68" ht="15.75" hidden="1" thickBot="1">
      <c r="B158" s="607"/>
      <c r="C158" s="170"/>
      <c r="D158" s="611"/>
      <c r="E158" s="615"/>
      <c r="F158" s="87"/>
      <c r="G158" s="181"/>
      <c r="H158" s="619"/>
      <c r="I158" s="436"/>
      <c r="J158" s="436"/>
      <c r="K158" s="509"/>
      <c r="L158" s="509"/>
      <c r="M158" s="509"/>
      <c r="N158" s="509"/>
      <c r="O158" s="509"/>
      <c r="P158" s="509"/>
      <c r="Q158" s="509"/>
      <c r="R158" s="509"/>
      <c r="S158" s="509"/>
      <c r="T158" s="509"/>
      <c r="U158" s="509"/>
      <c r="V158" s="509"/>
      <c r="W158" s="509"/>
      <c r="X158" s="509"/>
      <c r="Y158" s="509"/>
      <c r="Z158" s="509"/>
      <c r="AA158" s="509"/>
      <c r="AB158" s="509"/>
      <c r="AC158" s="509"/>
      <c r="AD158" s="509"/>
      <c r="AE158" s="509"/>
      <c r="AF158" s="427"/>
      <c r="AG158" s="427"/>
      <c r="AH158" s="427"/>
      <c r="AI158" s="181"/>
      <c r="AJ158" s="88"/>
      <c r="AK158" s="147"/>
      <c r="AL158" s="147">
        <f t="shared" si="56"/>
        <v>0</v>
      </c>
      <c r="AM158" s="147"/>
      <c r="AN158" s="147">
        <f t="shared" si="57"/>
        <v>0</v>
      </c>
      <c r="AO158" s="147"/>
      <c r="AP158" s="147">
        <f t="shared" si="58"/>
        <v>0</v>
      </c>
      <c r="AQ158" s="147"/>
      <c r="AR158" s="147">
        <f t="shared" si="59"/>
        <v>0</v>
      </c>
      <c r="AS158" s="147"/>
      <c r="AT158" s="147">
        <f t="shared" si="60"/>
        <v>0</v>
      </c>
      <c r="AU158" s="147"/>
      <c r="AV158" s="147">
        <f t="shared" si="61"/>
        <v>0</v>
      </c>
      <c r="AW158" s="147"/>
      <c r="AX158" s="147">
        <f t="shared" si="53"/>
        <v>0</v>
      </c>
      <c r="AY158" s="182">
        <f t="shared" si="62"/>
        <v>0</v>
      </c>
      <c r="AZ158" s="427"/>
      <c r="BA158" s="427"/>
      <c r="BB158" s="427"/>
      <c r="BC158" s="427"/>
      <c r="BD158" s="427"/>
      <c r="BE158" s="427"/>
      <c r="BF158" s="182">
        <f t="shared" si="54"/>
        <v>1</v>
      </c>
      <c r="BG158" s="427"/>
      <c r="BH158" s="182">
        <f t="shared" si="64"/>
        <v>1</v>
      </c>
      <c r="BI158" s="427"/>
      <c r="BJ158" s="182">
        <f t="shared" si="55"/>
        <v>11</v>
      </c>
      <c r="BK158" s="427"/>
      <c r="BL158" s="99"/>
      <c r="BM158" s="100"/>
      <c r="BN158" s="141"/>
      <c r="BO158" s="141"/>
      <c r="BP158" s="101"/>
    </row>
    <row r="159" spans="2:68" ht="15.75" hidden="1" thickBot="1">
      <c r="B159" s="607"/>
      <c r="C159" s="170"/>
      <c r="D159" s="611"/>
      <c r="E159" s="615"/>
      <c r="F159" s="87"/>
      <c r="G159" s="181"/>
      <c r="H159" s="619"/>
      <c r="I159" s="436"/>
      <c r="J159" s="436"/>
      <c r="K159" s="509"/>
      <c r="L159" s="509"/>
      <c r="M159" s="509"/>
      <c r="N159" s="509"/>
      <c r="O159" s="509"/>
      <c r="P159" s="509"/>
      <c r="Q159" s="509"/>
      <c r="R159" s="509"/>
      <c r="S159" s="509"/>
      <c r="T159" s="509"/>
      <c r="U159" s="509"/>
      <c r="V159" s="509"/>
      <c r="W159" s="509"/>
      <c r="X159" s="509"/>
      <c r="Y159" s="509"/>
      <c r="Z159" s="509"/>
      <c r="AA159" s="509"/>
      <c r="AB159" s="509"/>
      <c r="AC159" s="509"/>
      <c r="AD159" s="509"/>
      <c r="AE159" s="509"/>
      <c r="AF159" s="427"/>
      <c r="AG159" s="427"/>
      <c r="AH159" s="427"/>
      <c r="AI159" s="181"/>
      <c r="AJ159" s="88"/>
      <c r="AK159" s="147"/>
      <c r="AL159" s="147">
        <f t="shared" si="56"/>
        <v>0</v>
      </c>
      <c r="AM159" s="147"/>
      <c r="AN159" s="147">
        <f t="shared" si="57"/>
        <v>0</v>
      </c>
      <c r="AO159" s="147"/>
      <c r="AP159" s="147">
        <f t="shared" si="58"/>
        <v>0</v>
      </c>
      <c r="AQ159" s="147"/>
      <c r="AR159" s="147">
        <f t="shared" si="59"/>
        <v>0</v>
      </c>
      <c r="AS159" s="147"/>
      <c r="AT159" s="147">
        <f t="shared" si="60"/>
        <v>0</v>
      </c>
      <c r="AU159" s="147"/>
      <c r="AV159" s="147">
        <f t="shared" si="61"/>
        <v>0</v>
      </c>
      <c r="AW159" s="147"/>
      <c r="AX159" s="147">
        <f t="shared" si="53"/>
        <v>0</v>
      </c>
      <c r="AY159" s="182">
        <f t="shared" si="62"/>
        <v>0</v>
      </c>
      <c r="AZ159" s="427"/>
      <c r="BA159" s="427"/>
      <c r="BB159" s="427"/>
      <c r="BC159" s="427"/>
      <c r="BD159" s="427"/>
      <c r="BE159" s="427"/>
      <c r="BF159" s="182">
        <f t="shared" si="54"/>
        <v>1</v>
      </c>
      <c r="BG159" s="427"/>
      <c r="BH159" s="182">
        <f t="shared" si="64"/>
        <v>1</v>
      </c>
      <c r="BI159" s="427"/>
      <c r="BJ159" s="182">
        <f t="shared" si="55"/>
        <v>11</v>
      </c>
      <c r="BK159" s="427"/>
      <c r="BL159" s="99"/>
      <c r="BM159" s="100"/>
      <c r="BN159" s="141"/>
      <c r="BO159" s="141"/>
      <c r="BP159" s="101"/>
    </row>
    <row r="160" spans="2:68" ht="15.75" hidden="1" thickBot="1">
      <c r="B160" s="607"/>
      <c r="C160" s="170"/>
      <c r="D160" s="611"/>
      <c r="E160" s="615"/>
      <c r="F160" s="87"/>
      <c r="G160" s="181"/>
      <c r="H160" s="619"/>
      <c r="I160" s="436"/>
      <c r="J160" s="436"/>
      <c r="K160" s="509"/>
      <c r="L160" s="509"/>
      <c r="M160" s="509"/>
      <c r="N160" s="509"/>
      <c r="O160" s="509"/>
      <c r="P160" s="509"/>
      <c r="Q160" s="509"/>
      <c r="R160" s="509"/>
      <c r="S160" s="509"/>
      <c r="T160" s="509"/>
      <c r="U160" s="509"/>
      <c r="V160" s="509"/>
      <c r="W160" s="509"/>
      <c r="X160" s="509"/>
      <c r="Y160" s="509"/>
      <c r="Z160" s="509"/>
      <c r="AA160" s="509"/>
      <c r="AB160" s="509"/>
      <c r="AC160" s="509"/>
      <c r="AD160" s="509"/>
      <c r="AE160" s="509"/>
      <c r="AF160" s="427"/>
      <c r="AG160" s="427"/>
      <c r="AH160" s="427"/>
      <c r="AI160" s="181"/>
      <c r="AJ160" s="88"/>
      <c r="AK160" s="147"/>
      <c r="AL160" s="147">
        <f t="shared" si="56"/>
        <v>0</v>
      </c>
      <c r="AM160" s="147"/>
      <c r="AN160" s="147">
        <f t="shared" si="57"/>
        <v>0</v>
      </c>
      <c r="AO160" s="147"/>
      <c r="AP160" s="147">
        <f t="shared" si="58"/>
        <v>0</v>
      </c>
      <c r="AQ160" s="147"/>
      <c r="AR160" s="147">
        <f t="shared" si="59"/>
        <v>0</v>
      </c>
      <c r="AS160" s="147"/>
      <c r="AT160" s="147">
        <f t="shared" si="60"/>
        <v>0</v>
      </c>
      <c r="AU160" s="147"/>
      <c r="AV160" s="147">
        <f t="shared" si="61"/>
        <v>0</v>
      </c>
      <c r="AW160" s="147"/>
      <c r="AX160" s="147">
        <f t="shared" ref="AX160:AX191" si="65">IF(AW160="si",30,0)</f>
        <v>0</v>
      </c>
      <c r="AY160" s="182">
        <f t="shared" si="62"/>
        <v>0</v>
      </c>
      <c r="AZ160" s="427"/>
      <c r="BA160" s="427"/>
      <c r="BB160" s="427"/>
      <c r="BC160" s="427"/>
      <c r="BD160" s="427"/>
      <c r="BE160" s="427"/>
      <c r="BF160" s="182">
        <f t="shared" si="54"/>
        <v>1</v>
      </c>
      <c r="BG160" s="427"/>
      <c r="BH160" s="182">
        <f t="shared" si="64"/>
        <v>1</v>
      </c>
      <c r="BI160" s="427"/>
      <c r="BJ160" s="182">
        <f t="shared" si="55"/>
        <v>11</v>
      </c>
      <c r="BK160" s="427"/>
      <c r="BL160" s="99"/>
      <c r="BM160" s="100"/>
      <c r="BN160" s="141"/>
      <c r="BO160" s="141"/>
      <c r="BP160" s="101"/>
    </row>
    <row r="161" spans="2:68" ht="15.75" hidden="1" thickBot="1">
      <c r="B161" s="607"/>
      <c r="C161" s="170"/>
      <c r="D161" s="611"/>
      <c r="E161" s="615"/>
      <c r="F161" s="87"/>
      <c r="G161" s="181"/>
      <c r="H161" s="619"/>
      <c r="I161" s="436"/>
      <c r="J161" s="436"/>
      <c r="K161" s="509"/>
      <c r="L161" s="509"/>
      <c r="M161" s="509"/>
      <c r="N161" s="509"/>
      <c r="O161" s="509"/>
      <c r="P161" s="509"/>
      <c r="Q161" s="509"/>
      <c r="R161" s="509"/>
      <c r="S161" s="509"/>
      <c r="T161" s="509"/>
      <c r="U161" s="509"/>
      <c r="V161" s="509"/>
      <c r="W161" s="509"/>
      <c r="X161" s="509"/>
      <c r="Y161" s="509"/>
      <c r="Z161" s="509"/>
      <c r="AA161" s="509"/>
      <c r="AB161" s="509"/>
      <c r="AC161" s="509"/>
      <c r="AD161" s="509"/>
      <c r="AE161" s="509"/>
      <c r="AF161" s="427"/>
      <c r="AG161" s="427"/>
      <c r="AH161" s="427"/>
      <c r="AI161" s="181"/>
      <c r="AJ161" s="88"/>
      <c r="AK161" s="147"/>
      <c r="AL161" s="147">
        <f t="shared" ref="AL161:AL192" si="66">IF(AK161="si",15,0)</f>
        <v>0</v>
      </c>
      <c r="AM161" s="147"/>
      <c r="AN161" s="147">
        <f t="shared" ref="AN161:AN192" si="67">IF(AM161="si",5,0)</f>
        <v>0</v>
      </c>
      <c r="AO161" s="147"/>
      <c r="AP161" s="147">
        <f t="shared" ref="AP161:AP192" si="68">IF(AO161="si",15,0)</f>
        <v>0</v>
      </c>
      <c r="AQ161" s="147"/>
      <c r="AR161" s="147">
        <f t="shared" ref="AR161:AR192" si="69">IF(AQ161="si",10,0)</f>
        <v>0</v>
      </c>
      <c r="AS161" s="147"/>
      <c r="AT161" s="147">
        <f t="shared" ref="AT161:AT192" si="70">IF(AS161="si",15,0)</f>
        <v>0</v>
      </c>
      <c r="AU161" s="147"/>
      <c r="AV161" s="147">
        <f t="shared" ref="AV161:AV192" si="71">IF(AU161="si",10,0)</f>
        <v>0</v>
      </c>
      <c r="AW161" s="147"/>
      <c r="AX161" s="147">
        <f t="shared" si="65"/>
        <v>0</v>
      </c>
      <c r="AY161" s="182">
        <f t="shared" si="62"/>
        <v>0</v>
      </c>
      <c r="AZ161" s="427"/>
      <c r="BA161" s="427"/>
      <c r="BB161" s="427"/>
      <c r="BC161" s="427"/>
      <c r="BD161" s="427"/>
      <c r="BE161" s="427"/>
      <c r="BF161" s="182">
        <f t="shared" si="54"/>
        <v>1</v>
      </c>
      <c r="BG161" s="427"/>
      <c r="BH161" s="182">
        <f t="shared" si="64"/>
        <v>1</v>
      </c>
      <c r="BI161" s="427"/>
      <c r="BJ161" s="182">
        <f t="shared" si="55"/>
        <v>11</v>
      </c>
      <c r="BK161" s="427"/>
      <c r="BL161" s="99"/>
      <c r="BM161" s="100"/>
      <c r="BN161" s="141"/>
      <c r="BO161" s="141"/>
      <c r="BP161" s="101"/>
    </row>
    <row r="162" spans="2:68" ht="15.75" hidden="1" thickBot="1">
      <c r="B162" s="608"/>
      <c r="C162" s="170"/>
      <c r="D162" s="612"/>
      <c r="E162" s="616"/>
      <c r="F162" s="89"/>
      <c r="G162" s="181"/>
      <c r="H162" s="620"/>
      <c r="I162" s="623"/>
      <c r="J162" s="623"/>
      <c r="K162" s="509"/>
      <c r="L162" s="509"/>
      <c r="M162" s="509"/>
      <c r="N162" s="509"/>
      <c r="O162" s="509"/>
      <c r="P162" s="509"/>
      <c r="Q162" s="509"/>
      <c r="R162" s="509"/>
      <c r="S162" s="509"/>
      <c r="T162" s="509"/>
      <c r="U162" s="509"/>
      <c r="V162" s="509"/>
      <c r="W162" s="509"/>
      <c r="X162" s="509"/>
      <c r="Y162" s="509"/>
      <c r="Z162" s="509"/>
      <c r="AA162" s="509"/>
      <c r="AB162" s="509"/>
      <c r="AC162" s="509"/>
      <c r="AD162" s="509"/>
      <c r="AE162" s="509"/>
      <c r="AF162" s="427"/>
      <c r="AG162" s="427"/>
      <c r="AH162" s="427"/>
      <c r="AI162" s="90"/>
      <c r="AJ162" s="91"/>
      <c r="AK162" s="147"/>
      <c r="AL162" s="147">
        <f t="shared" si="66"/>
        <v>0</v>
      </c>
      <c r="AM162" s="147"/>
      <c r="AN162" s="147">
        <f t="shared" si="67"/>
        <v>0</v>
      </c>
      <c r="AO162" s="147"/>
      <c r="AP162" s="147">
        <f t="shared" si="68"/>
        <v>0</v>
      </c>
      <c r="AQ162" s="147"/>
      <c r="AR162" s="147">
        <f t="shared" si="69"/>
        <v>0</v>
      </c>
      <c r="AS162" s="147"/>
      <c r="AT162" s="147">
        <f t="shared" si="70"/>
        <v>0</v>
      </c>
      <c r="AU162" s="147"/>
      <c r="AV162" s="147">
        <f t="shared" si="71"/>
        <v>0</v>
      </c>
      <c r="AW162" s="147"/>
      <c r="AX162" s="147">
        <f t="shared" si="65"/>
        <v>0</v>
      </c>
      <c r="AY162" s="182">
        <f t="shared" si="62"/>
        <v>0</v>
      </c>
      <c r="AZ162" s="427"/>
      <c r="BA162" s="427"/>
      <c r="BB162" s="427"/>
      <c r="BC162" s="427"/>
      <c r="BD162" s="427"/>
      <c r="BE162" s="427"/>
      <c r="BF162" s="182">
        <f t="shared" si="54"/>
        <v>1</v>
      </c>
      <c r="BG162" s="427"/>
      <c r="BH162" s="182">
        <f t="shared" si="64"/>
        <v>1</v>
      </c>
      <c r="BI162" s="427"/>
      <c r="BJ162" s="182">
        <f t="shared" si="55"/>
        <v>11</v>
      </c>
      <c r="BK162" s="427"/>
      <c r="BL162" s="102"/>
      <c r="BM162" s="103"/>
      <c r="BN162" s="141"/>
      <c r="BO162" s="141"/>
      <c r="BP162" s="101"/>
    </row>
    <row r="163" spans="2:68" ht="15.75" hidden="1" thickBot="1">
      <c r="B163" s="608"/>
      <c r="C163" s="170"/>
      <c r="D163" s="612"/>
      <c r="E163" s="616"/>
      <c r="F163" s="97"/>
      <c r="G163" s="181"/>
      <c r="H163" s="620"/>
      <c r="I163" s="623"/>
      <c r="J163" s="623"/>
      <c r="K163" s="509"/>
      <c r="L163" s="509"/>
      <c r="M163" s="509"/>
      <c r="N163" s="509"/>
      <c r="O163" s="509"/>
      <c r="P163" s="509"/>
      <c r="Q163" s="509"/>
      <c r="R163" s="509"/>
      <c r="S163" s="509"/>
      <c r="T163" s="509"/>
      <c r="U163" s="509"/>
      <c r="V163" s="509"/>
      <c r="W163" s="509"/>
      <c r="X163" s="509"/>
      <c r="Y163" s="509"/>
      <c r="Z163" s="509"/>
      <c r="AA163" s="509"/>
      <c r="AB163" s="509"/>
      <c r="AC163" s="509"/>
      <c r="AD163" s="509"/>
      <c r="AE163" s="509"/>
      <c r="AF163" s="427"/>
      <c r="AG163" s="427"/>
      <c r="AH163" s="427"/>
      <c r="AI163" s="90"/>
      <c r="AJ163" s="91"/>
      <c r="AK163" s="147"/>
      <c r="AL163" s="147">
        <f t="shared" si="66"/>
        <v>0</v>
      </c>
      <c r="AM163" s="147"/>
      <c r="AN163" s="147">
        <f t="shared" si="67"/>
        <v>0</v>
      </c>
      <c r="AO163" s="147"/>
      <c r="AP163" s="147">
        <f t="shared" si="68"/>
        <v>0</v>
      </c>
      <c r="AQ163" s="147"/>
      <c r="AR163" s="147">
        <f t="shared" si="69"/>
        <v>0</v>
      </c>
      <c r="AS163" s="147"/>
      <c r="AT163" s="147">
        <f t="shared" si="70"/>
        <v>0</v>
      </c>
      <c r="AU163" s="147"/>
      <c r="AV163" s="147">
        <f t="shared" si="71"/>
        <v>0</v>
      </c>
      <c r="AW163" s="147"/>
      <c r="AX163" s="147">
        <f t="shared" si="65"/>
        <v>0</v>
      </c>
      <c r="AY163" s="182">
        <f t="shared" si="62"/>
        <v>0</v>
      </c>
      <c r="AZ163" s="427"/>
      <c r="BA163" s="427"/>
      <c r="BB163" s="427"/>
      <c r="BC163" s="427"/>
      <c r="BD163" s="427"/>
      <c r="BE163" s="427"/>
      <c r="BF163" s="182">
        <f t="shared" si="54"/>
        <v>1</v>
      </c>
      <c r="BG163" s="427"/>
      <c r="BH163" s="182">
        <f t="shared" si="64"/>
        <v>1</v>
      </c>
      <c r="BI163" s="427"/>
      <c r="BJ163" s="182">
        <f t="shared" si="55"/>
        <v>11</v>
      </c>
      <c r="BK163" s="427"/>
      <c r="BL163" s="104"/>
      <c r="BM163" s="103"/>
      <c r="BN163" s="141"/>
      <c r="BO163" s="141"/>
      <c r="BP163" s="101"/>
    </row>
    <row r="164" spans="2:68" ht="15.75" hidden="1" thickBot="1">
      <c r="B164" s="609"/>
      <c r="C164" s="171"/>
      <c r="D164" s="613"/>
      <c r="E164" s="617"/>
      <c r="F164" s="208"/>
      <c r="G164" s="93"/>
      <c r="H164" s="621"/>
      <c r="I164" s="624"/>
      <c r="J164" s="624"/>
      <c r="K164" s="605"/>
      <c r="L164" s="605"/>
      <c r="M164" s="605"/>
      <c r="N164" s="605"/>
      <c r="O164" s="605"/>
      <c r="P164" s="605"/>
      <c r="Q164" s="605"/>
      <c r="R164" s="605"/>
      <c r="S164" s="605"/>
      <c r="T164" s="605"/>
      <c r="U164" s="605"/>
      <c r="V164" s="605"/>
      <c r="W164" s="605"/>
      <c r="X164" s="605"/>
      <c r="Y164" s="605"/>
      <c r="Z164" s="605"/>
      <c r="AA164" s="605"/>
      <c r="AB164" s="605"/>
      <c r="AC164" s="605"/>
      <c r="AD164" s="605"/>
      <c r="AE164" s="605"/>
      <c r="AF164" s="428"/>
      <c r="AG164" s="428"/>
      <c r="AH164" s="428"/>
      <c r="AI164" s="94"/>
      <c r="AJ164" s="95"/>
      <c r="AK164" s="143"/>
      <c r="AL164" s="143">
        <f t="shared" si="66"/>
        <v>0</v>
      </c>
      <c r="AM164" s="143"/>
      <c r="AN164" s="143">
        <f t="shared" si="67"/>
        <v>0</v>
      </c>
      <c r="AO164" s="143"/>
      <c r="AP164" s="143">
        <f t="shared" si="68"/>
        <v>0</v>
      </c>
      <c r="AQ164" s="143"/>
      <c r="AR164" s="143">
        <f t="shared" si="69"/>
        <v>0</v>
      </c>
      <c r="AS164" s="143"/>
      <c r="AT164" s="143">
        <f t="shared" si="70"/>
        <v>0</v>
      </c>
      <c r="AU164" s="143"/>
      <c r="AV164" s="143">
        <f t="shared" si="71"/>
        <v>0</v>
      </c>
      <c r="AW164" s="143"/>
      <c r="AX164" s="143">
        <f t="shared" si="65"/>
        <v>0</v>
      </c>
      <c r="AY164" s="149">
        <f t="shared" si="62"/>
        <v>0</v>
      </c>
      <c r="AZ164" s="428"/>
      <c r="BA164" s="428"/>
      <c r="BB164" s="428"/>
      <c r="BC164" s="428"/>
      <c r="BD164" s="428"/>
      <c r="BE164" s="428"/>
      <c r="BF164" s="149">
        <f t="shared" si="54"/>
        <v>1</v>
      </c>
      <c r="BG164" s="428"/>
      <c r="BH164" s="149">
        <f t="shared" si="64"/>
        <v>1</v>
      </c>
      <c r="BI164" s="428"/>
      <c r="BJ164" s="149">
        <f t="shared" si="55"/>
        <v>11</v>
      </c>
      <c r="BK164" s="428"/>
      <c r="BL164" s="105"/>
      <c r="BM164" s="106"/>
      <c r="BN164" s="148"/>
      <c r="BO164" s="148"/>
      <c r="BP164" s="107"/>
    </row>
    <row r="165" spans="2:68">
      <c r="B165" s="111"/>
      <c r="C165" s="209"/>
      <c r="D165" s="111"/>
      <c r="E165" s="111"/>
      <c r="F165" s="111"/>
      <c r="G165" s="112"/>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3"/>
      <c r="AJ165" s="114"/>
      <c r="AK165" s="115"/>
      <c r="AL165" s="115"/>
      <c r="AM165" s="115"/>
      <c r="AN165" s="115"/>
      <c r="AO165" s="115"/>
      <c r="AP165" s="115"/>
      <c r="AQ165" s="115"/>
      <c r="AR165" s="115"/>
      <c r="AS165" s="115"/>
      <c r="AT165" s="115"/>
      <c r="AU165" s="115"/>
      <c r="AV165" s="115"/>
      <c r="AW165" s="115"/>
      <c r="AX165" s="115"/>
      <c r="AY165" s="115"/>
      <c r="AZ165" s="111"/>
      <c r="BA165" s="111"/>
      <c r="BB165" s="111"/>
      <c r="BC165" s="111"/>
      <c r="BD165" s="111"/>
      <c r="BE165" s="111"/>
      <c r="BF165" s="218"/>
      <c r="BG165" s="111"/>
      <c r="BH165" s="218"/>
      <c r="BI165" s="111"/>
      <c r="BJ165" s="218"/>
      <c r="BK165" s="111"/>
      <c r="BL165" s="111"/>
      <c r="BM165" s="111"/>
      <c r="BN165" s="115"/>
      <c r="BO165" s="115"/>
      <c r="BP165" s="111"/>
    </row>
    <row r="168" spans="2:68">
      <c r="AI168" s="78"/>
      <c r="AJ168" s="78"/>
      <c r="AK168" s="78"/>
      <c r="AL168" s="78"/>
      <c r="AM168" s="78"/>
      <c r="AN168" s="78"/>
      <c r="AO168" s="78"/>
      <c r="AP168" s="78"/>
      <c r="AQ168" s="78"/>
      <c r="AR168" s="78"/>
      <c r="AS168" s="78"/>
      <c r="AT168" s="78"/>
      <c r="AU168" s="78"/>
      <c r="AV168" s="78"/>
      <c r="AW168" s="78"/>
      <c r="AX168" s="78"/>
      <c r="AY168" s="78"/>
    </row>
    <row r="172" spans="2:68">
      <c r="BM172" s="217"/>
    </row>
  </sheetData>
  <sheetProtection formatCells="0" formatColumns="0" formatRows="0" insertColumns="0" insertRows="0" insertHyperlinks="0" deleteRows="0" sort="0" autoFilter="0" pivotTables="0"/>
  <mergeCells count="874">
    <mergeCell ref="AM94:AM95"/>
    <mergeCell ref="AN94:AN95"/>
    <mergeCell ref="AO94:AO95"/>
    <mergeCell ref="AP94:AP95"/>
    <mergeCell ref="AQ94:AQ95"/>
    <mergeCell ref="BL76:BL79"/>
    <mergeCell ref="BL80:BL82"/>
    <mergeCell ref="AM90:AM91"/>
    <mergeCell ref="AN90:AN91"/>
    <mergeCell ref="AO90:AO91"/>
    <mergeCell ref="AZ89:AZ102"/>
    <mergeCell ref="G90:G91"/>
    <mergeCell ref="AI90:AI91"/>
    <mergeCell ref="AJ90:AJ91"/>
    <mergeCell ref="AK90:AK91"/>
    <mergeCell ref="AL90:AL91"/>
    <mergeCell ref="Q89:Q102"/>
    <mergeCell ref="R89:R102"/>
    <mergeCell ref="S89:S102"/>
    <mergeCell ref="T89:T102"/>
    <mergeCell ref="AD89:AD102"/>
    <mergeCell ref="AE89:AE102"/>
    <mergeCell ref="AF89:AF102"/>
    <mergeCell ref="AG89:AG102"/>
    <mergeCell ref="AH89:AH102"/>
    <mergeCell ref="AI94:AI95"/>
    <mergeCell ref="AJ94:AJ95"/>
    <mergeCell ref="AK94:AK95"/>
    <mergeCell ref="AL94:AL95"/>
    <mergeCell ref="BN126:BN128"/>
    <mergeCell ref="BO126:BO128"/>
    <mergeCell ref="BP126:BP128"/>
    <mergeCell ref="BL116:BL119"/>
    <mergeCell ref="BL126:BL128"/>
    <mergeCell ref="BM118:BM119"/>
    <mergeCell ref="BN118:BN119"/>
    <mergeCell ref="BO118:BO119"/>
    <mergeCell ref="BP118:BP119"/>
    <mergeCell ref="BM121:BM122"/>
    <mergeCell ref="BN121:BN122"/>
    <mergeCell ref="BO121:BO122"/>
    <mergeCell ref="BP121:BP122"/>
    <mergeCell ref="BK126:BK138"/>
    <mergeCell ref="AZ126:AZ138"/>
    <mergeCell ref="BK116:BK125"/>
    <mergeCell ref="BE116:BE125"/>
    <mergeCell ref="BG116:BG125"/>
    <mergeCell ref="BI116:BI125"/>
    <mergeCell ref="AZ116:AZ125"/>
    <mergeCell ref="BA116:BA125"/>
    <mergeCell ref="BM126:BM128"/>
    <mergeCell ref="O60:O75"/>
    <mergeCell ref="P60:P75"/>
    <mergeCell ref="BB60:BB75"/>
    <mergeCell ref="BC60:BC75"/>
    <mergeCell ref="AC76:AC88"/>
    <mergeCell ref="AD76:AD88"/>
    <mergeCell ref="AA89:AA102"/>
    <mergeCell ref="AB89:AB102"/>
    <mergeCell ref="AC89:AC102"/>
    <mergeCell ref="O76:O88"/>
    <mergeCell ref="P76:P88"/>
    <mergeCell ref="Q76:Q88"/>
    <mergeCell ref="U89:U102"/>
    <mergeCell ref="V89:V102"/>
    <mergeCell ref="W89:W102"/>
    <mergeCell ref="X89:X102"/>
    <mergeCell ref="Y89:Y102"/>
    <mergeCell ref="Z89:Z102"/>
    <mergeCell ref="O89:O102"/>
    <mergeCell ref="P89:P102"/>
    <mergeCell ref="AV90:AV91"/>
    <mergeCell ref="AW90:AW91"/>
    <mergeCell ref="AX90:AX91"/>
    <mergeCell ref="AY90:AY91"/>
    <mergeCell ref="AK126:AK128"/>
    <mergeCell ref="AM116:AM119"/>
    <mergeCell ref="AO116:AO119"/>
    <mergeCell ref="AQ116:AQ119"/>
    <mergeCell ref="AS116:AS119"/>
    <mergeCell ref="R76:R88"/>
    <mergeCell ref="BI60:BI75"/>
    <mergeCell ref="Y60:Y75"/>
    <mergeCell ref="Z60:Z75"/>
    <mergeCell ref="AI116:AI119"/>
    <mergeCell ref="AJ116:AJ119"/>
    <mergeCell ref="AI126:AI128"/>
    <mergeCell ref="AJ126:AJ128"/>
    <mergeCell ref="BG126:BG138"/>
    <mergeCell ref="BI126:BI138"/>
    <mergeCell ref="BF90:BF91"/>
    <mergeCell ref="AE76:AE88"/>
    <mergeCell ref="AF76:AF88"/>
    <mergeCell ref="AZ76:AZ88"/>
    <mergeCell ref="BA76:BA88"/>
    <mergeCell ref="BD76:BD88"/>
    <mergeCell ref="AP90:AP91"/>
    <mergeCell ref="AQ90:AQ91"/>
    <mergeCell ref="AR90:AR91"/>
    <mergeCell ref="BF64:BF65"/>
    <mergeCell ref="BH64:BH65"/>
    <mergeCell ref="BJ64:BJ65"/>
    <mergeCell ref="BH66:BH67"/>
    <mergeCell ref="BF76:BF77"/>
    <mergeCell ref="BJ66:BJ67"/>
    <mergeCell ref="BJ76:BJ77"/>
    <mergeCell ref="AU116:AU119"/>
    <mergeCell ref="AW116:AW119"/>
    <mergeCell ref="AX94:AX95"/>
    <mergeCell ref="AY94:AY95"/>
    <mergeCell ref="AU94:AU95"/>
    <mergeCell ref="AV94:AV95"/>
    <mergeCell ref="AW94:AW95"/>
    <mergeCell ref="BE76:BE88"/>
    <mergeCell ref="BG76:BG88"/>
    <mergeCell ref="BI76:BI88"/>
    <mergeCell ref="BB76:BB88"/>
    <mergeCell ref="BC76:BC88"/>
    <mergeCell ref="AU90:AU91"/>
    <mergeCell ref="B60:B75"/>
    <mergeCell ref="D60:D75"/>
    <mergeCell ref="E60:E75"/>
    <mergeCell ref="AA37:AA59"/>
    <mergeCell ref="X37:X59"/>
    <mergeCell ref="BB10:BB36"/>
    <mergeCell ref="AF10:AF36"/>
    <mergeCell ref="B37:B59"/>
    <mergeCell ref="D37:D59"/>
    <mergeCell ref="E37:E59"/>
    <mergeCell ref="N60:N75"/>
    <mergeCell ref="Q60:Q75"/>
    <mergeCell ref="R60:R75"/>
    <mergeCell ref="S60:S75"/>
    <mergeCell ref="T60:T75"/>
    <mergeCell ref="U60:U75"/>
    <mergeCell ref="H60:H75"/>
    <mergeCell ref="I60:I75"/>
    <mergeCell ref="J60:J75"/>
    <mergeCell ref="K60:K75"/>
    <mergeCell ref="L60:L75"/>
    <mergeCell ref="M60:M75"/>
    <mergeCell ref="P37:P59"/>
    <mergeCell ref="Q37:Q59"/>
    <mergeCell ref="H7:H9"/>
    <mergeCell ref="AU7:AU9"/>
    <mergeCell ref="AI7:AI9"/>
    <mergeCell ref="AJ7:AJ9"/>
    <mergeCell ref="AK7:AK9"/>
    <mergeCell ref="BF7:BK8"/>
    <mergeCell ref="BI37:BI59"/>
    <mergeCell ref="BK37:BK59"/>
    <mergeCell ref="BE37:BE59"/>
    <mergeCell ref="BG37:BG59"/>
    <mergeCell ref="BC37:BC59"/>
    <mergeCell ref="BK10:BK36"/>
    <mergeCell ref="BD10:BD36"/>
    <mergeCell ref="BE10:BE36"/>
    <mergeCell ref="BH21:BH23"/>
    <mergeCell ref="N37:N59"/>
    <mergeCell ref="O37:O59"/>
    <mergeCell ref="BE7:BE9"/>
    <mergeCell ref="BD7:BD9"/>
    <mergeCell ref="BB7:BB9"/>
    <mergeCell ref="BC10:BC36"/>
    <mergeCell ref="BC7:BC9"/>
    <mergeCell ref="AL7:AL9"/>
    <mergeCell ref="AO7:AO9"/>
    <mergeCell ref="AP7:AP9"/>
    <mergeCell ref="AV7:AV9"/>
    <mergeCell ref="AW7:AW9"/>
    <mergeCell ref="AX7:AX9"/>
    <mergeCell ref="BJ21:BJ23"/>
    <mergeCell ref="BJ24:BJ26"/>
    <mergeCell ref="BJ27:BJ30"/>
    <mergeCell ref="BJ41:BJ45"/>
    <mergeCell ref="BH46:BH49"/>
    <mergeCell ref="AR7:AR9"/>
    <mergeCell ref="BG10:BG36"/>
    <mergeCell ref="BI10:BI36"/>
    <mergeCell ref="BD37:BD59"/>
    <mergeCell ref="BB37:BB59"/>
    <mergeCell ref="BF24:BF26"/>
    <mergeCell ref="BF27:BF30"/>
    <mergeCell ref="BH24:BH26"/>
    <mergeCell ref="BH27:BH30"/>
    <mergeCell ref="C7:C9"/>
    <mergeCell ref="C10:C15"/>
    <mergeCell ref="F10:F15"/>
    <mergeCell ref="G10:G15"/>
    <mergeCell ref="AQ24:AQ26"/>
    <mergeCell ref="AS24:AS26"/>
    <mergeCell ref="AU24:AU26"/>
    <mergeCell ref="B2:D5"/>
    <mergeCell ref="E2:G3"/>
    <mergeCell ref="E4:G5"/>
    <mergeCell ref="B10:B36"/>
    <mergeCell ref="D10:D36"/>
    <mergeCell ref="E10:E36"/>
    <mergeCell ref="B7:B9"/>
    <mergeCell ref="AM24:AM26"/>
    <mergeCell ref="AN21:AN23"/>
    <mergeCell ref="AN24:AN26"/>
    <mergeCell ref="AN27:AN30"/>
    <mergeCell ref="AM27:AM30"/>
    <mergeCell ref="AO24:AO26"/>
    <mergeCell ref="AJ27:AJ30"/>
    <mergeCell ref="AJ24:AJ26"/>
    <mergeCell ref="AK24:AK26"/>
    <mergeCell ref="AL24:AL26"/>
    <mergeCell ref="AZ7:AZ9"/>
    <mergeCell ref="AZ10:AZ36"/>
    <mergeCell ref="BA7:BA9"/>
    <mergeCell ref="BA10:BA36"/>
    <mergeCell ref="H4:H5"/>
    <mergeCell ref="Z10:Z36"/>
    <mergeCell ref="AA10:AA36"/>
    <mergeCell ref="AB10:AB36"/>
    <mergeCell ref="I7:I9"/>
    <mergeCell ref="J10:J36"/>
    <mergeCell ref="AK27:AK30"/>
    <mergeCell ref="AL27:AL30"/>
    <mergeCell ref="R10:R36"/>
    <mergeCell ref="S10:S36"/>
    <mergeCell ref="T10:T36"/>
    <mergeCell ref="U10:U36"/>
    <mergeCell ref="Y10:Y36"/>
    <mergeCell ref="J7:AH7"/>
    <mergeCell ref="K10:K36"/>
    <mergeCell ref="AC10:AC36"/>
    <mergeCell ref="AH10:AH36"/>
    <mergeCell ref="AG10:AG36"/>
    <mergeCell ref="AS7:AS9"/>
    <mergeCell ref="AT7:AT9"/>
    <mergeCell ref="AY7:AY9"/>
    <mergeCell ref="AM7:AM9"/>
    <mergeCell ref="AN7:AN9"/>
    <mergeCell ref="AQ7:AQ9"/>
    <mergeCell ref="B89:B102"/>
    <mergeCell ref="D89:D102"/>
    <mergeCell ref="E89:E102"/>
    <mergeCell ref="H89:H102"/>
    <mergeCell ref="I89:I102"/>
    <mergeCell ref="J89:J102"/>
    <mergeCell ref="AD10:AD36"/>
    <mergeCell ref="L10:L36"/>
    <mergeCell ref="L8:AC8"/>
    <mergeCell ref="J8:J9"/>
    <mergeCell ref="AF8:AF9"/>
    <mergeCell ref="AH8:AH9"/>
    <mergeCell ref="N10:N36"/>
    <mergeCell ref="O10:O36"/>
    <mergeCell ref="P10:P36"/>
    <mergeCell ref="Q10:Q36"/>
    <mergeCell ref="D7:D9"/>
    <mergeCell ref="F7:F9"/>
    <mergeCell ref="G7:G9"/>
    <mergeCell ref="E7:E9"/>
    <mergeCell ref="BG89:BG102"/>
    <mergeCell ref="BF94:BF95"/>
    <mergeCell ref="K89:K102"/>
    <mergeCell ref="B76:B88"/>
    <mergeCell ref="D76:D88"/>
    <mergeCell ref="E76:E88"/>
    <mergeCell ref="H76:H88"/>
    <mergeCell ref="I76:I88"/>
    <mergeCell ref="J76:J88"/>
    <mergeCell ref="K76:K88"/>
    <mergeCell ref="F94:F95"/>
    <mergeCell ref="AR94:AR95"/>
    <mergeCell ref="AS94:AS95"/>
    <mergeCell ref="AT94:AT95"/>
    <mergeCell ref="G94:G95"/>
    <mergeCell ref="L76:L88"/>
    <mergeCell ref="M76:M88"/>
    <mergeCell ref="N76:N88"/>
    <mergeCell ref="L89:L102"/>
    <mergeCell ref="M89:M102"/>
    <mergeCell ref="N89:N102"/>
    <mergeCell ref="AS90:AS91"/>
    <mergeCell ref="AT90:AT91"/>
    <mergeCell ref="F90:F91"/>
    <mergeCell ref="AY116:AY119"/>
    <mergeCell ref="BC116:BC125"/>
    <mergeCell ref="BD116:BD125"/>
    <mergeCell ref="AG103:AG115"/>
    <mergeCell ref="AH103:AH115"/>
    <mergeCell ref="AZ103:AZ115"/>
    <mergeCell ref="N103:N115"/>
    <mergeCell ref="B103:B115"/>
    <mergeCell ref="D103:D115"/>
    <mergeCell ref="E103:E115"/>
    <mergeCell ref="H103:H115"/>
    <mergeCell ref="I103:I115"/>
    <mergeCell ref="J103:J115"/>
    <mergeCell ref="C116:C120"/>
    <mergeCell ref="O103:O115"/>
    <mergeCell ref="P103:P115"/>
    <mergeCell ref="Q103:Q115"/>
    <mergeCell ref="R103:R115"/>
    <mergeCell ref="S103:S115"/>
    <mergeCell ref="T103:T115"/>
    <mergeCell ref="K103:K115"/>
    <mergeCell ref="L103:L115"/>
    <mergeCell ref="M103:M115"/>
    <mergeCell ref="AC103:AC115"/>
    <mergeCell ref="AD103:AD115"/>
    <mergeCell ref="AE103:AE115"/>
    <mergeCell ref="AF103:AF115"/>
    <mergeCell ref="BI103:BI115"/>
    <mergeCell ref="BK103:BK115"/>
    <mergeCell ref="BC103:BC115"/>
    <mergeCell ref="BD103:BD115"/>
    <mergeCell ref="U103:U115"/>
    <mergeCell ref="V103:V115"/>
    <mergeCell ref="W103:W115"/>
    <mergeCell ref="BE103:BE115"/>
    <mergeCell ref="BG103:BG115"/>
    <mergeCell ref="X103:X115"/>
    <mergeCell ref="Y103:Y115"/>
    <mergeCell ref="Z103:Z115"/>
    <mergeCell ref="AA103:AA115"/>
    <mergeCell ref="AB103:AB115"/>
    <mergeCell ref="K116:K125"/>
    <mergeCell ref="L116:L125"/>
    <mergeCell ref="M116:M125"/>
    <mergeCell ref="N116:N125"/>
    <mergeCell ref="O116:O125"/>
    <mergeCell ref="P116:P125"/>
    <mergeCell ref="B116:B125"/>
    <mergeCell ref="D116:D125"/>
    <mergeCell ref="E116:E125"/>
    <mergeCell ref="H116:H125"/>
    <mergeCell ref="I116:I125"/>
    <mergeCell ref="J116:J125"/>
    <mergeCell ref="T139:T151"/>
    <mergeCell ref="V126:V138"/>
    <mergeCell ref="W126:W138"/>
    <mergeCell ref="X126:X138"/>
    <mergeCell ref="K126:K138"/>
    <mergeCell ref="L126:L138"/>
    <mergeCell ref="M126:M138"/>
    <mergeCell ref="C126:C131"/>
    <mergeCell ref="N139:N151"/>
    <mergeCell ref="O139:O151"/>
    <mergeCell ref="N126:N138"/>
    <mergeCell ref="O126:O138"/>
    <mergeCell ref="K139:K151"/>
    <mergeCell ref="L139:L151"/>
    <mergeCell ref="D126:D138"/>
    <mergeCell ref="E126:E138"/>
    <mergeCell ref="H126:H138"/>
    <mergeCell ref="I126:I138"/>
    <mergeCell ref="J126:J138"/>
    <mergeCell ref="B139:B151"/>
    <mergeCell ref="D139:D151"/>
    <mergeCell ref="E139:E151"/>
    <mergeCell ref="H139:H151"/>
    <mergeCell ref="I139:I151"/>
    <mergeCell ref="J139:J151"/>
    <mergeCell ref="P126:P138"/>
    <mergeCell ref="Q126:Q138"/>
    <mergeCell ref="R126:R138"/>
    <mergeCell ref="P139:P151"/>
    <mergeCell ref="Q139:Q151"/>
    <mergeCell ref="R139:R151"/>
    <mergeCell ref="B126:B138"/>
    <mergeCell ref="W152:W164"/>
    <mergeCell ref="X152:X164"/>
    <mergeCell ref="Y152:Y164"/>
    <mergeCell ref="Z152:Z164"/>
    <mergeCell ref="AZ139:AZ151"/>
    <mergeCell ref="BA139:BA151"/>
    <mergeCell ref="BB139:BB151"/>
    <mergeCell ref="M152:M164"/>
    <mergeCell ref="N152:N164"/>
    <mergeCell ref="O152:O164"/>
    <mergeCell ref="P152:P164"/>
    <mergeCell ref="Q152:Q164"/>
    <mergeCell ref="R152:R164"/>
    <mergeCell ref="S152:S164"/>
    <mergeCell ref="M139:M151"/>
    <mergeCell ref="AG139:AG151"/>
    <mergeCell ref="V139:V151"/>
    <mergeCell ref="W139:W151"/>
    <mergeCell ref="X139:X151"/>
    <mergeCell ref="Y139:Y151"/>
    <mergeCell ref="Z139:Z151"/>
    <mergeCell ref="AA139:AA151"/>
    <mergeCell ref="AB139:AB151"/>
    <mergeCell ref="AC139:AC151"/>
    <mergeCell ref="AE152:AE164"/>
    <mergeCell ref="AF152:AF164"/>
    <mergeCell ref="AG152:AG164"/>
    <mergeCell ref="AH152:AH164"/>
    <mergeCell ref="AZ152:AZ164"/>
    <mergeCell ref="AE139:AE151"/>
    <mergeCell ref="AF139:AF151"/>
    <mergeCell ref="B152:B164"/>
    <mergeCell ref="D152:D164"/>
    <mergeCell ref="E152:E164"/>
    <mergeCell ref="H152:H164"/>
    <mergeCell ref="I152:I164"/>
    <mergeCell ref="J152:J164"/>
    <mergeCell ref="K152:K164"/>
    <mergeCell ref="L152:L164"/>
    <mergeCell ref="AA152:AA164"/>
    <mergeCell ref="AB152:AB164"/>
    <mergeCell ref="AC152:AC164"/>
    <mergeCell ref="AD152:AD164"/>
    <mergeCell ref="U139:U151"/>
    <mergeCell ref="AD139:AD151"/>
    <mergeCell ref="V152:V164"/>
    <mergeCell ref="T152:T164"/>
    <mergeCell ref="U152:U164"/>
    <mergeCell ref="BA152:BA164"/>
    <mergeCell ref="BB152:BB164"/>
    <mergeCell ref="BC152:BC164"/>
    <mergeCell ref="BD152:BD164"/>
    <mergeCell ref="BC139:BC151"/>
    <mergeCell ref="BD139:BD151"/>
    <mergeCell ref="BL7:BP8"/>
    <mergeCell ref="BE152:BE164"/>
    <mergeCell ref="BG152:BG164"/>
    <mergeCell ref="BI152:BI164"/>
    <mergeCell ref="BK152:BK164"/>
    <mergeCell ref="BA103:BA115"/>
    <mergeCell ref="BB103:BB115"/>
    <mergeCell ref="BI89:BI102"/>
    <mergeCell ref="BK89:BK102"/>
    <mergeCell ref="BH90:BH91"/>
    <mergeCell ref="BJ90:BJ91"/>
    <mergeCell ref="BH94:BH95"/>
    <mergeCell ref="BJ94:BJ95"/>
    <mergeCell ref="BA89:BA102"/>
    <mergeCell ref="BB89:BB102"/>
    <mergeCell ref="BC89:BC102"/>
    <mergeCell ref="BD89:BD102"/>
    <mergeCell ref="BE89:BE102"/>
    <mergeCell ref="AH139:AH151"/>
    <mergeCell ref="C76:C82"/>
    <mergeCell ref="BL103:BL107"/>
    <mergeCell ref="Y126:Y138"/>
    <mergeCell ref="Z126:Z138"/>
    <mergeCell ref="AE126:AE138"/>
    <mergeCell ref="AF126:AF138"/>
    <mergeCell ref="AG126:AG138"/>
    <mergeCell ref="AD126:AD138"/>
    <mergeCell ref="BD126:BD138"/>
    <mergeCell ref="BE139:BE151"/>
    <mergeCell ref="BG139:BG151"/>
    <mergeCell ref="BI139:BI151"/>
    <mergeCell ref="BK139:BK151"/>
    <mergeCell ref="BA126:BA138"/>
    <mergeCell ref="BB126:BB138"/>
    <mergeCell ref="BC126:BC138"/>
    <mergeCell ref="BE126:BE138"/>
    <mergeCell ref="S126:S138"/>
    <mergeCell ref="T126:T138"/>
    <mergeCell ref="U126:U138"/>
    <mergeCell ref="S139:S151"/>
    <mergeCell ref="AA126:AA138"/>
    <mergeCell ref="AB126:AB138"/>
    <mergeCell ref="BL129:BL131"/>
    <mergeCell ref="F76:F77"/>
    <mergeCell ref="G76:G77"/>
    <mergeCell ref="AW76:AW77"/>
    <mergeCell ref="AY76:AY77"/>
    <mergeCell ref="AU76:AU77"/>
    <mergeCell ref="AH126:AH138"/>
    <mergeCell ref="W116:W125"/>
    <mergeCell ref="X116:X125"/>
    <mergeCell ref="U116:U125"/>
    <mergeCell ref="V116:V125"/>
    <mergeCell ref="Y116:Y125"/>
    <mergeCell ref="Z116:Z125"/>
    <mergeCell ref="AA116:AA125"/>
    <mergeCell ref="AB116:AB125"/>
    <mergeCell ref="AC126:AC138"/>
    <mergeCell ref="Q116:Q125"/>
    <mergeCell ref="R116:R125"/>
    <mergeCell ref="S116:S125"/>
    <mergeCell ref="T116:T125"/>
    <mergeCell ref="AE116:AE125"/>
    <mergeCell ref="AF116:AF125"/>
    <mergeCell ref="AG116:AG125"/>
    <mergeCell ref="AK116:AK119"/>
    <mergeCell ref="BO129:BO131"/>
    <mergeCell ref="BP129:BP131"/>
    <mergeCell ref="C103:C107"/>
    <mergeCell ref="C89:C95"/>
    <mergeCell ref="BM80:BM82"/>
    <mergeCell ref="BO80:BO82"/>
    <mergeCell ref="AS76:AS77"/>
    <mergeCell ref="AU126:AU128"/>
    <mergeCell ref="AW126:AW128"/>
    <mergeCell ref="AY126:AY128"/>
    <mergeCell ref="AC116:AC125"/>
    <mergeCell ref="AD116:AD125"/>
    <mergeCell ref="AH116:AH125"/>
    <mergeCell ref="AG76:AG88"/>
    <mergeCell ref="AI76:AI77"/>
    <mergeCell ref="AJ76:AJ77"/>
    <mergeCell ref="AK76:AK77"/>
    <mergeCell ref="AM76:AM77"/>
    <mergeCell ref="AO76:AO77"/>
    <mergeCell ref="AQ76:AQ77"/>
    <mergeCell ref="AM126:AM128"/>
    <mergeCell ref="AO126:AO128"/>
    <mergeCell ref="AQ126:AQ128"/>
    <mergeCell ref="AS126:AS128"/>
    <mergeCell ref="BP80:BP82"/>
    <mergeCell ref="BO76:BO79"/>
    <mergeCell ref="BN76:BN79"/>
    <mergeCell ref="BN80:BN82"/>
    <mergeCell ref="F51:F52"/>
    <mergeCell ref="BL51:BL52"/>
    <mergeCell ref="AI51:AI52"/>
    <mergeCell ref="AJ51:AJ52"/>
    <mergeCell ref="AK51:AK52"/>
    <mergeCell ref="AL51:AL52"/>
    <mergeCell ref="H37:H59"/>
    <mergeCell ref="I37:I59"/>
    <mergeCell ref="J37:J59"/>
    <mergeCell ref="K37:K59"/>
    <mergeCell ref="L37:L59"/>
    <mergeCell ref="M37:M59"/>
    <mergeCell ref="AG37:AG59"/>
    <mergeCell ref="AH37:AH59"/>
    <mergeCell ref="R37:R59"/>
    <mergeCell ref="S37:S59"/>
    <mergeCell ref="Y37:Y59"/>
    <mergeCell ref="Z37:Z59"/>
    <mergeCell ref="T37:T59"/>
    <mergeCell ref="U37:U59"/>
    <mergeCell ref="A7:A131"/>
    <mergeCell ref="F21:F23"/>
    <mergeCell ref="F24:F26"/>
    <mergeCell ref="BL24:BL26"/>
    <mergeCell ref="BM24:BM25"/>
    <mergeCell ref="BO24:BO25"/>
    <mergeCell ref="AM21:AM23"/>
    <mergeCell ref="AO21:AO23"/>
    <mergeCell ref="AL21:AL23"/>
    <mergeCell ref="G24:G26"/>
    <mergeCell ref="F46:F49"/>
    <mergeCell ref="BL46:BL49"/>
    <mergeCell ref="G46:G49"/>
    <mergeCell ref="G51:G52"/>
    <mergeCell ref="AJ41:AJ45"/>
    <mergeCell ref="AK39:AK40"/>
    <mergeCell ref="AL39:AL40"/>
    <mergeCell ref="AM39:AM40"/>
    <mergeCell ref="AN39:AN40"/>
    <mergeCell ref="BL39:BL40"/>
    <mergeCell ref="BB116:BB125"/>
    <mergeCell ref="C39:C52"/>
    <mergeCell ref="BM129:BM131"/>
    <mergeCell ref="BN129:BN131"/>
    <mergeCell ref="BP24:BP25"/>
    <mergeCell ref="C21:C30"/>
    <mergeCell ref="F27:F30"/>
    <mergeCell ref="BL27:BL30"/>
    <mergeCell ref="BM27:BM29"/>
    <mergeCell ref="BO27:BO29"/>
    <mergeCell ref="BP27:BP29"/>
    <mergeCell ref="AI21:AI23"/>
    <mergeCell ref="AJ21:AJ23"/>
    <mergeCell ref="AK21:AK23"/>
    <mergeCell ref="G27:G30"/>
    <mergeCell ref="G21:G23"/>
    <mergeCell ref="AI24:AI26"/>
    <mergeCell ref="AI27:AI30"/>
    <mergeCell ref="AO27:AO30"/>
    <mergeCell ref="AQ27:AQ30"/>
    <mergeCell ref="W10:W36"/>
    <mergeCell ref="V10:V36"/>
    <mergeCell ref="AE10:AE36"/>
    <mergeCell ref="M10:M36"/>
    <mergeCell ref="AV27:AV30"/>
    <mergeCell ref="AX27:AX30"/>
    <mergeCell ref="AW24:AW26"/>
    <mergeCell ref="AX10:AX15"/>
    <mergeCell ref="AY21:AY23"/>
    <mergeCell ref="AY24:AY26"/>
    <mergeCell ref="AY27:AY30"/>
    <mergeCell ref="AP21:AP23"/>
    <mergeCell ref="AR21:AR23"/>
    <mergeCell ref="AT21:AT23"/>
    <mergeCell ref="AV21:AV23"/>
    <mergeCell ref="AX21:AX23"/>
    <mergeCell ref="AP24:AP26"/>
    <mergeCell ref="AS27:AS30"/>
    <mergeCell ref="AU27:AU30"/>
    <mergeCell ref="AW27:AW30"/>
    <mergeCell ref="AQ21:AQ23"/>
    <mergeCell ref="AS21:AS23"/>
    <mergeCell ref="AU21:AU23"/>
    <mergeCell ref="AW21:AW23"/>
    <mergeCell ref="AR24:AR26"/>
    <mergeCell ref="AT24:AT26"/>
    <mergeCell ref="AV24:AV26"/>
    <mergeCell ref="AK16:AK18"/>
    <mergeCell ref="AL16:AL18"/>
    <mergeCell ref="AM16:AM18"/>
    <mergeCell ref="AN16:AN18"/>
    <mergeCell ref="AO16:AO18"/>
    <mergeCell ref="AP16:AP18"/>
    <mergeCell ref="AY10:AY15"/>
    <mergeCell ref="BN10:BN11"/>
    <mergeCell ref="C16:C18"/>
    <mergeCell ref="F16:F18"/>
    <mergeCell ref="G16:G18"/>
    <mergeCell ref="AI16:AI18"/>
    <mergeCell ref="AJ16:AJ18"/>
    <mergeCell ref="AY16:AY18"/>
    <mergeCell ref="BF16:BF18"/>
    <mergeCell ref="BF10:BF15"/>
    <mergeCell ref="BH10:BH15"/>
    <mergeCell ref="AU10:AU15"/>
    <mergeCell ref="AW10:AW15"/>
    <mergeCell ref="AL10:AL15"/>
    <mergeCell ref="AN10:AN15"/>
    <mergeCell ref="AP10:AP15"/>
    <mergeCell ref="AR10:AR15"/>
    <mergeCell ref="AT10:AT15"/>
    <mergeCell ref="C37:C38"/>
    <mergeCell ref="F37:F38"/>
    <mergeCell ref="BN37:BN38"/>
    <mergeCell ref="G37:G38"/>
    <mergeCell ref="AI37:AI38"/>
    <mergeCell ref="AJ37:AJ38"/>
    <mergeCell ref="AK37:AK38"/>
    <mergeCell ref="AX16:AX18"/>
    <mergeCell ref="BF21:BF23"/>
    <mergeCell ref="BL16:BL18"/>
    <mergeCell ref="BN16:BN18"/>
    <mergeCell ref="C19:C20"/>
    <mergeCell ref="F19:F20"/>
    <mergeCell ref="G19:G20"/>
    <mergeCell ref="H10:H36"/>
    <mergeCell ref="I10:I36"/>
    <mergeCell ref="X10:X36"/>
    <mergeCell ref="AI10:AI15"/>
    <mergeCell ref="AJ10:AJ15"/>
    <mergeCell ref="AK10:AK15"/>
    <mergeCell ref="AU16:AU18"/>
    <mergeCell ref="AV16:AV18"/>
    <mergeCell ref="AW16:AW18"/>
    <mergeCell ref="BH16:BH18"/>
    <mergeCell ref="AL37:AL38"/>
    <mergeCell ref="AM37:AM38"/>
    <mergeCell ref="AN37:AN38"/>
    <mergeCell ref="AO37:AO38"/>
    <mergeCell ref="AP37:AP38"/>
    <mergeCell ref="AQ37:AQ38"/>
    <mergeCell ref="BL21:BL23"/>
    <mergeCell ref="BL10:BL11"/>
    <mergeCell ref="BL12:BL14"/>
    <mergeCell ref="BJ10:BJ15"/>
    <mergeCell ref="BJ16:BJ18"/>
    <mergeCell ref="AV10:AV15"/>
    <mergeCell ref="AQ16:AQ18"/>
    <mergeCell ref="AR16:AR18"/>
    <mergeCell ref="AS16:AS18"/>
    <mergeCell ref="AT16:AT18"/>
    <mergeCell ref="AM10:AM15"/>
    <mergeCell ref="AO10:AO15"/>
    <mergeCell ref="AQ10:AQ15"/>
    <mergeCell ref="AS10:AS15"/>
    <mergeCell ref="AX24:AX26"/>
    <mergeCell ref="AP27:AP30"/>
    <mergeCell ref="AR27:AR30"/>
    <mergeCell ref="AT27:AT30"/>
    <mergeCell ref="BJ37:BJ38"/>
    <mergeCell ref="BL37:BL38"/>
    <mergeCell ref="BA37:BA59"/>
    <mergeCell ref="AX51:AX52"/>
    <mergeCell ref="AY51:AY52"/>
    <mergeCell ref="BF51:BF52"/>
    <mergeCell ref="AR37:AR38"/>
    <mergeCell ref="AS37:AS38"/>
    <mergeCell ref="AT37:AT38"/>
    <mergeCell ref="AU37:AU38"/>
    <mergeCell ref="AV37:AV38"/>
    <mergeCell ref="AW37:AW38"/>
    <mergeCell ref="F39:F40"/>
    <mergeCell ref="F41:F45"/>
    <mergeCell ref="BL41:BL45"/>
    <mergeCell ref="AW39:AW40"/>
    <mergeCell ref="AX39:AX40"/>
    <mergeCell ref="AY39:AY40"/>
    <mergeCell ref="BF39:BF40"/>
    <mergeCell ref="BH39:BH40"/>
    <mergeCell ref="BJ39:BJ40"/>
    <mergeCell ref="AK41:AK45"/>
    <mergeCell ref="AB37:AB59"/>
    <mergeCell ref="AC37:AC59"/>
    <mergeCell ref="AD37:AD59"/>
    <mergeCell ref="AE37:AE59"/>
    <mergeCell ref="AF37:AF59"/>
    <mergeCell ref="V37:V59"/>
    <mergeCell ref="W37:W59"/>
    <mergeCell ref="G39:G40"/>
    <mergeCell ref="G41:G45"/>
    <mergeCell ref="AI39:AI40"/>
    <mergeCell ref="AI41:AI45"/>
    <mergeCell ref="AJ39:AJ40"/>
    <mergeCell ref="AL41:AL45"/>
    <mergeCell ref="AM41:AM45"/>
    <mergeCell ref="AN41:AN45"/>
    <mergeCell ref="AO41:AO45"/>
    <mergeCell ref="AS41:AS45"/>
    <mergeCell ref="AT41:AT45"/>
    <mergeCell ref="AU41:AU45"/>
    <mergeCell ref="AV41:AV45"/>
    <mergeCell ref="AP46:AP49"/>
    <mergeCell ref="AO39:AO40"/>
    <mergeCell ref="AP39:AP40"/>
    <mergeCell ref="AQ39:AQ40"/>
    <mergeCell ref="AR39:AR40"/>
    <mergeCell ref="AS39:AS40"/>
    <mergeCell ref="AQ46:AQ49"/>
    <mergeCell ref="AR46:AR49"/>
    <mergeCell ref="AS46:AS49"/>
    <mergeCell ref="AR41:AR45"/>
    <mergeCell ref="AP41:AP45"/>
    <mergeCell ref="AQ41:AQ45"/>
    <mergeCell ref="AW41:AW45"/>
    <mergeCell ref="AX41:AX45"/>
    <mergeCell ref="AY41:AY45"/>
    <mergeCell ref="BF41:BF45"/>
    <mergeCell ref="BH41:BH45"/>
    <mergeCell ref="AZ37:AZ59"/>
    <mergeCell ref="AT39:AT40"/>
    <mergeCell ref="AU39:AU40"/>
    <mergeCell ref="AV39:AV40"/>
    <mergeCell ref="AX37:AX38"/>
    <mergeCell ref="AY37:AY38"/>
    <mergeCell ref="BF37:BF38"/>
    <mergeCell ref="BH37:BH38"/>
    <mergeCell ref="AI46:AI49"/>
    <mergeCell ref="AJ46:AJ49"/>
    <mergeCell ref="AK46:AK49"/>
    <mergeCell ref="AL46:AL49"/>
    <mergeCell ref="AM46:AM49"/>
    <mergeCell ref="AT46:AT49"/>
    <mergeCell ref="AU46:AU49"/>
    <mergeCell ref="AV46:AV49"/>
    <mergeCell ref="BJ46:BJ49"/>
    <mergeCell ref="AN46:AN49"/>
    <mergeCell ref="AO46:AO49"/>
    <mergeCell ref="AW46:AW49"/>
    <mergeCell ref="AX46:AX49"/>
    <mergeCell ref="AY46:AY49"/>
    <mergeCell ref="BF46:BF49"/>
    <mergeCell ref="AM51:AM52"/>
    <mergeCell ref="AN51:AN52"/>
    <mergeCell ref="AO51:AO52"/>
    <mergeCell ref="AP51:AP52"/>
    <mergeCell ref="AQ51:AQ52"/>
    <mergeCell ref="BL60:BL62"/>
    <mergeCell ref="BN60:BN62"/>
    <mergeCell ref="C66:C67"/>
    <mergeCell ref="F66:F67"/>
    <mergeCell ref="BL66:BL67"/>
    <mergeCell ref="F60:F62"/>
    <mergeCell ref="AU60:AU62"/>
    <mergeCell ref="AR51:AR52"/>
    <mergeCell ref="AS51:AS52"/>
    <mergeCell ref="AT51:AT52"/>
    <mergeCell ref="AU51:AU52"/>
    <mergeCell ref="AV51:AV52"/>
    <mergeCell ref="AW51:AW52"/>
    <mergeCell ref="AC60:AC75"/>
    <mergeCell ref="AD60:AD75"/>
    <mergeCell ref="AA60:AA75"/>
    <mergeCell ref="AB60:AB75"/>
    <mergeCell ref="AE60:AE75"/>
    <mergeCell ref="AF60:AF75"/>
    <mergeCell ref="V60:V75"/>
    <mergeCell ref="W60:W75"/>
    <mergeCell ref="X60:X75"/>
    <mergeCell ref="AQ66:AQ67"/>
    <mergeCell ref="AX60:AX62"/>
    <mergeCell ref="C64:C65"/>
    <mergeCell ref="F64:F65"/>
    <mergeCell ref="BL64:BL65"/>
    <mergeCell ref="G64:G65"/>
    <mergeCell ref="AI64:AI65"/>
    <mergeCell ref="AI66:AI67"/>
    <mergeCell ref="AJ64:AJ65"/>
    <mergeCell ref="AN60:AN62"/>
    <mergeCell ref="AO60:AO62"/>
    <mergeCell ref="AP60:AP62"/>
    <mergeCell ref="AQ60:AQ62"/>
    <mergeCell ref="C60:C63"/>
    <mergeCell ref="AG60:AG75"/>
    <mergeCell ref="AH60:AH75"/>
    <mergeCell ref="AJ66:AJ67"/>
    <mergeCell ref="AK64:AK65"/>
    <mergeCell ref="AL64:AL65"/>
    <mergeCell ref="G60:G62"/>
    <mergeCell ref="AI60:AI62"/>
    <mergeCell ref="AJ60:AJ62"/>
    <mergeCell ref="AK60:AK62"/>
    <mergeCell ref="AL60:AL62"/>
    <mergeCell ref="AM60:AM62"/>
    <mergeCell ref="BH60:BH62"/>
    <mergeCell ref="AM64:AM65"/>
    <mergeCell ref="AN64:AN65"/>
    <mergeCell ref="AO64:AO65"/>
    <mergeCell ref="AP64:AP65"/>
    <mergeCell ref="G66:G67"/>
    <mergeCell ref="AR64:AR65"/>
    <mergeCell ref="BP66:BP67"/>
    <mergeCell ref="BN66:BN67"/>
    <mergeCell ref="BO66:BO67"/>
    <mergeCell ref="AY66:AY67"/>
    <mergeCell ref="BF66:BF67"/>
    <mergeCell ref="AT66:AT67"/>
    <mergeCell ref="AU66:AU67"/>
    <mergeCell ref="AK66:AK67"/>
    <mergeCell ref="AL66:AL67"/>
    <mergeCell ref="AM66:AM67"/>
    <mergeCell ref="AN66:AN67"/>
    <mergeCell ref="AO66:AO67"/>
    <mergeCell ref="AP66:AP67"/>
    <mergeCell ref="AZ60:AZ75"/>
    <mergeCell ref="AS64:AS65"/>
    <mergeCell ref="AT64:AT65"/>
    <mergeCell ref="AU64:AU65"/>
    <mergeCell ref="AV64:AV65"/>
    <mergeCell ref="BK60:BK75"/>
    <mergeCell ref="BD60:BD75"/>
    <mergeCell ref="BA60:BA75"/>
    <mergeCell ref="AQ64:AQ65"/>
    <mergeCell ref="BF60:BF62"/>
    <mergeCell ref="AT76:AT77"/>
    <mergeCell ref="AV76:AV77"/>
    <mergeCell ref="AX76:AX77"/>
    <mergeCell ref="AR66:AR67"/>
    <mergeCell ref="AS66:AS67"/>
    <mergeCell ref="AY60:AY62"/>
    <mergeCell ref="AT60:AT62"/>
    <mergeCell ref="AV60:AV62"/>
    <mergeCell ref="AR60:AR62"/>
    <mergeCell ref="AS60:AS62"/>
    <mergeCell ref="AW60:AW62"/>
    <mergeCell ref="BH76:BH77"/>
    <mergeCell ref="BJ60:BJ62"/>
    <mergeCell ref="AW64:AW65"/>
    <mergeCell ref="AX64:AX65"/>
    <mergeCell ref="AY64:AY65"/>
    <mergeCell ref="BK76:BK88"/>
    <mergeCell ref="BE60:BE75"/>
    <mergeCell ref="BG60:BG75"/>
    <mergeCell ref="AW66:AW67"/>
    <mergeCell ref="AX66:AX67"/>
    <mergeCell ref="S76:S88"/>
    <mergeCell ref="T76:T88"/>
    <mergeCell ref="U76:U88"/>
    <mergeCell ref="V76:V88"/>
    <mergeCell ref="W76:W88"/>
    <mergeCell ref="AP76:AP77"/>
    <mergeCell ref="AR76:AR77"/>
    <mergeCell ref="X76:X88"/>
    <mergeCell ref="Y76:Y88"/>
    <mergeCell ref="Z76:Z88"/>
    <mergeCell ref="AA76:AA88"/>
    <mergeCell ref="AL76:AL77"/>
    <mergeCell ref="AN76:AN77"/>
    <mergeCell ref="AH76:AH88"/>
    <mergeCell ref="AB76:AB88"/>
    <mergeCell ref="AV66:AV67"/>
  </mergeCells>
  <conditionalFormatting sqref="AH37:AH56 BK37:BK56 AH60:AH72 BK60:BK72 AH76:AH85 BK76:BK85 AH10:AH33 BK10:BK33 AH89:AH99 BK89:BK99 AH116:AH122 BK116:BK122">
    <cfRule type="containsText" dxfId="127" priority="125" operator="containsText" text="baja">
      <formula>NOT(ISERROR(SEARCH("baja",AH10)))</formula>
    </cfRule>
    <cfRule type="containsText" dxfId="126" priority="128" operator="containsText" text="Alta">
      <formula>NOT(ISERROR(SEARCH("Alta",AH10)))</formula>
    </cfRule>
  </conditionalFormatting>
  <conditionalFormatting sqref="AH37:AH56 BK37:BK56 AH60:AH72 BK60:BK72 AH76:AH85 BK76:BK85 AH10:AH33 BK10:BK33 AH89:AH99 BK89:BK99 AH116:AH122 BK116:BK122">
    <cfRule type="containsText" dxfId="125" priority="126" operator="containsText" text="Moderada">
      <formula>NOT(ISERROR(SEARCH("Moderada",AH10)))</formula>
    </cfRule>
    <cfRule type="containsText" dxfId="124" priority="127" operator="containsText" text="Extrema">
      <formula>NOT(ISERROR(SEARCH("Extrema",AH10)))</formula>
    </cfRule>
  </conditionalFormatting>
  <conditionalFormatting sqref="BD37:BD56 BD60:BD72 BD76:BD85 BD10:BD33 AZ77:BB77 AY10:BB10 BD89:BD99 AY78:BB90 AY27:BB27 AZ22:BB26 AY24 AY31:BB37 AZ28:BB30 AY16:BB16 AZ11:BB15 AZ17:BB18 AY19:BB21 AY39:BB39 AZ38:BB38 AY41:BB41 AZ40:BB40 AZ42:BB45 AY53:BB60 AZ52:BB52 AY46:BB46 AY50:BB51 AZ47:BB49 AY63:BB64 AZ61:BB62 AY66:BB66 AZ65:BB65 AY68:BB76 AZ67:BB67 AZ91:BB91 AY96:BB102 AZ95:BB95 AY92:BB94 BD116:BD122 AY120:BB125 BB116:BB119">
    <cfRule type="cellIs" dxfId="123" priority="121" operator="between">
      <formula>76</formula>
      <formula>100</formula>
    </cfRule>
    <cfRule type="cellIs" dxfId="122" priority="122" operator="between">
      <formula>1</formula>
      <formula>50</formula>
    </cfRule>
    <cfRule type="cellIs" dxfId="121" priority="123" operator="between">
      <formula>50</formula>
      <formula>75</formula>
    </cfRule>
    <cfRule type="cellIs" dxfId="120" priority="124" operator="between">
      <formula>0</formula>
      <formula>0</formula>
    </cfRule>
  </conditionalFormatting>
  <conditionalFormatting sqref="AH103:AH112 BK103:BK112">
    <cfRule type="containsText" dxfId="119" priority="119" operator="containsText" text="baja">
      <formula>NOT(ISERROR(SEARCH("baja",AH103)))</formula>
    </cfRule>
    <cfRule type="containsText" dxfId="118" priority="120" operator="containsText" text="Alta">
      <formula>NOT(ISERROR(SEARCH("Alta",AH103)))</formula>
    </cfRule>
  </conditionalFormatting>
  <conditionalFormatting sqref="AH103:AH112 BK103:BK112">
    <cfRule type="containsText" dxfId="117" priority="117" operator="containsText" text="Moderada">
      <formula>NOT(ISERROR(SEARCH("Moderada",AH103)))</formula>
    </cfRule>
    <cfRule type="containsText" dxfId="116" priority="118" operator="containsText" text="Extrema">
      <formula>NOT(ISERROR(SEARCH("Extrema",AH103)))</formula>
    </cfRule>
  </conditionalFormatting>
  <conditionalFormatting sqref="BD103:BD112 AY103:BB115">
    <cfRule type="cellIs" dxfId="115" priority="113" operator="between">
      <formula>76</formula>
      <formula>100</formula>
    </cfRule>
    <cfRule type="cellIs" dxfId="114" priority="114" operator="between">
      <formula>1</formula>
      <formula>50</formula>
    </cfRule>
    <cfRule type="cellIs" dxfId="113" priority="115" operator="between">
      <formula>50</formula>
      <formula>75</formula>
    </cfRule>
    <cfRule type="cellIs" dxfId="112" priority="116" operator="between">
      <formula>0</formula>
      <formula>0</formula>
    </cfRule>
  </conditionalFormatting>
  <conditionalFormatting sqref="AY116:BB116 AZ117:BB119">
    <cfRule type="cellIs" dxfId="111" priority="109" operator="between">
      <formula>76</formula>
      <formula>100</formula>
    </cfRule>
    <cfRule type="cellIs" dxfId="110" priority="110" operator="between">
      <formula>1</formula>
      <formula>50</formula>
    </cfRule>
    <cfRule type="cellIs" dxfId="109" priority="111" operator="between">
      <formula>50</formula>
      <formula>75</formula>
    </cfRule>
    <cfRule type="cellIs" dxfId="108" priority="112" operator="between">
      <formula>0</formula>
      <formula>0</formula>
    </cfRule>
  </conditionalFormatting>
  <conditionalFormatting sqref="AH126:AH135 BK126:BK135">
    <cfRule type="containsText" dxfId="107" priority="107" operator="containsText" text="baja">
      <formula>NOT(ISERROR(SEARCH("baja",AH126)))</formula>
    </cfRule>
    <cfRule type="containsText" dxfId="106" priority="108" operator="containsText" text="Alta">
      <formula>NOT(ISERROR(SEARCH("Alta",AH126)))</formula>
    </cfRule>
  </conditionalFormatting>
  <conditionalFormatting sqref="AH126:AH135 BK126:BK135">
    <cfRule type="containsText" dxfId="105" priority="105" operator="containsText" text="Moderada">
      <formula>NOT(ISERROR(SEARCH("Moderada",AH126)))</formula>
    </cfRule>
    <cfRule type="containsText" dxfId="104" priority="106" operator="containsText" text="Extrema">
      <formula>NOT(ISERROR(SEARCH("Extrema",AH126)))</formula>
    </cfRule>
  </conditionalFormatting>
  <conditionalFormatting sqref="BD126:BD135 AY126:BB126 AY129:BB138 AZ127:BB128">
    <cfRule type="cellIs" dxfId="103" priority="101" operator="between">
      <formula>76</formula>
      <formula>100</formula>
    </cfRule>
    <cfRule type="cellIs" dxfId="102" priority="102" operator="between">
      <formula>1</formula>
      <formula>50</formula>
    </cfRule>
    <cfRule type="cellIs" dxfId="101" priority="103" operator="between">
      <formula>50</formula>
      <formula>75</formula>
    </cfRule>
    <cfRule type="cellIs" dxfId="100" priority="104" operator="between">
      <formula>0</formula>
      <formula>0</formula>
    </cfRule>
  </conditionalFormatting>
  <conditionalFormatting sqref="AH139:AH148 BK139:BK148">
    <cfRule type="containsText" dxfId="99" priority="99" operator="containsText" text="baja">
      <formula>NOT(ISERROR(SEARCH("baja",AH139)))</formula>
    </cfRule>
    <cfRule type="containsText" dxfId="98" priority="100" operator="containsText" text="Alta">
      <formula>NOT(ISERROR(SEARCH("Alta",AH139)))</formula>
    </cfRule>
  </conditionalFormatting>
  <conditionalFormatting sqref="AH139:AH148 BK139:BK148">
    <cfRule type="containsText" dxfId="97" priority="97" operator="containsText" text="Moderada">
      <formula>NOT(ISERROR(SEARCH("Moderada",AH139)))</formula>
    </cfRule>
    <cfRule type="containsText" dxfId="96" priority="98" operator="containsText" text="Extrema">
      <formula>NOT(ISERROR(SEARCH("Extrema",AH139)))</formula>
    </cfRule>
  </conditionalFormatting>
  <conditionalFormatting sqref="BD139:BD148 AY139:BB151">
    <cfRule type="cellIs" dxfId="95" priority="93" operator="between">
      <formula>76</formula>
      <formula>100</formula>
    </cfRule>
    <cfRule type="cellIs" dxfId="94" priority="94" operator="between">
      <formula>1</formula>
      <formula>50</formula>
    </cfRule>
    <cfRule type="cellIs" dxfId="93" priority="95" operator="between">
      <formula>50</formula>
      <formula>75</formula>
    </cfRule>
    <cfRule type="cellIs" dxfId="92" priority="96" operator="between">
      <formula>0</formula>
      <formula>0</formula>
    </cfRule>
  </conditionalFormatting>
  <conditionalFormatting sqref="AH152 BK152">
    <cfRule type="containsText" dxfId="91" priority="91" operator="containsText" text="baja">
      <formula>NOT(ISERROR(SEARCH("baja",AH152)))</formula>
    </cfRule>
    <cfRule type="containsText" dxfId="90" priority="92" operator="containsText" text="Alta">
      <formula>NOT(ISERROR(SEARCH("Alta",AH152)))</formula>
    </cfRule>
  </conditionalFormatting>
  <conditionalFormatting sqref="AH152 BK152">
    <cfRule type="containsText" dxfId="89" priority="89" operator="containsText" text="Moderada">
      <formula>NOT(ISERROR(SEARCH("Moderada",AH152)))</formula>
    </cfRule>
    <cfRule type="containsText" dxfId="88" priority="90" operator="containsText" text="Extrema">
      <formula>NOT(ISERROR(SEARCH("Extrema",AH152)))</formula>
    </cfRule>
  </conditionalFormatting>
  <conditionalFormatting sqref="BD152 AY152:AY164 AZ152:BB152">
    <cfRule type="cellIs" dxfId="87" priority="85" operator="between">
      <formula>76</formula>
      <formula>100</formula>
    </cfRule>
    <cfRule type="cellIs" dxfId="86" priority="86" operator="between">
      <formula>1</formula>
      <formula>50</formula>
    </cfRule>
    <cfRule type="cellIs" dxfId="85" priority="87" operator="between">
      <formula>50</formula>
      <formula>75</formula>
    </cfRule>
    <cfRule type="cellIs" dxfId="84" priority="88" operator="between">
      <formula>0</formula>
      <formula>0</formula>
    </cfRule>
  </conditionalFormatting>
  <conditionalFormatting sqref="AH103:AH112">
    <cfRule type="containsText" dxfId="83" priority="83" operator="containsText" text="baja">
      <formula>NOT(ISERROR(SEARCH("baja",AH103)))</formula>
    </cfRule>
    <cfRule type="containsText" dxfId="82" priority="84" operator="containsText" text="Alta">
      <formula>NOT(ISERROR(SEARCH("Alta",AH103)))</formula>
    </cfRule>
  </conditionalFormatting>
  <conditionalFormatting sqref="AH103:AH112">
    <cfRule type="containsText" dxfId="81" priority="81" operator="containsText" text="Moderada">
      <formula>NOT(ISERROR(SEARCH("Moderada",AH103)))</formula>
    </cfRule>
    <cfRule type="containsText" dxfId="80" priority="82" operator="containsText" text="Extrema">
      <formula>NOT(ISERROR(SEARCH("Extrema",AH103)))</formula>
    </cfRule>
  </conditionalFormatting>
  <conditionalFormatting sqref="AH103:AH112">
    <cfRule type="containsText" dxfId="79" priority="79" operator="containsText" text="baja">
      <formula>NOT(ISERROR(SEARCH("baja",AH103)))</formula>
    </cfRule>
    <cfRule type="containsText" dxfId="78" priority="80" operator="containsText" text="Alta">
      <formula>NOT(ISERROR(SEARCH("Alta",AH103)))</formula>
    </cfRule>
  </conditionalFormatting>
  <conditionalFormatting sqref="AH103:AH112">
    <cfRule type="containsText" dxfId="77" priority="77" operator="containsText" text="Moderada">
      <formula>NOT(ISERROR(SEARCH("Moderada",AH103)))</formula>
    </cfRule>
    <cfRule type="containsText" dxfId="76" priority="78" operator="containsText" text="Extrema">
      <formula>NOT(ISERROR(SEARCH("Extrema",AH103)))</formula>
    </cfRule>
  </conditionalFormatting>
  <conditionalFormatting sqref="AH126:AH135">
    <cfRule type="containsText" dxfId="75" priority="75" operator="containsText" text="baja">
      <formula>NOT(ISERROR(SEARCH("baja",AH126)))</formula>
    </cfRule>
    <cfRule type="containsText" dxfId="74" priority="76" operator="containsText" text="Alta">
      <formula>NOT(ISERROR(SEARCH("Alta",AH126)))</formula>
    </cfRule>
  </conditionalFormatting>
  <conditionalFormatting sqref="AH126:AH135">
    <cfRule type="containsText" dxfId="73" priority="73" operator="containsText" text="Moderada">
      <formula>NOT(ISERROR(SEARCH("Moderada",AH126)))</formula>
    </cfRule>
    <cfRule type="containsText" dxfId="72" priority="74" operator="containsText" text="Extrema">
      <formula>NOT(ISERROR(SEARCH("Extrema",AH126)))</formula>
    </cfRule>
  </conditionalFormatting>
  <conditionalFormatting sqref="AH126:AH135">
    <cfRule type="containsText" dxfId="71" priority="71" operator="containsText" text="baja">
      <formula>NOT(ISERROR(SEARCH("baja",AH126)))</formula>
    </cfRule>
    <cfRule type="containsText" dxfId="70" priority="72" operator="containsText" text="Alta">
      <formula>NOT(ISERROR(SEARCH("Alta",AH126)))</formula>
    </cfRule>
  </conditionalFormatting>
  <conditionalFormatting sqref="AH126:AH135">
    <cfRule type="containsText" dxfId="69" priority="69" operator="containsText" text="Moderada">
      <formula>NOT(ISERROR(SEARCH("Moderada",AH126)))</formula>
    </cfRule>
    <cfRule type="containsText" dxfId="68" priority="70" operator="containsText" text="Extrema">
      <formula>NOT(ISERROR(SEARCH("Extrema",AH126)))</formula>
    </cfRule>
  </conditionalFormatting>
  <conditionalFormatting sqref="AH139:AH148">
    <cfRule type="containsText" dxfId="67" priority="67" operator="containsText" text="baja">
      <formula>NOT(ISERROR(SEARCH("baja",AH139)))</formula>
    </cfRule>
    <cfRule type="containsText" dxfId="66" priority="68" operator="containsText" text="Alta">
      <formula>NOT(ISERROR(SEARCH("Alta",AH139)))</formula>
    </cfRule>
  </conditionalFormatting>
  <conditionalFormatting sqref="AH139:AH148">
    <cfRule type="containsText" dxfId="65" priority="65" operator="containsText" text="Moderada">
      <formula>NOT(ISERROR(SEARCH("Moderada",AH139)))</formula>
    </cfRule>
    <cfRule type="containsText" dxfId="64" priority="66" operator="containsText" text="Extrema">
      <formula>NOT(ISERROR(SEARCH("Extrema",AH139)))</formula>
    </cfRule>
  </conditionalFormatting>
  <conditionalFormatting sqref="AH139:AH148">
    <cfRule type="containsText" dxfId="63" priority="63" operator="containsText" text="baja">
      <formula>NOT(ISERROR(SEARCH("baja",AH139)))</formula>
    </cfRule>
    <cfRule type="containsText" dxfId="62" priority="64" operator="containsText" text="Alta">
      <formula>NOT(ISERROR(SEARCH("Alta",AH139)))</formula>
    </cfRule>
  </conditionalFormatting>
  <conditionalFormatting sqref="AH139:AH148">
    <cfRule type="containsText" dxfId="61" priority="61" operator="containsText" text="Moderada">
      <formula>NOT(ISERROR(SEARCH("Moderada",AH139)))</formula>
    </cfRule>
    <cfRule type="containsText" dxfId="60" priority="62" operator="containsText" text="Extrema">
      <formula>NOT(ISERROR(SEARCH("Extrema",AH139)))</formula>
    </cfRule>
  </conditionalFormatting>
  <conditionalFormatting sqref="AH152">
    <cfRule type="containsText" dxfId="59" priority="59" operator="containsText" text="baja">
      <formula>NOT(ISERROR(SEARCH("baja",AH152)))</formula>
    </cfRule>
    <cfRule type="containsText" dxfId="58" priority="60" operator="containsText" text="Alta">
      <formula>NOT(ISERROR(SEARCH("Alta",AH152)))</formula>
    </cfRule>
  </conditionalFormatting>
  <conditionalFormatting sqref="AH152">
    <cfRule type="containsText" dxfId="57" priority="57" operator="containsText" text="Moderada">
      <formula>NOT(ISERROR(SEARCH("Moderada",AH152)))</formula>
    </cfRule>
    <cfRule type="containsText" dxfId="56" priority="58" operator="containsText" text="Extrema">
      <formula>NOT(ISERROR(SEARCH("Extrema",AH152)))</formula>
    </cfRule>
  </conditionalFormatting>
  <conditionalFormatting sqref="AH152">
    <cfRule type="containsText" dxfId="55" priority="55" operator="containsText" text="baja">
      <formula>NOT(ISERROR(SEARCH("baja",AH152)))</formula>
    </cfRule>
    <cfRule type="containsText" dxfId="54" priority="56" operator="containsText" text="Alta">
      <formula>NOT(ISERROR(SEARCH("Alta",AH152)))</formula>
    </cfRule>
  </conditionalFormatting>
  <conditionalFormatting sqref="AH152">
    <cfRule type="containsText" dxfId="53" priority="53" operator="containsText" text="Moderada">
      <formula>NOT(ISERROR(SEARCH("Moderada",AH152)))</formula>
    </cfRule>
    <cfRule type="containsText" dxfId="52" priority="54" operator="containsText" text="Extrema">
      <formula>NOT(ISERROR(SEARCH("Extrema",AH152)))</formula>
    </cfRule>
  </conditionalFormatting>
  <conditionalFormatting sqref="AH103:AH112 BK103:BK112">
    <cfRule type="containsText" dxfId="51" priority="51" operator="containsText" text="baja">
      <formula>NOT(ISERROR(SEARCH("baja",AH103)))</formula>
    </cfRule>
    <cfRule type="containsText" dxfId="50" priority="52" operator="containsText" text="Alta">
      <formula>NOT(ISERROR(SEARCH("Alta",AH103)))</formula>
    </cfRule>
  </conditionalFormatting>
  <conditionalFormatting sqref="AH103:AH112 BK103:BK112">
    <cfRule type="containsText" dxfId="49" priority="49" operator="containsText" text="Moderada">
      <formula>NOT(ISERROR(SEARCH("Moderada",AH103)))</formula>
    </cfRule>
    <cfRule type="containsText" dxfId="48" priority="50" operator="containsText" text="Extrema">
      <formula>NOT(ISERROR(SEARCH("Extrema",AH103)))</formula>
    </cfRule>
  </conditionalFormatting>
  <conditionalFormatting sqref="BD103:BD112 AY103:BB115">
    <cfRule type="cellIs" dxfId="47" priority="45" operator="between">
      <formula>76</formula>
      <formula>100</formula>
    </cfRule>
    <cfRule type="cellIs" dxfId="46" priority="46" operator="between">
      <formula>1</formula>
      <formula>50</formula>
    </cfRule>
    <cfRule type="cellIs" dxfId="45" priority="47" operator="between">
      <formula>50</formula>
      <formula>75</formula>
    </cfRule>
    <cfRule type="cellIs" dxfId="44" priority="48" operator="between">
      <formula>0</formula>
      <formula>0</formula>
    </cfRule>
  </conditionalFormatting>
  <conditionalFormatting sqref="AY116:BB116 AZ117:BB119">
    <cfRule type="cellIs" dxfId="43" priority="41" operator="between">
      <formula>76</formula>
      <formula>100</formula>
    </cfRule>
    <cfRule type="cellIs" dxfId="42" priority="42" operator="between">
      <formula>1</formula>
      <formula>50</formula>
    </cfRule>
    <cfRule type="cellIs" dxfId="41" priority="43" operator="between">
      <formula>50</formula>
      <formula>75</formula>
    </cfRule>
    <cfRule type="cellIs" dxfId="40" priority="44" operator="between">
      <formula>0</formula>
      <formula>0</formula>
    </cfRule>
  </conditionalFormatting>
  <conditionalFormatting sqref="AH126:AH135 BK126:BK135">
    <cfRule type="containsText" dxfId="39" priority="39" operator="containsText" text="baja">
      <formula>NOT(ISERROR(SEARCH("baja",AH126)))</formula>
    </cfRule>
    <cfRule type="containsText" dxfId="38" priority="40" operator="containsText" text="Alta">
      <formula>NOT(ISERROR(SEARCH("Alta",AH126)))</formula>
    </cfRule>
  </conditionalFormatting>
  <conditionalFormatting sqref="AH126:AH135 BK126:BK135">
    <cfRule type="containsText" dxfId="37" priority="37" operator="containsText" text="Moderada">
      <formula>NOT(ISERROR(SEARCH("Moderada",AH126)))</formula>
    </cfRule>
    <cfRule type="containsText" dxfId="36" priority="38" operator="containsText" text="Extrema">
      <formula>NOT(ISERROR(SEARCH("Extrema",AH126)))</formula>
    </cfRule>
  </conditionalFormatting>
  <conditionalFormatting sqref="BD126:BD135 AY126:BB126 AY129:BB138 AZ127:BB128">
    <cfRule type="cellIs" dxfId="35" priority="33" operator="between">
      <formula>76</formula>
      <formula>100</formula>
    </cfRule>
    <cfRule type="cellIs" dxfId="34" priority="34" operator="between">
      <formula>1</formula>
      <formula>50</formula>
    </cfRule>
    <cfRule type="cellIs" dxfId="33" priority="35" operator="between">
      <formula>50</formula>
      <formula>75</formula>
    </cfRule>
    <cfRule type="cellIs" dxfId="32" priority="36" operator="between">
      <formula>0</formula>
      <formula>0</formula>
    </cfRule>
  </conditionalFormatting>
  <conditionalFormatting sqref="AH139:AH148 BK139:BK148">
    <cfRule type="containsText" dxfId="31" priority="31" operator="containsText" text="baja">
      <formula>NOT(ISERROR(SEARCH("baja",AH139)))</formula>
    </cfRule>
    <cfRule type="containsText" dxfId="30" priority="32" operator="containsText" text="Alta">
      <formula>NOT(ISERROR(SEARCH("Alta",AH139)))</formula>
    </cfRule>
  </conditionalFormatting>
  <conditionalFormatting sqref="AH139:AH148 BK139:BK148">
    <cfRule type="containsText" dxfId="29" priority="29" operator="containsText" text="Moderada">
      <formula>NOT(ISERROR(SEARCH("Moderada",AH139)))</formula>
    </cfRule>
    <cfRule type="containsText" dxfId="28" priority="30" operator="containsText" text="Extrema">
      <formula>NOT(ISERROR(SEARCH("Extrema",AH139)))</formula>
    </cfRule>
  </conditionalFormatting>
  <conditionalFormatting sqref="BD139:BD148 AY139:BB151">
    <cfRule type="cellIs" dxfId="27" priority="25" operator="between">
      <formula>76</formula>
      <formula>100</formula>
    </cfRule>
    <cfRule type="cellIs" dxfId="26" priority="26" operator="between">
      <formula>1</formula>
      <formula>50</formula>
    </cfRule>
    <cfRule type="cellIs" dxfId="25" priority="27" operator="between">
      <formula>50</formula>
      <formula>75</formula>
    </cfRule>
    <cfRule type="cellIs" dxfId="24" priority="28" operator="between">
      <formula>0</formula>
      <formula>0</formula>
    </cfRule>
  </conditionalFormatting>
  <conditionalFormatting sqref="AH152 BK152">
    <cfRule type="containsText" dxfId="23" priority="23" operator="containsText" text="baja">
      <formula>NOT(ISERROR(SEARCH("baja",AH152)))</formula>
    </cfRule>
    <cfRule type="containsText" dxfId="22" priority="24" operator="containsText" text="Alta">
      <formula>NOT(ISERROR(SEARCH("Alta",AH152)))</formula>
    </cfRule>
  </conditionalFormatting>
  <conditionalFormatting sqref="AH152 BK152">
    <cfRule type="containsText" dxfId="21" priority="21" operator="containsText" text="Moderada">
      <formula>NOT(ISERROR(SEARCH("Moderada",AH152)))</formula>
    </cfRule>
    <cfRule type="containsText" dxfId="20" priority="22" operator="containsText" text="Extrema">
      <formula>NOT(ISERROR(SEARCH("Extrema",AH152)))</formula>
    </cfRule>
  </conditionalFormatting>
  <conditionalFormatting sqref="BD152 AY152:AY164 AZ152:BB152">
    <cfRule type="cellIs" dxfId="19" priority="17" operator="between">
      <formula>76</formula>
      <formula>100</formula>
    </cfRule>
    <cfRule type="cellIs" dxfId="18" priority="18" operator="between">
      <formula>1</formula>
      <formula>50</formula>
    </cfRule>
    <cfRule type="cellIs" dxfId="17" priority="19" operator="between">
      <formula>50</formula>
      <formula>75</formula>
    </cfRule>
    <cfRule type="cellIs" dxfId="16" priority="20" operator="between">
      <formula>0</formula>
      <formula>0</formula>
    </cfRule>
  </conditionalFormatting>
  <conditionalFormatting sqref="BB103:BB115">
    <cfRule type="cellIs" dxfId="15" priority="13" operator="between">
      <formula>76</formula>
      <formula>100</formula>
    </cfRule>
    <cfRule type="cellIs" dxfId="14" priority="14" operator="between">
      <formula>1</formula>
      <formula>50</formula>
    </cfRule>
    <cfRule type="cellIs" dxfId="13" priority="15" operator="between">
      <formula>50</formula>
      <formula>75</formula>
    </cfRule>
    <cfRule type="cellIs" dxfId="12" priority="16" operator="between">
      <formula>0</formula>
      <formula>0</formula>
    </cfRule>
  </conditionalFormatting>
  <conditionalFormatting sqref="BB126:BB138">
    <cfRule type="cellIs" dxfId="11" priority="9" operator="between">
      <formula>76</formula>
      <formula>100</formula>
    </cfRule>
    <cfRule type="cellIs" dxfId="10" priority="10" operator="between">
      <formula>1</formula>
      <formula>50</formula>
    </cfRule>
    <cfRule type="cellIs" dxfId="9" priority="11" operator="between">
      <formula>50</formula>
      <formula>75</formula>
    </cfRule>
    <cfRule type="cellIs" dxfId="8" priority="12" operator="between">
      <formula>0</formula>
      <formula>0</formula>
    </cfRule>
  </conditionalFormatting>
  <conditionalFormatting sqref="BB139:BB151">
    <cfRule type="cellIs" dxfId="7" priority="5" operator="between">
      <formula>76</formula>
      <formula>100</formula>
    </cfRule>
    <cfRule type="cellIs" dxfId="6" priority="6" operator="between">
      <formula>1</formula>
      <formula>50</formula>
    </cfRule>
    <cfRule type="cellIs" dxfId="5" priority="7" operator="between">
      <formula>50</formula>
      <formula>75</formula>
    </cfRule>
    <cfRule type="cellIs" dxfId="4" priority="8" operator="between">
      <formula>0</formula>
      <formula>0</formula>
    </cfRule>
  </conditionalFormatting>
  <conditionalFormatting sqref="BB152:BB164">
    <cfRule type="cellIs" dxfId="3" priority="1" operator="between">
      <formula>76</formula>
      <formula>100</formula>
    </cfRule>
    <cfRule type="cellIs" dxfId="2" priority="2" operator="between">
      <formula>1</formula>
      <formula>50</formula>
    </cfRule>
    <cfRule type="cellIs" dxfId="1" priority="3" operator="between">
      <formula>50</formula>
      <formula>75</formula>
    </cfRule>
    <cfRule type="cellIs" dxfId="0" priority="4" operator="between">
      <formula>0</formula>
      <formula>0</formula>
    </cfRule>
  </conditionalFormatting>
  <dataValidations count="5">
    <dataValidation type="list" allowBlank="1" showInputMessage="1" showErrorMessage="1" sqref="I10:I164">
      <formula1>RiesgoClase3</formula1>
    </dataValidation>
    <dataValidation type="list" allowBlank="1" showInputMessage="1" showErrorMessage="1" sqref="G68:G76 G21 G27 G24 G10 G16 G19 G31:G37 G39 G41 G46 G50:G51 G53:G60 G63:G64 G66 G78:G90 G92:G94 G96:G164">
      <formula1>Causafactor3</formula1>
    </dataValidation>
    <dataValidation type="list" allowBlank="1" showInputMessage="1" showErrorMessage="1" sqref="AJ129:AJ164 AJ68:AJ76 AJ24 AJ19:AJ21 AJ27 AJ10 AJ16 AJ31:AJ37 AJ39 AJ41 AJ50:AJ51 AJ46 AJ53:AJ60 AJ63:AJ64 AJ66 AJ78:AJ90 AJ92:AJ94 AJ96:AJ116 AJ120:AJ126">
      <formula1>ControlTipo</formula1>
    </dataValidation>
    <dataValidation type="list" allowBlank="1" showInputMessage="1" showErrorMessage="1" sqref="AK129:AK164 AS24 AQ96:AQ116 AW63:AW76 AW19:AW21 AO24 AK50:AK51 AQ24 AS96:AS116 AU96:AU116 AK68:AK76 AK96:AK116 AM96:AM116 AO96:AO116 AW24 AU19:AU21 AK19:AK21 AK24 AK27 AM24 AM27 AU24 AM53:AM76 AO53:AO76 AQ53:AQ76 AS53:AS76 AO27 AQ27 AS27 AU27 AW27 AM19:AM21 AO19:AO21 AQ19:AQ21 AS19:AS21 AK10 AM10 AO10 AQ10 AS10 AU10 AW10 AK16 AM16 AO16 AQ16 AS16 AU16 AW16 AK31:AK37 AK39 AK41 AU63:AU76 AM31:AM51 AO31:AO51 AQ31:AQ51 AS31:AS51 AU31:AU51 AW31:AW51 AK46 AU53:AU60 AW53:AW60 AK53:AK60 AK63:AK64 AK66 AK78:AK90 AK92:AK94 AM78:AM94 AO78:AO94 AQ78:AQ94 AS78:AS94 AU78:AU94 AW78:AW94 AW96:AW116 L10:AC164 AU120:AU164 AQ120:AQ164 AO120:AO164 AM120:AM164 AW120:AW164 AS120:AS164 AK120:AK126">
      <formula1>SiNo</formula1>
    </dataValidation>
    <dataValidation type="list" allowBlank="1" showInputMessage="1" showErrorMessage="1" sqref="J60:J72 J37:J56 J76:J85 J103:J112 J126:J135 J139:J148 J152:J161 J10:J33 J89:J99 J116:J122">
      <formula1>Posibilidad</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C132:C164 C83:C88 C121:C125 C33:C36 C108:C115 C96:C102 C53:C59 C68:C75</xm:sqref>
        </x14:dataValidation>
      </x14:dataValidations>
    </ext>
  </extLst>
</worksheet>
</file>

<file path=xl/worksheets/sheet3.xml><?xml version="1.0" encoding="utf-8"?>
<worksheet xmlns="http://schemas.openxmlformats.org/spreadsheetml/2006/main" xmlns:r="http://schemas.openxmlformats.org/officeDocument/2006/relationships">
  <dimension ref="B2:I31"/>
  <sheetViews>
    <sheetView showGridLines="0" zoomScale="90" zoomScaleNormal="90" workbookViewId="0">
      <selection activeCell="D37" sqref="D37"/>
    </sheetView>
  </sheetViews>
  <sheetFormatPr baseColWidth="10" defaultRowHeight="15"/>
  <cols>
    <col min="1" max="1" width="1" customWidth="1"/>
    <col min="2" max="2" width="18.140625" customWidth="1"/>
    <col min="3" max="3" width="28.5703125" customWidth="1"/>
    <col min="4" max="4" width="19" customWidth="1"/>
    <col min="5" max="5" width="16.85546875" customWidth="1"/>
    <col min="6" max="6" width="22.85546875" customWidth="1"/>
    <col min="7" max="7" width="19.85546875" customWidth="1"/>
    <col min="8" max="8" width="26.7109375" customWidth="1"/>
    <col min="9" max="9" width="28.85546875" customWidth="1"/>
    <col min="10" max="10" width="27.42578125" customWidth="1"/>
  </cols>
  <sheetData>
    <row r="2" spans="2:9" ht="15.75">
      <c r="B2" s="1011" t="s">
        <v>820</v>
      </c>
      <c r="C2" s="1011"/>
      <c r="D2" s="1011"/>
      <c r="E2" s="1011"/>
      <c r="F2" s="1011"/>
      <c r="G2" s="1011"/>
      <c r="H2" s="1011"/>
      <c r="I2" s="1011"/>
    </row>
    <row r="3" spans="2:9" ht="15.75">
      <c r="B3" s="1011" t="s">
        <v>819</v>
      </c>
      <c r="C3" s="1011"/>
      <c r="D3" s="1011"/>
      <c r="E3" s="1011"/>
      <c r="F3" s="1011"/>
      <c r="G3" s="1011"/>
      <c r="H3" s="1011"/>
      <c r="I3" s="1011"/>
    </row>
    <row r="5" spans="2:9">
      <c r="B5" s="1010" t="s">
        <v>818</v>
      </c>
      <c r="C5" s="1010"/>
      <c r="D5" s="1010"/>
      <c r="E5" s="1010"/>
      <c r="F5" s="1010" t="s">
        <v>817</v>
      </c>
      <c r="G5" s="1010"/>
      <c r="H5" s="1010"/>
      <c r="I5" s="1010"/>
    </row>
    <row r="6" spans="2:9" s="1007" customFormat="1" ht="63" customHeight="1">
      <c r="B6" s="1008" t="s">
        <v>816</v>
      </c>
      <c r="C6" s="1008" t="s">
        <v>815</v>
      </c>
      <c r="D6" s="1008" t="s">
        <v>821</v>
      </c>
      <c r="E6" s="1008" t="s">
        <v>224</v>
      </c>
      <c r="F6" s="1008" t="s">
        <v>814</v>
      </c>
      <c r="G6" s="1009" t="s">
        <v>813</v>
      </c>
      <c r="H6" s="1008" t="s">
        <v>812</v>
      </c>
      <c r="I6" s="1008" t="s">
        <v>811</v>
      </c>
    </row>
    <row r="7" spans="2:9" ht="75">
      <c r="B7" s="1002" t="s">
        <v>276</v>
      </c>
      <c r="C7" s="210" t="s">
        <v>810</v>
      </c>
      <c r="D7" s="1012" t="s">
        <v>824</v>
      </c>
      <c r="E7" s="210" t="s">
        <v>809</v>
      </c>
      <c r="F7" s="994" t="s">
        <v>759</v>
      </c>
      <c r="G7" s="993" t="s">
        <v>808</v>
      </c>
      <c r="H7" s="993" t="s">
        <v>807</v>
      </c>
      <c r="I7" s="993" t="s">
        <v>806</v>
      </c>
    </row>
    <row r="8" spans="2:9" ht="45">
      <c r="B8" s="1000"/>
      <c r="C8" s="210" t="s">
        <v>805</v>
      </c>
      <c r="D8" s="1013"/>
      <c r="E8" s="210" t="s">
        <v>804</v>
      </c>
      <c r="F8" s="998"/>
      <c r="G8" s="999"/>
      <c r="H8" s="999"/>
      <c r="I8" s="999"/>
    </row>
    <row r="9" spans="2:9" ht="60">
      <c r="B9" s="1000"/>
      <c r="C9" s="210" t="s">
        <v>803</v>
      </c>
      <c r="D9" s="1013"/>
      <c r="E9" s="210" t="s">
        <v>802</v>
      </c>
      <c r="F9" s="998"/>
      <c r="G9" s="999"/>
      <c r="H9" s="999"/>
      <c r="I9" s="999"/>
    </row>
    <row r="10" spans="2:9" ht="90">
      <c r="B10" s="996"/>
      <c r="C10" s="210" t="s">
        <v>801</v>
      </c>
      <c r="D10" s="615"/>
      <c r="E10" s="210" t="s">
        <v>800</v>
      </c>
      <c r="F10" s="990"/>
      <c r="G10" s="989"/>
      <c r="H10" s="989"/>
      <c r="I10" s="989"/>
    </row>
    <row r="11" spans="2:9" ht="135">
      <c r="B11" s="1002" t="s">
        <v>799</v>
      </c>
      <c r="C11" s="99" t="s">
        <v>798</v>
      </c>
      <c r="D11" s="1012" t="s">
        <v>823</v>
      </c>
      <c r="E11" s="210" t="s">
        <v>771</v>
      </c>
      <c r="F11" s="993" t="s">
        <v>797</v>
      </c>
      <c r="G11" s="993" t="s">
        <v>759</v>
      </c>
      <c r="H11" s="993" t="s">
        <v>759</v>
      </c>
      <c r="I11" s="993" t="s">
        <v>796</v>
      </c>
    </row>
    <row r="12" spans="2:9" ht="77.25" customHeight="1">
      <c r="B12" s="1000"/>
      <c r="C12" s="99" t="s">
        <v>795</v>
      </c>
      <c r="D12" s="1013"/>
      <c r="E12" s="210" t="s">
        <v>791</v>
      </c>
      <c r="F12" s="999"/>
      <c r="G12" s="999"/>
      <c r="H12" s="999"/>
      <c r="I12" s="999"/>
    </row>
    <row r="13" spans="2:9" ht="150">
      <c r="B13" s="1000"/>
      <c r="C13" s="99" t="s">
        <v>794</v>
      </c>
      <c r="D13" s="1013"/>
      <c r="E13" s="210" t="s">
        <v>793</v>
      </c>
      <c r="F13" s="999"/>
      <c r="G13" s="999"/>
      <c r="H13" s="999"/>
      <c r="I13" s="999"/>
    </row>
    <row r="14" spans="2:9" ht="90">
      <c r="B14" s="1000"/>
      <c r="C14" s="1006" t="s">
        <v>792</v>
      </c>
      <c r="D14" s="615"/>
      <c r="E14" s="210" t="s">
        <v>791</v>
      </c>
      <c r="F14" s="989"/>
      <c r="G14" s="989"/>
      <c r="H14" s="989"/>
      <c r="I14" s="989"/>
    </row>
    <row r="15" spans="2:9" ht="60">
      <c r="B15" s="1002" t="s">
        <v>311</v>
      </c>
      <c r="C15" s="1005" t="s">
        <v>790</v>
      </c>
      <c r="D15" s="1003" t="s">
        <v>822</v>
      </c>
      <c r="E15" s="210" t="s">
        <v>789</v>
      </c>
      <c r="F15" s="993" t="s">
        <v>759</v>
      </c>
      <c r="G15" s="993" t="s">
        <v>788</v>
      </c>
      <c r="H15" s="993" t="s">
        <v>787</v>
      </c>
      <c r="I15" s="993" t="s">
        <v>759</v>
      </c>
    </row>
    <row r="16" spans="2:9" ht="105">
      <c r="B16" s="1000"/>
      <c r="C16" s="1017" t="s">
        <v>786</v>
      </c>
      <c r="D16" s="1003"/>
      <c r="E16" s="210" t="s">
        <v>785</v>
      </c>
      <c r="F16" s="999"/>
      <c r="G16" s="999"/>
      <c r="H16" s="999"/>
      <c r="I16" s="999"/>
    </row>
    <row r="17" spans="2:9" ht="45">
      <c r="B17" s="1000"/>
      <c r="C17" s="1017" t="s">
        <v>784</v>
      </c>
      <c r="D17" s="1003"/>
      <c r="E17" s="210"/>
      <c r="F17" s="999"/>
      <c r="G17" s="999"/>
      <c r="H17" s="999"/>
      <c r="I17" s="999"/>
    </row>
    <row r="18" spans="2:9" ht="120">
      <c r="B18" s="996"/>
      <c r="C18" s="1005" t="s">
        <v>783</v>
      </c>
      <c r="D18" s="1003"/>
      <c r="E18" s="210" t="s">
        <v>775</v>
      </c>
      <c r="F18" s="989"/>
      <c r="G18" s="989"/>
      <c r="H18" s="989"/>
      <c r="I18" s="989"/>
    </row>
    <row r="19" spans="2:9" ht="60" customHeight="1">
      <c r="B19" s="1002" t="s">
        <v>318</v>
      </c>
      <c r="C19" s="991" t="s">
        <v>782</v>
      </c>
      <c r="D19" s="1014" t="s">
        <v>823</v>
      </c>
      <c r="E19" s="210" t="s">
        <v>769</v>
      </c>
      <c r="F19" s="993" t="s">
        <v>759</v>
      </c>
      <c r="G19" s="993" t="s">
        <v>759</v>
      </c>
      <c r="H19" s="993" t="s">
        <v>759</v>
      </c>
      <c r="I19" s="993" t="s">
        <v>781</v>
      </c>
    </row>
    <row r="20" spans="2:9" ht="30">
      <c r="B20" s="1000"/>
      <c r="C20" s="1005" t="s">
        <v>772</v>
      </c>
      <c r="D20" s="1015"/>
      <c r="E20" s="210" t="s">
        <v>771</v>
      </c>
      <c r="F20" s="999"/>
      <c r="G20" s="999"/>
      <c r="H20" s="999"/>
      <c r="I20" s="999"/>
    </row>
    <row r="21" spans="2:9" ht="75">
      <c r="B21" s="1000"/>
      <c r="C21" s="1005" t="s">
        <v>780</v>
      </c>
      <c r="D21" s="1015"/>
      <c r="E21" s="210" t="s">
        <v>779</v>
      </c>
      <c r="F21" s="999"/>
      <c r="G21" s="999"/>
      <c r="H21" s="999"/>
      <c r="I21" s="999"/>
    </row>
    <row r="22" spans="2:9" ht="45">
      <c r="B22" s="1000"/>
      <c r="C22" s="1005" t="s">
        <v>778</v>
      </c>
      <c r="D22" s="1015"/>
      <c r="E22" s="210" t="s">
        <v>769</v>
      </c>
      <c r="F22" s="999"/>
      <c r="G22" s="999"/>
      <c r="H22" s="999"/>
      <c r="I22" s="999"/>
    </row>
    <row r="23" spans="2:9" ht="45">
      <c r="B23" s="996"/>
      <c r="C23" s="1005" t="s">
        <v>777</v>
      </c>
      <c r="D23" s="1016"/>
      <c r="E23" s="210" t="s">
        <v>769</v>
      </c>
      <c r="F23" s="989"/>
      <c r="G23" s="989"/>
      <c r="H23" s="989"/>
      <c r="I23" s="989"/>
    </row>
    <row r="24" spans="2:9" ht="104.25" customHeight="1">
      <c r="B24" s="992" t="s">
        <v>326</v>
      </c>
      <c r="C24" s="1004" t="s">
        <v>776</v>
      </c>
      <c r="D24" s="1012" t="s">
        <v>822</v>
      </c>
      <c r="E24" s="210" t="s">
        <v>775</v>
      </c>
      <c r="F24" s="616" t="s">
        <v>774</v>
      </c>
      <c r="G24" s="616" t="s">
        <v>759</v>
      </c>
      <c r="H24" s="1003" t="s">
        <v>773</v>
      </c>
      <c r="I24" s="616" t="s">
        <v>759</v>
      </c>
    </row>
    <row r="25" spans="2:9" ht="54.75" customHeight="1">
      <c r="B25" s="992"/>
      <c r="C25" s="991" t="s">
        <v>772</v>
      </c>
      <c r="D25" s="615"/>
      <c r="E25" s="210" t="s">
        <v>771</v>
      </c>
      <c r="F25" s="616"/>
      <c r="G25" s="616"/>
      <c r="H25" s="1003"/>
      <c r="I25" s="616"/>
    </row>
    <row r="26" spans="2:9" ht="63" customHeight="1">
      <c r="B26" s="1002" t="s">
        <v>334</v>
      </c>
      <c r="C26" s="991" t="s">
        <v>770</v>
      </c>
      <c r="D26" s="993" t="s">
        <v>823</v>
      </c>
      <c r="E26" s="993" t="s">
        <v>769</v>
      </c>
      <c r="F26" s="994" t="s">
        <v>759</v>
      </c>
      <c r="G26" s="994" t="s">
        <v>759</v>
      </c>
      <c r="H26" s="994" t="s">
        <v>759</v>
      </c>
      <c r="I26" s="1001" t="s">
        <v>768</v>
      </c>
    </row>
    <row r="27" spans="2:9" ht="75">
      <c r="B27" s="1000"/>
      <c r="C27" s="991" t="s">
        <v>767</v>
      </c>
      <c r="D27" s="999"/>
      <c r="E27" s="999"/>
      <c r="F27" s="998"/>
      <c r="G27" s="998"/>
      <c r="H27" s="998"/>
      <c r="I27" s="997"/>
    </row>
    <row r="28" spans="2:9" ht="45">
      <c r="B28" s="996"/>
      <c r="C28" s="991" t="s">
        <v>766</v>
      </c>
      <c r="D28" s="989"/>
      <c r="E28" s="989"/>
      <c r="F28" s="990"/>
      <c r="G28" s="990"/>
      <c r="H28" s="990"/>
      <c r="I28" s="995"/>
    </row>
    <row r="29" spans="2:9" ht="30">
      <c r="B29" s="992" t="s">
        <v>444</v>
      </c>
      <c r="C29" s="991" t="s">
        <v>765</v>
      </c>
      <c r="D29" s="993" t="s">
        <v>823</v>
      </c>
      <c r="E29" s="993" t="s">
        <v>760</v>
      </c>
      <c r="F29" s="994" t="s">
        <v>759</v>
      </c>
      <c r="G29" s="994" t="s">
        <v>759</v>
      </c>
      <c r="H29" s="993" t="s">
        <v>764</v>
      </c>
      <c r="I29" s="993" t="s">
        <v>763</v>
      </c>
    </row>
    <row r="30" spans="2:9" ht="75">
      <c r="B30" s="992"/>
      <c r="C30" s="991" t="s">
        <v>762</v>
      </c>
      <c r="D30" s="989"/>
      <c r="E30" s="989"/>
      <c r="F30" s="990"/>
      <c r="G30" s="990"/>
      <c r="H30" s="989"/>
      <c r="I30" s="989"/>
    </row>
    <row r="31" spans="2:9" ht="89.25" customHeight="1">
      <c r="B31" s="988" t="s">
        <v>840</v>
      </c>
      <c r="C31" s="986" t="s">
        <v>761</v>
      </c>
      <c r="D31" s="986" t="s">
        <v>823</v>
      </c>
      <c r="E31" s="986" t="s">
        <v>760</v>
      </c>
      <c r="F31" s="987" t="s">
        <v>759</v>
      </c>
      <c r="G31" s="987" t="s">
        <v>759</v>
      </c>
      <c r="H31" s="987" t="s">
        <v>759</v>
      </c>
      <c r="I31" s="986" t="s">
        <v>758</v>
      </c>
    </row>
  </sheetData>
  <mergeCells count="48">
    <mergeCell ref="D24:D25"/>
    <mergeCell ref="D11:D14"/>
    <mergeCell ref="D15:D18"/>
    <mergeCell ref="D26:D28"/>
    <mergeCell ref="D29:D30"/>
    <mergeCell ref="B2:I2"/>
    <mergeCell ref="B3:I3"/>
    <mergeCell ref="F7:F10"/>
    <mergeCell ref="G7:G10"/>
    <mergeCell ref="H7:H10"/>
    <mergeCell ref="I7:I10"/>
    <mergeCell ref="B5:E5"/>
    <mergeCell ref="F5:I5"/>
    <mergeCell ref="B7:B10"/>
    <mergeCell ref="D7:D10"/>
    <mergeCell ref="I15:I18"/>
    <mergeCell ref="G15:G18"/>
    <mergeCell ref="F15:F18"/>
    <mergeCell ref="H15:H18"/>
    <mergeCell ref="I11:I14"/>
    <mergeCell ref="H11:H14"/>
    <mergeCell ref="F11:F14"/>
    <mergeCell ref="G11:G14"/>
    <mergeCell ref="F24:F25"/>
    <mergeCell ref="H24:H25"/>
    <mergeCell ref="G24:G25"/>
    <mergeCell ref="I24:I25"/>
    <mergeCell ref="I19:I23"/>
    <mergeCell ref="F19:F23"/>
    <mergeCell ref="G19:G23"/>
    <mergeCell ref="H19:H23"/>
    <mergeCell ref="B29:B30"/>
    <mergeCell ref="B26:B28"/>
    <mergeCell ref="E26:E28"/>
    <mergeCell ref="E29:E30"/>
    <mergeCell ref="B11:B14"/>
    <mergeCell ref="B15:B18"/>
    <mergeCell ref="B19:B23"/>
    <mergeCell ref="B24:B25"/>
    <mergeCell ref="D19:D23"/>
    <mergeCell ref="I26:I28"/>
    <mergeCell ref="H26:H28"/>
    <mergeCell ref="G26:G28"/>
    <mergeCell ref="F26:F28"/>
    <mergeCell ref="H29:H30"/>
    <mergeCell ref="G29:G30"/>
    <mergeCell ref="I29:I30"/>
    <mergeCell ref="F29:F3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H24"/>
  <sheetViews>
    <sheetView showGridLines="0" workbookViewId="0">
      <selection activeCell="K10" sqref="K10"/>
    </sheetView>
  </sheetViews>
  <sheetFormatPr baseColWidth="10" defaultRowHeight="15"/>
  <sheetData>
    <row r="1" spans="1:8" ht="15.75">
      <c r="A1" s="1011" t="s">
        <v>825</v>
      </c>
      <c r="B1" s="1011"/>
      <c r="C1" s="1011"/>
      <c r="D1" s="1011"/>
      <c r="E1" s="1011"/>
      <c r="F1" s="1011"/>
      <c r="G1" s="1011"/>
      <c r="H1" s="1011"/>
    </row>
    <row r="2" spans="1:8" ht="15.75">
      <c r="A2" s="1011" t="s">
        <v>826</v>
      </c>
      <c r="B2" s="1011"/>
      <c r="C2" s="1011"/>
      <c r="D2" s="1011"/>
      <c r="E2" s="1011"/>
      <c r="F2" s="1011"/>
      <c r="G2" s="1011"/>
      <c r="H2" s="1011"/>
    </row>
    <row r="3" spans="1:8">
      <c r="A3" s="1019" t="s">
        <v>827</v>
      </c>
      <c r="B3" s="1019"/>
      <c r="C3" s="1019"/>
      <c r="D3" s="1019"/>
      <c r="E3" s="1019" t="s">
        <v>828</v>
      </c>
      <c r="F3" s="1019"/>
      <c r="G3" s="1019"/>
      <c r="H3" s="1019"/>
    </row>
    <row r="4" spans="1:8">
      <c r="A4" s="1018" t="s">
        <v>276</v>
      </c>
      <c r="B4" s="1018"/>
      <c r="C4" s="1018"/>
      <c r="D4" s="1018"/>
      <c r="E4" s="1020" t="s">
        <v>829</v>
      </c>
      <c r="F4" s="1020"/>
      <c r="G4" s="1020"/>
      <c r="H4" s="1020"/>
    </row>
    <row r="5" spans="1:8">
      <c r="A5" s="1018"/>
      <c r="B5" s="1018"/>
      <c r="C5" s="1018"/>
      <c r="D5" s="1018"/>
      <c r="E5" s="1020" t="s">
        <v>830</v>
      </c>
      <c r="F5" s="1020"/>
      <c r="G5" s="1020"/>
      <c r="H5" s="1020"/>
    </row>
    <row r="6" spans="1:8">
      <c r="A6" s="1021" t="s">
        <v>799</v>
      </c>
      <c r="B6" s="1021"/>
      <c r="C6" s="1021"/>
      <c r="D6" s="1021"/>
      <c r="E6" s="1020" t="s">
        <v>831</v>
      </c>
      <c r="F6" s="1020"/>
      <c r="G6" s="1020"/>
      <c r="H6" s="1020"/>
    </row>
    <row r="7" spans="1:8">
      <c r="A7" s="1021"/>
      <c r="B7" s="1021"/>
      <c r="C7" s="1021"/>
      <c r="D7" s="1021"/>
      <c r="E7" s="1020" t="s">
        <v>832</v>
      </c>
      <c r="F7" s="1020"/>
      <c r="G7" s="1020"/>
      <c r="H7" s="1020"/>
    </row>
    <row r="8" spans="1:8">
      <c r="A8" s="1021"/>
      <c r="B8" s="1021"/>
      <c r="C8" s="1021"/>
      <c r="D8" s="1021"/>
      <c r="E8" s="1020" t="s">
        <v>833</v>
      </c>
      <c r="F8" s="1020"/>
      <c r="G8" s="1020"/>
      <c r="H8" s="1020"/>
    </row>
    <row r="9" spans="1:8">
      <c r="A9" s="1021" t="s">
        <v>311</v>
      </c>
      <c r="B9" s="1021"/>
      <c r="C9" s="1021"/>
      <c r="D9" s="1021"/>
      <c r="E9" s="1020" t="s">
        <v>834</v>
      </c>
      <c r="F9" s="1020"/>
      <c r="G9" s="1020"/>
      <c r="H9" s="1020"/>
    </row>
    <row r="10" spans="1:8">
      <c r="A10" s="1021"/>
      <c r="B10" s="1021"/>
      <c r="C10" s="1021"/>
      <c r="D10" s="1021"/>
      <c r="E10" s="1020" t="s">
        <v>835</v>
      </c>
      <c r="F10" s="1020"/>
      <c r="G10" s="1020"/>
      <c r="H10" s="1020"/>
    </row>
    <row r="11" spans="1:8">
      <c r="A11" s="1018" t="s">
        <v>318</v>
      </c>
      <c r="B11" s="1018"/>
      <c r="C11" s="1018"/>
      <c r="D11" s="1018"/>
      <c r="E11" s="1020" t="s">
        <v>836</v>
      </c>
      <c r="F11" s="1020"/>
      <c r="G11" s="1020"/>
      <c r="H11" s="1020"/>
    </row>
    <row r="12" spans="1:8">
      <c r="A12" s="1018"/>
      <c r="B12" s="1018"/>
      <c r="C12" s="1018"/>
      <c r="D12" s="1018"/>
      <c r="E12" s="1020" t="s">
        <v>838</v>
      </c>
      <c r="F12" s="1020"/>
      <c r="G12" s="1020"/>
      <c r="H12" s="1020"/>
    </row>
    <row r="13" spans="1:8">
      <c r="A13" s="1018"/>
      <c r="B13" s="1018"/>
      <c r="C13" s="1018"/>
      <c r="D13" s="1018"/>
      <c r="E13" s="1020" t="s">
        <v>830</v>
      </c>
      <c r="F13" s="1020"/>
      <c r="G13" s="1020"/>
      <c r="H13" s="1020"/>
    </row>
    <row r="14" spans="1:8">
      <c r="A14" s="1018" t="s">
        <v>326</v>
      </c>
      <c r="B14" s="1018"/>
      <c r="C14" s="1018"/>
      <c r="D14" s="1018"/>
      <c r="E14" s="1020" t="s">
        <v>835</v>
      </c>
      <c r="F14" s="1020"/>
      <c r="G14" s="1020"/>
      <c r="H14" s="1020"/>
    </row>
    <row r="15" spans="1:8">
      <c r="A15" s="1018"/>
      <c r="B15" s="1018"/>
      <c r="C15" s="1018"/>
      <c r="D15" s="1018"/>
      <c r="E15" s="1020" t="s">
        <v>832</v>
      </c>
      <c r="F15" s="1020"/>
      <c r="G15" s="1020"/>
      <c r="H15" s="1020"/>
    </row>
    <row r="16" spans="1:8">
      <c r="A16" s="1018"/>
      <c r="B16" s="1018"/>
      <c r="C16" s="1018"/>
      <c r="D16" s="1018"/>
      <c r="E16" s="1020" t="s">
        <v>830</v>
      </c>
      <c r="F16" s="1020"/>
      <c r="G16" s="1020"/>
      <c r="H16" s="1020"/>
    </row>
    <row r="17" spans="1:8">
      <c r="A17" s="1018"/>
      <c r="B17" s="1018"/>
      <c r="C17" s="1018"/>
      <c r="D17" s="1018"/>
      <c r="E17" s="1020" t="s">
        <v>837</v>
      </c>
      <c r="F17" s="1020"/>
      <c r="G17" s="1020"/>
      <c r="H17" s="1020"/>
    </row>
    <row r="18" spans="1:8">
      <c r="A18" s="1018" t="s">
        <v>839</v>
      </c>
      <c r="B18" s="1018"/>
      <c r="C18" s="1018"/>
      <c r="D18" s="1018"/>
      <c r="E18" s="1020" t="s">
        <v>836</v>
      </c>
      <c r="F18" s="1020"/>
      <c r="G18" s="1020"/>
      <c r="H18" s="1020"/>
    </row>
    <row r="19" spans="1:8">
      <c r="A19" s="1018"/>
      <c r="B19" s="1018"/>
      <c r="C19" s="1018"/>
      <c r="D19" s="1018"/>
      <c r="E19" s="1020" t="s">
        <v>838</v>
      </c>
      <c r="F19" s="1020"/>
      <c r="G19" s="1020"/>
      <c r="H19" s="1020"/>
    </row>
    <row r="20" spans="1:8">
      <c r="A20" s="1018" t="s">
        <v>444</v>
      </c>
      <c r="B20" s="1018"/>
      <c r="C20" s="1018"/>
      <c r="D20" s="1018"/>
      <c r="E20" s="1020" t="s">
        <v>831</v>
      </c>
      <c r="F20" s="1020"/>
      <c r="G20" s="1020"/>
      <c r="H20" s="1020"/>
    </row>
    <row r="21" spans="1:8">
      <c r="A21" s="1018"/>
      <c r="B21" s="1018"/>
      <c r="C21" s="1018"/>
      <c r="D21" s="1018"/>
      <c r="E21" s="1020" t="s">
        <v>830</v>
      </c>
      <c r="F21" s="1020"/>
      <c r="G21" s="1020"/>
      <c r="H21" s="1020"/>
    </row>
    <row r="22" spans="1:8">
      <c r="A22" s="1018"/>
      <c r="B22" s="1018"/>
      <c r="C22" s="1018"/>
      <c r="D22" s="1018"/>
      <c r="E22" s="1020" t="s">
        <v>837</v>
      </c>
      <c r="F22" s="1020"/>
      <c r="G22" s="1020"/>
      <c r="H22" s="1020"/>
    </row>
    <row r="23" spans="1:8">
      <c r="A23" s="1018" t="s">
        <v>458</v>
      </c>
      <c r="B23" s="1018"/>
      <c r="C23" s="1018"/>
      <c r="D23" s="1018"/>
      <c r="E23" s="1020" t="s">
        <v>835</v>
      </c>
      <c r="F23" s="1020"/>
      <c r="G23" s="1020"/>
      <c r="H23" s="1020"/>
    </row>
    <row r="24" spans="1:8">
      <c r="A24" s="1018"/>
      <c r="B24" s="1018"/>
      <c r="C24" s="1018"/>
      <c r="D24" s="1018"/>
      <c r="E24" s="1020" t="s">
        <v>833</v>
      </c>
      <c r="F24" s="1020"/>
      <c r="G24" s="1020"/>
      <c r="H24" s="1020"/>
    </row>
  </sheetData>
  <mergeCells count="33">
    <mergeCell ref="E23:H23"/>
    <mergeCell ref="E22:H22"/>
    <mergeCell ref="E24:H24"/>
    <mergeCell ref="E13:H13"/>
    <mergeCell ref="E12:H12"/>
    <mergeCell ref="A18:D19"/>
    <mergeCell ref="A20:D22"/>
    <mergeCell ref="A23:D24"/>
    <mergeCell ref="E19:H19"/>
    <mergeCell ref="E18:H18"/>
    <mergeCell ref="E20:H20"/>
    <mergeCell ref="E21:H21"/>
    <mergeCell ref="E11:H11"/>
    <mergeCell ref="A4:D5"/>
    <mergeCell ref="A6:D8"/>
    <mergeCell ref="A9:D10"/>
    <mergeCell ref="A11:D13"/>
    <mergeCell ref="A14:D17"/>
    <mergeCell ref="E14:H14"/>
    <mergeCell ref="E15:H15"/>
    <mergeCell ref="E16:H16"/>
    <mergeCell ref="E17:H17"/>
    <mergeCell ref="E4:H4"/>
    <mergeCell ref="E5:H5"/>
    <mergeCell ref="E6:H6"/>
    <mergeCell ref="E7:H7"/>
    <mergeCell ref="E8:H8"/>
    <mergeCell ref="E9:H9"/>
    <mergeCell ref="E10:H10"/>
    <mergeCell ref="A1:H1"/>
    <mergeCell ref="A2:H2"/>
    <mergeCell ref="A3:D3"/>
    <mergeCell ref="E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12"/>
  <sheetViews>
    <sheetView workbookViewId="0">
      <selection sqref="A1:F9"/>
    </sheetView>
  </sheetViews>
  <sheetFormatPr baseColWidth="10" defaultRowHeight="15"/>
  <cols>
    <col min="1" max="1" width="37.28515625" customWidth="1"/>
    <col min="2" max="2" width="14.140625" customWidth="1"/>
    <col min="3" max="3" width="29" customWidth="1"/>
    <col min="4" max="4" width="21.5703125" customWidth="1"/>
    <col min="5" max="5" width="24.5703125" customWidth="1"/>
    <col min="6" max="6" width="35.5703125" customWidth="1"/>
  </cols>
  <sheetData>
    <row r="1" spans="1:6">
      <c r="A1" s="408"/>
      <c r="B1" s="409"/>
      <c r="C1" s="409"/>
      <c r="D1" s="409"/>
      <c r="E1" s="409"/>
      <c r="F1" s="409"/>
    </row>
    <row r="2" spans="1:6">
      <c r="A2" s="410"/>
      <c r="B2" s="411"/>
      <c r="C2" s="411"/>
      <c r="D2" s="411"/>
      <c r="E2" s="411"/>
      <c r="F2" s="411"/>
    </row>
    <row r="3" spans="1:6">
      <c r="A3" s="410"/>
      <c r="B3" s="411"/>
      <c r="C3" s="411"/>
      <c r="D3" s="411"/>
      <c r="E3" s="411"/>
      <c r="F3" s="411"/>
    </row>
    <row r="4" spans="1:6">
      <c r="A4" s="410"/>
      <c r="B4" s="411"/>
      <c r="C4" s="411"/>
      <c r="D4" s="411"/>
      <c r="E4" s="411"/>
      <c r="F4" s="411"/>
    </row>
    <row r="5" spans="1:6" ht="12" customHeight="1">
      <c r="A5" s="410"/>
      <c r="B5" s="411"/>
      <c r="C5" s="411"/>
      <c r="D5" s="411"/>
      <c r="E5" s="411"/>
      <c r="F5" s="411"/>
    </row>
    <row r="6" spans="1:6" hidden="1">
      <c r="A6" s="410"/>
      <c r="B6" s="411"/>
      <c r="C6" s="411"/>
      <c r="D6" s="411"/>
      <c r="E6" s="411"/>
      <c r="F6" s="411"/>
    </row>
    <row r="7" spans="1:6" hidden="1">
      <c r="A7" s="412"/>
      <c r="B7" s="413"/>
      <c r="C7" s="413"/>
      <c r="D7" s="413"/>
      <c r="E7" s="413"/>
      <c r="F7" s="413"/>
    </row>
    <row r="8" spans="1:6" ht="24" thickBot="1">
      <c r="A8" s="897" t="s">
        <v>58</v>
      </c>
      <c r="B8" s="898"/>
      <c r="C8" s="898"/>
      <c r="D8" s="898"/>
      <c r="E8" s="898"/>
      <c r="F8" s="899"/>
    </row>
    <row r="9" spans="1:6" ht="21.75" thickBot="1">
      <c r="A9" s="900" t="s">
        <v>345</v>
      </c>
      <c r="B9" s="901"/>
      <c r="C9" s="901"/>
      <c r="D9" s="901"/>
      <c r="E9" s="901"/>
      <c r="F9" s="902"/>
    </row>
    <row r="10" spans="1:6" ht="47.25" thickBot="1">
      <c r="A10" s="38" t="s">
        <v>1</v>
      </c>
      <c r="B10" s="420" t="s">
        <v>60</v>
      </c>
      <c r="C10" s="421"/>
      <c r="D10" s="39" t="s">
        <v>3</v>
      </c>
      <c r="E10" s="40" t="s">
        <v>61</v>
      </c>
      <c r="F10" s="39" t="s">
        <v>5</v>
      </c>
    </row>
    <row r="11" spans="1:6" ht="109.5" customHeight="1" thickBot="1">
      <c r="A11" s="903" t="s">
        <v>100</v>
      </c>
      <c r="B11" s="14" t="s">
        <v>6</v>
      </c>
      <c r="C11" s="15" t="s">
        <v>346</v>
      </c>
      <c r="D11" s="15" t="s">
        <v>347</v>
      </c>
      <c r="E11" s="16" t="s">
        <v>25</v>
      </c>
      <c r="F11" s="17" t="s">
        <v>348</v>
      </c>
    </row>
    <row r="12" spans="1:6" ht="43.5" thickBot="1">
      <c r="A12" s="904"/>
      <c r="B12" s="14" t="s">
        <v>349</v>
      </c>
      <c r="C12" s="15" t="s">
        <v>472</v>
      </c>
      <c r="D12" s="15" t="s">
        <v>351</v>
      </c>
      <c r="E12" s="16" t="s">
        <v>350</v>
      </c>
      <c r="F12" s="17" t="s">
        <v>348</v>
      </c>
    </row>
  </sheetData>
  <mergeCells count="5">
    <mergeCell ref="A1:F7"/>
    <mergeCell ref="A8:F8"/>
    <mergeCell ref="A9:F9"/>
    <mergeCell ref="B10:C10"/>
    <mergeCell ref="A11:A12"/>
  </mergeCells>
  <pageMargins left="0.70866141732283472" right="0.70866141732283472" top="0.74803149606299213" bottom="0.74803149606299213" header="0.31496062992125984" footer="0.31496062992125984"/>
  <pageSetup scale="70" orientation="landscape" r:id="rId1"/>
  <drawing r:id="rId2"/>
</worksheet>
</file>

<file path=xl/worksheets/sheet6.xml><?xml version="1.0" encoding="utf-8"?>
<worksheet xmlns="http://schemas.openxmlformats.org/spreadsheetml/2006/main" xmlns:r="http://schemas.openxmlformats.org/officeDocument/2006/relationships">
  <dimension ref="A1:P31"/>
  <sheetViews>
    <sheetView topLeftCell="A10" zoomScaleNormal="100" workbookViewId="0">
      <selection activeCell="A31" sqref="A31"/>
    </sheetView>
  </sheetViews>
  <sheetFormatPr baseColWidth="10" defaultColWidth="8.85546875" defaultRowHeight="12.75"/>
  <cols>
    <col min="1" max="1" width="12.140625" style="116" customWidth="1"/>
    <col min="2" max="2" width="9.28515625" style="116" customWidth="1"/>
    <col min="3" max="3" width="1.28515625" style="116" customWidth="1"/>
    <col min="4" max="4" width="16.28515625" style="137" customWidth="1"/>
    <col min="5" max="5" width="10.42578125" style="116" customWidth="1"/>
    <col min="6" max="6" width="19" style="116" customWidth="1"/>
    <col min="7" max="7" width="15.28515625" style="116" customWidth="1"/>
    <col min="8" max="8" width="12.140625" style="116" customWidth="1"/>
    <col min="9" max="9" width="7.28515625" style="116" customWidth="1"/>
    <col min="10" max="10" width="15.5703125" style="138" customWidth="1"/>
    <col min="11" max="11" width="12" style="116" customWidth="1"/>
    <col min="12" max="12" width="9.140625" style="116" customWidth="1"/>
    <col min="13" max="13" width="3" style="116" customWidth="1"/>
    <col min="14" max="14" width="7.85546875" style="116" customWidth="1"/>
    <col min="15" max="15" width="10.85546875" style="116" customWidth="1"/>
    <col min="16" max="16" width="17.140625" style="116" customWidth="1"/>
    <col min="17" max="16384" width="8.85546875" style="116"/>
  </cols>
  <sheetData>
    <row r="1" spans="1:16" ht="16.149999999999999" customHeight="1" thickBot="1">
      <c r="A1" s="907" t="s">
        <v>325</v>
      </c>
      <c r="B1" s="907"/>
      <c r="C1" s="907"/>
      <c r="D1" s="907"/>
      <c r="E1" s="907"/>
      <c r="F1" s="907"/>
      <c r="G1" s="907"/>
      <c r="H1" s="907"/>
      <c r="I1" s="907"/>
      <c r="J1" s="907"/>
      <c r="K1" s="907"/>
      <c r="L1" s="907"/>
      <c r="M1" s="907"/>
      <c r="N1" s="907"/>
      <c r="O1" s="907"/>
      <c r="P1" s="907"/>
    </row>
    <row r="2" spans="1:16" ht="25.15" customHeight="1" thickBot="1">
      <c r="A2" s="905" t="s">
        <v>356</v>
      </c>
      <c r="B2" s="905"/>
      <c r="C2" s="905"/>
      <c r="D2" s="906" t="s">
        <v>357</v>
      </c>
      <c r="E2" s="906"/>
      <c r="F2" s="906"/>
      <c r="G2" s="906"/>
      <c r="H2" s="906"/>
      <c r="I2" s="117"/>
      <c r="J2" s="118"/>
      <c r="K2" s="117"/>
      <c r="L2" s="117"/>
      <c r="M2" s="117"/>
      <c r="N2" s="117"/>
      <c r="O2" s="117"/>
      <c r="P2" s="117"/>
    </row>
    <row r="3" spans="1:16" ht="9" customHeight="1" thickBot="1">
      <c r="A3" s="117"/>
      <c r="B3" s="117"/>
      <c r="C3" s="117"/>
      <c r="D3" s="117"/>
      <c r="E3" s="117"/>
      <c r="F3" s="117"/>
      <c r="G3" s="117"/>
      <c r="H3" s="117"/>
      <c r="I3" s="117"/>
      <c r="J3" s="118"/>
      <c r="K3" s="117"/>
      <c r="L3" s="905" t="s">
        <v>358</v>
      </c>
      <c r="M3" s="905"/>
      <c r="N3" s="906" t="s">
        <v>359</v>
      </c>
      <c r="O3" s="906"/>
      <c r="P3" s="906"/>
    </row>
    <row r="4" spans="1:16" ht="16.149999999999999" customHeight="1" thickBot="1">
      <c r="A4" s="905" t="s">
        <v>360</v>
      </c>
      <c r="B4" s="905"/>
      <c r="C4" s="905"/>
      <c r="D4" s="906" t="s">
        <v>361</v>
      </c>
      <c r="E4" s="906"/>
      <c r="F4" s="906"/>
      <c r="G4" s="906"/>
      <c r="H4" s="906"/>
      <c r="I4" s="117"/>
      <c r="J4" s="118"/>
      <c r="K4" s="117"/>
      <c r="L4" s="905"/>
      <c r="M4" s="905"/>
      <c r="N4" s="906"/>
      <c r="O4" s="906"/>
      <c r="P4" s="906"/>
    </row>
    <row r="5" spans="1:16" ht="9" customHeight="1" thickBot="1">
      <c r="A5" s="905"/>
      <c r="B5" s="905"/>
      <c r="C5" s="905"/>
      <c r="D5" s="906"/>
      <c r="E5" s="906"/>
      <c r="F5" s="906"/>
      <c r="G5" s="906"/>
      <c r="H5" s="906"/>
      <c r="I5" s="117"/>
      <c r="J5" s="118"/>
      <c r="K5" s="117"/>
      <c r="L5" s="117"/>
      <c r="M5" s="117"/>
      <c r="N5" s="117"/>
      <c r="O5" s="117"/>
      <c r="P5" s="117"/>
    </row>
    <row r="6" spans="1:16" ht="9" customHeight="1" thickBot="1">
      <c r="A6" s="117"/>
      <c r="B6" s="117"/>
      <c r="C6" s="117"/>
      <c r="D6" s="117"/>
      <c r="E6" s="117"/>
      <c r="F6" s="117"/>
      <c r="G6" s="117"/>
      <c r="H6" s="117"/>
      <c r="I6" s="117"/>
      <c r="J6" s="118"/>
      <c r="K6" s="117"/>
      <c r="L6" s="905" t="s">
        <v>362</v>
      </c>
      <c r="M6" s="905"/>
      <c r="N6" s="906">
        <v>2017</v>
      </c>
      <c r="O6" s="906"/>
      <c r="P6" s="906"/>
    </row>
    <row r="7" spans="1:16" ht="16.149999999999999" customHeight="1" thickBot="1">
      <c r="A7" s="905" t="s">
        <v>363</v>
      </c>
      <c r="B7" s="905"/>
      <c r="C7" s="905"/>
      <c r="D7" s="906" t="s">
        <v>364</v>
      </c>
      <c r="E7" s="906"/>
      <c r="F7" s="906"/>
      <c r="G7" s="906"/>
      <c r="H7" s="906"/>
      <c r="I7" s="117"/>
      <c r="J7" s="118"/>
      <c r="K7" s="117"/>
      <c r="L7" s="905"/>
      <c r="M7" s="905"/>
      <c r="N7" s="906"/>
      <c r="O7" s="906"/>
      <c r="P7" s="906"/>
    </row>
    <row r="8" spans="1:16" ht="6" customHeight="1" thickBot="1">
      <c r="A8" s="905"/>
      <c r="B8" s="905"/>
      <c r="C8" s="905"/>
      <c r="D8" s="906"/>
      <c r="E8" s="906"/>
      <c r="F8" s="906"/>
      <c r="G8" s="906"/>
      <c r="H8" s="906"/>
      <c r="I8" s="117"/>
      <c r="J8" s="118"/>
      <c r="K8" s="117"/>
      <c r="L8" s="117"/>
      <c r="M8" s="117"/>
      <c r="N8" s="117"/>
      <c r="O8" s="117"/>
      <c r="P8" s="117"/>
    </row>
    <row r="9" spans="1:16" ht="3" customHeight="1" thickBot="1">
      <c r="A9" s="905"/>
      <c r="B9" s="905"/>
      <c r="C9" s="905"/>
      <c r="D9" s="906"/>
      <c r="E9" s="906"/>
      <c r="F9" s="906"/>
      <c r="G9" s="906"/>
      <c r="H9" s="906"/>
      <c r="I9" s="117"/>
      <c r="J9" s="118"/>
      <c r="K9" s="117"/>
      <c r="L9" s="907" t="s">
        <v>325</v>
      </c>
      <c r="M9" s="907"/>
      <c r="N9" s="907"/>
      <c r="O9" s="907"/>
      <c r="P9" s="907"/>
    </row>
    <row r="10" spans="1:16" ht="10.9" customHeight="1" thickBot="1">
      <c r="A10" s="117"/>
      <c r="B10" s="117"/>
      <c r="C10" s="117"/>
      <c r="D10" s="117"/>
      <c r="E10" s="117"/>
      <c r="F10" s="117"/>
      <c r="G10" s="117"/>
      <c r="H10" s="117"/>
      <c r="I10" s="117"/>
      <c r="J10" s="118"/>
      <c r="K10" s="117"/>
      <c r="L10" s="907"/>
      <c r="M10" s="907"/>
      <c r="N10" s="907"/>
      <c r="O10" s="907"/>
      <c r="P10" s="907"/>
    </row>
    <row r="11" spans="1:16" ht="6" customHeight="1" thickBot="1">
      <c r="A11" s="905" t="s">
        <v>365</v>
      </c>
      <c r="B11" s="905"/>
      <c r="C11" s="905"/>
      <c r="D11" s="906" t="s">
        <v>366</v>
      </c>
      <c r="E11" s="906"/>
      <c r="F11" s="906"/>
      <c r="G11" s="906"/>
      <c r="H11" s="906"/>
      <c r="I11" s="117"/>
      <c r="J11" s="118"/>
      <c r="K11" s="117"/>
      <c r="L11" s="907"/>
      <c r="M11" s="907"/>
      <c r="N11" s="907"/>
      <c r="O11" s="907"/>
      <c r="P11" s="907"/>
    </row>
    <row r="12" spans="1:16" ht="19.149999999999999" customHeight="1" thickBot="1">
      <c r="A12" s="905"/>
      <c r="B12" s="905"/>
      <c r="C12" s="905"/>
      <c r="D12" s="906"/>
      <c r="E12" s="906"/>
      <c r="F12" s="906"/>
      <c r="G12" s="906"/>
      <c r="H12" s="906"/>
      <c r="I12" s="117"/>
      <c r="J12" s="118"/>
      <c r="K12" s="117"/>
      <c r="L12" s="117"/>
      <c r="M12" s="117"/>
      <c r="N12" s="117"/>
      <c r="O12" s="117"/>
      <c r="P12" s="117"/>
    </row>
    <row r="13" spans="1:16" ht="19.899999999999999" customHeight="1" thickBot="1">
      <c r="A13" s="907" t="s">
        <v>325</v>
      </c>
      <c r="B13" s="907"/>
      <c r="C13" s="907"/>
      <c r="D13" s="907"/>
      <c r="E13" s="907"/>
      <c r="F13" s="907"/>
      <c r="G13" s="907"/>
      <c r="H13" s="907"/>
      <c r="I13" s="907"/>
      <c r="J13" s="907"/>
      <c r="K13" s="907"/>
      <c r="L13" s="907"/>
      <c r="M13" s="907"/>
      <c r="N13" s="907"/>
      <c r="O13" s="907"/>
      <c r="P13" s="907"/>
    </row>
    <row r="14" spans="1:16" ht="42" customHeight="1" thickBot="1">
      <c r="A14" s="913" t="s">
        <v>367</v>
      </c>
      <c r="B14" s="913"/>
      <c r="C14" s="913"/>
      <c r="D14" s="913"/>
      <c r="E14" s="913"/>
      <c r="F14" s="913" t="s">
        <v>368</v>
      </c>
      <c r="G14" s="913"/>
      <c r="H14" s="913"/>
      <c r="I14" s="913"/>
      <c r="J14" s="913"/>
      <c r="K14" s="913"/>
      <c r="L14" s="913"/>
      <c r="M14" s="913" t="s">
        <v>369</v>
      </c>
      <c r="N14" s="913"/>
      <c r="O14" s="913"/>
      <c r="P14" s="913"/>
    </row>
    <row r="15" spans="1:16" ht="45" customHeight="1" thickBot="1">
      <c r="A15" s="119" t="s">
        <v>370</v>
      </c>
      <c r="B15" s="120" t="s">
        <v>371</v>
      </c>
      <c r="C15" s="914" t="s">
        <v>372</v>
      </c>
      <c r="D15" s="914"/>
      <c r="E15" s="120" t="s">
        <v>373</v>
      </c>
      <c r="F15" s="120" t="s">
        <v>374</v>
      </c>
      <c r="G15" s="120" t="s">
        <v>375</v>
      </c>
      <c r="H15" s="914" t="s">
        <v>376</v>
      </c>
      <c r="I15" s="914"/>
      <c r="J15" s="120" t="s">
        <v>377</v>
      </c>
      <c r="K15" s="914" t="s">
        <v>378</v>
      </c>
      <c r="L15" s="914"/>
      <c r="M15" s="914" t="s">
        <v>379</v>
      </c>
      <c r="N15" s="914"/>
      <c r="O15" s="120" t="s">
        <v>380</v>
      </c>
      <c r="P15" s="121" t="s">
        <v>4</v>
      </c>
    </row>
    <row r="16" spans="1:16" ht="111" customHeight="1">
      <c r="A16" s="122" t="s">
        <v>381</v>
      </c>
      <c r="B16" s="123">
        <v>30149</v>
      </c>
      <c r="C16" s="908" t="s">
        <v>382</v>
      </c>
      <c r="D16" s="908"/>
      <c r="E16" s="122" t="s">
        <v>383</v>
      </c>
      <c r="F16" s="122" t="s">
        <v>384</v>
      </c>
      <c r="G16" s="122" t="s">
        <v>385</v>
      </c>
      <c r="H16" s="908" t="s">
        <v>386</v>
      </c>
      <c r="I16" s="908"/>
      <c r="J16" s="123" t="s">
        <v>387</v>
      </c>
      <c r="K16" s="908" t="s">
        <v>388</v>
      </c>
      <c r="L16" s="908"/>
      <c r="M16" s="909">
        <v>42736</v>
      </c>
      <c r="N16" s="910"/>
      <c r="O16" s="124">
        <v>42794</v>
      </c>
      <c r="P16" s="123" t="s">
        <v>389</v>
      </c>
    </row>
    <row r="17" spans="1:16" ht="120" customHeight="1">
      <c r="A17" s="125" t="s">
        <v>381</v>
      </c>
      <c r="B17" s="126">
        <v>33878</v>
      </c>
      <c r="C17" s="911" t="s">
        <v>390</v>
      </c>
      <c r="D17" s="911"/>
      <c r="E17" s="125" t="s">
        <v>383</v>
      </c>
      <c r="F17" s="125" t="s">
        <v>391</v>
      </c>
      <c r="G17" s="125" t="s">
        <v>392</v>
      </c>
      <c r="H17" s="911" t="s">
        <v>393</v>
      </c>
      <c r="I17" s="911"/>
      <c r="J17" s="126" t="s">
        <v>394</v>
      </c>
      <c r="K17" s="911" t="s">
        <v>395</v>
      </c>
      <c r="L17" s="911"/>
      <c r="M17" s="912">
        <v>42736</v>
      </c>
      <c r="N17" s="912"/>
      <c r="O17" s="127">
        <v>43069</v>
      </c>
      <c r="P17" s="126" t="s">
        <v>389</v>
      </c>
    </row>
    <row r="18" spans="1:16" ht="111" customHeight="1">
      <c r="A18" s="125" t="s">
        <v>396</v>
      </c>
      <c r="B18" s="126">
        <v>15321</v>
      </c>
      <c r="C18" s="911" t="s">
        <v>397</v>
      </c>
      <c r="D18" s="911"/>
      <c r="E18" s="125" t="s">
        <v>398</v>
      </c>
      <c r="F18" s="125" t="s">
        <v>399</v>
      </c>
      <c r="G18" s="128" t="s">
        <v>400</v>
      </c>
      <c r="H18" s="911" t="s">
        <v>401</v>
      </c>
      <c r="I18" s="911"/>
      <c r="J18" s="126" t="s">
        <v>402</v>
      </c>
      <c r="K18" s="911" t="s">
        <v>403</v>
      </c>
      <c r="L18" s="911"/>
      <c r="M18" s="912">
        <v>42736</v>
      </c>
      <c r="N18" s="915"/>
      <c r="O18" s="127">
        <v>42794</v>
      </c>
      <c r="P18" s="126" t="s">
        <v>404</v>
      </c>
    </row>
    <row r="19" spans="1:16" ht="111" customHeight="1">
      <c r="A19" s="125" t="s">
        <v>396</v>
      </c>
      <c r="B19" s="129">
        <v>15238</v>
      </c>
      <c r="C19" s="911" t="s">
        <v>405</v>
      </c>
      <c r="D19" s="911"/>
      <c r="E19" s="125" t="s">
        <v>398</v>
      </c>
      <c r="F19" s="125" t="s">
        <v>406</v>
      </c>
      <c r="G19" s="125" t="s">
        <v>407</v>
      </c>
      <c r="H19" s="911" t="s">
        <v>408</v>
      </c>
      <c r="I19" s="911"/>
      <c r="J19" s="126" t="s">
        <v>402</v>
      </c>
      <c r="K19" s="911" t="s">
        <v>409</v>
      </c>
      <c r="L19" s="911"/>
      <c r="M19" s="912">
        <v>42736</v>
      </c>
      <c r="N19" s="915"/>
      <c r="O19" s="127">
        <v>42794</v>
      </c>
      <c r="P19" s="126" t="s">
        <v>410</v>
      </c>
    </row>
    <row r="20" spans="1:16" ht="111" customHeight="1">
      <c r="A20" s="125" t="s">
        <v>381</v>
      </c>
      <c r="B20" s="126">
        <v>23659</v>
      </c>
      <c r="C20" s="911" t="s">
        <v>411</v>
      </c>
      <c r="D20" s="911"/>
      <c r="E20" s="125" t="s">
        <v>383</v>
      </c>
      <c r="F20" s="125" t="s">
        <v>412</v>
      </c>
      <c r="G20" s="125" t="s">
        <v>413</v>
      </c>
      <c r="H20" s="911" t="s">
        <v>414</v>
      </c>
      <c r="I20" s="911"/>
      <c r="J20" s="126" t="s">
        <v>415</v>
      </c>
      <c r="K20" s="911" t="s">
        <v>416</v>
      </c>
      <c r="L20" s="911"/>
      <c r="M20" s="912">
        <v>42736</v>
      </c>
      <c r="N20" s="915"/>
      <c r="O20" s="127">
        <v>42809</v>
      </c>
      <c r="P20" s="126" t="s">
        <v>417</v>
      </c>
    </row>
    <row r="21" spans="1:16" ht="111" customHeight="1">
      <c r="A21" s="125" t="s">
        <v>381</v>
      </c>
      <c r="B21" s="126">
        <v>46254</v>
      </c>
      <c r="C21" s="911" t="s">
        <v>418</v>
      </c>
      <c r="D21" s="911"/>
      <c r="E21" s="125" t="s">
        <v>383</v>
      </c>
      <c r="F21" s="125" t="s">
        <v>412</v>
      </c>
      <c r="G21" s="125" t="s">
        <v>413</v>
      </c>
      <c r="H21" s="911" t="s">
        <v>414</v>
      </c>
      <c r="I21" s="911"/>
      <c r="J21" s="126" t="s">
        <v>415</v>
      </c>
      <c r="K21" s="911" t="s">
        <v>416</v>
      </c>
      <c r="L21" s="911"/>
      <c r="M21" s="912">
        <v>42736</v>
      </c>
      <c r="N21" s="915"/>
      <c r="O21" s="127">
        <v>42809</v>
      </c>
      <c r="P21" s="126" t="s">
        <v>417</v>
      </c>
    </row>
    <row r="22" spans="1:16" ht="111" customHeight="1">
      <c r="A22" s="125" t="s">
        <v>381</v>
      </c>
      <c r="B22" s="126">
        <v>23468</v>
      </c>
      <c r="C22" s="911" t="s">
        <v>419</v>
      </c>
      <c r="D22" s="911"/>
      <c r="E22" s="125" t="s">
        <v>383</v>
      </c>
      <c r="F22" s="125" t="s">
        <v>412</v>
      </c>
      <c r="G22" s="125" t="s">
        <v>413</v>
      </c>
      <c r="H22" s="911" t="s">
        <v>414</v>
      </c>
      <c r="I22" s="911"/>
      <c r="J22" s="126" t="s">
        <v>415</v>
      </c>
      <c r="K22" s="911" t="s">
        <v>416</v>
      </c>
      <c r="L22" s="911"/>
      <c r="M22" s="912">
        <v>42856</v>
      </c>
      <c r="N22" s="915"/>
      <c r="O22" s="127">
        <v>42794</v>
      </c>
      <c r="P22" s="126" t="s">
        <v>417</v>
      </c>
    </row>
    <row r="23" spans="1:16" ht="111" customHeight="1">
      <c r="A23" s="125" t="s">
        <v>381</v>
      </c>
      <c r="B23" s="126">
        <v>23654</v>
      </c>
      <c r="C23" s="911" t="s">
        <v>420</v>
      </c>
      <c r="D23" s="911"/>
      <c r="E23" s="125" t="s">
        <v>383</v>
      </c>
      <c r="F23" s="125" t="s">
        <v>412</v>
      </c>
      <c r="G23" s="125" t="s">
        <v>413</v>
      </c>
      <c r="H23" s="911" t="s">
        <v>414</v>
      </c>
      <c r="I23" s="911"/>
      <c r="J23" s="126" t="s">
        <v>415</v>
      </c>
      <c r="K23" s="911" t="s">
        <v>416</v>
      </c>
      <c r="L23" s="911"/>
      <c r="M23" s="912">
        <v>42856</v>
      </c>
      <c r="N23" s="915"/>
      <c r="O23" s="127">
        <v>42962</v>
      </c>
      <c r="P23" s="126" t="s">
        <v>417</v>
      </c>
    </row>
    <row r="24" spans="1:16" ht="111" customHeight="1">
      <c r="A24" s="125" t="s">
        <v>381</v>
      </c>
      <c r="B24" s="126">
        <v>46247</v>
      </c>
      <c r="C24" s="911" t="s">
        <v>421</v>
      </c>
      <c r="D24" s="911"/>
      <c r="E24" s="125" t="s">
        <v>383</v>
      </c>
      <c r="F24" s="125" t="s">
        <v>412</v>
      </c>
      <c r="G24" s="125" t="s">
        <v>413</v>
      </c>
      <c r="H24" s="911" t="s">
        <v>414</v>
      </c>
      <c r="I24" s="911"/>
      <c r="J24" s="126" t="s">
        <v>415</v>
      </c>
      <c r="K24" s="911" t="s">
        <v>416</v>
      </c>
      <c r="L24" s="911"/>
      <c r="M24" s="912">
        <v>42856</v>
      </c>
      <c r="N24" s="915"/>
      <c r="O24" s="127">
        <v>42962</v>
      </c>
      <c r="P24" s="126" t="s">
        <v>417</v>
      </c>
    </row>
    <row r="25" spans="1:16" ht="111" customHeight="1">
      <c r="A25" s="125" t="s">
        <v>381</v>
      </c>
      <c r="B25" s="126">
        <v>46259</v>
      </c>
      <c r="C25" s="911" t="s">
        <v>422</v>
      </c>
      <c r="D25" s="911"/>
      <c r="E25" s="125" t="s">
        <v>383</v>
      </c>
      <c r="F25" s="125" t="s">
        <v>412</v>
      </c>
      <c r="G25" s="125" t="s">
        <v>413</v>
      </c>
      <c r="H25" s="911" t="s">
        <v>414</v>
      </c>
      <c r="I25" s="911"/>
      <c r="J25" s="126" t="s">
        <v>415</v>
      </c>
      <c r="K25" s="911" t="s">
        <v>416</v>
      </c>
      <c r="L25" s="911"/>
      <c r="M25" s="912">
        <v>42979</v>
      </c>
      <c r="N25" s="915"/>
      <c r="O25" s="127">
        <v>43054</v>
      </c>
      <c r="P25" s="126" t="s">
        <v>417</v>
      </c>
    </row>
    <row r="26" spans="1:16" ht="111" customHeight="1">
      <c r="A26" s="125" t="s">
        <v>381</v>
      </c>
      <c r="B26" s="126">
        <v>46251</v>
      </c>
      <c r="C26" s="915" t="s">
        <v>423</v>
      </c>
      <c r="D26" s="915"/>
      <c r="E26" s="125" t="s">
        <v>383</v>
      </c>
      <c r="F26" s="125" t="s">
        <v>412</v>
      </c>
      <c r="G26" s="125" t="s">
        <v>413</v>
      </c>
      <c r="H26" s="911" t="s">
        <v>414</v>
      </c>
      <c r="I26" s="911"/>
      <c r="J26" s="126" t="s">
        <v>415</v>
      </c>
      <c r="K26" s="911" t="s">
        <v>416</v>
      </c>
      <c r="L26" s="911"/>
      <c r="M26" s="912">
        <v>42979</v>
      </c>
      <c r="N26" s="915"/>
      <c r="O26" s="127">
        <v>43054</v>
      </c>
      <c r="P26" s="126" t="s">
        <v>417</v>
      </c>
    </row>
    <row r="27" spans="1:16" ht="66.75" customHeight="1">
      <c r="A27" s="130" t="s">
        <v>381</v>
      </c>
      <c r="B27" s="126">
        <v>15960</v>
      </c>
      <c r="C27" s="916" t="s">
        <v>424</v>
      </c>
      <c r="D27" s="916"/>
      <c r="E27" s="125" t="s">
        <v>383</v>
      </c>
      <c r="F27" s="151" t="s">
        <v>466</v>
      </c>
      <c r="G27" s="132" t="s">
        <v>467</v>
      </c>
      <c r="H27" s="911" t="s">
        <v>414</v>
      </c>
      <c r="I27" s="911"/>
      <c r="J27" s="133" t="s">
        <v>387</v>
      </c>
      <c r="K27" s="908" t="s">
        <v>388</v>
      </c>
      <c r="L27" s="908"/>
      <c r="M27" s="912">
        <v>42767</v>
      </c>
      <c r="N27" s="915"/>
      <c r="O27" s="211">
        <v>43054</v>
      </c>
      <c r="P27" s="133" t="s">
        <v>425</v>
      </c>
    </row>
    <row r="28" spans="1:16" ht="79.5" hidden="1" customHeight="1">
      <c r="A28" s="130" t="s">
        <v>381</v>
      </c>
      <c r="B28" s="134"/>
      <c r="C28" s="916" t="s">
        <v>426</v>
      </c>
      <c r="D28" s="916"/>
      <c r="E28" s="135"/>
      <c r="F28" s="131"/>
      <c r="G28" s="125"/>
      <c r="H28" s="911"/>
      <c r="I28" s="911"/>
      <c r="J28" s="136"/>
      <c r="K28" s="911"/>
      <c r="L28" s="911"/>
      <c r="M28" s="912"/>
      <c r="N28" s="915"/>
      <c r="O28" s="131"/>
      <c r="P28" s="133" t="s">
        <v>425</v>
      </c>
    </row>
    <row r="29" spans="1:16" ht="65.25" customHeight="1">
      <c r="A29" s="130" t="s">
        <v>381</v>
      </c>
      <c r="B29" s="133">
        <v>15287</v>
      </c>
      <c r="C29" s="917" t="s">
        <v>427</v>
      </c>
      <c r="D29" s="917"/>
      <c r="E29" s="125" t="s">
        <v>383</v>
      </c>
      <c r="F29" s="151" t="s">
        <v>468</v>
      </c>
      <c r="G29" s="125" t="s">
        <v>469</v>
      </c>
      <c r="H29" s="911" t="s">
        <v>414</v>
      </c>
      <c r="I29" s="911"/>
      <c r="J29" s="133" t="s">
        <v>387</v>
      </c>
      <c r="K29" s="908" t="s">
        <v>388</v>
      </c>
      <c r="L29" s="908"/>
      <c r="M29" s="912">
        <v>42767</v>
      </c>
      <c r="N29" s="915"/>
      <c r="O29" s="211">
        <v>43054</v>
      </c>
      <c r="P29" s="133" t="s">
        <v>425</v>
      </c>
    </row>
    <row r="30" spans="1:16" ht="63.75">
      <c r="A30" s="130" t="s">
        <v>381</v>
      </c>
      <c r="B30" s="133">
        <v>25586</v>
      </c>
      <c r="C30" s="917" t="s">
        <v>428</v>
      </c>
      <c r="D30" s="917"/>
      <c r="E30" s="125" t="s">
        <v>383</v>
      </c>
      <c r="F30" s="151" t="s">
        <v>468</v>
      </c>
      <c r="G30" s="151" t="s">
        <v>470</v>
      </c>
      <c r="H30" s="911" t="s">
        <v>414</v>
      </c>
      <c r="I30" s="911"/>
      <c r="J30" s="133" t="s">
        <v>387</v>
      </c>
      <c r="K30" s="908" t="s">
        <v>388</v>
      </c>
      <c r="L30" s="908"/>
      <c r="M30" s="912">
        <v>42767</v>
      </c>
      <c r="N30" s="915"/>
      <c r="O30" s="211">
        <v>43054</v>
      </c>
      <c r="P30" s="133" t="s">
        <v>425</v>
      </c>
    </row>
    <row r="31" spans="1:16" ht="64.5" customHeight="1" thickBot="1">
      <c r="A31" s="212" t="s">
        <v>381</v>
      </c>
      <c r="B31" s="213">
        <v>30203</v>
      </c>
      <c r="C31" s="921" t="s">
        <v>471</v>
      </c>
      <c r="D31" s="921"/>
      <c r="E31" s="214" t="s">
        <v>383</v>
      </c>
      <c r="F31" s="214" t="s">
        <v>468</v>
      </c>
      <c r="G31" s="214" t="s">
        <v>470</v>
      </c>
      <c r="H31" s="918" t="s">
        <v>414</v>
      </c>
      <c r="I31" s="918"/>
      <c r="J31" s="213" t="s">
        <v>387</v>
      </c>
      <c r="K31" s="918" t="s">
        <v>388</v>
      </c>
      <c r="L31" s="918"/>
      <c r="M31" s="919">
        <v>42767</v>
      </c>
      <c r="N31" s="920"/>
      <c r="O31" s="215">
        <v>43054</v>
      </c>
      <c r="P31" s="213" t="s">
        <v>425</v>
      </c>
    </row>
  </sheetData>
  <mergeCells count="86">
    <mergeCell ref="H31:I31"/>
    <mergeCell ref="K31:L31"/>
    <mergeCell ref="M31:N31"/>
    <mergeCell ref="C31:D31"/>
    <mergeCell ref="H30:I30"/>
    <mergeCell ref="K30:L30"/>
    <mergeCell ref="M30:N30"/>
    <mergeCell ref="C30:D30"/>
    <mergeCell ref="C26:D26"/>
    <mergeCell ref="H26:I26"/>
    <mergeCell ref="K26:L26"/>
    <mergeCell ref="M26:N26"/>
    <mergeCell ref="C27:D27"/>
    <mergeCell ref="H27:I27"/>
    <mergeCell ref="K27:L27"/>
    <mergeCell ref="M27:N27"/>
    <mergeCell ref="C28:D28"/>
    <mergeCell ref="H28:I28"/>
    <mergeCell ref="K28:L28"/>
    <mergeCell ref="M28:N28"/>
    <mergeCell ref="C29:D29"/>
    <mergeCell ref="H29:I29"/>
    <mergeCell ref="K29:L29"/>
    <mergeCell ref="M29:N29"/>
    <mergeCell ref="C22:D22"/>
    <mergeCell ref="H22:I22"/>
    <mergeCell ref="K22:L22"/>
    <mergeCell ref="M22:N22"/>
    <mergeCell ref="C23:D23"/>
    <mergeCell ref="H23:I23"/>
    <mergeCell ref="K23:L23"/>
    <mergeCell ref="M23:N23"/>
    <mergeCell ref="C24:D24"/>
    <mergeCell ref="H24:I24"/>
    <mergeCell ref="K24:L24"/>
    <mergeCell ref="M24:N24"/>
    <mergeCell ref="C25:D25"/>
    <mergeCell ref="H25:I25"/>
    <mergeCell ref="K25:L25"/>
    <mergeCell ref="M25:N25"/>
    <mergeCell ref="C18:D18"/>
    <mergeCell ref="H18:I18"/>
    <mergeCell ref="K18:L18"/>
    <mergeCell ref="M18:N18"/>
    <mergeCell ref="C19:D19"/>
    <mergeCell ref="H19:I19"/>
    <mergeCell ref="K19:L19"/>
    <mergeCell ref="M19:N19"/>
    <mergeCell ref="C20:D20"/>
    <mergeCell ref="H20:I20"/>
    <mergeCell ref="K20:L20"/>
    <mergeCell ref="M20:N20"/>
    <mergeCell ref="C21:D21"/>
    <mergeCell ref="H21:I21"/>
    <mergeCell ref="K21:L21"/>
    <mergeCell ref="M21:N21"/>
    <mergeCell ref="A13:P13"/>
    <mergeCell ref="A14:E14"/>
    <mergeCell ref="F14:L14"/>
    <mergeCell ref="M14:P14"/>
    <mergeCell ref="C15:D15"/>
    <mergeCell ref="H15:I15"/>
    <mergeCell ref="K15:L15"/>
    <mergeCell ref="M15:N15"/>
    <mergeCell ref="C16:D16"/>
    <mergeCell ref="H16:I16"/>
    <mergeCell ref="K16:L16"/>
    <mergeCell ref="M16:N16"/>
    <mergeCell ref="C17:D17"/>
    <mergeCell ref="H17:I17"/>
    <mergeCell ref="K17:L17"/>
    <mergeCell ref="M17:N17"/>
    <mergeCell ref="A1:P1"/>
    <mergeCell ref="A2:C2"/>
    <mergeCell ref="D2:H2"/>
    <mergeCell ref="L3:M4"/>
    <mergeCell ref="N3:P4"/>
    <mergeCell ref="A4:C5"/>
    <mergeCell ref="D4:H5"/>
    <mergeCell ref="L6:M7"/>
    <mergeCell ref="N6:P7"/>
    <mergeCell ref="A7:C9"/>
    <mergeCell ref="D7:H9"/>
    <mergeCell ref="L9:P11"/>
    <mergeCell ref="A11:C12"/>
    <mergeCell ref="D11:H12"/>
  </mergeCells>
  <pageMargins left="0" right="0" top="0" bottom="0" header="0.51181102362204722" footer="0.51181102362204722"/>
  <pageSetup scale="75"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dimension ref="A1:F37"/>
  <sheetViews>
    <sheetView topLeftCell="A19" workbookViewId="0">
      <selection activeCell="C21" sqref="C21"/>
    </sheetView>
  </sheetViews>
  <sheetFormatPr baseColWidth="10" defaultRowHeight="15"/>
  <cols>
    <col min="1" max="1" width="36.140625" bestFit="1" customWidth="1"/>
    <col min="2" max="2" width="3.85546875" bestFit="1" customWidth="1"/>
    <col min="3" max="3" width="35.42578125" customWidth="1"/>
    <col min="4" max="4" width="24.85546875" bestFit="1" customWidth="1"/>
    <col min="5" max="5" width="25" customWidth="1"/>
    <col min="6" max="6" width="27.7109375" customWidth="1"/>
  </cols>
  <sheetData>
    <row r="1" spans="1:6">
      <c r="A1" s="925"/>
      <c r="B1" s="925"/>
      <c r="C1" s="925"/>
      <c r="D1" s="925"/>
      <c r="E1" s="925"/>
      <c r="F1" s="925"/>
    </row>
    <row r="2" spans="1:6">
      <c r="A2" s="925"/>
      <c r="B2" s="925"/>
      <c r="C2" s="925"/>
      <c r="D2" s="925"/>
      <c r="E2" s="925"/>
      <c r="F2" s="925"/>
    </row>
    <row r="3" spans="1:6">
      <c r="A3" s="925"/>
      <c r="B3" s="925"/>
      <c r="C3" s="925"/>
      <c r="D3" s="925"/>
      <c r="E3" s="925"/>
      <c r="F3" s="925"/>
    </row>
    <row r="4" spans="1:6" ht="15.75" thickBot="1">
      <c r="A4" s="926"/>
      <c r="B4" s="926"/>
      <c r="C4" s="926"/>
      <c r="D4" s="926"/>
      <c r="E4" s="926"/>
      <c r="F4" s="926"/>
    </row>
    <row r="5" spans="1:6" ht="21.75" thickBot="1">
      <c r="A5" s="939" t="s">
        <v>0</v>
      </c>
      <c r="B5" s="940"/>
      <c r="C5" s="940"/>
      <c r="D5" s="940"/>
      <c r="E5" s="940"/>
      <c r="F5" s="941"/>
    </row>
    <row r="6" spans="1:6" ht="19.5" thickBot="1">
      <c r="A6" s="6" t="s">
        <v>1</v>
      </c>
      <c r="B6" s="942" t="s">
        <v>2</v>
      </c>
      <c r="C6" s="943"/>
      <c r="D6" s="7" t="s">
        <v>3</v>
      </c>
      <c r="E6" s="7" t="s">
        <v>4</v>
      </c>
      <c r="F6" s="7" t="s">
        <v>5</v>
      </c>
    </row>
    <row r="7" spans="1:6" ht="39" thickBot="1">
      <c r="A7" s="927" t="s">
        <v>57</v>
      </c>
      <c r="B7" s="1" t="s">
        <v>6</v>
      </c>
      <c r="C7" s="48" t="s">
        <v>7</v>
      </c>
      <c r="D7" s="9" t="s">
        <v>44</v>
      </c>
      <c r="E7" s="9" t="s">
        <v>19</v>
      </c>
      <c r="F7" s="8" t="s">
        <v>8</v>
      </c>
    </row>
    <row r="8" spans="1:6" ht="39" thickBot="1">
      <c r="A8" s="928"/>
      <c r="B8" s="1" t="s">
        <v>9</v>
      </c>
      <c r="C8" s="9" t="s">
        <v>45</v>
      </c>
      <c r="D8" s="9" t="s">
        <v>46</v>
      </c>
      <c r="E8" s="9" t="s">
        <v>10</v>
      </c>
      <c r="F8" s="9" t="s">
        <v>11</v>
      </c>
    </row>
    <row r="9" spans="1:6" ht="39" thickBot="1">
      <c r="A9" s="928"/>
      <c r="B9" s="1" t="s">
        <v>12</v>
      </c>
      <c r="C9" s="9" t="s">
        <v>47</v>
      </c>
      <c r="D9" s="9" t="s">
        <v>13</v>
      </c>
      <c r="E9" s="9" t="s">
        <v>48</v>
      </c>
      <c r="F9" s="9" t="s">
        <v>8</v>
      </c>
    </row>
    <row r="10" spans="1:6" ht="51.75" customHeight="1" thickBot="1">
      <c r="A10" s="944" t="s">
        <v>56</v>
      </c>
      <c r="B10" s="1" t="s">
        <v>14</v>
      </c>
      <c r="C10" s="12" t="s">
        <v>41</v>
      </c>
      <c r="D10" s="12" t="s">
        <v>42</v>
      </c>
      <c r="E10" s="12" t="s">
        <v>49</v>
      </c>
      <c r="F10" s="12" t="s">
        <v>43</v>
      </c>
    </row>
    <row r="11" spans="1:6" ht="43.5" customHeight="1">
      <c r="A11" s="945"/>
      <c r="B11" s="930" t="s">
        <v>15</v>
      </c>
      <c r="C11" s="933" t="s">
        <v>16</v>
      </c>
      <c r="D11" s="933" t="s">
        <v>17</v>
      </c>
      <c r="E11" s="922" t="s">
        <v>152</v>
      </c>
      <c r="F11" s="933" t="s">
        <v>20</v>
      </c>
    </row>
    <row r="12" spans="1:6" ht="15" customHeight="1">
      <c r="A12" s="945"/>
      <c r="B12" s="931"/>
      <c r="C12" s="934"/>
      <c r="D12" s="934"/>
      <c r="E12" s="924"/>
      <c r="F12" s="934"/>
    </row>
    <row r="13" spans="1:6" ht="15.75" customHeight="1" thickBot="1">
      <c r="A13" s="945"/>
      <c r="B13" s="932"/>
      <c r="C13" s="935"/>
      <c r="D13" s="935"/>
      <c r="E13" s="923"/>
      <c r="F13" s="935"/>
    </row>
    <row r="14" spans="1:6" ht="15" customHeight="1">
      <c r="A14" s="945"/>
      <c r="B14" s="930" t="s">
        <v>21</v>
      </c>
      <c r="C14" s="933" t="s">
        <v>22</v>
      </c>
      <c r="D14" s="933" t="s">
        <v>23</v>
      </c>
      <c r="E14" s="10" t="s">
        <v>24</v>
      </c>
      <c r="F14" s="933" t="s">
        <v>26</v>
      </c>
    </row>
    <row r="15" spans="1:6" ht="15" customHeight="1">
      <c r="A15" s="945"/>
      <c r="B15" s="931"/>
      <c r="C15" s="934"/>
      <c r="D15" s="934"/>
      <c r="E15" s="10" t="s">
        <v>10</v>
      </c>
      <c r="F15" s="934"/>
    </row>
    <row r="16" spans="1:6" ht="15" customHeight="1">
      <c r="A16" s="945"/>
      <c r="B16" s="931"/>
      <c r="C16" s="934"/>
      <c r="D16" s="934"/>
      <c r="E16" s="10" t="s">
        <v>18</v>
      </c>
      <c r="F16" s="934"/>
    </row>
    <row r="17" spans="1:6" ht="15.75" customHeight="1" thickBot="1">
      <c r="A17" s="946"/>
      <c r="B17" s="932"/>
      <c r="C17" s="935"/>
      <c r="D17" s="935"/>
      <c r="E17" s="9" t="s">
        <v>25</v>
      </c>
      <c r="F17" s="935"/>
    </row>
    <row r="18" spans="1:6" ht="152.25" customHeight="1">
      <c r="A18" s="927" t="s">
        <v>55</v>
      </c>
      <c r="B18" s="930" t="s">
        <v>27</v>
      </c>
      <c r="C18" s="936" t="s">
        <v>50</v>
      </c>
      <c r="D18" s="933" t="s">
        <v>28</v>
      </c>
      <c r="E18" s="922" t="s">
        <v>151</v>
      </c>
      <c r="F18" s="933" t="s">
        <v>29</v>
      </c>
    </row>
    <row r="19" spans="1:6" ht="15.75" thickBot="1">
      <c r="A19" s="928"/>
      <c r="B19" s="931"/>
      <c r="C19" s="937"/>
      <c r="D19" s="935"/>
      <c r="E19" s="923"/>
      <c r="F19" s="935"/>
    </row>
    <row r="20" spans="1:6" ht="64.5" thickBot="1">
      <c r="A20" s="928"/>
      <c r="B20" s="932"/>
      <c r="C20" s="938"/>
      <c r="D20" s="9" t="s">
        <v>30</v>
      </c>
      <c r="E20" s="9" t="s">
        <v>19</v>
      </c>
      <c r="F20" s="9" t="s">
        <v>31</v>
      </c>
    </row>
    <row r="21" spans="1:6" ht="51.75" thickBot="1">
      <c r="A21" s="927" t="s">
        <v>54</v>
      </c>
      <c r="B21" s="2" t="s">
        <v>32</v>
      </c>
      <c r="C21" s="11" t="s">
        <v>33</v>
      </c>
      <c r="D21" s="9" t="s">
        <v>34</v>
      </c>
      <c r="E21" s="9" t="s">
        <v>35</v>
      </c>
      <c r="F21" s="9" t="s">
        <v>36</v>
      </c>
    </row>
    <row r="22" spans="1:6" ht="63" customHeight="1">
      <c r="A22" s="928"/>
      <c r="B22" s="930" t="s">
        <v>37</v>
      </c>
      <c r="C22" s="933" t="s">
        <v>38</v>
      </c>
      <c r="D22" s="933" t="s">
        <v>51</v>
      </c>
      <c r="E22" s="922" t="s">
        <v>150</v>
      </c>
      <c r="F22" s="933" t="s">
        <v>39</v>
      </c>
    </row>
    <row r="23" spans="1:6">
      <c r="A23" s="928"/>
      <c r="B23" s="931"/>
      <c r="C23" s="934"/>
      <c r="D23" s="934"/>
      <c r="E23" s="924"/>
      <c r="F23" s="934"/>
    </row>
    <row r="24" spans="1:6" ht="15.75" thickBot="1">
      <c r="A24" s="928"/>
      <c r="B24" s="932"/>
      <c r="C24" s="935"/>
      <c r="D24" s="935"/>
      <c r="E24" s="923"/>
      <c r="F24" s="935"/>
    </row>
    <row r="25" spans="1:6" ht="216" customHeight="1">
      <c r="A25" s="928"/>
      <c r="B25" s="930" t="s">
        <v>40</v>
      </c>
      <c r="C25" s="933" t="s">
        <v>52</v>
      </c>
      <c r="D25" s="933" t="s">
        <v>34</v>
      </c>
      <c r="E25" s="922" t="s">
        <v>149</v>
      </c>
      <c r="F25" s="933" t="s">
        <v>53</v>
      </c>
    </row>
    <row r="26" spans="1:6" ht="15.75" thickBot="1">
      <c r="A26" s="929"/>
      <c r="B26" s="932"/>
      <c r="C26" s="935"/>
      <c r="D26" s="935"/>
      <c r="E26" s="923"/>
      <c r="F26" s="935"/>
    </row>
    <row r="27" spans="1:6">
      <c r="A27" s="3"/>
    </row>
    <row r="28" spans="1:6">
      <c r="A28" s="3"/>
    </row>
    <row r="29" spans="1:6" ht="26.25">
      <c r="A29" s="4"/>
    </row>
    <row r="30" spans="1:6" ht="26.25">
      <c r="A30" s="4"/>
    </row>
    <row r="31" spans="1:6" ht="26.25">
      <c r="A31" s="4"/>
    </row>
    <row r="32" spans="1:6">
      <c r="A32" s="5"/>
    </row>
    <row r="33" spans="1:1">
      <c r="A33" s="5"/>
    </row>
    <row r="34" spans="1:1">
      <c r="A34" s="5"/>
    </row>
    <row r="35" spans="1:1">
      <c r="A35" s="5"/>
    </row>
    <row r="36" spans="1:1">
      <c r="A36" s="5"/>
    </row>
    <row r="37" spans="1:1">
      <c r="A37" s="5"/>
    </row>
  </sheetData>
  <mergeCells count="31">
    <mergeCell ref="C18:C20"/>
    <mergeCell ref="D18:D19"/>
    <mergeCell ref="F18:F19"/>
    <mergeCell ref="A5:F5"/>
    <mergeCell ref="B6:C6"/>
    <mergeCell ref="A7:A9"/>
    <mergeCell ref="A10:A17"/>
    <mergeCell ref="B11:B13"/>
    <mergeCell ref="C11:C13"/>
    <mergeCell ref="D11:D13"/>
    <mergeCell ref="F11:F13"/>
    <mergeCell ref="B14:B17"/>
    <mergeCell ref="C14:C17"/>
    <mergeCell ref="D14:D17"/>
    <mergeCell ref="F14:F17"/>
    <mergeCell ref="E25:E26"/>
    <mergeCell ref="E22:E24"/>
    <mergeCell ref="E18:E19"/>
    <mergeCell ref="E11:E13"/>
    <mergeCell ref="A1:F4"/>
    <mergeCell ref="A21:A26"/>
    <mergeCell ref="B22:B24"/>
    <mergeCell ref="C22:C24"/>
    <mergeCell ref="D22:D24"/>
    <mergeCell ref="F22:F24"/>
    <mergeCell ref="B25:B26"/>
    <mergeCell ref="C25:C26"/>
    <mergeCell ref="D25:D26"/>
    <mergeCell ref="F25:F26"/>
    <mergeCell ref="A18:A20"/>
    <mergeCell ref="B18:B20"/>
  </mergeCells>
  <pageMargins left="0.70866141732283472" right="0.70866141732283472" top="0.74803149606299213" bottom="0.74803149606299213" header="0.31496062992125984" footer="0.31496062992125984"/>
  <pageSetup scale="75" orientation="landscape" r:id="rId1"/>
  <drawing r:id="rId2"/>
</worksheet>
</file>

<file path=xl/worksheets/sheet8.xml><?xml version="1.0" encoding="utf-8"?>
<worksheet xmlns="http://schemas.openxmlformats.org/spreadsheetml/2006/main" xmlns:r="http://schemas.openxmlformats.org/officeDocument/2006/relationships">
  <dimension ref="A1:F19"/>
  <sheetViews>
    <sheetView topLeftCell="A18" workbookViewId="0">
      <selection activeCell="B29" sqref="B29"/>
    </sheetView>
  </sheetViews>
  <sheetFormatPr baseColWidth="10" defaultRowHeight="15"/>
  <cols>
    <col min="1" max="1" width="28.7109375" customWidth="1"/>
    <col min="2" max="2" width="7.140625" customWidth="1"/>
    <col min="3" max="3" width="42" customWidth="1"/>
    <col min="4" max="4" width="25.85546875" customWidth="1"/>
    <col min="5" max="5" width="26" customWidth="1"/>
    <col min="6" max="6" width="28.42578125" customWidth="1"/>
  </cols>
  <sheetData>
    <row r="1" spans="1:6">
      <c r="A1" s="925"/>
      <c r="B1" s="925"/>
      <c r="C1" s="925"/>
      <c r="D1" s="925"/>
      <c r="E1" s="925"/>
      <c r="F1" s="925"/>
    </row>
    <row r="2" spans="1:6">
      <c r="A2" s="925"/>
      <c r="B2" s="925"/>
      <c r="C2" s="925"/>
      <c r="D2" s="925"/>
      <c r="E2" s="925"/>
      <c r="F2" s="925"/>
    </row>
    <row r="3" spans="1:6">
      <c r="A3" s="925"/>
      <c r="B3" s="925"/>
      <c r="C3" s="925"/>
      <c r="D3" s="925"/>
      <c r="E3" s="925"/>
      <c r="F3" s="925"/>
    </row>
    <row r="4" spans="1:6">
      <c r="A4" s="925"/>
      <c r="B4" s="925"/>
      <c r="C4" s="925"/>
      <c r="D4" s="925"/>
      <c r="E4" s="925"/>
      <c r="F4" s="925"/>
    </row>
    <row r="5" spans="1:6" ht="23.25">
      <c r="A5" s="950" t="s">
        <v>105</v>
      </c>
      <c r="B5" s="951"/>
      <c r="C5" s="951"/>
      <c r="D5" s="951"/>
      <c r="E5" s="951"/>
      <c r="F5" s="952"/>
    </row>
    <row r="6" spans="1:6" ht="21.75" thickBot="1">
      <c r="A6" s="953" t="s">
        <v>106</v>
      </c>
      <c r="B6" s="954"/>
      <c r="C6" s="954"/>
      <c r="D6" s="954"/>
      <c r="E6" s="954"/>
      <c r="F6" s="955"/>
    </row>
    <row r="7" spans="1:6" ht="19.5" thickBot="1">
      <c r="A7" s="49" t="s">
        <v>1</v>
      </c>
      <c r="B7" s="956" t="s">
        <v>2</v>
      </c>
      <c r="C7" s="957"/>
      <c r="D7" s="50" t="s">
        <v>3</v>
      </c>
      <c r="E7" s="51" t="s">
        <v>61</v>
      </c>
      <c r="F7" s="50" t="s">
        <v>5</v>
      </c>
    </row>
    <row r="8" spans="1:6" ht="94.5" thickBot="1">
      <c r="A8" s="47" t="s">
        <v>147</v>
      </c>
      <c r="B8" s="43" t="s">
        <v>6</v>
      </c>
      <c r="C8" s="52" t="s">
        <v>107</v>
      </c>
      <c r="D8" s="52" t="s">
        <v>108</v>
      </c>
      <c r="E8" s="52" t="s">
        <v>109</v>
      </c>
      <c r="F8" s="53" t="s">
        <v>110</v>
      </c>
    </row>
    <row r="9" spans="1:6" ht="60.75" customHeight="1" thickBot="1">
      <c r="A9" s="958" t="s">
        <v>148</v>
      </c>
      <c r="B9" s="43" t="s">
        <v>14</v>
      </c>
      <c r="C9" s="52" t="s">
        <v>111</v>
      </c>
      <c r="D9" s="52" t="s">
        <v>112</v>
      </c>
      <c r="E9" s="52" t="s">
        <v>25</v>
      </c>
      <c r="F9" s="52" t="s">
        <v>113</v>
      </c>
    </row>
    <row r="10" spans="1:6" ht="240.75" customHeight="1" thickBot="1">
      <c r="A10" s="958"/>
      <c r="B10" s="43" t="s">
        <v>15</v>
      </c>
      <c r="C10" s="52" t="s">
        <v>114</v>
      </c>
      <c r="D10" s="52" t="s">
        <v>115</v>
      </c>
      <c r="E10" s="52" t="s">
        <v>116</v>
      </c>
      <c r="F10" s="52" t="s">
        <v>11</v>
      </c>
    </row>
    <row r="11" spans="1:6" ht="105.75" customHeight="1" thickBot="1">
      <c r="A11" s="958"/>
      <c r="B11" s="43" t="s">
        <v>21</v>
      </c>
      <c r="C11" s="52" t="s">
        <v>117</v>
      </c>
      <c r="D11" s="52" t="s">
        <v>118</v>
      </c>
      <c r="E11" s="52" t="s">
        <v>119</v>
      </c>
      <c r="F11" s="52" t="s">
        <v>8</v>
      </c>
    </row>
    <row r="12" spans="1:6" ht="60.75" customHeight="1" thickBot="1">
      <c r="A12" s="958"/>
      <c r="B12" s="43" t="s">
        <v>120</v>
      </c>
      <c r="C12" s="52" t="s">
        <v>121</v>
      </c>
      <c r="D12" s="52" t="s">
        <v>122</v>
      </c>
      <c r="E12" s="52" t="s">
        <v>25</v>
      </c>
      <c r="F12" s="52" t="s">
        <v>110</v>
      </c>
    </row>
    <row r="13" spans="1:6" ht="105.75" customHeight="1" thickBot="1">
      <c r="A13" s="959"/>
      <c r="B13" s="45" t="s">
        <v>123</v>
      </c>
      <c r="C13" s="54" t="s">
        <v>124</v>
      </c>
      <c r="D13" s="54" t="s">
        <v>125</v>
      </c>
      <c r="E13" s="55" t="s">
        <v>126</v>
      </c>
      <c r="F13" s="56" t="s">
        <v>127</v>
      </c>
    </row>
    <row r="14" spans="1:6" ht="72" thickBot="1">
      <c r="A14" s="42" t="s">
        <v>153</v>
      </c>
      <c r="B14" s="46" t="s">
        <v>27</v>
      </c>
      <c r="C14" s="57" t="s">
        <v>128</v>
      </c>
      <c r="D14" s="58"/>
      <c r="E14" s="57" t="s">
        <v>129</v>
      </c>
      <c r="F14" s="57" t="s">
        <v>130</v>
      </c>
    </row>
    <row r="15" spans="1:6" ht="29.25" thickBot="1">
      <c r="A15" s="947" t="s">
        <v>154</v>
      </c>
      <c r="B15" s="43" t="s">
        <v>32</v>
      </c>
      <c r="C15" s="52" t="s">
        <v>131</v>
      </c>
      <c r="D15" s="52" t="s">
        <v>132</v>
      </c>
      <c r="E15" s="52" t="s">
        <v>133</v>
      </c>
      <c r="F15" s="52" t="s">
        <v>134</v>
      </c>
    </row>
    <row r="16" spans="1:6" ht="43.5" thickBot="1">
      <c r="A16" s="948"/>
      <c r="B16" s="43" t="s">
        <v>37</v>
      </c>
      <c r="C16" s="52" t="s">
        <v>135</v>
      </c>
      <c r="D16" s="52" t="s">
        <v>136</v>
      </c>
      <c r="E16" s="52" t="s">
        <v>137</v>
      </c>
      <c r="F16" s="52" t="s">
        <v>138</v>
      </c>
    </row>
    <row r="17" spans="1:6" ht="43.5" thickBot="1">
      <c r="A17" s="947" t="s">
        <v>155</v>
      </c>
      <c r="B17" s="43" t="s">
        <v>139</v>
      </c>
      <c r="C17" s="52" t="s">
        <v>140</v>
      </c>
      <c r="D17" s="52" t="s">
        <v>141</v>
      </c>
      <c r="E17" s="52" t="s">
        <v>142</v>
      </c>
      <c r="F17" s="52" t="s">
        <v>20</v>
      </c>
    </row>
    <row r="18" spans="1:6" ht="29.25" thickBot="1">
      <c r="A18" s="949"/>
      <c r="B18" s="43" t="s">
        <v>143</v>
      </c>
      <c r="C18" s="52" t="s">
        <v>144</v>
      </c>
      <c r="D18" s="52" t="s">
        <v>145</v>
      </c>
      <c r="E18" s="52" t="s">
        <v>25</v>
      </c>
      <c r="F18" s="52" t="s">
        <v>146</v>
      </c>
    </row>
    <row r="19" spans="1:6">
      <c r="A19" s="41"/>
    </row>
  </sheetData>
  <mergeCells count="7">
    <mergeCell ref="A15:A16"/>
    <mergeCell ref="A17:A18"/>
    <mergeCell ref="A1:F4"/>
    <mergeCell ref="A5:F5"/>
    <mergeCell ref="A6:F6"/>
    <mergeCell ref="B7:C7"/>
    <mergeCell ref="A9:A13"/>
  </mergeCells>
  <pageMargins left="0.70866141732283472" right="0.70866141732283472" top="0.74803149606299213" bottom="0.74803149606299213" header="0.31496062992125984" footer="0.31496062992125984"/>
  <pageSetup scale="70" orientation="landscape" r:id="rId1"/>
  <drawing r:id="rId2"/>
</worksheet>
</file>

<file path=xl/worksheets/sheet9.xml><?xml version="1.0" encoding="utf-8"?>
<worksheet xmlns="http://schemas.openxmlformats.org/spreadsheetml/2006/main" xmlns:r="http://schemas.openxmlformats.org/officeDocument/2006/relationships">
  <dimension ref="A1:G28"/>
  <sheetViews>
    <sheetView topLeftCell="A25" workbookViewId="0">
      <selection activeCell="C21" sqref="C21"/>
    </sheetView>
  </sheetViews>
  <sheetFormatPr baseColWidth="10" defaultRowHeight="15"/>
  <cols>
    <col min="1" max="1" width="32.28515625" customWidth="1"/>
    <col min="3" max="3" width="27" customWidth="1"/>
    <col min="4" max="4" width="20" customWidth="1"/>
    <col min="5" max="5" width="18.85546875" customWidth="1"/>
    <col min="6" max="6" width="20.85546875" customWidth="1"/>
    <col min="7" max="7" width="19.85546875" customWidth="1"/>
  </cols>
  <sheetData>
    <row r="1" spans="1:7">
      <c r="A1" s="968"/>
      <c r="B1" s="968"/>
      <c r="C1" s="968"/>
      <c r="D1" s="968"/>
      <c r="E1" s="968"/>
      <c r="F1" s="968"/>
      <c r="G1" s="969"/>
    </row>
    <row r="2" spans="1:7">
      <c r="A2" s="968"/>
      <c r="B2" s="968"/>
      <c r="C2" s="968"/>
      <c r="D2" s="968"/>
      <c r="E2" s="968"/>
      <c r="F2" s="968"/>
      <c r="G2" s="969"/>
    </row>
    <row r="3" spans="1:7">
      <c r="A3" s="968"/>
      <c r="B3" s="968"/>
      <c r="C3" s="968"/>
      <c r="D3" s="968"/>
      <c r="E3" s="968"/>
      <c r="F3" s="968"/>
      <c r="G3" s="969"/>
    </row>
    <row r="4" spans="1:7">
      <c r="A4" s="968"/>
      <c r="B4" s="968"/>
      <c r="C4" s="968"/>
      <c r="D4" s="968"/>
      <c r="E4" s="968"/>
      <c r="F4" s="968"/>
      <c r="G4" s="969"/>
    </row>
    <row r="5" spans="1:7" s="59" customFormat="1" ht="23.25">
      <c r="A5" s="950" t="s">
        <v>156</v>
      </c>
      <c r="B5" s="951"/>
      <c r="C5" s="951"/>
      <c r="D5" s="951"/>
      <c r="E5" s="951"/>
      <c r="F5" s="951"/>
      <c r="G5" s="978"/>
    </row>
    <row r="6" spans="1:7" ht="19.5" thickBot="1">
      <c r="A6" s="979" t="s">
        <v>157</v>
      </c>
      <c r="B6" s="980"/>
      <c r="C6" s="980"/>
      <c r="D6" s="980"/>
      <c r="E6" s="980"/>
      <c r="F6" s="980"/>
      <c r="G6" s="981"/>
    </row>
    <row r="7" spans="1:7" ht="32.25" thickBot="1">
      <c r="A7" s="75" t="s">
        <v>1</v>
      </c>
      <c r="B7" s="982" t="s">
        <v>2</v>
      </c>
      <c r="C7" s="983"/>
      <c r="D7" s="60" t="s">
        <v>3</v>
      </c>
      <c r="E7" s="60" t="s">
        <v>158</v>
      </c>
      <c r="F7" s="76" t="s">
        <v>61</v>
      </c>
      <c r="G7" s="77" t="s">
        <v>5</v>
      </c>
    </row>
    <row r="8" spans="1:7" ht="88.5" customHeight="1" thickBot="1">
      <c r="A8" s="947" t="s">
        <v>196</v>
      </c>
      <c r="B8" s="65" t="s">
        <v>6</v>
      </c>
      <c r="C8" s="66" t="s">
        <v>159</v>
      </c>
      <c r="D8" s="62" t="s">
        <v>197</v>
      </c>
      <c r="E8" s="66" t="s">
        <v>160</v>
      </c>
      <c r="F8" s="62" t="s">
        <v>195</v>
      </c>
      <c r="G8" s="62" t="s">
        <v>198</v>
      </c>
    </row>
    <row r="9" spans="1:7" ht="77.25" customHeight="1">
      <c r="A9" s="984"/>
      <c r="B9" s="962" t="s">
        <v>9</v>
      </c>
      <c r="C9" s="965" t="s">
        <v>162</v>
      </c>
      <c r="D9" s="965" t="s">
        <v>163</v>
      </c>
      <c r="E9" s="971" t="s">
        <v>164</v>
      </c>
      <c r="F9" s="965" t="s">
        <v>199</v>
      </c>
      <c r="G9" s="960" t="s">
        <v>165</v>
      </c>
    </row>
    <row r="10" spans="1:7">
      <c r="A10" s="984"/>
      <c r="B10" s="963"/>
      <c r="C10" s="966"/>
      <c r="D10" s="966"/>
      <c r="E10" s="974"/>
      <c r="F10" s="970"/>
      <c r="G10" s="970"/>
    </row>
    <row r="11" spans="1:7">
      <c r="A11" s="984"/>
      <c r="B11" s="963"/>
      <c r="C11" s="966"/>
      <c r="D11" s="966"/>
      <c r="E11" s="974"/>
      <c r="F11" s="970"/>
      <c r="G11" s="970"/>
    </row>
    <row r="12" spans="1:7" ht="15.75" thickBot="1">
      <c r="A12" s="984"/>
      <c r="B12" s="964"/>
      <c r="C12" s="967"/>
      <c r="D12" s="967"/>
      <c r="E12" s="972"/>
      <c r="F12" s="961"/>
      <c r="G12" s="961"/>
    </row>
    <row r="13" spans="1:7" ht="46.5" customHeight="1">
      <c r="A13" s="984"/>
      <c r="B13" s="962" t="s">
        <v>12</v>
      </c>
      <c r="C13" s="965" t="s">
        <v>166</v>
      </c>
      <c r="D13" s="965" t="s">
        <v>167</v>
      </c>
      <c r="E13" s="971" t="s">
        <v>200</v>
      </c>
      <c r="F13" s="971" t="s">
        <v>201</v>
      </c>
      <c r="G13" s="971" t="s">
        <v>198</v>
      </c>
    </row>
    <row r="14" spans="1:7" ht="15.75" thickBot="1">
      <c r="A14" s="984"/>
      <c r="B14" s="964"/>
      <c r="C14" s="967"/>
      <c r="D14" s="967"/>
      <c r="E14" s="972"/>
      <c r="F14" s="972"/>
      <c r="G14" s="972"/>
    </row>
    <row r="15" spans="1:7" ht="21.75" customHeight="1">
      <c r="A15" s="984"/>
      <c r="B15" s="962" t="s">
        <v>169</v>
      </c>
      <c r="C15" s="965" t="s">
        <v>170</v>
      </c>
      <c r="D15" s="965" t="s">
        <v>167</v>
      </c>
      <c r="E15" s="971" t="s">
        <v>215</v>
      </c>
      <c r="F15" s="965" t="s">
        <v>171</v>
      </c>
      <c r="G15" s="960" t="s">
        <v>172</v>
      </c>
    </row>
    <row r="16" spans="1:7" ht="27" customHeight="1">
      <c r="A16" s="984"/>
      <c r="B16" s="963"/>
      <c r="C16" s="966"/>
      <c r="D16" s="966"/>
      <c r="E16" s="974"/>
      <c r="F16" s="966"/>
      <c r="G16" s="970"/>
    </row>
    <row r="17" spans="1:7">
      <c r="A17" s="984"/>
      <c r="B17" s="963"/>
      <c r="C17" s="966"/>
      <c r="D17" s="966"/>
      <c r="E17" s="974"/>
      <c r="F17" s="966"/>
      <c r="G17" s="970"/>
    </row>
    <row r="18" spans="1:7" ht="27" customHeight="1">
      <c r="A18" s="984"/>
      <c r="B18" s="963"/>
      <c r="C18" s="966"/>
      <c r="D18" s="966"/>
      <c r="E18" s="974"/>
      <c r="F18" s="966"/>
      <c r="G18" s="970"/>
    </row>
    <row r="19" spans="1:7" ht="27.75" customHeight="1" thickBot="1">
      <c r="A19" s="984"/>
      <c r="B19" s="964"/>
      <c r="C19" s="967"/>
      <c r="D19" s="967"/>
      <c r="E19" s="972"/>
      <c r="F19" s="967"/>
      <c r="G19" s="961"/>
    </row>
    <row r="20" spans="1:7" ht="51.75" thickBot="1">
      <c r="A20" s="985"/>
      <c r="B20" s="72" t="s">
        <v>173</v>
      </c>
      <c r="C20" s="74" t="s">
        <v>174</v>
      </c>
      <c r="D20" s="74" t="s">
        <v>175</v>
      </c>
      <c r="E20" s="74" t="s">
        <v>176</v>
      </c>
      <c r="F20" s="74" t="s">
        <v>177</v>
      </c>
      <c r="G20" s="67" t="s">
        <v>202</v>
      </c>
    </row>
    <row r="21" spans="1:7" ht="66" customHeight="1" thickBot="1">
      <c r="A21" s="973" t="s">
        <v>206</v>
      </c>
      <c r="B21" s="61" t="s">
        <v>14</v>
      </c>
      <c r="C21" s="63" t="s">
        <v>178</v>
      </c>
      <c r="D21" s="63" t="s">
        <v>179</v>
      </c>
      <c r="E21" s="63" t="s">
        <v>180</v>
      </c>
      <c r="F21" s="63" t="s">
        <v>181</v>
      </c>
      <c r="G21" s="64" t="s">
        <v>182</v>
      </c>
    </row>
    <row r="22" spans="1:7" ht="67.5" customHeight="1" thickBot="1">
      <c r="A22" s="958"/>
      <c r="B22" s="65" t="s">
        <v>15</v>
      </c>
      <c r="C22" s="66" t="s">
        <v>183</v>
      </c>
      <c r="D22" s="68" t="s">
        <v>203</v>
      </c>
      <c r="E22" s="62" t="s">
        <v>204</v>
      </c>
      <c r="F22" s="69" t="s">
        <v>205</v>
      </c>
      <c r="G22" s="70" t="s">
        <v>168</v>
      </c>
    </row>
    <row r="23" spans="1:7" ht="95.25" customHeight="1" thickBot="1">
      <c r="A23" s="44" t="s">
        <v>207</v>
      </c>
      <c r="B23" s="65" t="s">
        <v>27</v>
      </c>
      <c r="C23" s="66" t="s">
        <v>184</v>
      </c>
      <c r="D23" s="66" t="s">
        <v>185</v>
      </c>
      <c r="E23" s="73" t="s">
        <v>186</v>
      </c>
      <c r="F23" s="74" t="s">
        <v>212</v>
      </c>
      <c r="G23" s="66" t="s">
        <v>161</v>
      </c>
    </row>
    <row r="24" spans="1:7" ht="51" customHeight="1">
      <c r="A24" s="975" t="s">
        <v>208</v>
      </c>
      <c r="B24" s="962" t="s">
        <v>32</v>
      </c>
      <c r="C24" s="965" t="s">
        <v>187</v>
      </c>
      <c r="D24" s="965" t="s">
        <v>188</v>
      </c>
      <c r="E24" s="974" t="s">
        <v>213</v>
      </c>
      <c r="F24" s="974" t="s">
        <v>214</v>
      </c>
      <c r="G24" s="960" t="s">
        <v>189</v>
      </c>
    </row>
    <row r="25" spans="1:7" ht="15.75" thickBot="1">
      <c r="A25" s="976"/>
      <c r="B25" s="964"/>
      <c r="C25" s="967"/>
      <c r="D25" s="967"/>
      <c r="E25" s="972"/>
      <c r="F25" s="972"/>
      <c r="G25" s="961"/>
    </row>
    <row r="26" spans="1:7" ht="90" customHeight="1" thickBot="1">
      <c r="A26" s="977"/>
      <c r="B26" s="61" t="s">
        <v>37</v>
      </c>
      <c r="C26" s="63" t="s">
        <v>216</v>
      </c>
      <c r="D26" s="63" t="s">
        <v>190</v>
      </c>
      <c r="E26" s="64" t="s">
        <v>217</v>
      </c>
      <c r="F26" s="63" t="s">
        <v>191</v>
      </c>
      <c r="G26" s="64" t="s">
        <v>161</v>
      </c>
    </row>
    <row r="27" spans="1:7" ht="87.75" customHeight="1" thickBot="1">
      <c r="A27" s="71" t="s">
        <v>209</v>
      </c>
      <c r="B27" s="72" t="s">
        <v>139</v>
      </c>
      <c r="C27" s="73" t="s">
        <v>192</v>
      </c>
      <c r="D27" s="67" t="s">
        <v>193</v>
      </c>
      <c r="E27" s="67" t="s">
        <v>194</v>
      </c>
      <c r="F27" s="74" t="s">
        <v>210</v>
      </c>
      <c r="G27" s="74" t="s">
        <v>211</v>
      </c>
    </row>
    <row r="28" spans="1:7">
      <c r="A28" s="41"/>
    </row>
  </sheetData>
  <mergeCells count="31">
    <mergeCell ref="A5:G5"/>
    <mergeCell ref="A6:G6"/>
    <mergeCell ref="E9:E12"/>
    <mergeCell ref="G9:G12"/>
    <mergeCell ref="B7:C7"/>
    <mergeCell ref="A8:A20"/>
    <mergeCell ref="B13:B14"/>
    <mergeCell ref="C13:C14"/>
    <mergeCell ref="D13:D14"/>
    <mergeCell ref="F24:F25"/>
    <mergeCell ref="E15:E19"/>
    <mergeCell ref="A24:A26"/>
    <mergeCell ref="B24:B25"/>
    <mergeCell ref="C24:C25"/>
    <mergeCell ref="D24:D25"/>
    <mergeCell ref="G24:G25"/>
    <mergeCell ref="B9:B12"/>
    <mergeCell ref="C9:C12"/>
    <mergeCell ref="D9:D12"/>
    <mergeCell ref="A1:G4"/>
    <mergeCell ref="F9:F12"/>
    <mergeCell ref="E13:E14"/>
    <mergeCell ref="F13:F14"/>
    <mergeCell ref="G13:G14"/>
    <mergeCell ref="A21:A22"/>
    <mergeCell ref="B15:B19"/>
    <mergeCell ref="C15:C19"/>
    <mergeCell ref="D15:D19"/>
    <mergeCell ref="F15:F19"/>
    <mergeCell ref="G15:G19"/>
    <mergeCell ref="E24:E25"/>
  </mergeCells>
  <pageMargins left="0.70866141732283472" right="0.70866141732283472" top="0.74803149606299213"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Gestión de Riesgos</vt:lpstr>
      <vt:lpstr>Mapa de Riesgos</vt:lpstr>
      <vt:lpstr>Matriz de coherencia Riesgos</vt:lpstr>
      <vt:lpstr>Riesgos-Delitos</vt:lpstr>
      <vt:lpstr>Racionalización de Tramites</vt:lpstr>
      <vt:lpstr>Racionalización Consolidado</vt:lpstr>
      <vt:lpstr>Rendición de Cuentas</vt:lpstr>
      <vt:lpstr>Atención al Ciudadano</vt:lpstr>
      <vt:lpstr>Tranparencia y Acceso a Inf. </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eamancera</cp:lastModifiedBy>
  <cp:lastPrinted>2017-02-06T14:33:21Z</cp:lastPrinted>
  <dcterms:created xsi:type="dcterms:W3CDTF">2017-01-23T15:51:20Z</dcterms:created>
  <dcterms:modified xsi:type="dcterms:W3CDTF">2017-03-03T18:36:00Z</dcterms:modified>
</cp:coreProperties>
</file>