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57302\Downloads\"/>
    </mc:Choice>
  </mc:AlternateContent>
  <xr:revisionPtr revIDLastSave="0" documentId="13_ncr:1_{68BF58EA-E433-4A49-9508-92394B5A6194}" xr6:coauthVersionLast="47" xr6:coauthVersionMax="47" xr10:uidLastSave="{00000000-0000-0000-0000-000000000000}"/>
  <bookViews>
    <workbookView xWindow="-120" yWindow="-120" windowWidth="20730" windowHeight="11040" tabRatio="848" firstSheet="1" activeTab="1" xr2:uid="{00000000-000D-0000-FFFF-FFFF00000000}"/>
  </bookViews>
  <sheets>
    <sheet name="Hoja1" sheetId="18" state="hidden" r:id="rId1"/>
    <sheet name="FASE 1 MASCULINO" sheetId="17" r:id="rId2"/>
    <sheet name="GOLEADOR" sheetId="31" r:id="rId3"/>
    <sheet name="JUEGO LIMPIO" sheetId="32" r:id="rId4"/>
    <sheet name="SANCIONES" sheetId="30" r:id="rId5"/>
    <sheet name="VALLA MENOS VENCIDA" sheetId="33" r:id="rId6"/>
    <sheet name="SORTEO" sheetId="28" r:id="rId7"/>
    <sheet name="OCTAVOS" sheetId="29" r:id="rId8"/>
    <sheet name="FASE 2 MASCULINO " sheetId="21" state="hidden" r:id="rId9"/>
    <sheet name="SORTEO (2)" sheetId="19" state="hidden" r:id="rId10"/>
  </sheets>
  <definedNames>
    <definedName name="_xlnm.Print_Area" localSheetId="1">'FASE 1 MASCULINO'!$A$1:$AD$69</definedName>
    <definedName name="_xlnm.Print_Titles" localSheetId="1">'FASE 1 MASCULINO'!$1:$9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48" i="31" l="1"/>
  <c r="R148" i="31"/>
  <c r="S147" i="31"/>
  <c r="R147" i="31"/>
  <c r="S146" i="31"/>
  <c r="R146" i="31"/>
  <c r="S145" i="31"/>
  <c r="R145" i="31"/>
  <c r="S144" i="31"/>
  <c r="R144" i="31"/>
  <c r="S143" i="31"/>
  <c r="R143" i="31"/>
  <c r="S142" i="31"/>
  <c r="R142" i="31"/>
  <c r="S141" i="31"/>
  <c r="R141" i="31"/>
  <c r="S140" i="31"/>
  <c r="R140" i="31"/>
  <c r="S139" i="31"/>
  <c r="R139" i="31"/>
  <c r="S138" i="31"/>
  <c r="R138" i="31"/>
  <c r="S137" i="31"/>
  <c r="R137" i="31"/>
  <c r="S136" i="31"/>
  <c r="R136" i="31"/>
  <c r="S135" i="31"/>
  <c r="R135" i="31"/>
  <c r="S134" i="31"/>
  <c r="R134" i="31"/>
  <c r="S133" i="31"/>
  <c r="R133" i="31"/>
  <c r="S132" i="31"/>
  <c r="R132" i="31"/>
  <c r="S131" i="31"/>
  <c r="R131" i="31"/>
  <c r="S130" i="31"/>
  <c r="R130" i="31"/>
  <c r="S129" i="31"/>
  <c r="R129" i="31"/>
  <c r="S128" i="31"/>
  <c r="R128" i="31"/>
  <c r="S127" i="31"/>
  <c r="R127" i="31"/>
  <c r="S126" i="31"/>
  <c r="R126" i="31"/>
  <c r="S125" i="31"/>
  <c r="R125" i="31"/>
  <c r="S124" i="31"/>
  <c r="R124" i="31"/>
  <c r="S123" i="31"/>
  <c r="R123" i="31"/>
  <c r="S122" i="31"/>
  <c r="R122" i="31"/>
  <c r="S121" i="31"/>
  <c r="R121" i="31"/>
  <c r="S120" i="31"/>
  <c r="R120" i="31"/>
  <c r="S119" i="31"/>
  <c r="R119" i="31"/>
  <c r="S118" i="31"/>
  <c r="R118" i="31"/>
  <c r="S117" i="31"/>
  <c r="R117" i="31"/>
  <c r="S116" i="31"/>
  <c r="R116" i="31"/>
  <c r="S115" i="31"/>
  <c r="R115" i="31"/>
  <c r="S114" i="31"/>
  <c r="R114" i="31"/>
  <c r="S113" i="31"/>
  <c r="R113" i="31"/>
  <c r="S112" i="31"/>
  <c r="R112" i="31"/>
  <c r="S111" i="31"/>
  <c r="R111" i="31"/>
  <c r="S110" i="31"/>
  <c r="R110" i="31"/>
  <c r="S109" i="31"/>
  <c r="R109" i="31"/>
  <c r="S108" i="31"/>
  <c r="R108" i="31"/>
  <c r="S107" i="31"/>
  <c r="R107" i="31"/>
  <c r="S106" i="31"/>
  <c r="R106" i="31"/>
  <c r="S105" i="31"/>
  <c r="R105" i="31"/>
  <c r="S104" i="31"/>
  <c r="R104" i="31"/>
  <c r="S103" i="31"/>
  <c r="R103" i="31"/>
  <c r="S102" i="31"/>
  <c r="R102" i="31"/>
  <c r="S101" i="31"/>
  <c r="R101" i="31"/>
  <c r="S100" i="31"/>
  <c r="R100" i="31"/>
  <c r="S99" i="31"/>
  <c r="R99" i="31"/>
  <c r="S98" i="31"/>
  <c r="R98" i="31"/>
  <c r="S97" i="31"/>
  <c r="R97" i="31"/>
  <c r="S96" i="31"/>
  <c r="R96" i="31"/>
  <c r="S95" i="31"/>
  <c r="R95" i="31"/>
  <c r="S94" i="31"/>
  <c r="R94" i="31"/>
  <c r="S93" i="31"/>
  <c r="R93" i="31"/>
  <c r="S92" i="31"/>
  <c r="R92" i="31"/>
  <c r="S91" i="31"/>
  <c r="R91" i="31"/>
  <c r="S90" i="31"/>
  <c r="R90" i="31"/>
  <c r="S89" i="31"/>
  <c r="R89" i="31"/>
  <c r="S88" i="31"/>
  <c r="R88" i="31"/>
  <c r="S87" i="31"/>
  <c r="R87" i="31"/>
  <c r="S86" i="31"/>
  <c r="R86" i="31"/>
  <c r="S85" i="31"/>
  <c r="R85" i="31"/>
  <c r="S84" i="31"/>
  <c r="R84" i="31"/>
  <c r="S83" i="31"/>
  <c r="R83" i="31"/>
  <c r="S82" i="31"/>
  <c r="R82" i="31"/>
  <c r="S81" i="31"/>
  <c r="R81" i="31"/>
  <c r="S80" i="31"/>
  <c r="R80" i="31"/>
  <c r="S79" i="31"/>
  <c r="R79" i="31"/>
  <c r="S78" i="31"/>
  <c r="R78" i="31"/>
  <c r="S77" i="31"/>
  <c r="R77" i="31"/>
  <c r="S76" i="31"/>
  <c r="R76" i="31"/>
  <c r="S75" i="31"/>
  <c r="R75" i="31"/>
  <c r="S74" i="31"/>
  <c r="R74" i="31"/>
  <c r="S73" i="31"/>
  <c r="R73" i="31"/>
  <c r="S72" i="31"/>
  <c r="R72" i="31"/>
  <c r="S71" i="31"/>
  <c r="R71" i="31"/>
  <c r="S70" i="31"/>
  <c r="R70" i="31"/>
  <c r="S69" i="31"/>
  <c r="R69" i="31"/>
  <c r="S68" i="31"/>
  <c r="R68" i="31"/>
  <c r="S67" i="31"/>
  <c r="R67" i="31"/>
  <c r="S66" i="31"/>
  <c r="R66" i="31"/>
  <c r="S65" i="31"/>
  <c r="R65" i="31"/>
  <c r="S64" i="31"/>
  <c r="R64" i="31"/>
  <c r="S63" i="31"/>
  <c r="R63" i="31"/>
  <c r="S62" i="31"/>
  <c r="R62" i="31"/>
  <c r="S61" i="31"/>
  <c r="R61" i="31"/>
  <c r="S60" i="31"/>
  <c r="R60" i="31"/>
  <c r="S59" i="31"/>
  <c r="R59" i="31"/>
  <c r="S58" i="31"/>
  <c r="R58" i="31"/>
  <c r="S57" i="31"/>
  <c r="R57" i="31"/>
  <c r="S56" i="31"/>
  <c r="R56" i="31"/>
  <c r="S55" i="31"/>
  <c r="R55" i="31"/>
  <c r="S54" i="31"/>
  <c r="R54" i="31"/>
  <c r="S53" i="31"/>
  <c r="R53" i="31"/>
  <c r="S52" i="31"/>
  <c r="R52" i="31"/>
  <c r="S51" i="31"/>
  <c r="R51" i="31"/>
  <c r="S50" i="31"/>
  <c r="R50" i="31"/>
  <c r="S49" i="31"/>
  <c r="R49" i="31"/>
  <c r="S48" i="31"/>
  <c r="R48" i="31"/>
  <c r="S47" i="31"/>
  <c r="R47" i="31"/>
  <c r="S46" i="31"/>
  <c r="R46" i="31"/>
  <c r="S45" i="31"/>
  <c r="R45" i="31"/>
  <c r="S44" i="31"/>
  <c r="R44" i="31"/>
  <c r="S43" i="31"/>
  <c r="R43" i="31"/>
  <c r="S42" i="31"/>
  <c r="R42" i="31"/>
  <c r="S41" i="31"/>
  <c r="R41" i="31"/>
  <c r="S40" i="31"/>
  <c r="R40" i="31"/>
  <c r="S39" i="31"/>
  <c r="R39" i="31"/>
  <c r="S38" i="31"/>
  <c r="R38" i="31"/>
  <c r="S37" i="31"/>
  <c r="R37" i="31"/>
  <c r="S36" i="31"/>
  <c r="R36" i="31"/>
  <c r="S35" i="31"/>
  <c r="R35" i="31"/>
  <c r="S34" i="31"/>
  <c r="R34" i="31"/>
  <c r="S33" i="31"/>
  <c r="R33" i="31"/>
  <c r="S32" i="31"/>
  <c r="R32" i="31"/>
  <c r="S31" i="31"/>
  <c r="R31" i="31"/>
  <c r="S30" i="31"/>
  <c r="R30" i="31"/>
  <c r="S29" i="31"/>
  <c r="R29" i="31"/>
  <c r="S28" i="31"/>
  <c r="R28" i="31"/>
  <c r="S27" i="31"/>
  <c r="R27" i="31"/>
  <c r="S26" i="31"/>
  <c r="R26" i="31"/>
  <c r="S25" i="31"/>
  <c r="R25" i="31"/>
  <c r="S24" i="31"/>
  <c r="R24" i="31"/>
  <c r="S23" i="31"/>
  <c r="R23" i="31"/>
  <c r="S22" i="31"/>
  <c r="R22" i="31"/>
  <c r="S21" i="31"/>
  <c r="R21" i="31"/>
  <c r="S20" i="31"/>
  <c r="R20" i="31"/>
  <c r="S19" i="31"/>
  <c r="R19" i="31"/>
  <c r="S18" i="31"/>
  <c r="R18" i="31"/>
  <c r="S17" i="31"/>
  <c r="R17" i="31"/>
  <c r="S16" i="31"/>
  <c r="R16" i="31"/>
  <c r="S15" i="31"/>
  <c r="R15" i="31"/>
  <c r="S14" i="31"/>
  <c r="R14" i="31"/>
  <c r="S98" i="32"/>
  <c r="R98" i="32"/>
  <c r="S95" i="32"/>
  <c r="R95" i="32"/>
  <c r="S92" i="32"/>
  <c r="R92" i="32"/>
  <c r="S90" i="32"/>
  <c r="R90" i="32"/>
  <c r="S89" i="32"/>
  <c r="R89" i="32"/>
  <c r="S85" i="32"/>
  <c r="R85" i="32"/>
  <c r="S84" i="32"/>
  <c r="R84" i="32"/>
  <c r="S82" i="32"/>
  <c r="R82" i="32"/>
  <c r="S79" i="32"/>
  <c r="R79" i="32"/>
  <c r="S78" i="32"/>
  <c r="R78" i="32"/>
  <c r="S77" i="32"/>
  <c r="R77" i="32"/>
  <c r="S75" i="32"/>
  <c r="R75" i="32"/>
  <c r="S71" i="32"/>
  <c r="R71" i="32"/>
  <c r="S68" i="32"/>
  <c r="R68" i="32"/>
  <c r="S66" i="32"/>
  <c r="R66" i="32"/>
  <c r="S65" i="32"/>
  <c r="R65" i="32"/>
  <c r="S62" i="32"/>
  <c r="R62" i="32"/>
  <c r="S61" i="32"/>
  <c r="R61" i="32"/>
  <c r="S58" i="32"/>
  <c r="R58" i="32"/>
  <c r="S55" i="32"/>
  <c r="R55" i="32"/>
  <c r="S54" i="32"/>
  <c r="R54" i="32"/>
  <c r="S52" i="32"/>
  <c r="R52" i="32"/>
  <c r="S48" i="32"/>
  <c r="R48" i="32"/>
  <c r="S46" i="32"/>
  <c r="R46" i="32"/>
  <c r="S45" i="32"/>
  <c r="R45" i="32"/>
  <c r="S43" i="32"/>
  <c r="R43" i="32"/>
  <c r="S39" i="32"/>
  <c r="R39" i="32"/>
  <c r="S38" i="32"/>
  <c r="R38" i="32"/>
  <c r="S37" i="32"/>
  <c r="R37" i="32"/>
  <c r="S34" i="32"/>
  <c r="R34" i="32"/>
  <c r="S33" i="32"/>
  <c r="R33" i="32"/>
  <c r="S32" i="32"/>
  <c r="R32" i="32"/>
  <c r="S31" i="32"/>
  <c r="R31" i="32"/>
  <c r="S30" i="32"/>
  <c r="R30" i="32"/>
  <c r="S27" i="32"/>
  <c r="R27" i="32"/>
  <c r="S23" i="32"/>
  <c r="R23" i="32"/>
  <c r="S20" i="32"/>
  <c r="R20" i="32"/>
  <c r="S17" i="32"/>
  <c r="R17" i="32"/>
  <c r="S14" i="32"/>
  <c r="R14" i="32"/>
  <c r="R52" i="33" l="1"/>
  <c r="Q52" i="33"/>
  <c r="R51" i="33"/>
  <c r="Q51" i="33"/>
  <c r="R50" i="33"/>
  <c r="Q50" i="33"/>
  <c r="R49" i="33"/>
  <c r="Q49" i="33"/>
  <c r="R48" i="33"/>
  <c r="Q48" i="33"/>
  <c r="R47" i="33"/>
  <c r="Q47" i="33"/>
  <c r="R46" i="33"/>
  <c r="Q46" i="33"/>
  <c r="R45" i="33"/>
  <c r="Q45" i="33"/>
  <c r="R44" i="33"/>
  <c r="Q44" i="33"/>
  <c r="R43" i="33"/>
  <c r="Q43" i="33"/>
  <c r="R42" i="33"/>
  <c r="Q42" i="33"/>
  <c r="R41" i="33"/>
  <c r="Q41" i="33"/>
  <c r="R40" i="33"/>
  <c r="Q40" i="33"/>
  <c r="R39" i="33"/>
  <c r="Q39" i="33"/>
  <c r="R38" i="33"/>
  <c r="Q38" i="33"/>
  <c r="R37" i="33"/>
  <c r="Q37" i="33"/>
  <c r="R36" i="33"/>
  <c r="Q36" i="33"/>
  <c r="R35" i="33"/>
  <c r="Q35" i="33"/>
  <c r="R34" i="33"/>
  <c r="Q34" i="33"/>
  <c r="R33" i="33"/>
  <c r="Q33" i="33"/>
  <c r="R32" i="33"/>
  <c r="Q32" i="33"/>
  <c r="R31" i="33"/>
  <c r="Q31" i="33"/>
  <c r="R30" i="33"/>
  <c r="Q30" i="33"/>
  <c r="R29" i="33"/>
  <c r="Q29" i="33"/>
  <c r="R28" i="33"/>
  <c r="Q28" i="33"/>
  <c r="R27" i="33"/>
  <c r="Q27" i="33"/>
  <c r="R26" i="33"/>
  <c r="Q26" i="33"/>
  <c r="R25" i="33"/>
  <c r="Q25" i="33"/>
  <c r="R24" i="33"/>
  <c r="Q24" i="33"/>
  <c r="R23" i="33"/>
  <c r="Q23" i="33"/>
  <c r="R22" i="33"/>
  <c r="Q22" i="33"/>
  <c r="R21" i="33"/>
  <c r="Q21" i="33"/>
  <c r="R20" i="33"/>
  <c r="Q20" i="33"/>
  <c r="R19" i="33"/>
  <c r="Q19" i="33"/>
  <c r="R18" i="33"/>
  <c r="Q18" i="33"/>
  <c r="R17" i="33"/>
  <c r="Q17" i="33"/>
  <c r="R16" i="33"/>
  <c r="Q16" i="33"/>
  <c r="R15" i="33"/>
  <c r="Q15" i="33"/>
  <c r="R14" i="33"/>
  <c r="Q14" i="33"/>
  <c r="C231" i="17" l="1"/>
  <c r="C229" i="17"/>
  <c r="C227" i="17"/>
  <c r="C225" i="17"/>
  <c r="C203" i="17"/>
  <c r="F209" i="17" s="1"/>
  <c r="C201" i="17"/>
  <c r="F213" i="17" s="1"/>
  <c r="C199" i="17"/>
  <c r="C218" i="17" s="1"/>
  <c r="C197" i="17"/>
  <c r="C215" i="17" s="1"/>
  <c r="C195" i="17"/>
  <c r="F222" i="17" s="1"/>
  <c r="C173" i="17"/>
  <c r="F182" i="17" s="1"/>
  <c r="C171" i="17"/>
  <c r="F183" i="17" s="1"/>
  <c r="C169" i="17"/>
  <c r="F185" i="17" s="1"/>
  <c r="C167" i="17"/>
  <c r="F189" i="17" s="1"/>
  <c r="C165" i="17"/>
  <c r="F192" i="17" s="1"/>
  <c r="C143" i="17"/>
  <c r="F156" i="17" s="1"/>
  <c r="C141" i="17"/>
  <c r="F153" i="17" s="1"/>
  <c r="C139" i="17"/>
  <c r="C150" i="17" s="1"/>
  <c r="C137" i="17"/>
  <c r="F159" i="17" s="1"/>
  <c r="C135" i="17"/>
  <c r="F162" i="17" s="1"/>
  <c r="C112" i="17"/>
  <c r="F125" i="17" s="1"/>
  <c r="C110" i="17"/>
  <c r="F122" i="17" s="1"/>
  <c r="C108" i="17"/>
  <c r="F124" i="17" s="1"/>
  <c r="C106" i="17"/>
  <c r="F128" i="17" s="1"/>
  <c r="C104" i="17"/>
  <c r="F131" i="17" s="1"/>
  <c r="C81" i="17"/>
  <c r="F94" i="17" s="1"/>
  <c r="C79" i="17"/>
  <c r="F91" i="17" s="1"/>
  <c r="C77" i="17"/>
  <c r="C100" i="17" s="1"/>
  <c r="C75" i="17"/>
  <c r="F97" i="17" s="1"/>
  <c r="C73" i="17"/>
  <c r="F100" i="17" s="1"/>
  <c r="C50" i="17"/>
  <c r="F63" i="17" s="1"/>
  <c r="C48" i="17"/>
  <c r="F60" i="17" s="1"/>
  <c r="C46" i="17"/>
  <c r="C69" i="17" s="1"/>
  <c r="C44" i="17"/>
  <c r="F66" i="17" s="1"/>
  <c r="C42" i="17"/>
  <c r="F69" i="17" s="1"/>
  <c r="C20" i="17"/>
  <c r="F33" i="17" s="1"/>
  <c r="C18" i="17"/>
  <c r="F30" i="17" s="1"/>
  <c r="C16" i="17"/>
  <c r="C39" i="17" s="1"/>
  <c r="C14" i="17"/>
  <c r="F36" i="17" s="1"/>
  <c r="C12" i="17"/>
  <c r="F39" i="17" s="1"/>
  <c r="AA203" i="17"/>
  <c r="Y203" i="17"/>
  <c r="X203" i="17"/>
  <c r="F216" i="17"/>
  <c r="AA201" i="17"/>
  <c r="Y201" i="17"/>
  <c r="X201" i="17"/>
  <c r="AA199" i="17"/>
  <c r="Y199" i="17"/>
  <c r="X199" i="17"/>
  <c r="AA197" i="17"/>
  <c r="Y197" i="17"/>
  <c r="X197" i="17"/>
  <c r="AA195" i="17"/>
  <c r="Y195" i="17"/>
  <c r="X195" i="17"/>
  <c r="AA173" i="17"/>
  <c r="Y173" i="17"/>
  <c r="X173" i="17"/>
  <c r="AA171" i="17"/>
  <c r="Y171" i="17"/>
  <c r="X171" i="17"/>
  <c r="AA169" i="17"/>
  <c r="Y169" i="17"/>
  <c r="X169" i="17"/>
  <c r="AA167" i="17"/>
  <c r="Y167" i="17"/>
  <c r="X167" i="17"/>
  <c r="AA165" i="17"/>
  <c r="Y165" i="17"/>
  <c r="X165" i="17"/>
  <c r="AA143" i="17"/>
  <c r="Y143" i="17"/>
  <c r="X143" i="17"/>
  <c r="AA141" i="17"/>
  <c r="Y141" i="17"/>
  <c r="X141" i="17"/>
  <c r="AA139" i="17"/>
  <c r="Y139" i="17"/>
  <c r="X139" i="17"/>
  <c r="AA137" i="17"/>
  <c r="Y137" i="17"/>
  <c r="X137" i="17"/>
  <c r="AA135" i="17"/>
  <c r="Y135" i="17"/>
  <c r="X135" i="17"/>
  <c r="AA112" i="17"/>
  <c r="Y112" i="17"/>
  <c r="X112" i="17"/>
  <c r="AA110" i="17"/>
  <c r="Y110" i="17"/>
  <c r="X110" i="17"/>
  <c r="AA108" i="17"/>
  <c r="Y108" i="17"/>
  <c r="X108" i="17"/>
  <c r="AA106" i="17"/>
  <c r="Y106" i="17"/>
  <c r="X106" i="17"/>
  <c r="AA104" i="17"/>
  <c r="Y104" i="17"/>
  <c r="X104" i="17"/>
  <c r="AA81" i="17"/>
  <c r="Y81" i="17"/>
  <c r="X81" i="17"/>
  <c r="AA79" i="17"/>
  <c r="Y79" i="17"/>
  <c r="X79" i="17"/>
  <c r="AA77" i="17"/>
  <c r="Y77" i="17"/>
  <c r="X77" i="17"/>
  <c r="AA75" i="17"/>
  <c r="Y75" i="17"/>
  <c r="X75" i="17"/>
  <c r="AA73" i="17"/>
  <c r="Y73" i="17"/>
  <c r="X73" i="17"/>
  <c r="AA50" i="17"/>
  <c r="Y50" i="17"/>
  <c r="X50" i="17"/>
  <c r="AA48" i="17"/>
  <c r="Y48" i="17"/>
  <c r="X48" i="17"/>
  <c r="AA46" i="17"/>
  <c r="Y46" i="17"/>
  <c r="X46" i="17"/>
  <c r="AA44" i="17"/>
  <c r="Y44" i="17"/>
  <c r="X44" i="17"/>
  <c r="AA42" i="17"/>
  <c r="Y42" i="17"/>
  <c r="X42" i="17"/>
  <c r="AA20" i="17"/>
  <c r="Y20" i="17"/>
  <c r="X20" i="17"/>
  <c r="AA18" i="17"/>
  <c r="Y18" i="17"/>
  <c r="X18" i="17"/>
  <c r="AA16" i="17"/>
  <c r="Y16" i="17"/>
  <c r="X16" i="17"/>
  <c r="AA14" i="17"/>
  <c r="Y14" i="17"/>
  <c r="X14" i="17"/>
  <c r="AA12" i="17"/>
  <c r="Y12" i="17"/>
  <c r="X12" i="17"/>
  <c r="Z139" i="17" l="1"/>
  <c r="Z81" i="17"/>
  <c r="Z77" i="17"/>
  <c r="Z143" i="17"/>
  <c r="Z199" i="17"/>
  <c r="Z75" i="17"/>
  <c r="Z203" i="17"/>
  <c r="Z167" i="17"/>
  <c r="Z169" i="17"/>
  <c r="Z141" i="17"/>
  <c r="C221" i="17"/>
  <c r="F186" i="17"/>
  <c r="F219" i="17"/>
  <c r="C222" i="17"/>
  <c r="C209" i="17"/>
  <c r="C158" i="17"/>
  <c r="C162" i="17"/>
  <c r="C149" i="17"/>
  <c r="C179" i="17"/>
  <c r="Z201" i="17"/>
  <c r="C212" i="17"/>
  <c r="F218" i="17"/>
  <c r="F212" i="17"/>
  <c r="C191" i="17"/>
  <c r="Z171" i="17"/>
  <c r="C185" i="17"/>
  <c r="Z195" i="17"/>
  <c r="Z197" i="17"/>
  <c r="F221" i="17"/>
  <c r="F121" i="17"/>
  <c r="F127" i="17"/>
  <c r="Z165" i="17"/>
  <c r="F191" i="17"/>
  <c r="F215" i="17"/>
  <c r="Z108" i="17"/>
  <c r="C161" i="17"/>
  <c r="Z173" i="17"/>
  <c r="F179" i="17"/>
  <c r="C188" i="17"/>
  <c r="C210" i="17"/>
  <c r="C213" i="17"/>
  <c r="C216" i="17"/>
  <c r="C219" i="17"/>
  <c r="C182" i="17"/>
  <c r="F188" i="17"/>
  <c r="F210" i="17"/>
  <c r="C130" i="17"/>
  <c r="Z137" i="17"/>
  <c r="F118" i="17"/>
  <c r="C152" i="17"/>
  <c r="C180" i="17"/>
  <c r="C183" i="17"/>
  <c r="C186" i="17"/>
  <c r="C189" i="17"/>
  <c r="C192" i="17"/>
  <c r="F90" i="17"/>
  <c r="Z112" i="17"/>
  <c r="Z135" i="17"/>
  <c r="C155" i="17"/>
  <c r="F180" i="17"/>
  <c r="C93" i="17"/>
  <c r="Z104" i="17"/>
  <c r="Z106" i="17"/>
  <c r="C118" i="17"/>
  <c r="C124" i="17"/>
  <c r="F130" i="17"/>
  <c r="F149" i="17"/>
  <c r="F152" i="17"/>
  <c r="F155" i="17"/>
  <c r="F158" i="17"/>
  <c r="F161" i="17"/>
  <c r="C99" i="17"/>
  <c r="C127" i="17"/>
  <c r="C153" i="17"/>
  <c r="C156" i="17"/>
  <c r="C159" i="17"/>
  <c r="C87" i="17"/>
  <c r="Z110" i="17"/>
  <c r="C121" i="17"/>
  <c r="F150" i="17"/>
  <c r="Z73" i="17"/>
  <c r="F87" i="17"/>
  <c r="C96" i="17"/>
  <c r="C119" i="17"/>
  <c r="C122" i="17"/>
  <c r="C125" i="17"/>
  <c r="C128" i="17"/>
  <c r="C131" i="17"/>
  <c r="F99" i="17"/>
  <c r="Z79" i="17"/>
  <c r="C90" i="17"/>
  <c r="F96" i="17"/>
  <c r="F119" i="17"/>
  <c r="F93" i="17"/>
  <c r="C88" i="17"/>
  <c r="C91" i="17"/>
  <c r="C94" i="17"/>
  <c r="C97" i="17"/>
  <c r="F88" i="17"/>
  <c r="Z42" i="17"/>
  <c r="Z48" i="17"/>
  <c r="Z50" i="17"/>
  <c r="C59" i="17"/>
  <c r="Z44" i="17"/>
  <c r="Z46" i="17"/>
  <c r="C65" i="17"/>
  <c r="C62" i="17"/>
  <c r="C57" i="17"/>
  <c r="C68" i="17"/>
  <c r="C56" i="17"/>
  <c r="F56" i="17"/>
  <c r="F59" i="17"/>
  <c r="F62" i="17"/>
  <c r="F65" i="17"/>
  <c r="F68" i="17"/>
  <c r="C60" i="17"/>
  <c r="C63" i="17"/>
  <c r="C66" i="17"/>
  <c r="Z14" i="17"/>
  <c r="Z16" i="17"/>
  <c r="Z18" i="17"/>
  <c r="Z20" i="17"/>
  <c r="F57" i="17"/>
  <c r="Z12" i="17"/>
  <c r="C26" i="17"/>
  <c r="C29" i="17"/>
  <c r="C32" i="17"/>
  <c r="C35" i="17"/>
  <c r="C38" i="17"/>
  <c r="F26" i="17"/>
  <c r="F29" i="17"/>
  <c r="F32" i="17"/>
  <c r="F35" i="17"/>
  <c r="F38" i="17"/>
  <c r="C27" i="17"/>
  <c r="C30" i="17"/>
  <c r="C33" i="17"/>
  <c r="C36" i="17"/>
  <c r="F27" i="17"/>
  <c r="C240" i="17" l="1"/>
  <c r="F238" i="17"/>
  <c r="F241" i="17"/>
  <c r="C237" i="17"/>
  <c r="AA231" i="17"/>
  <c r="Y231" i="17"/>
  <c r="X231" i="17"/>
  <c r="AA229" i="17"/>
  <c r="Y229" i="17"/>
  <c r="X229" i="17"/>
  <c r="AA227" i="17"/>
  <c r="Y227" i="17"/>
  <c r="X227" i="17"/>
  <c r="AA225" i="17"/>
  <c r="Y225" i="17"/>
  <c r="X225" i="17"/>
  <c r="Z227" i="17" l="1"/>
  <c r="F243" i="17"/>
  <c r="Z229" i="17"/>
  <c r="Z231" i="17"/>
  <c r="Z225" i="17"/>
  <c r="F237" i="17"/>
  <c r="F244" i="17"/>
  <c r="C241" i="17"/>
  <c r="C243" i="17"/>
  <c r="F240" i="17"/>
  <c r="C238" i="17"/>
  <c r="C244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W21" i="21" s="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P21" i="21" l="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<sst xmlns="http://schemas.openxmlformats.org/spreadsheetml/2006/main" count="1825" uniqueCount="444">
  <si>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</si>
  <si>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</si>
  <si>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</si>
  <si>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</si>
  <si>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</si>
  <si>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</si>
  <si>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</si>
  <si>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</si>
  <si>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</si>
  <si>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</si>
  <si>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</si>
  <si>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</si>
  <si>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</si>
  <si>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</si>
  <si>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</si>
  <si>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</si>
  <si>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</si>
  <si>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</si>
  <si>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</si>
  <si>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</si>
  <si>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</si>
  <si>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</si>
  <si>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</si>
  <si>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</si>
  <si>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</si>
  <si>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</si>
  <si>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</si>
  <si>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</si>
  <si>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</si>
  <si>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</si>
  <si>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</si>
  <si>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</si>
  <si>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</si>
  <si>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</si>
  <si>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</si>
  <si>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</si>
  <si>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</si>
  <si>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</si>
  <si>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</si>
  <si>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</si>
  <si>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</si>
  <si>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</si>
  <si>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</si>
  <si>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</si>
  <si>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</si>
  <si>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</si>
  <si>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</si>
  <si>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</si>
  <si>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</si>
  <si>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</si>
  <si>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</si>
  <si>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</si>
  <si>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</si>
  <si>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</si>
  <si>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</si>
  <si>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</si>
  <si>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</si>
  <si>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</si>
  <si>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</si>
  <si>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</si>
  <si>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</si>
  <si>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</si>
  <si>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</si>
  <si>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</si>
  <si>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</si>
  <si>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</si>
  <si>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</si>
  <si>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</si>
  <si>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</si>
  <si>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</si>
  <si>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</si>
  <si>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</si>
  <si>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</si>
  <si>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</si>
  <si>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</si>
  <si>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</si>
  <si>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</si>
  <si>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</si>
  <si>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</si>
  <si>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</si>
  <si>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</si>
  <si>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</si>
  <si>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</si>
  <si>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</si>
  <si>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</si>
  <si>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</si>
  <si>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</si>
  <si>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</si>
  <si>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</si>
  <si>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</si>
  <si>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</si>
  <si>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</si>
  <si>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</si>
  <si>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</si>
  <si>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</si>
  <si>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</si>
  <si>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</si>
  <si>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</si>
  <si>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</si>
  <si>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</si>
  <si>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</si>
  <si>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</si>
  <si>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</si>
  <si>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</si>
  <si>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</si>
  <si>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</si>
  <si>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</si>
  <si>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</si>
  <si>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</si>
  <si>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</si>
  <si>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</si>
  <si>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</si>
  <si>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</si>
  <si>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</si>
  <si>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</si>
  <si>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</si>
  <si>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</si>
  <si>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FUTBOL 5 MASCULINO GRUPOS COPA GOBERNACION 2023</t>
  </si>
  <si>
    <t>GRUPO D</t>
  </si>
  <si>
    <t>GRUPO E</t>
  </si>
  <si>
    <t>GRUPO F</t>
  </si>
  <si>
    <t>GRUPO G</t>
  </si>
  <si>
    <t>GRUPO H</t>
  </si>
  <si>
    <t>N°</t>
  </si>
  <si>
    <t>DEPENDENCIA</t>
  </si>
  <si>
    <t>RIESGOS</t>
  </si>
  <si>
    <t>AGENCIA PUBLICA DE EMPLEO</t>
  </si>
  <si>
    <t>Contraloria de Cundinamarca</t>
  </si>
  <si>
    <t>CORPORACION SOCIAL</t>
  </si>
  <si>
    <t>FONDECUN</t>
  </si>
  <si>
    <t xml:space="preserve">Educacion </t>
  </si>
  <si>
    <t>Mujer y Equidad de Genero</t>
  </si>
  <si>
    <t>HABITAT Y VIVIENDA</t>
  </si>
  <si>
    <t>SECRETARIA JURIDICA</t>
  </si>
  <si>
    <t>Desarrollo e Inclusión Social</t>
  </si>
  <si>
    <t>Loteria de Cundinamarca</t>
  </si>
  <si>
    <t>Pensiones</t>
  </si>
  <si>
    <t>MESA DE AYUDA</t>
  </si>
  <si>
    <t xml:space="preserve">IDACO </t>
  </si>
  <si>
    <t>EMPRESA DE SEGURIDAD</t>
  </si>
  <si>
    <t>EMPRESA INMOBILIARIA</t>
  </si>
  <si>
    <t>Planeacion</t>
  </si>
  <si>
    <t>Empresa Ferrea Regional</t>
  </si>
  <si>
    <t>TRANSPORTE Y MOVILIDAD</t>
  </si>
  <si>
    <t>Agencia Catastral de Cundinamarca</t>
  </si>
  <si>
    <t>Ciencia, tecnologia e innovacion</t>
  </si>
  <si>
    <t>DESPACHO</t>
  </si>
  <si>
    <t>AGENCIA DE COMERCIALIZACION</t>
  </si>
  <si>
    <t>TORNEO DE FUTBOL 5 COPA GOBERNACION 2023 MASCULINO 1ra FASE</t>
  </si>
  <si>
    <t xml:space="preserve">COPA GOBERNACIÓN 2023 FUTBOL 5 MASCULINO  </t>
  </si>
  <si>
    <t>TABLA DE MAYORES PUNTAJES FASE DE GRUPOS</t>
  </si>
  <si>
    <t>Octavos de Final</t>
  </si>
  <si>
    <t>Cuartos de final</t>
  </si>
  <si>
    <t>Semifinal</t>
  </si>
  <si>
    <t>FINAL</t>
  </si>
  <si>
    <t>No.</t>
  </si>
  <si>
    <t>ENTIDAD</t>
  </si>
  <si>
    <t>1 A</t>
  </si>
  <si>
    <t>1 H</t>
  </si>
  <si>
    <t>2 H</t>
  </si>
  <si>
    <t>2 A</t>
  </si>
  <si>
    <t>1 B</t>
  </si>
  <si>
    <t>1 G</t>
  </si>
  <si>
    <t>2 G</t>
  </si>
  <si>
    <t>2 B</t>
  </si>
  <si>
    <t>1 C</t>
  </si>
  <si>
    <t>1 F</t>
  </si>
  <si>
    <t>3ER Y 4TO PUESTO</t>
  </si>
  <si>
    <t>2 F</t>
  </si>
  <si>
    <t>2 C</t>
  </si>
  <si>
    <r>
      <rPr>
        <b/>
        <sz val="20"/>
        <color rgb="FFFF0000"/>
        <rFont val="Calibri"/>
        <family val="2"/>
        <scheme val="minor"/>
      </rPr>
      <t>39 Equipos</t>
    </r>
    <r>
      <rPr>
        <b/>
        <sz val="20"/>
        <color theme="1"/>
        <rFont val="Calibri"/>
        <family val="2"/>
        <scheme val="minor"/>
      </rPr>
      <t xml:space="preserve">                                                                            8 Grupos:  7 grupos de 5 y 1 grupo de 4, clasifican  los dos primeros de cada grupo que pasan a 8vos de Final</t>
    </r>
  </si>
  <si>
    <t>1 D</t>
  </si>
  <si>
    <t>1 E</t>
  </si>
  <si>
    <t>2 E</t>
  </si>
  <si>
    <t>2 D</t>
  </si>
  <si>
    <t>GANADOR</t>
  </si>
  <si>
    <t>1:00 P M</t>
  </si>
  <si>
    <t>GOBERNACION</t>
  </si>
  <si>
    <t>CAMPO RIVER-FUTBOLERA</t>
  </si>
  <si>
    <t>12:00 M</t>
  </si>
  <si>
    <t xml:space="preserve">Agencia Catastral </t>
  </si>
  <si>
    <t>CAMPO BOCA-FUTBOLERA</t>
  </si>
  <si>
    <t>PROGRAMACIÓN DE PARTIDOS - 1RA FASE DE FRUPOS GRUPO B</t>
  </si>
  <si>
    <t>PROGRAMACIÓN DE PARTIDOS - 1RA FASE DE FRUPOS GRUPO C</t>
  </si>
  <si>
    <t>PROGRAMACIÓN DE PARTIDOS - 1RA FASE DE FRUPOS GRUPO D</t>
  </si>
  <si>
    <t>PROGRAMACIÓN DE PARTIDOS - 1RA FASE DE FRUPOS GRUPO E</t>
  </si>
  <si>
    <t>PROGRAMACIÓN DE PARTIDOS - 1RA FASE DE FRUPOS GRUPO F</t>
  </si>
  <si>
    <t>PROGRAMACIÓN DE PARTIDOS - 1RA FASE DE FRUPOS GRUPO G</t>
  </si>
  <si>
    <t>PROGRAMACIÓN DE PARTIDOS - 1RA FASE DE FRUPOS GRUPO H</t>
  </si>
  <si>
    <t>SANCIONES</t>
  </si>
  <si>
    <t>JUGADOR</t>
  </si>
  <si>
    <t>NUMERAL</t>
  </si>
  <si>
    <t>OBSERVACIONES</t>
  </si>
  <si>
    <t>POR CUMPLIR</t>
  </si>
  <si>
    <t>FECHAS</t>
  </si>
  <si>
    <t>DAVID CAJAMARA</t>
  </si>
  <si>
    <t>ARNOLD RODRIGUEZ</t>
  </si>
  <si>
    <t>TORNEO DE FUTBOL 5 COPA GOBERNACION 2023 MASCULINO</t>
  </si>
  <si>
    <t>POS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</si>
  <si>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</si>
  <si>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</si>
  <si>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</si>
  <si>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</si>
  <si>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</si>
  <si>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</si>
  <si>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</si>
  <si>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</si>
  <si>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</si>
  <si>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</si>
  <si>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</si>
  <si>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</si>
  <si>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SERGIO DIAZ</t>
  </si>
  <si>
    <t>JULIO DIAZ</t>
  </si>
  <si>
    <t>SEBASTIAN GARCIA</t>
  </si>
  <si>
    <t>EDISON CRUZ</t>
  </si>
  <si>
    <t>DAVID MONTES</t>
  </si>
  <si>
    <t>LUIS CONTRERAS</t>
  </si>
  <si>
    <t>JORGE MENDEZ</t>
  </si>
  <si>
    <t>DAVID CAJAMARCA</t>
  </si>
  <si>
    <t>CRISTIAN SANCHEZ</t>
  </si>
  <si>
    <t>JAIRO LEDESMA</t>
  </si>
  <si>
    <t>ASAMBLEA DE CUNDINAMARCA</t>
  </si>
  <si>
    <t>JULIO CORONADO</t>
  </si>
  <si>
    <t>AGENCIA CATASTRAL DE CUNDIANAMARCA</t>
  </si>
  <si>
    <t>JOSE APARICIO</t>
  </si>
  <si>
    <t>JORGE ACERO</t>
  </si>
  <si>
    <t>EDUARDO VIVAS</t>
  </si>
  <si>
    <t>DAVID LOPEZ</t>
  </si>
  <si>
    <t>ERMES ZAMBRANO</t>
  </si>
  <si>
    <t>SANTIAGO AMADO</t>
  </si>
  <si>
    <t>JEFERSON BELTAN</t>
  </si>
  <si>
    <t>ANDRES POVEDA</t>
  </si>
  <si>
    <t>DIEGO GONZALEZ</t>
  </si>
  <si>
    <t>T. GOLES</t>
  </si>
  <si>
    <t>N.PARTIDOS</t>
  </si>
  <si>
    <t>LOTERIA DE CUNDINAMARCA</t>
  </si>
  <si>
    <t>PEDRO RODRIGUEZ</t>
  </si>
  <si>
    <t>MIGUEL AVENDAÑO</t>
  </si>
  <si>
    <t>ASUNTOS INTERNACIONALES</t>
  </si>
  <si>
    <t>JUAN GONZALEZ</t>
  </si>
  <si>
    <t>JOHAN CAICEDO</t>
  </si>
  <si>
    <t>LUIS ZAMBRANO</t>
  </si>
  <si>
    <t>OSCAR CASTRO</t>
  </si>
  <si>
    <t>MIGUEL MARTINEZ</t>
  </si>
  <si>
    <t>CARLOS BARRERA</t>
  </si>
  <si>
    <t>RICHARD HERNANDEZ</t>
  </si>
  <si>
    <t>JUAN CASTILLO</t>
  </si>
  <si>
    <t>RENE LAVERDE</t>
  </si>
  <si>
    <t>JUAN HERNANDEZ</t>
  </si>
  <si>
    <t>ELKIN BERMUDEZ</t>
  </si>
  <si>
    <t>NICOLAS CASTIBLANCO</t>
  </si>
  <si>
    <t>ROBINSON FULA</t>
  </si>
  <si>
    <t>MAURICIO NOADA</t>
  </si>
  <si>
    <t xml:space="preserve">GENERAL </t>
  </si>
  <si>
    <t>WILSON CASTRO</t>
  </si>
  <si>
    <t>URIEL VASQUEZ</t>
  </si>
  <si>
    <t>NESTOR DELGADO</t>
  </si>
  <si>
    <t>JUAN MORA</t>
  </si>
  <si>
    <t>BRAYAN BELTRAN</t>
  </si>
  <si>
    <t>GOBIERNO</t>
  </si>
  <si>
    <t>DANIEL ROJAS</t>
  </si>
  <si>
    <t>CARLOS FRANCO</t>
  </si>
  <si>
    <t>CIENCIA Y TECNOLOGIA</t>
  </si>
  <si>
    <t>DAVID BAJOMERO</t>
  </si>
  <si>
    <t>NIXON MILLAN</t>
  </si>
  <si>
    <t>FERNANDO MORA</t>
  </si>
  <si>
    <t>JUAN CRUZ</t>
  </si>
  <si>
    <t>CAMILO RUBIANO</t>
  </si>
  <si>
    <t>RAFAEL MARTINEZ</t>
  </si>
  <si>
    <t>JAIRO BOLAÑOS</t>
  </si>
  <si>
    <t>MUJER Y  EQUIDAD DE GENERO</t>
  </si>
  <si>
    <t>BORIS GARZON</t>
  </si>
  <si>
    <t>JESUS MARIÑO</t>
  </si>
  <si>
    <t>OSCAR MAHECHA</t>
  </si>
  <si>
    <t>STEVEN VALDERRAMA</t>
  </si>
  <si>
    <t>JUAN LATORRE</t>
  </si>
  <si>
    <t>HAROLD ESPITIA</t>
  </si>
  <si>
    <t>GUILLERMO BOYACA</t>
  </si>
  <si>
    <t>KEVIIN BARRETO</t>
  </si>
  <si>
    <t>AMARILLA</t>
  </si>
  <si>
    <t>DOBLE A</t>
  </si>
  <si>
    <t xml:space="preserve">EXPULSION </t>
  </si>
  <si>
    <t>MUJER Y EQUIDAD</t>
  </si>
  <si>
    <t>REPROGRAMADO</t>
  </si>
  <si>
    <t>28 de agosto, 1 y 6 de septimre</t>
  </si>
  <si>
    <t>22 de agosto</t>
  </si>
  <si>
    <t>ARTICULO 14 NUMERALES 1,5 Y 7</t>
  </si>
  <si>
    <t>JUEGO BRUSCO</t>
  </si>
  <si>
    <t>FALTA TEMERARIA, INSULTOS, OFENSAS VERBALES O INJURIAS</t>
  </si>
  <si>
    <t>ARTICULO 14 NUMERAL 3</t>
  </si>
  <si>
    <t>ARTICULO 14 NUMERAL 4</t>
  </si>
  <si>
    <t>DOBLE AMOSNESTACION</t>
  </si>
  <si>
    <t>24 de agosto</t>
  </si>
  <si>
    <t>BRAYAN GUTIERREZ</t>
  </si>
  <si>
    <t>FREDY CHINGATE</t>
  </si>
  <si>
    <t>CRISTIAN CAUCALI</t>
  </si>
  <si>
    <t>DIEGO BACHILLER</t>
  </si>
  <si>
    <t>WILLIAM CRUZ</t>
  </si>
  <si>
    <t>DIEGO CASTRO</t>
  </si>
  <si>
    <t>DOLIVAN GRAJALES</t>
  </si>
  <si>
    <t>LUIS MURILLO</t>
  </si>
  <si>
    <t>SERGIO HERNANDEZ</t>
  </si>
  <si>
    <t>DIEGO CORTES</t>
  </si>
  <si>
    <t>WILDER LAMPREA</t>
  </si>
  <si>
    <t>MIGUEL ALVAREZ</t>
  </si>
  <si>
    <t>DIEGO PAEZ</t>
  </si>
  <si>
    <t>YEISON SANCHEZ</t>
  </si>
  <si>
    <t>CARLOS RIVERA</t>
  </si>
  <si>
    <t>LUIS PARRA</t>
  </si>
  <si>
    <t>ROBERT REYES</t>
  </si>
  <si>
    <t>CESAR TELLEZ</t>
  </si>
  <si>
    <t>ELICIO RUBIO</t>
  </si>
  <si>
    <t>WILMER MENDOZA</t>
  </si>
  <si>
    <t>JOSE HERRERA</t>
  </si>
  <si>
    <t>JUAN MORALES</t>
  </si>
  <si>
    <t>FABIAN LOZANO</t>
  </si>
  <si>
    <t>CESAR GARCIA</t>
  </si>
  <si>
    <t>VICTOR BUITRAGO</t>
  </si>
  <si>
    <t>JAVIER MELO</t>
  </si>
  <si>
    <t>ANDRES SANCHEZ</t>
  </si>
  <si>
    <t>FABIAN DELGADO</t>
  </si>
  <si>
    <t>PENSIONES</t>
  </si>
  <si>
    <t xml:space="preserve">28 de agosto </t>
  </si>
  <si>
    <t>WILMER TINJACA</t>
  </si>
  <si>
    <t>DAVID RINCON</t>
  </si>
  <si>
    <t>MATEO PARRA</t>
  </si>
  <si>
    <t>KEVIN CUBILLOS</t>
  </si>
  <si>
    <t>KILLYAMS MEDINA</t>
  </si>
  <si>
    <t>JAEL DUQUE</t>
  </si>
  <si>
    <t>JOHORDAN CADENA</t>
  </si>
  <si>
    <t>SERGIO DONCEL</t>
  </si>
  <si>
    <t>LUIS CHAPARRO</t>
  </si>
  <si>
    <t>ARNOLD BEJARANO</t>
  </si>
  <si>
    <t>CARLOS QUIROGA</t>
  </si>
  <si>
    <t>JOSE MARTINEZ</t>
  </si>
  <si>
    <t>CLEYDER BEJARANO</t>
  </si>
  <si>
    <t>LUIS BERNAL</t>
  </si>
  <si>
    <t>FABIAN CARRILLO</t>
  </si>
  <si>
    <t>WALTER BANOY</t>
  </si>
  <si>
    <t>JOHONNATAN SARMIENTO</t>
  </si>
  <si>
    <t>JOSE MEDELLIN</t>
  </si>
  <si>
    <t>JEFFERSON BENITEZ</t>
  </si>
  <si>
    <t>WILLIAM GARAY</t>
  </si>
  <si>
    <t>JEISON BERNAL</t>
  </si>
  <si>
    <t>JULIAN LUCAS</t>
  </si>
  <si>
    <t>JOSE GOMEZ</t>
  </si>
  <si>
    <t>DIEGO BELTRAN</t>
  </si>
  <si>
    <t>30 de agosto</t>
  </si>
  <si>
    <t>EDWIN COY</t>
  </si>
  <si>
    <t>HERNAN RAMIREZ</t>
  </si>
  <si>
    <t>JOHAN SUAREZ</t>
  </si>
  <si>
    <t>04 de septiembre</t>
  </si>
  <si>
    <t xml:space="preserve">OSCAR RINCON </t>
  </si>
  <si>
    <t>JHON GALVIS</t>
  </si>
  <si>
    <t>RICHARD GONAZLEZ</t>
  </si>
  <si>
    <t>DIEGO SUAREZ</t>
  </si>
  <si>
    <t>EMPRESA FERREA REGIONAL</t>
  </si>
  <si>
    <t>JORGE DIAZ</t>
  </si>
  <si>
    <t>JHAN HERNANDEZ</t>
  </si>
  <si>
    <t>DESARROLLO E INCLUSIÓN SOCIAL</t>
  </si>
  <si>
    <t>EDWIN POSSOS</t>
  </si>
  <si>
    <t>LUIS MORA</t>
  </si>
  <si>
    <t>CONTRALORIA DE CUNDINAMARCA</t>
  </si>
  <si>
    <t>DANIEL ALVEAR</t>
  </si>
  <si>
    <t>JUAN LANDINEZ</t>
  </si>
  <si>
    <t>SEC. GENERAL</t>
  </si>
  <si>
    <t>OSCAR RINCON</t>
  </si>
  <si>
    <t xml:space="preserve">ASAMBLEA DE CUNDINAMARCA
</t>
  </si>
  <si>
    <t>AGENCIA CATASTRAL DE CUNDINAMARCA</t>
  </si>
  <si>
    <t>CIENCIA, TECNOLOGIA E INNOVACION</t>
  </si>
  <si>
    <t>MARIO RAMIREZ</t>
  </si>
  <si>
    <t>ANDREY TORRES</t>
  </si>
  <si>
    <t>IVAN CAMARGO</t>
  </si>
  <si>
    <t>FRANCISCO AMADO</t>
  </si>
  <si>
    <t>FABIAN GOMEZ</t>
  </si>
  <si>
    <t>DUVAN BENITO</t>
  </si>
  <si>
    <t>GERSON NUÑEZ</t>
  </si>
  <si>
    <t>GERMAN CRUZ</t>
  </si>
  <si>
    <t>FABIAN QUINTERO</t>
  </si>
  <si>
    <t>EDGAR CASTRO</t>
  </si>
  <si>
    <t>NICOLAS PARDO</t>
  </si>
  <si>
    <t>OSCAR ESPITIA</t>
  </si>
  <si>
    <t>CRISTIAN PEÑA</t>
  </si>
  <si>
    <t>JUAN ROJAS</t>
  </si>
  <si>
    <t>LOVITO RODRIQUEZ</t>
  </si>
  <si>
    <t>DIEGO GUEHUVO</t>
  </si>
  <si>
    <t>WILDER LEON</t>
  </si>
  <si>
    <t>WILSON CASTELLANOS</t>
  </si>
  <si>
    <t>DAINARD PACHON</t>
  </si>
  <si>
    <t>JAIRO MICAN</t>
  </si>
  <si>
    <t>DANIEL RIOS</t>
  </si>
  <si>
    <t>LOVITO RODRIGUEZ</t>
  </si>
  <si>
    <t xml:space="preserve">EDUCACION </t>
  </si>
  <si>
    <t>MUJER Y EQUIDAD DE GENERO</t>
  </si>
  <si>
    <t>DESARROLLO E INCLUSION SOCIAL</t>
  </si>
  <si>
    <t>29 de agosto</t>
  </si>
  <si>
    <t>CRISTIAN VASQUEZ</t>
  </si>
  <si>
    <t>YEISSON CALVO</t>
  </si>
  <si>
    <t>CARLOS RODRIGUEZ</t>
  </si>
  <si>
    <t>CHRISTIAN ABRIL</t>
  </si>
  <si>
    <t>JUAN MARTINEZ</t>
  </si>
  <si>
    <t>DEYVIS HERRERA</t>
  </si>
  <si>
    <t>JUAN RODRIGUEZ</t>
  </si>
  <si>
    <t>CRISTIAN MATALLANA</t>
  </si>
  <si>
    <t>DAVID TRIANA</t>
  </si>
  <si>
    <t>FREDY ALDANA</t>
  </si>
  <si>
    <t>PARTIDO PERDIDO POR W.O.</t>
  </si>
  <si>
    <t>JEAN MARTINEZ</t>
  </si>
  <si>
    <t>01 de septimbre</t>
  </si>
  <si>
    <t>11:00 A M</t>
  </si>
  <si>
    <t>CAMBIO HORARIO</t>
  </si>
  <si>
    <t>W.O</t>
  </si>
  <si>
    <t>ACUMULACION DE DOS TARJETAS AMARILLAS</t>
  </si>
  <si>
    <t>LUIS  BERNAL</t>
  </si>
  <si>
    <t>JEISSON LAMPREA</t>
  </si>
  <si>
    <t>JAMITH CASTRO</t>
  </si>
  <si>
    <t>JOHAN CASTIBLANCO</t>
  </si>
  <si>
    <t>YEISON BETANCUR</t>
  </si>
  <si>
    <t>ANDRES TELLEZ</t>
  </si>
  <si>
    <t>JAVIER CAICEDO</t>
  </si>
  <si>
    <t>ARNULFO LARA</t>
  </si>
  <si>
    <t>SERGIO DANCEL</t>
  </si>
  <si>
    <t>JEISON LAMPREA</t>
  </si>
  <si>
    <t>OMAR TRIVIÑO</t>
  </si>
  <si>
    <t>OSCAR MUÑOZ</t>
  </si>
  <si>
    <t>JAVIER SUAREZ</t>
  </si>
  <si>
    <t>JEFFESON BELTRAN</t>
  </si>
  <si>
    <t>DUVA QUEVEDO</t>
  </si>
  <si>
    <t>ELIUD VEGA</t>
  </si>
  <si>
    <t>JOHORDAN CARDENAS</t>
  </si>
  <si>
    <t>06 de septiembre</t>
  </si>
  <si>
    <t>31 de agosto y  las dos fechas según programación de la segunda fase</t>
  </si>
  <si>
    <t>Boletin 12</t>
  </si>
  <si>
    <t>Actualización: 30/08/2023</t>
  </si>
  <si>
    <t>SANTIAGO RIVERA</t>
  </si>
  <si>
    <t>07 de septimbre</t>
  </si>
  <si>
    <t>JUAN LANDINES</t>
  </si>
  <si>
    <t>FAIBER MONCADA</t>
  </si>
  <si>
    <t>LEONARDO HERNANDEZ</t>
  </si>
  <si>
    <t>EDWIN REYES</t>
  </si>
  <si>
    <t>HEIDER ROMERO</t>
  </si>
  <si>
    <t>ANDRES DIAZ</t>
  </si>
  <si>
    <t>FABIAN RODRIGUEZ</t>
  </si>
  <si>
    <t>04 de septimbre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</si>
</sst>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48"/>
      <color theme="0"/>
      <name val="Berlin Sans FB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name val="Trebuchet MS"/>
      <family val="2"/>
    </font>
    <font>
      <sz val="12"/>
      <color theme="1"/>
      <name val="Trebuchet MS"/>
      <family val="2"/>
    </font>
    <font>
      <sz val="10"/>
      <name val="Arial"/>
      <family val="2"/>
      <charset val="1"/>
    </font>
    <font>
      <b/>
      <sz val="14"/>
      <color theme="0"/>
      <name val="Trebuchet MS"/>
      <family val="2"/>
      <charset val="1"/>
    </font>
    <font>
      <b/>
      <sz val="12"/>
      <color rgb="FF002060"/>
      <name val="Trebuchet MS"/>
      <family val="2"/>
    </font>
    <font>
      <b/>
      <sz val="20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99"/>
        <bgColor indexed="26"/>
      </patternFill>
    </fill>
  </fills>
  <borders count="51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/>
  </cellStyleXfs>
  <cellXfs count="41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0" fillId="0" borderId="16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16" borderId="40" xfId="0" applyFont="1" applyFill="1" applyBorder="1"/>
    <xf numFmtId="0" fontId="10" fillId="0" borderId="0" xfId="0" applyFont="1"/>
    <xf numFmtId="0" fontId="0" fillId="0" borderId="35" xfId="0" applyBorder="1" applyAlignment="1">
      <alignment horizontal="center"/>
    </xf>
    <xf numFmtId="0" fontId="0" fillId="0" borderId="38" xfId="0" applyBorder="1"/>
    <xf numFmtId="0" fontId="0" fillId="0" borderId="36" xfId="0" applyBorder="1"/>
    <xf numFmtId="49" fontId="10" fillId="0" borderId="41" xfId="0" applyNumberFormat="1" applyFont="1" applyBorder="1"/>
    <xf numFmtId="0" fontId="10" fillId="0" borderId="41" xfId="0" applyFont="1" applyBorder="1"/>
    <xf numFmtId="0" fontId="0" fillId="0" borderId="21" xfId="0" applyBorder="1"/>
    <xf numFmtId="0" fontId="0" fillId="0" borderId="40" xfId="0" applyBorder="1"/>
    <xf numFmtId="0" fontId="0" fillId="0" borderId="42" xfId="0" applyBorder="1"/>
    <xf numFmtId="0" fontId="0" fillId="0" borderId="37" xfId="0" applyBorder="1"/>
    <xf numFmtId="0" fontId="0" fillId="0" borderId="39" xfId="0" applyBorder="1"/>
    <xf numFmtId="0" fontId="0" fillId="0" borderId="20" xfId="0" applyBorder="1"/>
    <xf numFmtId="0" fontId="0" fillId="0" borderId="34" xfId="0" applyBorder="1"/>
    <xf numFmtId="0" fontId="0" fillId="0" borderId="35" xfId="0" applyBorder="1"/>
    <xf numFmtId="0" fontId="0" fillId="0" borderId="37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65" fontId="8" fillId="0" borderId="2" xfId="0" applyNumberFormat="1" applyFont="1" applyBorder="1" applyAlignment="1">
      <alignment horizontal="center" vertical="center" wrapText="1"/>
    </xf>
    <xf numFmtId="1" fontId="8" fillId="0" borderId="15" xfId="3" applyNumberFormat="1" applyFont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0" fontId="27" fillId="0" borderId="0" xfId="2" applyFont="1"/>
    <xf numFmtId="0" fontId="5" fillId="19" borderId="43" xfId="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vertical="center"/>
    </xf>
    <xf numFmtId="0" fontId="9" fillId="20" borderId="1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/>
    </xf>
    <xf numFmtId="0" fontId="9" fillId="20" borderId="2" xfId="16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3" fillId="0" borderId="0" xfId="2" applyFont="1" applyAlignment="1">
      <alignment vertical="center"/>
    </xf>
    <xf numFmtId="0" fontId="34" fillId="0" borderId="0" xfId="2" applyFont="1" applyAlignment="1">
      <alignment vertical="top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38" fillId="22" borderId="43" xfId="162" applyFont="1" applyFill="1" applyBorder="1" applyAlignment="1">
      <alignment horizontal="center" vertical="center"/>
    </xf>
    <xf numFmtId="0" fontId="27" fillId="2" borderId="0" xfId="2" applyFont="1" applyFill="1"/>
    <xf numFmtId="0" fontId="39" fillId="23" borderId="43" xfId="2" applyFont="1" applyFill="1" applyBorder="1" applyAlignment="1">
      <alignment horizontal="center" vertical="center" wrapText="1"/>
    </xf>
    <xf numFmtId="0" fontId="9" fillId="20" borderId="2" xfId="162" applyFont="1" applyFill="1" applyBorder="1" applyAlignment="1">
      <alignment horizontal="left" vertical="center"/>
    </xf>
    <xf numFmtId="0" fontId="30" fillId="20" borderId="2" xfId="162" applyFont="1" applyFill="1" applyBorder="1" applyAlignment="1">
      <alignment horizontal="center" vertical="center"/>
    </xf>
    <xf numFmtId="0" fontId="39" fillId="23" borderId="44" xfId="2" applyFont="1" applyFill="1" applyBorder="1" applyAlignment="1">
      <alignment horizontal="center" vertical="center" wrapText="1"/>
    </xf>
    <xf numFmtId="0" fontId="9" fillId="20" borderId="12" xfId="162" applyFont="1" applyFill="1" applyBorder="1" applyAlignment="1">
      <alignment horizontal="left" vertical="center"/>
    </xf>
    <xf numFmtId="0" fontId="9" fillId="24" borderId="2" xfId="162" applyFont="1" applyFill="1" applyBorder="1" applyAlignment="1">
      <alignment horizontal="center" vertical="center"/>
    </xf>
    <xf numFmtId="18" fontId="9" fillId="20" borderId="2" xfId="162" applyNumberFormat="1" applyFont="1" applyFill="1" applyBorder="1" applyAlignment="1">
      <alignment horizontal="center" vertical="center"/>
    </xf>
    <xf numFmtId="0" fontId="1" fillId="0" borderId="0" xfId="2"/>
    <xf numFmtId="0" fontId="39" fillId="23" borderId="2" xfId="2" applyFont="1" applyFill="1" applyBorder="1" applyAlignment="1">
      <alignment vertical="center" wrapText="1"/>
    </xf>
    <xf numFmtId="0" fontId="30" fillId="20" borderId="11" xfId="162" applyFont="1" applyFill="1" applyBorder="1" applyAlignment="1">
      <alignment vertical="center"/>
    </xf>
    <xf numFmtId="0" fontId="30" fillId="20" borderId="0" xfId="162" applyFont="1" applyFill="1" applyAlignment="1">
      <alignment vertical="center"/>
    </xf>
    <xf numFmtId="1" fontId="6" fillId="2" borderId="0" xfId="0" applyNumberFormat="1" applyFont="1" applyFill="1" applyAlignment="1">
      <alignment horizontal="center"/>
    </xf>
    <xf numFmtId="1" fontId="8" fillId="25" borderId="2" xfId="3" applyNumberFormat="1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horizontal="center" vertical="center" wrapText="1"/>
    </xf>
    <xf numFmtId="0" fontId="37" fillId="21" borderId="47" xfId="162" applyFont="1" applyFill="1" applyBorder="1" applyAlignment="1">
      <alignment vertical="center"/>
    </xf>
    <xf numFmtId="0" fontId="37" fillId="21" borderId="48" xfId="162" applyFont="1" applyFill="1" applyBorder="1" applyAlignment="1">
      <alignment vertical="center"/>
    </xf>
    <xf numFmtId="0" fontId="30" fillId="20" borderId="1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center" vertical="center"/>
    </xf>
    <xf numFmtId="0" fontId="6" fillId="0" borderId="0" xfId="0" applyFont="1"/>
    <xf numFmtId="0" fontId="6" fillId="0" borderId="32" xfId="0" applyFont="1" applyBorder="1"/>
    <xf numFmtId="0" fontId="30" fillId="26" borderId="2" xfId="162" applyFont="1" applyFill="1" applyBorder="1" applyAlignment="1">
      <alignment vertical="center"/>
    </xf>
    <xf numFmtId="0" fontId="30" fillId="26" borderId="2" xfId="162" applyFont="1" applyFill="1" applyBorder="1" applyAlignment="1">
      <alignment horizontal="left" vertical="center"/>
    </xf>
    <xf numFmtId="0" fontId="30" fillId="26" borderId="12" xfId="162" applyFont="1" applyFill="1" applyBorder="1" applyAlignment="1">
      <alignment horizontal="center" vertical="center" wrapText="1"/>
    </xf>
    <xf numFmtId="0" fontId="9" fillId="26" borderId="2" xfId="162" applyFont="1" applyFill="1" applyBorder="1" applyAlignment="1">
      <alignment horizontal="center" vertical="center"/>
    </xf>
    <xf numFmtId="0" fontId="30" fillId="26" borderId="12" xfId="162" applyFont="1" applyFill="1" applyBorder="1" applyAlignment="1">
      <alignment vertical="center"/>
    </xf>
    <xf numFmtId="0" fontId="30" fillId="26" borderId="12" xfId="162" applyFont="1" applyFill="1" applyBorder="1" applyAlignment="1">
      <alignment horizontal="left" vertical="center"/>
    </xf>
    <xf numFmtId="0" fontId="9" fillId="26" borderId="12" xfId="162" applyFont="1" applyFill="1" applyBorder="1" applyAlignment="1">
      <alignment horizontal="center" vertical="center"/>
    </xf>
    <xf numFmtId="0" fontId="37" fillId="21" borderId="48" xfId="162" applyFont="1" applyFill="1" applyBorder="1" applyAlignment="1">
      <alignment vertical="center" wrapText="1"/>
    </xf>
    <xf numFmtId="0" fontId="37" fillId="21" borderId="44" xfId="162" applyFont="1" applyFill="1" applyBorder="1" applyAlignment="1">
      <alignment vertical="center"/>
    </xf>
    <xf numFmtId="0" fontId="9" fillId="27" borderId="2" xfId="162" applyFont="1" applyFill="1" applyBorder="1" applyAlignment="1">
      <alignment horizontal="center" vertical="center"/>
    </xf>
    <xf numFmtId="0" fontId="9" fillId="28" borderId="2" xfId="162" applyFont="1" applyFill="1" applyBorder="1" applyAlignment="1">
      <alignment horizontal="center" vertical="center"/>
    </xf>
    <xf numFmtId="0" fontId="9" fillId="16" borderId="2" xfId="162" applyFont="1" applyFill="1" applyBorder="1" applyAlignment="1">
      <alignment horizontal="center" vertical="center"/>
    </xf>
    <xf numFmtId="0" fontId="9" fillId="16" borderId="12" xfId="162" applyFont="1" applyFill="1" applyBorder="1" applyAlignment="1">
      <alignment horizontal="center" vertical="center"/>
    </xf>
    <xf numFmtId="0" fontId="30" fillId="20" borderId="11" xfId="162" applyFont="1" applyFill="1" applyBorder="1" applyAlignment="1">
      <alignment vertical="center" wrapText="1"/>
    </xf>
    <xf numFmtId="0" fontId="9" fillId="0" borderId="12" xfId="162" applyFont="1" applyBorder="1" applyAlignment="1">
      <alignment horizontal="center" vertical="center"/>
    </xf>
    <xf numFmtId="0" fontId="9" fillId="24" borderId="12" xfId="162" applyFont="1" applyFill="1" applyBorder="1" applyAlignment="1">
      <alignment horizontal="center" vertical="center"/>
    </xf>
    <xf numFmtId="0" fontId="9" fillId="28" borderId="12" xfId="162" applyFont="1" applyFill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9" fillId="29" borderId="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 wrapText="1"/>
    </xf>
    <xf numFmtId="0" fontId="9" fillId="25" borderId="2" xfId="162" applyFont="1" applyFill="1" applyBorder="1" applyAlignment="1">
      <alignment horizontal="center" vertical="center"/>
    </xf>
    <xf numFmtId="166" fontId="9" fillId="25" borderId="2" xfId="0" applyNumberFormat="1" applyFont="1" applyFill="1" applyBorder="1" applyAlignment="1">
      <alignment horizontal="center" vertical="center"/>
    </xf>
    <xf numFmtId="1" fontId="8" fillId="25" borderId="15" xfId="3" applyNumberFormat="1" applyFont="1" applyFill="1" applyBorder="1" applyAlignment="1">
      <alignment horizontal="center" vertical="center"/>
    </xf>
    <xf numFmtId="0" fontId="30" fillId="26" borderId="2" xfId="162" applyFont="1" applyFill="1" applyBorder="1" applyAlignment="1">
      <alignment horizontal="center" vertical="center"/>
    </xf>
    <xf numFmtId="14" fontId="9" fillId="26" borderId="2" xfId="162" applyNumberFormat="1" applyFont="1" applyFill="1" applyBorder="1" applyAlignment="1">
      <alignment horizontal="center" vertical="center"/>
    </xf>
    <xf numFmtId="0" fontId="30" fillId="26" borderId="2" xfId="162" applyFont="1" applyFill="1" applyBorder="1" applyAlignment="1">
      <alignment vertical="center" wrapText="1"/>
    </xf>
    <xf numFmtId="0" fontId="30" fillId="26" borderId="12" xfId="162" applyFont="1" applyFill="1" applyBorder="1" applyAlignment="1">
      <alignment horizontal="center" vertical="center"/>
    </xf>
    <xf numFmtId="0" fontId="30" fillId="26" borderId="12" xfId="162" applyFont="1" applyFill="1" applyBorder="1" applyAlignment="1">
      <alignment horizontal="left" vertical="center" wrapText="1"/>
    </xf>
    <xf numFmtId="0" fontId="9" fillId="26" borderId="12" xfId="162" applyFont="1" applyFill="1" applyBorder="1" applyAlignment="1">
      <alignment horizontal="center" vertical="center" wrapText="1"/>
    </xf>
    <xf numFmtId="0" fontId="9" fillId="30" borderId="2" xfId="162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7" fillId="5" borderId="2" xfId="3" applyFont="1" applyFill="1" applyBorder="1" applyAlignment="1">
      <alignment horizontal="center" vertical="center"/>
    </xf>
    <xf numFmtId="1" fontId="26" fillId="3" borderId="13" xfId="0" applyNumberFormat="1" applyFont="1" applyFill="1" applyBorder="1" applyAlignment="1">
      <alignment horizontal="center" vertical="center" wrapText="1"/>
    </xf>
    <xf numFmtId="1" fontId="26" fillId="3" borderId="14" xfId="0" applyNumberFormat="1" applyFont="1" applyFill="1" applyBorder="1" applyAlignment="1">
      <alignment horizontal="center" vertical="center" wrapText="1"/>
    </xf>
    <xf numFmtId="1" fontId="26" fillId="3" borderId="15" xfId="0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1" fontId="8" fillId="25" borderId="11" xfId="3" applyNumberFormat="1" applyFont="1" applyFill="1" applyBorder="1" applyAlignment="1">
      <alignment horizontal="center" vertical="center"/>
    </xf>
    <xf numFmtId="1" fontId="8" fillId="25" borderId="12" xfId="3" applyNumberFormat="1" applyFont="1" applyFill="1" applyBorder="1" applyAlignment="1">
      <alignment horizontal="center" vertical="center"/>
    </xf>
    <xf numFmtId="1" fontId="8" fillId="0" borderId="11" xfId="3" applyNumberFormat="1" applyFont="1" applyBorder="1" applyAlignment="1">
      <alignment horizontal="center" vertical="center"/>
    </xf>
    <xf numFmtId="1" fontId="8" fillId="0" borderId="12" xfId="3" applyNumberFormat="1" applyFont="1" applyBorder="1" applyAlignment="1">
      <alignment horizontal="center" vertical="center"/>
    </xf>
    <xf numFmtId="0" fontId="8" fillId="2" borderId="11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1" fontId="16" fillId="3" borderId="2" xfId="3" applyNumberFormat="1" applyFont="1" applyFill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" fontId="8" fillId="2" borderId="2" xfId="3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" fontId="8" fillId="25" borderId="2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" fontId="16" fillId="3" borderId="11" xfId="3" applyNumberFormat="1" applyFont="1" applyFill="1" applyBorder="1" applyAlignment="1">
      <alignment horizontal="center" vertical="center"/>
    </xf>
    <xf numFmtId="1" fontId="16" fillId="3" borderId="12" xfId="3" applyNumberFormat="1" applyFont="1" applyFill="1" applyBorder="1" applyAlignment="1">
      <alignment horizontal="center" vertical="center"/>
    </xf>
    <xf numFmtId="1" fontId="8" fillId="2" borderId="0" xfId="3" applyNumberFormat="1" applyFont="1" applyFill="1" applyAlignment="1">
      <alignment horizontal="center" vertical="center"/>
    </xf>
    <xf numFmtId="1" fontId="8" fillId="4" borderId="2" xfId="3" applyNumberFormat="1" applyFont="1" applyFill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6" fillId="25" borderId="11" xfId="3" applyFont="1" applyFill="1" applyBorder="1" applyAlignment="1">
      <alignment horizontal="center" vertical="center"/>
    </xf>
    <xf numFmtId="0" fontId="6" fillId="25" borderId="12" xfId="3" applyFont="1" applyFill="1" applyBorder="1" applyAlignment="1">
      <alignment horizontal="center" vertical="center"/>
    </xf>
    <xf numFmtId="1" fontId="8" fillId="4" borderId="17" xfId="3" applyNumberFormat="1" applyFont="1" applyFill="1" applyBorder="1" applyAlignment="1">
      <alignment horizontal="center" vertical="center"/>
    </xf>
    <xf numFmtId="1" fontId="8" fillId="4" borderId="19" xfId="3" applyNumberFormat="1" applyFont="1" applyFill="1" applyBorder="1" applyAlignment="1">
      <alignment horizontal="center" vertical="center"/>
    </xf>
    <xf numFmtId="1" fontId="8" fillId="4" borderId="28" xfId="3" applyNumberFormat="1" applyFont="1" applyFill="1" applyBorder="1" applyAlignment="1">
      <alignment horizontal="center" vertical="center"/>
    </xf>
    <xf numFmtId="1" fontId="8" fillId="4" borderId="29" xfId="3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38" fillId="21" borderId="26" xfId="162" applyFont="1" applyFill="1" applyBorder="1" applyAlignment="1">
      <alignment horizontal="center" vertical="center"/>
    </xf>
    <xf numFmtId="0" fontId="38" fillId="21" borderId="27" xfId="162" applyFont="1" applyFill="1" applyBorder="1" applyAlignment="1">
      <alignment horizontal="center" vertical="center"/>
    </xf>
    <xf numFmtId="0" fontId="38" fillId="21" borderId="49" xfId="162" applyFont="1" applyFill="1" applyBorder="1" applyAlignment="1">
      <alignment horizontal="center" vertical="center"/>
    </xf>
    <xf numFmtId="0" fontId="39" fillId="23" borderId="45" xfId="2" applyFont="1" applyFill="1" applyBorder="1" applyAlignment="1">
      <alignment horizontal="center" vertical="center" wrapText="1"/>
    </xf>
    <xf numFmtId="0" fontId="39" fillId="23" borderId="50" xfId="2" applyFont="1" applyFill="1" applyBorder="1" applyAlignment="1">
      <alignment horizontal="center" vertical="center" wrapText="1"/>
    </xf>
    <xf numFmtId="0" fontId="39" fillId="23" borderId="46" xfId="2" applyFont="1" applyFill="1" applyBorder="1" applyAlignment="1">
      <alignment horizontal="center" vertical="center" wrapText="1"/>
    </xf>
    <xf numFmtId="0" fontId="30" fillId="20" borderId="11" xfId="162" applyFont="1" applyFill="1" applyBorder="1" applyAlignment="1">
      <alignment horizontal="center" vertical="center"/>
    </xf>
    <xf numFmtId="0" fontId="30" fillId="20" borderId="16" xfId="162" applyFont="1" applyFill="1" applyBorder="1" applyAlignment="1">
      <alignment horizontal="center" vertical="center"/>
    </xf>
    <xf numFmtId="0" fontId="30" fillId="20" borderId="12" xfId="162" applyFont="1" applyFill="1" applyBorder="1" applyAlignment="1">
      <alignment horizontal="center" vertical="center"/>
    </xf>
    <xf numFmtId="0" fontId="9" fillId="20" borderId="11" xfId="162" applyFont="1" applyFill="1" applyBorder="1" applyAlignment="1">
      <alignment horizontal="center" vertical="center"/>
    </xf>
    <xf numFmtId="0" fontId="9" fillId="20" borderId="16" xfId="162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/>
    </xf>
    <xf numFmtId="0" fontId="30" fillId="20" borderId="11" xfId="162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29" fillId="18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24" fillId="0" borderId="2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top"/>
    </xf>
    <xf numFmtId="0" fontId="20" fillId="9" borderId="34" xfId="0" applyFont="1" applyFill="1" applyBorder="1" applyAlignment="1">
      <alignment horizontal="center" vertical="top"/>
    </xf>
    <xf numFmtId="0" fontId="20" fillId="9" borderId="21" xfId="0" applyFont="1" applyFill="1" applyBorder="1" applyAlignment="1">
      <alignment horizontal="center" vertical="top"/>
    </xf>
    <xf numFmtId="0" fontId="20" fillId="9" borderId="35" xfId="0" applyFont="1" applyFill="1" applyBorder="1" applyAlignment="1">
      <alignment horizontal="center" vertical="top"/>
    </xf>
    <xf numFmtId="0" fontId="20" fillId="9" borderId="0" xfId="0" applyFont="1" applyFill="1" applyAlignment="1">
      <alignment horizontal="center" vertical="top"/>
    </xf>
    <xf numFmtId="0" fontId="20" fillId="9" borderId="36" xfId="0" applyFont="1" applyFill="1" applyBorder="1" applyAlignment="1">
      <alignment horizontal="center" vertical="top"/>
    </xf>
    <xf numFmtId="0" fontId="20" fillId="9" borderId="37" xfId="0" applyFont="1" applyFill="1" applyBorder="1" applyAlignment="1">
      <alignment horizontal="center" vertical="top"/>
    </xf>
    <xf numFmtId="0" fontId="20" fillId="9" borderId="38" xfId="0" applyFont="1" applyFill="1" applyBorder="1" applyAlignment="1">
      <alignment horizontal="center" vertical="top"/>
    </xf>
    <xf numFmtId="0" fontId="20" fillId="9" borderId="39" xfId="0" applyFont="1" applyFill="1" applyBorder="1" applyAlignment="1">
      <alignment horizontal="center" vertical="top"/>
    </xf>
    <xf numFmtId="0" fontId="10" fillId="16" borderId="37" xfId="0" applyFont="1" applyFill="1" applyBorder="1" applyAlignment="1">
      <alignment horizontal="center"/>
    </xf>
    <xf numFmtId="0" fontId="10" fillId="16" borderId="38" xfId="0" applyFont="1" applyFill="1" applyBorder="1" applyAlignment="1">
      <alignment horizontal="center"/>
    </xf>
    <xf numFmtId="0" fontId="21" fillId="17" borderId="37" xfId="0" applyFont="1" applyFill="1" applyBorder="1" applyAlignment="1">
      <alignment horizontal="center"/>
    </xf>
    <xf numFmtId="0" fontId="21" fillId="17" borderId="38" xfId="0" applyFont="1" applyFill="1" applyBorder="1" applyAlignment="1">
      <alignment horizontal="center"/>
    </xf>
    <xf numFmtId="0" fontId="21" fillId="17" borderId="39" xfId="0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0</xdr:row>
      <xdr:rowOff>57149</xdr:rowOff>
    </xdr:from>
    <xdr:to>
      <xdr:col>2</xdr:col>
      <xdr:colOff>1862243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3175" y="57149"/>
          <a:ext cx="2113068" cy="1343025"/>
        </a:xfrm>
        <a:prstGeom prst="rect">
          <a:avLst/>
        </a:prstGeom>
      </xdr:spPr>
    </xdr:pic>
    <xdr:clientData/>
  </xdr:two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5538721C-5303-4E3B-8368-74834AFB9E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E9207F84-8019-4149-B1AE-CFDE45D0FDD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246C34D1-DBAA-43B6-AFEC-5B3314912148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16400561-7A96-44B6-BEC7-28F931F0510B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F2A0F7F7-6EA2-41E4-B8D9-3DC66C50C6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46BAA22F-5B9B-4BD4-A8AE-3340357069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30ED686A-E8A2-4CBD-AF01-7C8F6DE9CD8E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99675AE5-A451-4806-9454-4C364A29776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59ADE6AD-4B45-430F-97BF-3538B2646B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5920C39E-050E-4326-AB4A-CD4AEBF85166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595909</xdr:colOff>
      <xdr:row>0</xdr:row>
      <xdr:rowOff>89296</xdr:rowOff>
    </xdr:from>
    <xdr:ext cx="1966316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63FAC621-4B81-49C7-BC2B-4FDFC296B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95984" y="89296"/>
          <a:ext cx="1966316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id="{F1B87492-6D3B-4F2A-8279-E3BB2C39BA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4" name="Imagen 3">
          <a:extLst>
            <a:ext uri="{FF2B5EF4-FFF2-40B4-BE49-F238E27FC236}">
              <a16:creationId xmlns:a16="http://schemas.microsoft.com/office/drawing/2014/main" id="{D5AD9E23-FBA2-4DF3-8CEB-DA5693FF7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5" name="Imagen 4">
          <a:extLst>
            <a:ext uri="{FF2B5EF4-FFF2-40B4-BE49-F238E27FC236}">
              <a16:creationId xmlns:a16="http://schemas.microsoft.com/office/drawing/2014/main" id="{53E407DF-D3FF-4484-BDE0-7D26ED34DD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6" name="Imagen 5">
          <a:extLst>
            <a:ext uri="{FF2B5EF4-FFF2-40B4-BE49-F238E27FC236}">
              <a16:creationId xmlns:a16="http://schemas.microsoft.com/office/drawing/2014/main" id="{1C1CF90F-FE83-437A-979D-CEF76270A5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7" name="Imagen 6">
          <a:extLst>
            <a:ext uri="{FF2B5EF4-FFF2-40B4-BE49-F238E27FC236}">
              <a16:creationId xmlns:a16="http://schemas.microsoft.com/office/drawing/2014/main" id="{D33AEB34-52C1-47C6-BA8F-5FD49ABE33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8" name="Imagen 7">
          <a:extLst>
            <a:ext uri="{FF2B5EF4-FFF2-40B4-BE49-F238E27FC236}">
              <a16:creationId xmlns:a16="http://schemas.microsoft.com/office/drawing/2014/main" id="{5D2F4BAE-0FAB-4296-ABFC-1A7E50572A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9" name="Imagen 8">
          <a:extLst>
            <a:ext uri="{FF2B5EF4-FFF2-40B4-BE49-F238E27FC236}">
              <a16:creationId xmlns:a16="http://schemas.microsoft.com/office/drawing/2014/main" id="{9E2E387A-4F92-4A4F-BA00-A3322D969C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0" name="Imagen 9">
          <a:extLst>
            <a:ext uri="{FF2B5EF4-FFF2-40B4-BE49-F238E27FC236}">
              <a16:creationId xmlns:a16="http://schemas.microsoft.com/office/drawing/2014/main" id="{BD0F0BC2-54FC-4B99-993D-557D88ECEA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1" name="Imagen 10">
          <a:extLst>
            <a:ext uri="{FF2B5EF4-FFF2-40B4-BE49-F238E27FC236}">
              <a16:creationId xmlns:a16="http://schemas.microsoft.com/office/drawing/2014/main" id="{11FD23D4-9B65-4B25-A513-C6BEC45A16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456C8D2-9226-404B-B6B4-BD19BED0DD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3" name="Imagen 12">
          <a:extLst>
            <a:ext uri="{FF2B5EF4-FFF2-40B4-BE49-F238E27FC236}">
              <a16:creationId xmlns:a16="http://schemas.microsoft.com/office/drawing/2014/main" id="{40D76C35-5165-4074-BB67-510887308A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209550</xdr:rowOff>
    </xdr:from>
    <xdr:to>
      <xdr:col>2</xdr:col>
      <xdr:colOff>2533650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6B8BFB-868D-405E-BCF4-2D3A05C47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33476" y="209550"/>
          <a:ext cx="2047874" cy="2057400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561976</xdr:colOff>
      <xdr:row>0</xdr:row>
      <xdr:rowOff>60721</xdr:rowOff>
    </xdr:from>
    <xdr:to>
      <xdr:col>15</xdr:col>
      <xdr:colOff>406622</xdr:colOff>
      <xdr:row>7</xdr:row>
      <xdr:rowOff>30955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E4B2A9-1446-4691-BB92-F2A4BF6CC0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8743951" y="60721"/>
          <a:ext cx="2130646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E228D2-5B52-4716-AF61-8AA3A83827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1FDE1D-6A97-431F-B6DE-D6E456E414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2212909-1659-4558-8011-97AEAEF569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7CB628C-5B83-4DEB-8B46-1CE561F50E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194E760-89CE-4D4F-B0E2-833B037C12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D3DB52E-11FE-425F-AD42-A2E1BB816E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BFEF4444-353A-4DAF-A3F8-3517B38B5C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E174EF2F-F921-4698-901A-EA19A4E6D8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FB7D46BA-E3BC-4D2D-83D1-9E6416F6D2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1000125</xdr:colOff>
      <xdr:row>1</xdr:row>
      <xdr:rowOff>59304</xdr:rowOff>
    </xdr:from>
    <xdr:to>
      <xdr:col>6</xdr:col>
      <xdr:colOff>1602581</xdr:colOff>
      <xdr:row>3</xdr:row>
      <xdr:rowOff>119936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498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1323975</xdr:colOff>
      <xdr:row>7</xdr:row>
      <xdr:rowOff>20201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6</xdr:col>
      <xdr:colOff>390525</xdr:colOff>
      <xdr:row>4</xdr:row>
      <xdr:rowOff>57149</xdr:rowOff>
    </xdr:from>
    <xdr:to>
      <xdr:col>6</xdr:col>
      <xdr:colOff>1276350</xdr:colOff>
      <xdr:row>6</xdr:row>
      <xdr:rowOff>352424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819149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7842B22B-D45D-4709-98B0-2DCBAFA1DB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id="{1425AABD-D63B-46C9-99D3-C343C5452F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4" name="Imagen 3">
          <a:extLst>
            <a:ext uri="{FF2B5EF4-FFF2-40B4-BE49-F238E27FC236}">
              <a16:creationId xmlns:a16="http://schemas.microsoft.com/office/drawing/2014/main" id="{6DA8C098-BFA9-401E-8BAD-2F1A1ACD4B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5" name="Imagen 4">
          <a:extLst>
            <a:ext uri="{FF2B5EF4-FFF2-40B4-BE49-F238E27FC236}">
              <a16:creationId xmlns:a16="http://schemas.microsoft.com/office/drawing/2014/main" id="{35AACEED-1B70-470C-9ABE-1D255317C1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21</xdr:row>
      <xdr:rowOff>95250</xdr:rowOff>
    </xdr:from>
    <xdr:to>
      <xdr:col>10</xdr:col>
      <xdr:colOff>522855</xdr:colOff>
      <xdr:row>26</xdr:row>
      <xdr:rowOff>180306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BE150C-988D-4C42-A30C-417F923A3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4276725"/>
          <a:ext cx="1694430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17</xdr:col>
      <xdr:colOff>304800</xdr:colOff>
      <xdr:row>21</xdr:row>
      <xdr:rowOff>57150</xdr:rowOff>
    </xdr:from>
    <xdr:to>
      <xdr:col>19</xdr:col>
      <xdr:colOff>389504</xdr:colOff>
      <xdr:row>26</xdr:row>
      <xdr:rowOff>142206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B35143-DDA0-4B14-9A9C-2E53C57BF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4238625"/>
          <a:ext cx="1694429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12</xdr:col>
      <xdr:colOff>261258</xdr:colOff>
      <xdr:row>12</xdr:row>
      <xdr:rowOff>182335</xdr:rowOff>
    </xdr:from>
    <xdr:to>
      <xdr:col>15</xdr:col>
      <xdr:colOff>480522</xdr:colOff>
      <xdr:row>18</xdr:row>
      <xdr:rowOff>63285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B3F354-930C-4F54-AF27-99A9DE1AE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43983" y="2563585"/>
          <a:ext cx="1695639" cy="102395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4</xdr:col>
      <xdr:colOff>869147</xdr:colOff>
      <xdr:row>4</xdr:row>
      <xdr:rowOff>107154</xdr:rowOff>
    </xdr:from>
    <xdr:to>
      <xdr:col>17</xdr:col>
      <xdr:colOff>284567</xdr:colOff>
      <xdr:row>8</xdr:row>
      <xdr:rowOff>47623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AF53BA-9B15-4641-ABDF-49D5A42AA6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653" t="57312" r="1140" b="31460"/>
        <a:stretch/>
      </xdr:blipFill>
      <xdr:spPr>
        <a:xfrm>
          <a:off x="7689047" y="869154"/>
          <a:ext cx="8997570" cy="7024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C12:C29" totalsRowShown="0" headerRowDxfId="3">
  <autoFilter ref="C12:C29" xr:uid="{00000000-0009-0000-0100-000001000000}"/>
  <tableColumns count="1">
    <tableColumn id="1" xr3:uid="{00000000-0010-0000-0000-000001000000}" name="ENTIDA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3" displayName="Tabla3" ref="B12:B30" totalsRowShown="0" headerRowDxfId="2" dataDxfId="1">
  <autoFilter ref="B12:B30" xr:uid="{00000000-0009-0000-0100-000002000000}"/>
  <tableColumns count="1">
    <tableColumn id="1" xr3:uid="{00000000-0010-0000-0100-000001000000}" name="No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413" t="s">
        <v>56</v>
      </c>
      <c r="E2" s="413"/>
      <c r="F2" s="413"/>
      <c r="G2" s="413"/>
      <c r="H2" s="413"/>
      <c r="I2" s="413"/>
    </row>
    <row r="3" spans="1:9" ht="15.75" thickBot="1" x14ac:dyDescent="0.3">
      <c r="A3" s="414" t="s">
        <v>39</v>
      </c>
      <c r="B3" s="414"/>
    </row>
    <row r="4" spans="1:9" ht="15.75" thickBot="1" x14ac:dyDescent="0.3">
      <c r="A4" s="11">
        <v>1</v>
      </c>
      <c r="B4" s="16" t="s">
        <v>40</v>
      </c>
      <c r="C4" t="s">
        <v>54</v>
      </c>
      <c r="D4" s="415" t="s">
        <v>10</v>
      </c>
      <c r="E4" s="416"/>
      <c r="G4" s="417" t="s">
        <v>11</v>
      </c>
      <c r="H4" s="418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G244"/>
  <sheetViews>
    <sheetView showGridLines="0" tabSelected="1" topLeftCell="A130" zoomScale="90" zoomScaleNormal="90" zoomScaleSheetLayoutView="90" zoomScalePageLayoutView="55" workbookViewId="0">
      <selection activeCell="I137" sqref="I137:J138"/>
    </sheetView>
  </sheetViews>
  <sheetFormatPr baseColWidth="10" defaultColWidth="10.85546875" defaultRowHeight="15" x14ac:dyDescent="0.3"/>
  <cols>
    <col min="1" max="1" width="16.7109375" style="102" customWidth="1"/>
    <col min="2" max="2" width="6.140625" style="1" customWidth="1"/>
    <col min="3" max="3" width="30.140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5" width="5.7109375" style="1" customWidth="1"/>
    <col min="26" max="26" width="4.28515625" style="1" customWidth="1"/>
    <col min="27" max="27" width="8" style="37" customWidth="1"/>
    <col min="28" max="29" width="5.7109375" style="1" customWidth="1"/>
    <col min="30" max="30" width="6.85546875" style="37" customWidth="1"/>
    <col min="31" max="31" width="5.7109375" style="1" customWidth="1"/>
    <col min="32" max="32" width="11.42578125" style="1" customWidth="1"/>
    <col min="33" max="33" width="4.85546875" style="1" customWidth="1"/>
    <col min="34" max="35" width="11.42578125" style="1" customWidth="1"/>
    <col min="36" max="16384" width="10.85546875" style="1"/>
  </cols>
  <sheetData>
    <row r="2" spans="1:31" x14ac:dyDescent="0.3">
      <c r="P2" s="247"/>
      <c r="Q2" s="247"/>
      <c r="R2" s="247"/>
      <c r="S2" s="247"/>
    </row>
    <row r="3" spans="1:31" x14ac:dyDescent="0.3">
      <c r="P3" s="247"/>
      <c r="Q3" s="247"/>
      <c r="R3" s="247"/>
      <c r="S3" s="247"/>
    </row>
    <row r="4" spans="1:31" x14ac:dyDescent="0.3">
      <c r="P4" s="247"/>
      <c r="Q4" s="247"/>
      <c r="R4" s="247"/>
      <c r="S4" s="247"/>
    </row>
    <row r="8" spans="1:31" ht="15" customHeight="1" x14ac:dyDescent="0.3">
      <c r="A8" s="103" t="s">
        <v>432</v>
      </c>
      <c r="B8" s="4"/>
      <c r="V8" s="87" t="s">
        <v>433</v>
      </c>
      <c r="W8" s="87"/>
      <c r="X8" s="87"/>
      <c r="Y8" s="87"/>
      <c r="Z8" s="87"/>
      <c r="AA8" s="87"/>
    </row>
    <row r="9" spans="1:31" ht="21.75" customHeight="1" x14ac:dyDescent="0.3">
      <c r="A9" s="248" t="s">
        <v>148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9"/>
      <c r="AC9" s="9"/>
      <c r="AD9" s="39"/>
      <c r="AE9" s="9"/>
    </row>
    <row r="10" spans="1:31" ht="21.75" customHeight="1" x14ac:dyDescent="0.3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12"/>
      <c r="AD10" s="113"/>
      <c r="AE10" s="112"/>
    </row>
    <row r="11" spans="1:31" ht="15" customHeight="1" x14ac:dyDescent="0.3">
      <c r="A11" s="255" t="s">
        <v>10</v>
      </c>
      <c r="B11" s="58"/>
      <c r="C11" s="257" t="s">
        <v>0</v>
      </c>
      <c r="D11" s="258"/>
      <c r="E11" s="257">
        <v>1</v>
      </c>
      <c r="F11" s="258"/>
      <c r="G11" s="257">
        <v>2</v>
      </c>
      <c r="H11" s="258"/>
      <c r="I11" s="257">
        <v>3</v>
      </c>
      <c r="J11" s="258"/>
      <c r="K11" s="212">
        <v>4</v>
      </c>
      <c r="L11" s="212"/>
      <c r="M11" s="212">
        <v>5</v>
      </c>
      <c r="N11" s="212"/>
      <c r="O11" s="254">
        <v>5</v>
      </c>
      <c r="P11" s="254"/>
      <c r="Q11" s="33"/>
      <c r="R11" s="254"/>
      <c r="S11" s="20" t="s">
        <v>13</v>
      </c>
      <c r="T11" s="20" t="s">
        <v>14</v>
      </c>
      <c r="U11" s="20" t="s">
        <v>15</v>
      </c>
      <c r="V11" s="20" t="s">
        <v>116</v>
      </c>
      <c r="W11" s="21" t="s">
        <v>107</v>
      </c>
      <c r="X11" s="20" t="s">
        <v>110</v>
      </c>
      <c r="Y11" s="20" t="s">
        <v>111</v>
      </c>
      <c r="Z11" s="20" t="s">
        <v>106</v>
      </c>
      <c r="AA11" s="42" t="s">
        <v>1</v>
      </c>
      <c r="AB11" s="20" t="s">
        <v>17</v>
      </c>
    </row>
    <row r="12" spans="1:31" ht="15" customHeight="1" x14ac:dyDescent="0.3">
      <c r="A12" s="256"/>
      <c r="B12" s="217">
        <v>1</v>
      </c>
      <c r="C12" s="219" t="str">
        <f>SORTEO!F7</f>
        <v xml:space="preserve">IDACO </v>
      </c>
      <c r="D12" s="220"/>
      <c r="E12" s="269"/>
      <c r="F12" s="270"/>
      <c r="G12" s="259"/>
      <c r="H12" s="134"/>
      <c r="I12" s="227"/>
      <c r="J12" s="135"/>
      <c r="K12" s="246">
        <v>0</v>
      </c>
      <c r="L12" s="162">
        <v>2</v>
      </c>
      <c r="M12" s="246">
        <v>3</v>
      </c>
      <c r="N12" s="162">
        <v>2</v>
      </c>
      <c r="O12" s="242"/>
      <c r="P12" s="86"/>
      <c r="Q12" s="86"/>
      <c r="R12" s="254"/>
      <c r="S12" s="236">
        <v>2</v>
      </c>
      <c r="T12" s="229">
        <v>1</v>
      </c>
      <c r="U12" s="229">
        <v>1</v>
      </c>
      <c r="V12" s="229">
        <v>0</v>
      </c>
      <c r="W12" s="236">
        <v>0</v>
      </c>
      <c r="X12" s="235">
        <f>H12+J12+L12+N12</f>
        <v>4</v>
      </c>
      <c r="Y12" s="235">
        <f>H13+J13+L13+N13</f>
        <v>8</v>
      </c>
      <c r="Z12" s="235">
        <f>+X12-Y12</f>
        <v>-4</v>
      </c>
      <c r="AA12" s="231">
        <f>G12+I12+K12+M12</f>
        <v>3</v>
      </c>
      <c r="AB12" s="236"/>
    </row>
    <row r="13" spans="1:31" ht="15" customHeight="1" x14ac:dyDescent="0.3">
      <c r="A13" s="256"/>
      <c r="B13" s="218"/>
      <c r="C13" s="221"/>
      <c r="D13" s="222"/>
      <c r="E13" s="271"/>
      <c r="F13" s="272"/>
      <c r="G13" s="260"/>
      <c r="H13" s="134"/>
      <c r="I13" s="228"/>
      <c r="J13" s="135"/>
      <c r="K13" s="246"/>
      <c r="L13" s="162">
        <v>7</v>
      </c>
      <c r="M13" s="246"/>
      <c r="N13" s="162">
        <v>1</v>
      </c>
      <c r="O13" s="242"/>
      <c r="P13" s="86"/>
      <c r="Q13" s="86"/>
      <c r="R13" s="254"/>
      <c r="S13" s="236"/>
      <c r="T13" s="230"/>
      <c r="U13" s="230"/>
      <c r="V13" s="230"/>
      <c r="W13" s="236"/>
      <c r="X13" s="236"/>
      <c r="Y13" s="236"/>
      <c r="Z13" s="236"/>
      <c r="AA13" s="231"/>
      <c r="AB13" s="236"/>
    </row>
    <row r="14" spans="1:31" ht="15" customHeight="1" x14ac:dyDescent="0.3">
      <c r="A14" s="256"/>
      <c r="B14" s="217">
        <v>2</v>
      </c>
      <c r="C14" s="219" t="str">
        <f>SORTEO!F8</f>
        <v>EPC</v>
      </c>
      <c r="D14" s="220"/>
      <c r="E14" s="240"/>
      <c r="F14" s="135"/>
      <c r="G14" s="275"/>
      <c r="H14" s="276"/>
      <c r="I14" s="225">
        <v>0</v>
      </c>
      <c r="J14" s="162">
        <v>3</v>
      </c>
      <c r="K14" s="253"/>
      <c r="L14" s="135"/>
      <c r="M14" s="246">
        <v>0</v>
      </c>
      <c r="N14" s="162">
        <v>3</v>
      </c>
      <c r="O14" s="242"/>
      <c r="P14" s="86"/>
      <c r="Q14" s="86"/>
      <c r="R14" s="254"/>
      <c r="S14" s="236">
        <v>2</v>
      </c>
      <c r="T14" s="229">
        <v>0</v>
      </c>
      <c r="U14" s="229">
        <v>2</v>
      </c>
      <c r="V14" s="229">
        <v>0</v>
      </c>
      <c r="W14" s="236">
        <v>0</v>
      </c>
      <c r="X14" s="235">
        <f>F14+J14+L14+N14</f>
        <v>6</v>
      </c>
      <c r="Y14" s="235">
        <f>F15+J15+L15+N15</f>
        <v>13</v>
      </c>
      <c r="Z14" s="235">
        <f>+X14-Y14</f>
        <v>-7</v>
      </c>
      <c r="AA14" s="249">
        <f>E14+I14+K14+M14</f>
        <v>0</v>
      </c>
      <c r="AB14" s="236"/>
    </row>
    <row r="15" spans="1:31" ht="15" customHeight="1" x14ac:dyDescent="0.3">
      <c r="A15" s="256"/>
      <c r="B15" s="218"/>
      <c r="C15" s="221"/>
      <c r="D15" s="222"/>
      <c r="E15" s="241"/>
      <c r="F15" s="135"/>
      <c r="G15" s="277"/>
      <c r="H15" s="278"/>
      <c r="I15" s="226"/>
      <c r="J15" s="162">
        <v>9</v>
      </c>
      <c r="K15" s="253"/>
      <c r="L15" s="135"/>
      <c r="M15" s="246"/>
      <c r="N15" s="162">
        <v>4</v>
      </c>
      <c r="O15" s="242"/>
      <c r="P15" s="86"/>
      <c r="Q15" s="86"/>
      <c r="R15" s="254"/>
      <c r="S15" s="236"/>
      <c r="T15" s="230"/>
      <c r="U15" s="230"/>
      <c r="V15" s="230"/>
      <c r="W15" s="236"/>
      <c r="X15" s="236"/>
      <c r="Y15" s="236"/>
      <c r="Z15" s="236"/>
      <c r="AA15" s="250"/>
      <c r="AB15" s="236"/>
    </row>
    <row r="16" spans="1:31" ht="15" customHeight="1" x14ac:dyDescent="0.3">
      <c r="A16" s="256"/>
      <c r="B16" s="217">
        <v>3</v>
      </c>
      <c r="C16" s="219" t="str">
        <f>SORTEO!F9</f>
        <v>DESPACHO</v>
      </c>
      <c r="D16" s="220"/>
      <c r="E16" s="240"/>
      <c r="F16" s="135"/>
      <c r="G16" s="225">
        <v>3</v>
      </c>
      <c r="H16" s="162">
        <v>9</v>
      </c>
      <c r="I16" s="275"/>
      <c r="J16" s="276"/>
      <c r="K16" s="246">
        <v>3</v>
      </c>
      <c r="L16" s="162">
        <v>2</v>
      </c>
      <c r="M16" s="253"/>
      <c r="N16" s="135"/>
      <c r="O16" s="242"/>
      <c r="P16" s="86"/>
      <c r="Q16" s="86"/>
      <c r="R16" s="254"/>
      <c r="S16" s="236">
        <v>2</v>
      </c>
      <c r="T16" s="229">
        <v>2</v>
      </c>
      <c r="U16" s="229">
        <v>0</v>
      </c>
      <c r="V16" s="229">
        <v>0</v>
      </c>
      <c r="W16" s="236">
        <v>0</v>
      </c>
      <c r="X16" s="235">
        <f>F16+H16+L16+N16</f>
        <v>11</v>
      </c>
      <c r="Y16" s="235">
        <f>F17+H17+L17+N17</f>
        <v>4</v>
      </c>
      <c r="Z16" s="236">
        <f>+X16-Y16</f>
        <v>7</v>
      </c>
      <c r="AA16" s="249">
        <f>E16+G16+K16+M16</f>
        <v>6</v>
      </c>
      <c r="AB16" s="236"/>
    </row>
    <row r="17" spans="1:31" ht="15" customHeight="1" x14ac:dyDescent="0.3">
      <c r="A17" s="256"/>
      <c r="B17" s="218"/>
      <c r="C17" s="221"/>
      <c r="D17" s="222"/>
      <c r="E17" s="241"/>
      <c r="F17" s="135"/>
      <c r="G17" s="226"/>
      <c r="H17" s="162">
        <v>3</v>
      </c>
      <c r="I17" s="277"/>
      <c r="J17" s="278"/>
      <c r="K17" s="246"/>
      <c r="L17" s="162">
        <v>1</v>
      </c>
      <c r="M17" s="253"/>
      <c r="N17" s="135"/>
      <c r="O17" s="242"/>
      <c r="P17" s="86"/>
      <c r="Q17" s="86"/>
      <c r="R17" s="254"/>
      <c r="S17" s="236"/>
      <c r="T17" s="230"/>
      <c r="U17" s="230"/>
      <c r="V17" s="230"/>
      <c r="W17" s="236"/>
      <c r="X17" s="236"/>
      <c r="Y17" s="236"/>
      <c r="Z17" s="236"/>
      <c r="AA17" s="250"/>
      <c r="AB17" s="236"/>
    </row>
    <row r="18" spans="1:31" ht="15" customHeight="1" x14ac:dyDescent="0.3">
      <c r="A18" s="256"/>
      <c r="B18" s="217">
        <v>4</v>
      </c>
      <c r="C18" s="219" t="str">
        <f>SORTEO!F10</f>
        <v>INDEPORTES</v>
      </c>
      <c r="D18" s="220"/>
      <c r="E18" s="240"/>
      <c r="F18" s="135"/>
      <c r="G18" s="225">
        <v>3</v>
      </c>
      <c r="H18" s="162">
        <v>7</v>
      </c>
      <c r="I18" s="225">
        <v>0</v>
      </c>
      <c r="J18" s="162">
        <v>1</v>
      </c>
      <c r="K18" s="252"/>
      <c r="L18" s="252"/>
      <c r="M18" s="246">
        <v>3</v>
      </c>
      <c r="N18" s="162">
        <v>3</v>
      </c>
      <c r="O18" s="242"/>
      <c r="P18" s="86"/>
      <c r="Q18" s="86"/>
      <c r="R18" s="254"/>
      <c r="S18" s="236">
        <v>2</v>
      </c>
      <c r="T18" s="229">
        <v>1</v>
      </c>
      <c r="U18" s="229">
        <v>1</v>
      </c>
      <c r="V18" s="229">
        <v>0</v>
      </c>
      <c r="W18" s="236">
        <v>0</v>
      </c>
      <c r="X18" s="235">
        <f>F18+H18+J18+N18</f>
        <v>11</v>
      </c>
      <c r="Y18" s="235">
        <f>F19+H19+J19+N19</f>
        <v>5</v>
      </c>
      <c r="Z18" s="236">
        <f>+X18-Y18</f>
        <v>6</v>
      </c>
      <c r="AA18" s="249">
        <f>E18+G18+I18+M18</f>
        <v>6</v>
      </c>
      <c r="AB18" s="236"/>
    </row>
    <row r="19" spans="1:31" ht="15" customHeight="1" x14ac:dyDescent="0.3">
      <c r="A19" s="256"/>
      <c r="B19" s="218"/>
      <c r="C19" s="221"/>
      <c r="D19" s="222"/>
      <c r="E19" s="241"/>
      <c r="F19" s="135"/>
      <c r="G19" s="226"/>
      <c r="H19" s="162">
        <v>2</v>
      </c>
      <c r="I19" s="226"/>
      <c r="J19" s="162">
        <v>2</v>
      </c>
      <c r="K19" s="252"/>
      <c r="L19" s="252"/>
      <c r="M19" s="246"/>
      <c r="N19" s="162">
        <v>1</v>
      </c>
      <c r="O19" s="242"/>
      <c r="P19" s="86"/>
      <c r="Q19" s="86"/>
      <c r="R19" s="254"/>
      <c r="S19" s="236"/>
      <c r="T19" s="230"/>
      <c r="U19" s="230"/>
      <c r="V19" s="230"/>
      <c r="W19" s="236"/>
      <c r="X19" s="236"/>
      <c r="Y19" s="236"/>
      <c r="Z19" s="236"/>
      <c r="AA19" s="250"/>
      <c r="AB19" s="236"/>
    </row>
    <row r="20" spans="1:31" ht="15" customHeight="1" x14ac:dyDescent="0.3">
      <c r="A20" s="256"/>
      <c r="B20" s="217">
        <v>5</v>
      </c>
      <c r="C20" s="219" t="str">
        <f>SORTEO!F11</f>
        <v>COMPETITIVIDAD</v>
      </c>
      <c r="D20" s="220"/>
      <c r="E20" s="223">
        <v>0</v>
      </c>
      <c r="F20" s="162">
        <v>1</v>
      </c>
      <c r="G20" s="225">
        <v>3</v>
      </c>
      <c r="H20" s="162">
        <v>4</v>
      </c>
      <c r="I20" s="227"/>
      <c r="J20" s="135"/>
      <c r="K20" s="246">
        <v>0</v>
      </c>
      <c r="L20" s="162">
        <v>1</v>
      </c>
      <c r="M20" s="252"/>
      <c r="N20" s="252"/>
      <c r="O20" s="242"/>
      <c r="P20" s="86"/>
      <c r="Q20" s="86"/>
      <c r="R20" s="254"/>
      <c r="S20" s="236">
        <v>2</v>
      </c>
      <c r="T20" s="229">
        <v>1</v>
      </c>
      <c r="U20" s="229">
        <v>1</v>
      </c>
      <c r="V20" s="229">
        <v>0</v>
      </c>
      <c r="W20" s="236">
        <v>0</v>
      </c>
      <c r="X20" s="235">
        <f>F20+H20+J20+L20</f>
        <v>6</v>
      </c>
      <c r="Y20" s="235">
        <f>F21+H21+J21+L21</f>
        <v>8</v>
      </c>
      <c r="Z20" s="236">
        <f>+X20-Y20</f>
        <v>-2</v>
      </c>
      <c r="AA20" s="249">
        <f>E20+G20+I20+K20</f>
        <v>3</v>
      </c>
      <c r="AB20" s="236"/>
    </row>
    <row r="21" spans="1:31" ht="15" customHeight="1" x14ac:dyDescent="0.3">
      <c r="A21" s="256"/>
      <c r="B21" s="218"/>
      <c r="C21" s="221"/>
      <c r="D21" s="222"/>
      <c r="E21" s="224"/>
      <c r="F21" s="162">
        <v>2</v>
      </c>
      <c r="G21" s="226"/>
      <c r="H21" s="162">
        <v>3</v>
      </c>
      <c r="I21" s="228"/>
      <c r="J21" s="135"/>
      <c r="K21" s="246"/>
      <c r="L21" s="162">
        <v>3</v>
      </c>
      <c r="M21" s="252"/>
      <c r="N21" s="252"/>
      <c r="O21" s="242"/>
      <c r="P21" s="86"/>
      <c r="Q21" s="86"/>
      <c r="R21" s="254"/>
      <c r="S21" s="236"/>
      <c r="T21" s="230"/>
      <c r="U21" s="230"/>
      <c r="V21" s="230"/>
      <c r="W21" s="236"/>
      <c r="X21" s="236"/>
      <c r="Y21" s="236"/>
      <c r="Z21" s="236"/>
      <c r="AA21" s="250"/>
      <c r="AB21" s="236"/>
    </row>
    <row r="22" spans="1:31" ht="16.5" customHeight="1" x14ac:dyDescent="0.3"/>
    <row r="23" spans="1:31" ht="15" customHeight="1" x14ac:dyDescent="0.3">
      <c r="A23" s="261" t="s">
        <v>99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10"/>
      <c r="AC23" s="10"/>
      <c r="AD23" s="39"/>
      <c r="AE23" s="10"/>
    </row>
    <row r="24" spans="1:31" ht="16.5" customHeight="1" x14ac:dyDescent="0.3">
      <c r="A24" s="105"/>
      <c r="B24" s="5"/>
      <c r="AB24" s="262" t="s">
        <v>2</v>
      </c>
      <c r="AC24" s="262"/>
      <c r="AD24" s="262"/>
      <c r="AE24" s="262"/>
    </row>
    <row r="25" spans="1:31" ht="15" customHeight="1" x14ac:dyDescent="0.3">
      <c r="A25" s="106" t="s">
        <v>3</v>
      </c>
      <c r="B25" s="19"/>
      <c r="C25" s="19" t="s">
        <v>4</v>
      </c>
      <c r="D25" s="32"/>
      <c r="E25" s="32"/>
      <c r="F25" s="243" t="s">
        <v>5</v>
      </c>
      <c r="G25" s="244"/>
      <c r="H25" s="244"/>
      <c r="I25" s="244"/>
      <c r="J25" s="244"/>
      <c r="K25" s="244"/>
      <c r="L25" s="244"/>
      <c r="M25" s="244"/>
      <c r="N25" s="244"/>
      <c r="O25" s="244"/>
      <c r="P25" s="245"/>
      <c r="Q25" s="84"/>
      <c r="R25" s="204" t="s">
        <v>35</v>
      </c>
      <c r="S25" s="204"/>
      <c r="T25" s="204"/>
      <c r="U25" s="204"/>
      <c r="V25" s="19"/>
      <c r="W25" s="204" t="s">
        <v>6</v>
      </c>
      <c r="X25" s="204"/>
      <c r="Y25" s="204"/>
      <c r="Z25" s="204"/>
      <c r="AA25" s="40" t="s">
        <v>0</v>
      </c>
      <c r="AB25" s="36" t="s">
        <v>7</v>
      </c>
      <c r="AC25" s="36"/>
      <c r="AD25" s="40" t="s">
        <v>0</v>
      </c>
      <c r="AE25" s="36" t="s">
        <v>8</v>
      </c>
    </row>
    <row r="26" spans="1:31" ht="18" customHeight="1" x14ac:dyDescent="0.3">
      <c r="A26" s="88" t="s">
        <v>179</v>
      </c>
      <c r="B26" s="6"/>
      <c r="C26" s="75" t="str">
        <f>C12</f>
        <v xml:space="preserve">IDACO </v>
      </c>
      <c r="D26" s="90"/>
      <c r="E26" s="90"/>
      <c r="F26" s="201" t="str">
        <f>C20</f>
        <v>COMPETITIVIDAD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3"/>
      <c r="Q26" s="91"/>
      <c r="R26" s="232" t="s">
        <v>181</v>
      </c>
      <c r="S26" s="233"/>
      <c r="T26" s="233"/>
      <c r="U26" s="234"/>
      <c r="V26" s="48"/>
      <c r="W26" s="205">
        <v>45152</v>
      </c>
      <c r="X26" s="206"/>
      <c r="Y26" s="206"/>
      <c r="Z26" s="207"/>
      <c r="AA26" s="213">
        <v>2</v>
      </c>
      <c r="AB26" s="215"/>
      <c r="AC26" s="204" t="s">
        <v>9</v>
      </c>
      <c r="AD26" s="213">
        <v>1</v>
      </c>
      <c r="AE26" s="215"/>
    </row>
    <row r="27" spans="1:31" ht="17.25" customHeight="1" x14ac:dyDescent="0.3">
      <c r="A27" s="88" t="s">
        <v>176</v>
      </c>
      <c r="B27" s="88"/>
      <c r="C27" s="75" t="str">
        <f>C16</f>
        <v>DESPACHO</v>
      </c>
      <c r="D27" s="90"/>
      <c r="E27" s="90"/>
      <c r="F27" s="201" t="str">
        <f>C18</f>
        <v>INDEPORTES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3"/>
      <c r="Q27" s="91"/>
      <c r="R27" s="232" t="s">
        <v>181</v>
      </c>
      <c r="S27" s="233"/>
      <c r="T27" s="233"/>
      <c r="U27" s="234"/>
      <c r="V27" s="89"/>
      <c r="W27" s="205">
        <v>45152</v>
      </c>
      <c r="X27" s="206"/>
      <c r="Y27" s="206"/>
      <c r="Z27" s="207"/>
      <c r="AA27" s="213">
        <v>2</v>
      </c>
      <c r="AB27" s="215"/>
      <c r="AC27" s="204"/>
      <c r="AD27" s="213">
        <v>1</v>
      </c>
      <c r="AE27" s="215"/>
    </row>
    <row r="28" spans="1:31" ht="15" customHeight="1" x14ac:dyDescent="0.3">
      <c r="A28" s="106" t="s">
        <v>3</v>
      </c>
      <c r="B28" s="19"/>
      <c r="C28" s="56" t="s">
        <v>4</v>
      </c>
      <c r="D28" s="57"/>
      <c r="E28" s="57"/>
      <c r="F28" s="237" t="s">
        <v>5</v>
      </c>
      <c r="G28" s="238"/>
      <c r="H28" s="238"/>
      <c r="I28" s="238"/>
      <c r="J28" s="238"/>
      <c r="K28" s="238"/>
      <c r="L28" s="238"/>
      <c r="M28" s="238"/>
      <c r="N28" s="238"/>
      <c r="O28" s="238"/>
      <c r="P28" s="239"/>
      <c r="Q28" s="85"/>
      <c r="R28" s="204" t="s">
        <v>35</v>
      </c>
      <c r="S28" s="204"/>
      <c r="T28" s="204"/>
      <c r="U28" s="204"/>
      <c r="V28" s="19"/>
      <c r="W28" s="208" t="s">
        <v>6</v>
      </c>
      <c r="X28" s="208"/>
      <c r="Y28" s="208"/>
      <c r="Z28" s="208"/>
      <c r="AA28" s="40" t="s">
        <v>0</v>
      </c>
      <c r="AB28" s="36" t="s">
        <v>7</v>
      </c>
      <c r="AC28" s="36"/>
      <c r="AD28" s="40" t="s">
        <v>0</v>
      </c>
      <c r="AE28" s="36" t="s">
        <v>8</v>
      </c>
    </row>
    <row r="29" spans="1:31" ht="15" customHeight="1" x14ac:dyDescent="0.3">
      <c r="A29" s="88" t="s">
        <v>179</v>
      </c>
      <c r="B29" s="6"/>
      <c r="C29" s="75" t="str">
        <f>C14</f>
        <v>EPC</v>
      </c>
      <c r="D29" s="90"/>
      <c r="E29" s="90"/>
      <c r="F29" s="201" t="str">
        <f>C20</f>
        <v>COMPETITIVIDAD</v>
      </c>
      <c r="G29" s="202"/>
      <c r="H29" s="202"/>
      <c r="I29" s="202"/>
      <c r="J29" s="202"/>
      <c r="K29" s="202"/>
      <c r="L29" s="202"/>
      <c r="M29" s="202"/>
      <c r="N29" s="202"/>
      <c r="O29" s="202"/>
      <c r="P29" s="203"/>
      <c r="Q29" s="91"/>
      <c r="R29" s="232" t="s">
        <v>177</v>
      </c>
      <c r="S29" s="233"/>
      <c r="T29" s="233"/>
      <c r="U29" s="234"/>
      <c r="V29" s="48"/>
      <c r="W29" s="209">
        <v>45160</v>
      </c>
      <c r="X29" s="210"/>
      <c r="Y29" s="210"/>
      <c r="Z29" s="211"/>
      <c r="AA29" s="213">
        <v>3</v>
      </c>
      <c r="AB29" s="215"/>
      <c r="AC29" s="279" t="s">
        <v>9</v>
      </c>
      <c r="AD29" s="213">
        <v>4</v>
      </c>
      <c r="AE29" s="215"/>
    </row>
    <row r="30" spans="1:31" ht="15" customHeight="1" x14ac:dyDescent="0.3">
      <c r="A30" s="88" t="s">
        <v>176</v>
      </c>
      <c r="B30" s="6"/>
      <c r="C30" s="75" t="str">
        <f>C12</f>
        <v xml:space="preserve">IDACO </v>
      </c>
      <c r="D30" s="90"/>
      <c r="E30" s="90"/>
      <c r="F30" s="201" t="str">
        <f>C18</f>
        <v>INDEPORTES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3"/>
      <c r="Q30" s="91"/>
      <c r="R30" s="232" t="s">
        <v>177</v>
      </c>
      <c r="S30" s="233"/>
      <c r="T30" s="233"/>
      <c r="U30" s="234"/>
      <c r="V30" s="48"/>
      <c r="W30" s="209">
        <v>45160</v>
      </c>
      <c r="X30" s="210"/>
      <c r="Y30" s="210"/>
      <c r="Z30" s="211"/>
      <c r="AA30" s="213">
        <v>2</v>
      </c>
      <c r="AB30" s="215"/>
      <c r="AC30" s="280"/>
      <c r="AD30" s="213">
        <v>7</v>
      </c>
      <c r="AE30" s="215"/>
    </row>
    <row r="31" spans="1:31" ht="15" customHeight="1" x14ac:dyDescent="0.3">
      <c r="A31" s="106" t="s">
        <v>3</v>
      </c>
      <c r="B31" s="19"/>
      <c r="C31" s="56" t="s">
        <v>4</v>
      </c>
      <c r="D31" s="57"/>
      <c r="E31" s="57"/>
      <c r="F31" s="263" t="s">
        <v>5</v>
      </c>
      <c r="G31" s="264"/>
      <c r="H31" s="264"/>
      <c r="I31" s="264"/>
      <c r="J31" s="264"/>
      <c r="K31" s="264"/>
      <c r="L31" s="264"/>
      <c r="M31" s="264"/>
      <c r="N31" s="264"/>
      <c r="O31" s="264"/>
      <c r="P31" s="265"/>
      <c r="Q31" s="85"/>
      <c r="R31" s="204" t="s">
        <v>35</v>
      </c>
      <c r="S31" s="204"/>
      <c r="T31" s="204"/>
      <c r="U31" s="204"/>
      <c r="V31" s="19"/>
      <c r="W31" s="208" t="s">
        <v>6</v>
      </c>
      <c r="X31" s="208"/>
      <c r="Y31" s="208"/>
      <c r="Z31" s="208"/>
      <c r="AA31" s="40" t="s">
        <v>0</v>
      </c>
      <c r="AB31" s="36" t="s">
        <v>7</v>
      </c>
      <c r="AC31" s="36"/>
      <c r="AD31" s="40" t="s">
        <v>0</v>
      </c>
      <c r="AE31" s="36" t="s">
        <v>8</v>
      </c>
    </row>
    <row r="32" spans="1:31" ht="15" customHeight="1" x14ac:dyDescent="0.3">
      <c r="A32" s="88" t="s">
        <v>179</v>
      </c>
      <c r="B32" s="6"/>
      <c r="C32" s="75" t="str">
        <f>C14</f>
        <v>EPC</v>
      </c>
      <c r="D32" s="90"/>
      <c r="E32" s="90"/>
      <c r="F32" s="201" t="str">
        <f>C16</f>
        <v>DESPACHO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Q32" s="91"/>
      <c r="R32" s="232" t="s">
        <v>178</v>
      </c>
      <c r="S32" s="233"/>
      <c r="T32" s="233"/>
      <c r="U32" s="234"/>
      <c r="V32" s="48"/>
      <c r="W32" s="209">
        <v>45166</v>
      </c>
      <c r="X32" s="210"/>
      <c r="Y32" s="210"/>
      <c r="Z32" s="211"/>
      <c r="AA32" s="213">
        <v>3</v>
      </c>
      <c r="AB32" s="215"/>
      <c r="AC32" s="204" t="s">
        <v>9</v>
      </c>
      <c r="AD32" s="213">
        <v>9</v>
      </c>
      <c r="AE32" s="215"/>
    </row>
    <row r="33" spans="1:31" ht="15" customHeight="1" x14ac:dyDescent="0.3">
      <c r="A33" s="88" t="s">
        <v>176</v>
      </c>
      <c r="B33" s="6"/>
      <c r="C33" s="75" t="str">
        <f>C18</f>
        <v>INDEPORTES</v>
      </c>
      <c r="D33" s="90"/>
      <c r="E33" s="90"/>
      <c r="F33" s="201" t="str">
        <f>C20</f>
        <v>COMPETITIVIDAD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3"/>
      <c r="Q33" s="92"/>
      <c r="R33" s="232" t="s">
        <v>178</v>
      </c>
      <c r="S33" s="233"/>
      <c r="T33" s="233"/>
      <c r="U33" s="234"/>
      <c r="V33" s="50"/>
      <c r="W33" s="209">
        <v>45166</v>
      </c>
      <c r="X33" s="210"/>
      <c r="Y33" s="210"/>
      <c r="Z33" s="211"/>
      <c r="AA33" s="213">
        <v>3</v>
      </c>
      <c r="AB33" s="215"/>
      <c r="AC33" s="204"/>
      <c r="AD33" s="213">
        <v>1</v>
      </c>
      <c r="AE33" s="215"/>
    </row>
    <row r="34" spans="1:31" ht="15" customHeight="1" x14ac:dyDescent="0.3">
      <c r="A34" s="106" t="s">
        <v>3</v>
      </c>
      <c r="B34" s="19"/>
      <c r="C34" s="56" t="s">
        <v>4</v>
      </c>
      <c r="D34" s="57"/>
      <c r="E34" s="57"/>
      <c r="F34" s="237" t="s">
        <v>5</v>
      </c>
      <c r="G34" s="238"/>
      <c r="H34" s="238"/>
      <c r="I34" s="238"/>
      <c r="J34" s="238"/>
      <c r="K34" s="238"/>
      <c r="L34" s="238"/>
      <c r="M34" s="238"/>
      <c r="N34" s="238"/>
      <c r="O34" s="238"/>
      <c r="P34" s="239"/>
      <c r="Q34" s="85"/>
      <c r="R34" s="204" t="s">
        <v>35</v>
      </c>
      <c r="S34" s="204"/>
      <c r="T34" s="204"/>
      <c r="U34" s="204"/>
      <c r="V34" s="19"/>
      <c r="W34" s="208" t="s">
        <v>6</v>
      </c>
      <c r="X34" s="208"/>
      <c r="Y34" s="208"/>
      <c r="Z34" s="208"/>
      <c r="AA34" s="40" t="s">
        <v>0</v>
      </c>
      <c r="AB34" s="36" t="s">
        <v>7</v>
      </c>
      <c r="AC34" s="36"/>
      <c r="AD34" s="40" t="s">
        <v>0</v>
      </c>
      <c r="AE34" s="36" t="s">
        <v>8</v>
      </c>
    </row>
    <row r="35" spans="1:31" ht="15" customHeight="1" x14ac:dyDescent="0.3">
      <c r="A35" s="88" t="s">
        <v>179</v>
      </c>
      <c r="B35" s="6"/>
      <c r="C35" s="75" t="str">
        <f>C16</f>
        <v>DESPACHO</v>
      </c>
      <c r="D35" s="90"/>
      <c r="E35" s="90"/>
      <c r="F35" s="201" t="str">
        <f>C20</f>
        <v>COMPETITIVIDAD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3"/>
      <c r="Q35" s="91"/>
      <c r="R35" s="232" t="s">
        <v>181</v>
      </c>
      <c r="S35" s="233"/>
      <c r="T35" s="233"/>
      <c r="U35" s="234"/>
      <c r="V35" s="48"/>
      <c r="W35" s="209">
        <v>45170</v>
      </c>
      <c r="X35" s="210"/>
      <c r="Y35" s="210"/>
      <c r="Z35" s="211"/>
      <c r="AA35" s="213"/>
      <c r="AB35" s="215"/>
      <c r="AC35" s="204" t="s">
        <v>9</v>
      </c>
      <c r="AD35" s="213"/>
      <c r="AE35" s="215"/>
    </row>
    <row r="36" spans="1:31" ht="15" customHeight="1" x14ac:dyDescent="0.3">
      <c r="A36" s="88" t="s">
        <v>176</v>
      </c>
      <c r="B36" s="6"/>
      <c r="C36" s="75" t="str">
        <f>C12</f>
        <v xml:space="preserve">IDACO </v>
      </c>
      <c r="D36" s="90"/>
      <c r="E36" s="90"/>
      <c r="F36" s="201" t="str">
        <f>C14</f>
        <v>EPC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3"/>
      <c r="Q36" s="92"/>
      <c r="R36" s="232" t="s">
        <v>181</v>
      </c>
      <c r="S36" s="233"/>
      <c r="T36" s="233"/>
      <c r="U36" s="234"/>
      <c r="V36" s="50"/>
      <c r="W36" s="209">
        <v>45170</v>
      </c>
      <c r="X36" s="210"/>
      <c r="Y36" s="210"/>
      <c r="Z36" s="211"/>
      <c r="AA36" s="213"/>
      <c r="AB36" s="215"/>
      <c r="AC36" s="204"/>
      <c r="AD36" s="213"/>
      <c r="AE36" s="215"/>
    </row>
    <row r="37" spans="1:31" ht="15" customHeight="1" x14ac:dyDescent="0.3">
      <c r="A37" s="106" t="s">
        <v>3</v>
      </c>
      <c r="B37" s="19"/>
      <c r="C37" s="56" t="s">
        <v>4</v>
      </c>
      <c r="D37" s="57"/>
      <c r="E37" s="57"/>
      <c r="F37" s="237" t="s">
        <v>5</v>
      </c>
      <c r="G37" s="238"/>
      <c r="H37" s="238"/>
      <c r="I37" s="238"/>
      <c r="J37" s="238"/>
      <c r="K37" s="238"/>
      <c r="L37" s="238"/>
      <c r="M37" s="238"/>
      <c r="N37" s="238"/>
      <c r="O37" s="238"/>
      <c r="P37" s="239"/>
      <c r="Q37" s="85"/>
      <c r="R37" s="204" t="s">
        <v>35</v>
      </c>
      <c r="S37" s="204"/>
      <c r="T37" s="204"/>
      <c r="U37" s="204"/>
      <c r="V37" s="19"/>
      <c r="W37" s="208" t="s">
        <v>6</v>
      </c>
      <c r="X37" s="208"/>
      <c r="Y37" s="208"/>
      <c r="Z37" s="208"/>
      <c r="AA37" s="40" t="s">
        <v>0</v>
      </c>
      <c r="AB37" s="36" t="s">
        <v>7</v>
      </c>
      <c r="AC37" s="36"/>
      <c r="AD37" s="40" t="s">
        <v>0</v>
      </c>
      <c r="AE37" s="36" t="s">
        <v>8</v>
      </c>
    </row>
    <row r="38" spans="1:31" ht="15" customHeight="1" x14ac:dyDescent="0.3">
      <c r="A38" s="88" t="s">
        <v>179</v>
      </c>
      <c r="B38" s="6"/>
      <c r="C38" s="75" t="str">
        <f>C14</f>
        <v>EPC</v>
      </c>
      <c r="D38" s="90"/>
      <c r="E38" s="90"/>
      <c r="F38" s="201" t="str">
        <f>C18</f>
        <v>INDEPORTES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3"/>
      <c r="Q38" s="91"/>
      <c r="R38" s="232" t="s">
        <v>177</v>
      </c>
      <c r="S38" s="233"/>
      <c r="T38" s="233"/>
      <c r="U38" s="234"/>
      <c r="V38" s="48"/>
      <c r="W38" s="209">
        <v>45175</v>
      </c>
      <c r="X38" s="210"/>
      <c r="Y38" s="210"/>
      <c r="Z38" s="211"/>
      <c r="AA38" s="213"/>
      <c r="AB38" s="215"/>
      <c r="AC38" s="204" t="s">
        <v>9</v>
      </c>
      <c r="AD38" s="213"/>
      <c r="AE38" s="215"/>
    </row>
    <row r="39" spans="1:31" ht="15" customHeight="1" x14ac:dyDescent="0.3">
      <c r="A39" s="88" t="s">
        <v>176</v>
      </c>
      <c r="B39" s="6"/>
      <c r="C39" s="75" t="str">
        <f>C16</f>
        <v>DESPACHO</v>
      </c>
      <c r="D39" s="90"/>
      <c r="E39" s="90"/>
      <c r="F39" s="201" t="str">
        <f>C12</f>
        <v xml:space="preserve">IDACO 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3"/>
      <c r="Q39" s="92"/>
      <c r="R39" s="266" t="s">
        <v>177</v>
      </c>
      <c r="S39" s="267"/>
      <c r="T39" s="267"/>
      <c r="U39" s="268"/>
      <c r="V39" s="50"/>
      <c r="W39" s="209">
        <v>45175</v>
      </c>
      <c r="X39" s="210"/>
      <c r="Y39" s="210"/>
      <c r="Z39" s="211"/>
      <c r="AA39" s="213"/>
      <c r="AB39" s="215"/>
      <c r="AC39" s="204"/>
      <c r="AD39" s="213"/>
      <c r="AE39" s="215"/>
    </row>
    <row r="40" spans="1:31" ht="15" customHeight="1" x14ac:dyDescent="0.3">
      <c r="A40" s="10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8"/>
      <c r="Y40" s="3"/>
      <c r="Z40" s="3"/>
      <c r="AA40" s="38"/>
      <c r="AB40" s="2"/>
      <c r="AC40" s="2"/>
      <c r="AD40" s="38"/>
      <c r="AE40" s="2"/>
    </row>
    <row r="41" spans="1:31" ht="15" customHeight="1" x14ac:dyDescent="0.3">
      <c r="A41" s="255" t="s">
        <v>11</v>
      </c>
      <c r="B41" s="58"/>
      <c r="C41" s="257" t="s">
        <v>0</v>
      </c>
      <c r="D41" s="258"/>
      <c r="E41" s="257">
        <v>1</v>
      </c>
      <c r="F41" s="258"/>
      <c r="G41" s="257">
        <v>2</v>
      </c>
      <c r="H41" s="258"/>
      <c r="I41" s="257">
        <v>3</v>
      </c>
      <c r="J41" s="258"/>
      <c r="K41" s="212">
        <v>4</v>
      </c>
      <c r="L41" s="212"/>
      <c r="M41" s="212">
        <v>5</v>
      </c>
      <c r="N41" s="212"/>
      <c r="O41" s="254">
        <v>5</v>
      </c>
      <c r="P41" s="254"/>
      <c r="Q41" s="33"/>
      <c r="R41" s="254"/>
      <c r="S41" s="20" t="s">
        <v>13</v>
      </c>
      <c r="T41" s="20" t="s">
        <v>14</v>
      </c>
      <c r="U41" s="20" t="s">
        <v>15</v>
      </c>
      <c r="V41" s="20" t="s">
        <v>116</v>
      </c>
      <c r="W41" s="21" t="s">
        <v>107</v>
      </c>
      <c r="X41" s="20" t="s">
        <v>110</v>
      </c>
      <c r="Y41" s="20" t="s">
        <v>111</v>
      </c>
      <c r="Z41" s="20" t="s">
        <v>106</v>
      </c>
      <c r="AA41" s="42" t="s">
        <v>1</v>
      </c>
      <c r="AB41" s="20" t="s">
        <v>17</v>
      </c>
    </row>
    <row r="42" spans="1:31" ht="15" customHeight="1" x14ac:dyDescent="0.3">
      <c r="A42" s="256"/>
      <c r="B42" s="217">
        <v>1</v>
      </c>
      <c r="C42" s="219" t="str">
        <f>SORTEO!I7</f>
        <v>PRENSA</v>
      </c>
      <c r="D42" s="220"/>
      <c r="E42" s="269"/>
      <c r="F42" s="270"/>
      <c r="G42" s="259"/>
      <c r="H42" s="134"/>
      <c r="I42" s="227"/>
      <c r="J42" s="135"/>
      <c r="K42" s="246">
        <v>3</v>
      </c>
      <c r="L42" s="162">
        <v>4</v>
      </c>
      <c r="M42" s="246">
        <v>3</v>
      </c>
      <c r="N42" s="162">
        <v>8</v>
      </c>
      <c r="O42" s="242"/>
      <c r="P42" s="86"/>
      <c r="Q42" s="86"/>
      <c r="R42" s="254"/>
      <c r="S42" s="236">
        <v>2</v>
      </c>
      <c r="T42" s="229">
        <v>2</v>
      </c>
      <c r="U42" s="229">
        <v>0</v>
      </c>
      <c r="V42" s="229">
        <v>0</v>
      </c>
      <c r="W42" s="236">
        <v>0</v>
      </c>
      <c r="X42" s="235">
        <f>H42+J42+L42+N42</f>
        <v>12</v>
      </c>
      <c r="Y42" s="235">
        <f>H43+J43+L43+N43</f>
        <v>3</v>
      </c>
      <c r="Z42" s="235">
        <f>+X42-Y42</f>
        <v>9</v>
      </c>
      <c r="AA42" s="231">
        <f>G42+I42+K42+M42</f>
        <v>6</v>
      </c>
      <c r="AB42" s="236"/>
    </row>
    <row r="43" spans="1:31" ht="15" customHeight="1" x14ac:dyDescent="0.3">
      <c r="A43" s="256"/>
      <c r="B43" s="218"/>
      <c r="C43" s="221"/>
      <c r="D43" s="222"/>
      <c r="E43" s="271"/>
      <c r="F43" s="272"/>
      <c r="G43" s="260"/>
      <c r="H43" s="134"/>
      <c r="I43" s="228"/>
      <c r="J43" s="135"/>
      <c r="K43" s="246"/>
      <c r="L43" s="162">
        <v>1</v>
      </c>
      <c r="M43" s="246"/>
      <c r="N43" s="162">
        <v>2</v>
      </c>
      <c r="O43" s="242"/>
      <c r="P43" s="86"/>
      <c r="Q43" s="86"/>
      <c r="R43" s="254"/>
      <c r="S43" s="236"/>
      <c r="T43" s="230"/>
      <c r="U43" s="230"/>
      <c r="V43" s="230"/>
      <c r="W43" s="236"/>
      <c r="X43" s="236"/>
      <c r="Y43" s="236"/>
      <c r="Z43" s="236"/>
      <c r="AA43" s="231"/>
      <c r="AB43" s="236"/>
    </row>
    <row r="44" spans="1:31" ht="15" customHeight="1" x14ac:dyDescent="0.3">
      <c r="A44" s="256"/>
      <c r="B44" s="217">
        <v>2</v>
      </c>
      <c r="C44" s="219" t="str">
        <f>SORTEO!I8</f>
        <v>MESA DE AYUDA</v>
      </c>
      <c r="D44" s="220"/>
      <c r="E44" s="240"/>
      <c r="F44" s="135"/>
      <c r="G44" s="275"/>
      <c r="H44" s="276"/>
      <c r="I44" s="225">
        <v>0</v>
      </c>
      <c r="J44" s="162">
        <v>0</v>
      </c>
      <c r="K44" s="253"/>
      <c r="L44" s="135"/>
      <c r="M44" s="246">
        <v>3</v>
      </c>
      <c r="N44" s="162">
        <v>8</v>
      </c>
      <c r="O44" s="242"/>
      <c r="P44" s="86"/>
      <c r="Q44" s="86"/>
      <c r="R44" s="254"/>
      <c r="S44" s="236">
        <v>2</v>
      </c>
      <c r="T44" s="229">
        <v>1</v>
      </c>
      <c r="U44" s="229">
        <v>1</v>
      </c>
      <c r="V44" s="229">
        <v>0</v>
      </c>
      <c r="W44" s="236">
        <v>0</v>
      </c>
      <c r="X44" s="235">
        <f>F44+J44+L44+N44</f>
        <v>8</v>
      </c>
      <c r="Y44" s="235">
        <f>F45+J45+L45+N45</f>
        <v>12</v>
      </c>
      <c r="Z44" s="235">
        <f>+X44-Y44</f>
        <v>-4</v>
      </c>
      <c r="AA44" s="249">
        <f>E44+I44+K44+M44</f>
        <v>3</v>
      </c>
      <c r="AB44" s="236"/>
    </row>
    <row r="45" spans="1:31" ht="15" customHeight="1" x14ac:dyDescent="0.3">
      <c r="A45" s="256"/>
      <c r="B45" s="218"/>
      <c r="C45" s="221"/>
      <c r="D45" s="222"/>
      <c r="E45" s="241"/>
      <c r="F45" s="135"/>
      <c r="G45" s="277"/>
      <c r="H45" s="278"/>
      <c r="I45" s="226"/>
      <c r="J45" s="162">
        <v>6</v>
      </c>
      <c r="K45" s="253"/>
      <c r="L45" s="135"/>
      <c r="M45" s="246"/>
      <c r="N45" s="162">
        <v>6</v>
      </c>
      <c r="O45" s="242"/>
      <c r="P45" s="86"/>
      <c r="Q45" s="86"/>
      <c r="R45" s="254"/>
      <c r="S45" s="236"/>
      <c r="T45" s="230"/>
      <c r="U45" s="230"/>
      <c r="V45" s="230"/>
      <c r="W45" s="236"/>
      <c r="X45" s="236"/>
      <c r="Y45" s="236"/>
      <c r="Z45" s="236"/>
      <c r="AA45" s="250"/>
      <c r="AB45" s="236"/>
    </row>
    <row r="46" spans="1:31" ht="15" customHeight="1" x14ac:dyDescent="0.3">
      <c r="A46" s="256"/>
      <c r="B46" s="217">
        <v>3</v>
      </c>
      <c r="C46" s="219" t="str">
        <f>SORTEO!I9</f>
        <v xml:space="preserve">Agencia Catastral </v>
      </c>
      <c r="D46" s="220"/>
      <c r="E46" s="240"/>
      <c r="F46" s="135"/>
      <c r="G46" s="225">
        <v>3</v>
      </c>
      <c r="H46" s="162">
        <v>6</v>
      </c>
      <c r="I46" s="275"/>
      <c r="J46" s="276"/>
      <c r="K46" s="246">
        <v>3</v>
      </c>
      <c r="L46" s="162">
        <v>7</v>
      </c>
      <c r="M46" s="253"/>
      <c r="N46" s="135"/>
      <c r="O46" s="242"/>
      <c r="P46" s="86"/>
      <c r="Q46" s="86"/>
      <c r="R46" s="254"/>
      <c r="S46" s="236">
        <v>2</v>
      </c>
      <c r="T46" s="229">
        <v>2</v>
      </c>
      <c r="U46" s="229">
        <v>0</v>
      </c>
      <c r="V46" s="229">
        <v>0</v>
      </c>
      <c r="W46" s="236">
        <v>0</v>
      </c>
      <c r="X46" s="235">
        <f>F46+H46+L46+N46</f>
        <v>13</v>
      </c>
      <c r="Y46" s="235">
        <f>F47+H47+L47+N47</f>
        <v>1</v>
      </c>
      <c r="Z46" s="236">
        <f>+X46-Y46</f>
        <v>12</v>
      </c>
      <c r="AA46" s="249">
        <f>E46+G46+K46+M46</f>
        <v>6</v>
      </c>
      <c r="AB46" s="236"/>
    </row>
    <row r="47" spans="1:31" ht="15" customHeight="1" x14ac:dyDescent="0.3">
      <c r="A47" s="256"/>
      <c r="B47" s="218"/>
      <c r="C47" s="221"/>
      <c r="D47" s="222"/>
      <c r="E47" s="241"/>
      <c r="F47" s="135"/>
      <c r="G47" s="226"/>
      <c r="H47" s="162">
        <v>0</v>
      </c>
      <c r="I47" s="277"/>
      <c r="J47" s="278"/>
      <c r="K47" s="246"/>
      <c r="L47" s="162">
        <v>1</v>
      </c>
      <c r="M47" s="253"/>
      <c r="N47" s="135"/>
      <c r="O47" s="242"/>
      <c r="P47" s="86"/>
      <c r="Q47" s="86"/>
      <c r="R47" s="254"/>
      <c r="S47" s="236"/>
      <c r="T47" s="230"/>
      <c r="U47" s="230"/>
      <c r="V47" s="230"/>
      <c r="W47" s="236"/>
      <c r="X47" s="236"/>
      <c r="Y47" s="236"/>
      <c r="Z47" s="236"/>
      <c r="AA47" s="250"/>
      <c r="AB47" s="236"/>
    </row>
    <row r="48" spans="1:31" ht="15" customHeight="1" x14ac:dyDescent="0.3">
      <c r="A48" s="256"/>
      <c r="B48" s="217">
        <v>4</v>
      </c>
      <c r="C48" s="219" t="str">
        <f>SORTEO!I10</f>
        <v>BENEFICENCIA</v>
      </c>
      <c r="D48" s="220"/>
      <c r="E48" s="223">
        <v>0</v>
      </c>
      <c r="F48" s="162">
        <v>1</v>
      </c>
      <c r="G48" s="227"/>
      <c r="H48" s="135"/>
      <c r="I48" s="225">
        <v>0</v>
      </c>
      <c r="J48" s="162">
        <v>1</v>
      </c>
      <c r="K48" s="252"/>
      <c r="L48" s="252"/>
      <c r="M48" s="246">
        <v>0</v>
      </c>
      <c r="N48" s="162">
        <v>1</v>
      </c>
      <c r="O48" s="242"/>
      <c r="P48" s="86"/>
      <c r="Q48" s="86"/>
      <c r="R48" s="254"/>
      <c r="S48" s="236">
        <v>2</v>
      </c>
      <c r="T48" s="229">
        <v>0</v>
      </c>
      <c r="U48" s="229">
        <v>2</v>
      </c>
      <c r="V48" s="229">
        <v>0</v>
      </c>
      <c r="W48" s="236">
        <v>0</v>
      </c>
      <c r="X48" s="235">
        <f>F48+H48+J48+N48</f>
        <v>3</v>
      </c>
      <c r="Y48" s="235">
        <f>F49+H49+J49+N49</f>
        <v>14</v>
      </c>
      <c r="Z48" s="236">
        <f>+X48-Y48</f>
        <v>-11</v>
      </c>
      <c r="AA48" s="249">
        <f>E48+G48+I48+M48</f>
        <v>0</v>
      </c>
      <c r="AB48" s="236"/>
    </row>
    <row r="49" spans="1:31" ht="15" customHeight="1" x14ac:dyDescent="0.3">
      <c r="A49" s="256"/>
      <c r="B49" s="218"/>
      <c r="C49" s="221"/>
      <c r="D49" s="222"/>
      <c r="E49" s="224"/>
      <c r="F49" s="162">
        <v>4</v>
      </c>
      <c r="G49" s="228"/>
      <c r="H49" s="135"/>
      <c r="I49" s="226"/>
      <c r="J49" s="162">
        <v>7</v>
      </c>
      <c r="K49" s="252"/>
      <c r="L49" s="252"/>
      <c r="M49" s="246"/>
      <c r="N49" s="162">
        <v>3</v>
      </c>
      <c r="O49" s="242"/>
      <c r="P49" s="86"/>
      <c r="Q49" s="86"/>
      <c r="R49" s="254"/>
      <c r="S49" s="236"/>
      <c r="T49" s="230"/>
      <c r="U49" s="230"/>
      <c r="V49" s="230"/>
      <c r="W49" s="236"/>
      <c r="X49" s="236"/>
      <c r="Y49" s="236"/>
      <c r="Z49" s="236"/>
      <c r="AA49" s="250"/>
      <c r="AB49" s="236"/>
    </row>
    <row r="50" spans="1:31" ht="15" customHeight="1" x14ac:dyDescent="0.3">
      <c r="A50" s="256"/>
      <c r="B50" s="217">
        <v>5</v>
      </c>
      <c r="C50" s="219" t="str">
        <f>SORTEO!I11</f>
        <v>Asamblea de Cundinamarca</v>
      </c>
      <c r="D50" s="220"/>
      <c r="E50" s="223">
        <v>0</v>
      </c>
      <c r="F50" s="162">
        <v>2</v>
      </c>
      <c r="G50" s="225">
        <v>0</v>
      </c>
      <c r="H50" s="162">
        <v>6</v>
      </c>
      <c r="I50" s="227"/>
      <c r="J50" s="135"/>
      <c r="K50" s="246">
        <v>3</v>
      </c>
      <c r="L50" s="162">
        <v>3</v>
      </c>
      <c r="M50" s="252"/>
      <c r="N50" s="252"/>
      <c r="O50" s="242"/>
      <c r="P50" s="86"/>
      <c r="Q50" s="86"/>
      <c r="R50" s="254"/>
      <c r="S50" s="236">
        <v>2</v>
      </c>
      <c r="T50" s="229">
        <v>0</v>
      </c>
      <c r="U50" s="229">
        <v>2</v>
      </c>
      <c r="V50" s="229">
        <v>0</v>
      </c>
      <c r="W50" s="236">
        <v>0</v>
      </c>
      <c r="X50" s="235">
        <f>F50+H50+J50+L50</f>
        <v>11</v>
      </c>
      <c r="Y50" s="235">
        <f>F51+H51+J51+L51</f>
        <v>17</v>
      </c>
      <c r="Z50" s="236">
        <f>+X50-Y50</f>
        <v>-6</v>
      </c>
      <c r="AA50" s="249">
        <f>E50+G50+I50+K50</f>
        <v>3</v>
      </c>
      <c r="AB50" s="236"/>
    </row>
    <row r="51" spans="1:31" ht="15" customHeight="1" x14ac:dyDescent="0.3">
      <c r="A51" s="256"/>
      <c r="B51" s="218"/>
      <c r="C51" s="221"/>
      <c r="D51" s="222"/>
      <c r="E51" s="224"/>
      <c r="F51" s="162">
        <v>8</v>
      </c>
      <c r="G51" s="226"/>
      <c r="H51" s="162">
        <v>8</v>
      </c>
      <c r="I51" s="228"/>
      <c r="J51" s="135"/>
      <c r="K51" s="246"/>
      <c r="L51" s="162">
        <v>1</v>
      </c>
      <c r="M51" s="252"/>
      <c r="N51" s="252"/>
      <c r="O51" s="242"/>
      <c r="P51" s="86"/>
      <c r="Q51" s="86"/>
      <c r="R51" s="254"/>
      <c r="S51" s="236"/>
      <c r="T51" s="230"/>
      <c r="U51" s="230"/>
      <c r="V51" s="230"/>
      <c r="W51" s="236"/>
      <c r="X51" s="236"/>
      <c r="Y51" s="236"/>
      <c r="Z51" s="236"/>
      <c r="AA51" s="250"/>
      <c r="AB51" s="236"/>
    </row>
    <row r="52" spans="1:31" ht="16.5" customHeight="1" x14ac:dyDescent="0.3"/>
    <row r="53" spans="1:31" ht="15" customHeight="1" x14ac:dyDescent="0.3">
      <c r="A53" s="261" t="s">
        <v>182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10"/>
      <c r="AC53" s="10"/>
      <c r="AD53" s="39"/>
      <c r="AE53" s="10"/>
    </row>
    <row r="54" spans="1:31" ht="16.5" customHeight="1" x14ac:dyDescent="0.3">
      <c r="A54" s="105"/>
      <c r="B54" s="5"/>
      <c r="AB54" s="262" t="s">
        <v>2</v>
      </c>
      <c r="AC54" s="262"/>
      <c r="AD54" s="262"/>
      <c r="AE54" s="262"/>
    </row>
    <row r="55" spans="1:31" ht="15" customHeight="1" x14ac:dyDescent="0.3">
      <c r="A55" s="106" t="s">
        <v>3</v>
      </c>
      <c r="B55" s="19"/>
      <c r="C55" s="19" t="s">
        <v>4</v>
      </c>
      <c r="D55" s="32"/>
      <c r="E55" s="32"/>
      <c r="F55" s="243" t="s">
        <v>5</v>
      </c>
      <c r="G55" s="244"/>
      <c r="H55" s="244"/>
      <c r="I55" s="244"/>
      <c r="J55" s="244"/>
      <c r="K55" s="244"/>
      <c r="L55" s="244"/>
      <c r="M55" s="244"/>
      <c r="N55" s="244"/>
      <c r="O55" s="244"/>
      <c r="P55" s="245"/>
      <c r="Q55" s="84"/>
      <c r="R55" s="204" t="s">
        <v>35</v>
      </c>
      <c r="S55" s="204"/>
      <c r="T55" s="204"/>
      <c r="U55" s="204"/>
      <c r="V55" s="19"/>
      <c r="W55" s="204" t="s">
        <v>6</v>
      </c>
      <c r="X55" s="204"/>
      <c r="Y55" s="204"/>
      <c r="Z55" s="204"/>
      <c r="AA55" s="40" t="s">
        <v>0</v>
      </c>
      <c r="AB55" s="36" t="s">
        <v>7</v>
      </c>
      <c r="AC55" s="36"/>
      <c r="AD55" s="40" t="s">
        <v>0</v>
      </c>
      <c r="AE55" s="36" t="s">
        <v>8</v>
      </c>
    </row>
    <row r="56" spans="1:31" ht="18" customHeight="1" x14ac:dyDescent="0.3">
      <c r="A56" s="88" t="s">
        <v>179</v>
      </c>
      <c r="B56" s="6"/>
      <c r="C56" s="75" t="str">
        <f>C42</f>
        <v>PRENSA</v>
      </c>
      <c r="D56" s="90"/>
      <c r="E56" s="90"/>
      <c r="F56" s="201" t="str">
        <f>C50</f>
        <v>Asamblea de Cundinamarca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3"/>
      <c r="Q56" s="91"/>
      <c r="R56" s="232" t="s">
        <v>177</v>
      </c>
      <c r="S56" s="233"/>
      <c r="T56" s="233"/>
      <c r="U56" s="234"/>
      <c r="V56" s="48"/>
      <c r="W56" s="205">
        <v>45152</v>
      </c>
      <c r="X56" s="206"/>
      <c r="Y56" s="206"/>
      <c r="Z56" s="207"/>
      <c r="AA56" s="213">
        <v>8</v>
      </c>
      <c r="AB56" s="215"/>
      <c r="AC56" s="204" t="s">
        <v>9</v>
      </c>
      <c r="AD56" s="213">
        <v>2</v>
      </c>
      <c r="AE56" s="215"/>
    </row>
    <row r="57" spans="1:31" ht="17.25" customHeight="1" x14ac:dyDescent="0.3">
      <c r="A57" s="88" t="s">
        <v>176</v>
      </c>
      <c r="B57" s="88"/>
      <c r="C57" s="75" t="str">
        <f>C46</f>
        <v xml:space="preserve">Agencia Catastral </v>
      </c>
      <c r="D57" s="90"/>
      <c r="E57" s="90"/>
      <c r="F57" s="201" t="str">
        <f>C48</f>
        <v>BENEFICENCIA</v>
      </c>
      <c r="G57" s="202"/>
      <c r="H57" s="202"/>
      <c r="I57" s="202"/>
      <c r="J57" s="202"/>
      <c r="K57" s="202"/>
      <c r="L57" s="202"/>
      <c r="M57" s="202"/>
      <c r="N57" s="202"/>
      <c r="O57" s="202"/>
      <c r="P57" s="203"/>
      <c r="Q57" s="91"/>
      <c r="R57" s="232" t="s">
        <v>177</v>
      </c>
      <c r="S57" s="233"/>
      <c r="T57" s="233"/>
      <c r="U57" s="234"/>
      <c r="V57" s="89"/>
      <c r="W57" s="205">
        <v>45152</v>
      </c>
      <c r="X57" s="206"/>
      <c r="Y57" s="206"/>
      <c r="Z57" s="207"/>
      <c r="AA57" s="213">
        <v>7</v>
      </c>
      <c r="AB57" s="215"/>
      <c r="AC57" s="204"/>
      <c r="AD57" s="213">
        <v>1</v>
      </c>
      <c r="AE57" s="215"/>
    </row>
    <row r="58" spans="1:31" ht="15" customHeight="1" x14ac:dyDescent="0.3">
      <c r="A58" s="106" t="s">
        <v>3</v>
      </c>
      <c r="B58" s="19"/>
      <c r="C58" s="56" t="s">
        <v>4</v>
      </c>
      <c r="D58" s="57"/>
      <c r="E58" s="57"/>
      <c r="F58" s="237" t="s">
        <v>5</v>
      </c>
      <c r="G58" s="238"/>
      <c r="H58" s="238"/>
      <c r="I58" s="238"/>
      <c r="J58" s="238"/>
      <c r="K58" s="238"/>
      <c r="L58" s="238"/>
      <c r="M58" s="238"/>
      <c r="N58" s="238"/>
      <c r="O58" s="238"/>
      <c r="P58" s="239"/>
      <c r="Q58" s="85"/>
      <c r="R58" s="204" t="s">
        <v>35</v>
      </c>
      <c r="S58" s="204"/>
      <c r="T58" s="204"/>
      <c r="U58" s="204"/>
      <c r="V58" s="19"/>
      <c r="W58" s="208" t="s">
        <v>6</v>
      </c>
      <c r="X58" s="208"/>
      <c r="Y58" s="208"/>
      <c r="Z58" s="208"/>
      <c r="AA58" s="40" t="s">
        <v>0</v>
      </c>
      <c r="AB58" s="36" t="s">
        <v>7</v>
      </c>
      <c r="AC58" s="36"/>
      <c r="AD58" s="40" t="s">
        <v>0</v>
      </c>
      <c r="AE58" s="36" t="s">
        <v>8</v>
      </c>
    </row>
    <row r="59" spans="1:31" ht="15" customHeight="1" x14ac:dyDescent="0.3">
      <c r="A59" s="88" t="s">
        <v>179</v>
      </c>
      <c r="B59" s="6"/>
      <c r="C59" s="75" t="str">
        <f>C44</f>
        <v>MESA DE AYUDA</v>
      </c>
      <c r="D59" s="90"/>
      <c r="E59" s="90"/>
      <c r="F59" s="201" t="str">
        <f>C50</f>
        <v>Asamblea de Cundinamarca</v>
      </c>
      <c r="G59" s="202"/>
      <c r="H59" s="202"/>
      <c r="I59" s="202"/>
      <c r="J59" s="202"/>
      <c r="K59" s="202"/>
      <c r="L59" s="202"/>
      <c r="M59" s="202"/>
      <c r="N59" s="202"/>
      <c r="O59" s="202"/>
      <c r="P59" s="203"/>
      <c r="Q59" s="91"/>
      <c r="R59" s="232" t="s">
        <v>178</v>
      </c>
      <c r="S59" s="233"/>
      <c r="T59" s="233"/>
      <c r="U59" s="234"/>
      <c r="V59" s="48"/>
      <c r="W59" s="209">
        <v>45160</v>
      </c>
      <c r="X59" s="210"/>
      <c r="Y59" s="210"/>
      <c r="Z59" s="211"/>
      <c r="AA59" s="213">
        <v>8</v>
      </c>
      <c r="AB59" s="215"/>
      <c r="AC59" s="279" t="s">
        <v>9</v>
      </c>
      <c r="AD59" s="213">
        <v>6</v>
      </c>
      <c r="AE59" s="215"/>
    </row>
    <row r="60" spans="1:31" ht="15" customHeight="1" x14ac:dyDescent="0.3">
      <c r="A60" s="88" t="s">
        <v>176</v>
      </c>
      <c r="B60" s="6"/>
      <c r="C60" s="75" t="str">
        <f>C42</f>
        <v>PRENSA</v>
      </c>
      <c r="D60" s="90"/>
      <c r="E60" s="90"/>
      <c r="F60" s="201" t="str">
        <f>C48</f>
        <v>BENEFICENCIA</v>
      </c>
      <c r="G60" s="202"/>
      <c r="H60" s="202"/>
      <c r="I60" s="202"/>
      <c r="J60" s="202"/>
      <c r="K60" s="202"/>
      <c r="L60" s="202"/>
      <c r="M60" s="202"/>
      <c r="N60" s="202"/>
      <c r="O60" s="202"/>
      <c r="P60" s="203"/>
      <c r="Q60" s="91"/>
      <c r="R60" s="232" t="s">
        <v>178</v>
      </c>
      <c r="S60" s="233"/>
      <c r="T60" s="233"/>
      <c r="U60" s="234"/>
      <c r="V60" s="48"/>
      <c r="W60" s="209">
        <v>45160</v>
      </c>
      <c r="X60" s="210"/>
      <c r="Y60" s="210"/>
      <c r="Z60" s="211"/>
      <c r="AA60" s="213">
        <v>4</v>
      </c>
      <c r="AB60" s="215"/>
      <c r="AC60" s="280"/>
      <c r="AD60" s="213">
        <v>1</v>
      </c>
      <c r="AE60" s="215"/>
    </row>
    <row r="61" spans="1:31" ht="15" customHeight="1" x14ac:dyDescent="0.3">
      <c r="A61" s="106" t="s">
        <v>3</v>
      </c>
      <c r="B61" s="19"/>
      <c r="C61" s="56" t="s">
        <v>4</v>
      </c>
      <c r="D61" s="57"/>
      <c r="E61" s="57"/>
      <c r="F61" s="263" t="s">
        <v>5</v>
      </c>
      <c r="G61" s="264"/>
      <c r="H61" s="264"/>
      <c r="I61" s="264"/>
      <c r="J61" s="264"/>
      <c r="K61" s="264"/>
      <c r="L61" s="264"/>
      <c r="M61" s="264"/>
      <c r="N61" s="264"/>
      <c r="O61" s="264"/>
      <c r="P61" s="265"/>
      <c r="Q61" s="85"/>
      <c r="R61" s="204" t="s">
        <v>35</v>
      </c>
      <c r="S61" s="204"/>
      <c r="T61" s="204"/>
      <c r="U61" s="204"/>
      <c r="V61" s="19"/>
      <c r="W61" s="208" t="s">
        <v>6</v>
      </c>
      <c r="X61" s="208"/>
      <c r="Y61" s="208"/>
      <c r="Z61" s="208"/>
      <c r="AA61" s="40" t="s">
        <v>0</v>
      </c>
      <c r="AB61" s="36" t="s">
        <v>7</v>
      </c>
      <c r="AC61" s="36"/>
      <c r="AD61" s="40" t="s">
        <v>0</v>
      </c>
      <c r="AE61" s="36" t="s">
        <v>8</v>
      </c>
    </row>
    <row r="62" spans="1:31" ht="15" customHeight="1" x14ac:dyDescent="0.3">
      <c r="A62" s="88" t="s">
        <v>179</v>
      </c>
      <c r="B62" s="6"/>
      <c r="C62" s="75" t="str">
        <f>C44</f>
        <v>MESA DE AYUDA</v>
      </c>
      <c r="D62" s="90"/>
      <c r="E62" s="90"/>
      <c r="F62" s="201" t="str">
        <f>C46</f>
        <v xml:space="preserve">Agencia Catastral 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3"/>
      <c r="Q62" s="91"/>
      <c r="R62" s="232" t="s">
        <v>177</v>
      </c>
      <c r="S62" s="233"/>
      <c r="T62" s="233"/>
      <c r="U62" s="234"/>
      <c r="V62" s="48"/>
      <c r="W62" s="209">
        <v>45167</v>
      </c>
      <c r="X62" s="210"/>
      <c r="Y62" s="210"/>
      <c r="Z62" s="211"/>
      <c r="AA62" s="213">
        <v>0</v>
      </c>
      <c r="AB62" s="215"/>
      <c r="AC62" s="204" t="s">
        <v>9</v>
      </c>
      <c r="AD62" s="213">
        <v>6</v>
      </c>
      <c r="AE62" s="215"/>
    </row>
    <row r="63" spans="1:31" ht="15" customHeight="1" x14ac:dyDescent="0.3">
      <c r="A63" s="88" t="s">
        <v>176</v>
      </c>
      <c r="B63" s="6"/>
      <c r="C63" s="75" t="str">
        <f>C48</f>
        <v>BENEFICENCIA</v>
      </c>
      <c r="D63" s="90"/>
      <c r="E63" s="90"/>
      <c r="F63" s="201" t="str">
        <f>C50</f>
        <v>Asamblea de Cundinamarca</v>
      </c>
      <c r="G63" s="202"/>
      <c r="H63" s="202"/>
      <c r="I63" s="202"/>
      <c r="J63" s="202"/>
      <c r="K63" s="202"/>
      <c r="L63" s="202"/>
      <c r="M63" s="202"/>
      <c r="N63" s="202"/>
      <c r="O63" s="202"/>
      <c r="P63" s="203"/>
      <c r="Q63" s="92"/>
      <c r="R63" s="232" t="s">
        <v>177</v>
      </c>
      <c r="S63" s="233"/>
      <c r="T63" s="233"/>
      <c r="U63" s="234"/>
      <c r="V63" s="50"/>
      <c r="W63" s="209">
        <v>45167</v>
      </c>
      <c r="X63" s="210"/>
      <c r="Y63" s="210"/>
      <c r="Z63" s="211"/>
      <c r="AA63" s="213">
        <v>1</v>
      </c>
      <c r="AB63" s="215"/>
      <c r="AC63" s="204"/>
      <c r="AD63" s="213">
        <v>3</v>
      </c>
      <c r="AE63" s="215"/>
    </row>
    <row r="64" spans="1:31" ht="15" customHeight="1" x14ac:dyDescent="0.3">
      <c r="A64" s="106" t="s">
        <v>3</v>
      </c>
      <c r="B64" s="19"/>
      <c r="C64" s="56" t="s">
        <v>4</v>
      </c>
      <c r="D64" s="57"/>
      <c r="E64" s="57"/>
      <c r="F64" s="237" t="s">
        <v>5</v>
      </c>
      <c r="G64" s="238"/>
      <c r="H64" s="238"/>
      <c r="I64" s="238"/>
      <c r="J64" s="238"/>
      <c r="K64" s="238"/>
      <c r="L64" s="238"/>
      <c r="M64" s="238"/>
      <c r="N64" s="238"/>
      <c r="O64" s="238"/>
      <c r="P64" s="239"/>
      <c r="Q64" s="85"/>
      <c r="R64" s="204" t="s">
        <v>35</v>
      </c>
      <c r="S64" s="204"/>
      <c r="T64" s="204"/>
      <c r="U64" s="204"/>
      <c r="V64" s="19"/>
      <c r="W64" s="208" t="s">
        <v>6</v>
      </c>
      <c r="X64" s="208"/>
      <c r="Y64" s="208"/>
      <c r="Z64" s="208"/>
      <c r="AA64" s="40" t="s">
        <v>0</v>
      </c>
      <c r="AB64" s="36" t="s">
        <v>7</v>
      </c>
      <c r="AC64" s="36"/>
      <c r="AD64" s="40" t="s">
        <v>0</v>
      </c>
      <c r="AE64" s="36" t="s">
        <v>8</v>
      </c>
    </row>
    <row r="65" spans="1:31" ht="15" customHeight="1" x14ac:dyDescent="0.3">
      <c r="A65" s="88" t="s">
        <v>179</v>
      </c>
      <c r="B65" s="6"/>
      <c r="C65" s="75" t="str">
        <f>C46</f>
        <v xml:space="preserve">Agencia Catastral </v>
      </c>
      <c r="D65" s="90"/>
      <c r="E65" s="90"/>
      <c r="F65" s="201" t="str">
        <f>C50</f>
        <v>Asamblea de Cundinamarca</v>
      </c>
      <c r="G65" s="202"/>
      <c r="H65" s="202"/>
      <c r="I65" s="202"/>
      <c r="J65" s="202"/>
      <c r="K65" s="202"/>
      <c r="L65" s="202"/>
      <c r="M65" s="202"/>
      <c r="N65" s="202"/>
      <c r="O65" s="202"/>
      <c r="P65" s="203"/>
      <c r="Q65" s="91"/>
      <c r="R65" s="232" t="s">
        <v>177</v>
      </c>
      <c r="S65" s="233"/>
      <c r="T65" s="233"/>
      <c r="U65" s="234"/>
      <c r="V65" s="48"/>
      <c r="W65" s="209">
        <v>45174</v>
      </c>
      <c r="X65" s="210"/>
      <c r="Y65" s="210"/>
      <c r="Z65" s="211"/>
      <c r="AA65" s="213"/>
      <c r="AB65" s="215"/>
      <c r="AC65" s="204" t="s">
        <v>9</v>
      </c>
      <c r="AD65" s="213"/>
      <c r="AE65" s="215"/>
    </row>
    <row r="66" spans="1:31" ht="15" customHeight="1" x14ac:dyDescent="0.3">
      <c r="A66" s="88" t="s">
        <v>176</v>
      </c>
      <c r="B66" s="6"/>
      <c r="C66" s="75" t="str">
        <f>C42</f>
        <v>PRENSA</v>
      </c>
      <c r="D66" s="90"/>
      <c r="E66" s="90"/>
      <c r="F66" s="201" t="str">
        <f>C44</f>
        <v>MESA DE AYUDA</v>
      </c>
      <c r="G66" s="202"/>
      <c r="H66" s="202"/>
      <c r="I66" s="202"/>
      <c r="J66" s="202"/>
      <c r="K66" s="202"/>
      <c r="L66" s="202"/>
      <c r="M66" s="202"/>
      <c r="N66" s="202"/>
      <c r="O66" s="202"/>
      <c r="P66" s="203"/>
      <c r="Q66" s="92"/>
      <c r="R66" s="232" t="s">
        <v>177</v>
      </c>
      <c r="S66" s="233"/>
      <c r="T66" s="233"/>
      <c r="U66" s="234"/>
      <c r="V66" s="50"/>
      <c r="W66" s="209">
        <v>45174</v>
      </c>
      <c r="X66" s="210"/>
      <c r="Y66" s="210"/>
      <c r="Z66" s="211"/>
      <c r="AA66" s="213"/>
      <c r="AB66" s="215"/>
      <c r="AC66" s="204"/>
      <c r="AD66" s="213"/>
      <c r="AE66" s="215"/>
    </row>
    <row r="67" spans="1:31" ht="15" customHeight="1" x14ac:dyDescent="0.3">
      <c r="A67" s="106" t="s">
        <v>3</v>
      </c>
      <c r="B67" s="19"/>
      <c r="C67" s="56" t="s">
        <v>4</v>
      </c>
      <c r="D67" s="57"/>
      <c r="E67" s="57"/>
      <c r="F67" s="237" t="s">
        <v>5</v>
      </c>
      <c r="G67" s="238"/>
      <c r="H67" s="238"/>
      <c r="I67" s="238"/>
      <c r="J67" s="238"/>
      <c r="K67" s="238"/>
      <c r="L67" s="238"/>
      <c r="M67" s="238"/>
      <c r="N67" s="238"/>
      <c r="O67" s="238"/>
      <c r="P67" s="239"/>
      <c r="Q67" s="85"/>
      <c r="R67" s="204" t="s">
        <v>35</v>
      </c>
      <c r="S67" s="204"/>
      <c r="T67" s="204"/>
      <c r="U67" s="204"/>
      <c r="V67" s="19"/>
      <c r="W67" s="208" t="s">
        <v>6</v>
      </c>
      <c r="X67" s="208"/>
      <c r="Y67" s="208"/>
      <c r="Z67" s="208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5" customHeight="1" x14ac:dyDescent="0.3">
      <c r="A68" s="88" t="s">
        <v>179</v>
      </c>
      <c r="B68" s="6"/>
      <c r="C68" s="75" t="str">
        <f>C44</f>
        <v>MESA DE AYUDA</v>
      </c>
      <c r="D68" s="90"/>
      <c r="E68" s="90"/>
      <c r="F68" s="201" t="str">
        <f>C48</f>
        <v>BENEFICENCIA</v>
      </c>
      <c r="G68" s="202"/>
      <c r="H68" s="202"/>
      <c r="I68" s="202"/>
      <c r="J68" s="202"/>
      <c r="K68" s="202"/>
      <c r="L68" s="202"/>
      <c r="M68" s="202"/>
      <c r="N68" s="202"/>
      <c r="O68" s="202"/>
      <c r="P68" s="203"/>
      <c r="Q68" s="91"/>
      <c r="R68" s="232" t="s">
        <v>177</v>
      </c>
      <c r="S68" s="233"/>
      <c r="T68" s="233"/>
      <c r="U68" s="234"/>
      <c r="V68" s="89"/>
      <c r="W68" s="281">
        <v>45177</v>
      </c>
      <c r="X68" s="282"/>
      <c r="Y68" s="282"/>
      <c r="Z68" s="283"/>
      <c r="AA68" s="213"/>
      <c r="AB68" s="215"/>
      <c r="AC68" s="204" t="s">
        <v>9</v>
      </c>
      <c r="AD68" s="213"/>
      <c r="AE68" s="215"/>
    </row>
    <row r="69" spans="1:31" ht="15" customHeight="1" x14ac:dyDescent="0.3">
      <c r="A69" s="88" t="s">
        <v>176</v>
      </c>
      <c r="B69" s="6"/>
      <c r="C69" s="75" t="str">
        <f>C46</f>
        <v xml:space="preserve">Agencia Catastral </v>
      </c>
      <c r="D69" s="90"/>
      <c r="E69" s="90"/>
      <c r="F69" s="201" t="str">
        <f>C42</f>
        <v>PRENSA</v>
      </c>
      <c r="G69" s="202"/>
      <c r="H69" s="202"/>
      <c r="I69" s="202"/>
      <c r="J69" s="202"/>
      <c r="K69" s="202"/>
      <c r="L69" s="202"/>
      <c r="M69" s="202"/>
      <c r="N69" s="202"/>
      <c r="O69" s="202"/>
      <c r="P69" s="203"/>
      <c r="Q69" s="92"/>
      <c r="R69" s="266" t="s">
        <v>177</v>
      </c>
      <c r="S69" s="267"/>
      <c r="T69" s="267"/>
      <c r="U69" s="268"/>
      <c r="V69" s="133"/>
      <c r="W69" s="281">
        <v>45177</v>
      </c>
      <c r="X69" s="282"/>
      <c r="Y69" s="282"/>
      <c r="Z69" s="283"/>
      <c r="AA69" s="213"/>
      <c r="AB69" s="215"/>
      <c r="AC69" s="204"/>
      <c r="AD69" s="213"/>
      <c r="AE69" s="215"/>
    </row>
    <row r="71" spans="1:31" ht="15" customHeight="1" x14ac:dyDescent="0.3">
      <c r="A71" s="10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8"/>
      <c r="Y71" s="3"/>
      <c r="Z71" s="3"/>
      <c r="AA71" s="38"/>
      <c r="AB71" s="2"/>
      <c r="AC71" s="2"/>
      <c r="AD71" s="38"/>
      <c r="AE71" s="2"/>
    </row>
    <row r="72" spans="1:31" ht="15" customHeight="1" x14ac:dyDescent="0.3">
      <c r="A72" s="255" t="s">
        <v>12</v>
      </c>
      <c r="B72" s="58"/>
      <c r="C72" s="257" t="s">
        <v>0</v>
      </c>
      <c r="D72" s="258"/>
      <c r="E72" s="257">
        <v>1</v>
      </c>
      <c r="F72" s="258"/>
      <c r="G72" s="257">
        <v>2</v>
      </c>
      <c r="H72" s="258"/>
      <c r="I72" s="257">
        <v>3</v>
      </c>
      <c r="J72" s="258"/>
      <c r="K72" s="212">
        <v>4</v>
      </c>
      <c r="L72" s="212"/>
      <c r="M72" s="212">
        <v>5</v>
      </c>
      <c r="N72" s="212"/>
      <c r="O72" s="254">
        <v>5</v>
      </c>
      <c r="P72" s="254"/>
      <c r="Q72" s="33"/>
      <c r="R72" s="254"/>
      <c r="S72" s="20" t="s">
        <v>13</v>
      </c>
      <c r="T72" s="20" t="s">
        <v>14</v>
      </c>
      <c r="U72" s="20" t="s">
        <v>15</v>
      </c>
      <c r="V72" s="20" t="s">
        <v>116</v>
      </c>
      <c r="W72" s="21" t="s">
        <v>107</v>
      </c>
      <c r="X72" s="20" t="s">
        <v>110</v>
      </c>
      <c r="Y72" s="20" t="s">
        <v>111</v>
      </c>
      <c r="Z72" s="20" t="s">
        <v>106</v>
      </c>
      <c r="AA72" s="42" t="s">
        <v>1</v>
      </c>
      <c r="AB72" s="20" t="s">
        <v>17</v>
      </c>
    </row>
    <row r="73" spans="1:31" ht="15" customHeight="1" x14ac:dyDescent="0.3">
      <c r="A73" s="256"/>
      <c r="B73" s="217">
        <v>1</v>
      </c>
      <c r="C73" s="219" t="str">
        <f>SORTEO!L7</f>
        <v>Asuntos Internacionales</v>
      </c>
      <c r="D73" s="220"/>
      <c r="E73" s="269"/>
      <c r="F73" s="270"/>
      <c r="G73" s="259"/>
      <c r="H73" s="134"/>
      <c r="I73" s="227"/>
      <c r="J73" s="135"/>
      <c r="K73" s="246">
        <v>3</v>
      </c>
      <c r="L73" s="162">
        <v>7</v>
      </c>
      <c r="M73" s="246">
        <v>0</v>
      </c>
      <c r="N73" s="162">
        <v>2</v>
      </c>
      <c r="O73" s="251"/>
      <c r="P73" s="161"/>
      <c r="Q73" s="161"/>
      <c r="R73" s="254"/>
      <c r="S73" s="236">
        <v>1</v>
      </c>
      <c r="T73" s="229">
        <v>1</v>
      </c>
      <c r="U73" s="229">
        <v>1</v>
      </c>
      <c r="V73" s="229">
        <v>0</v>
      </c>
      <c r="W73" s="236">
        <v>0</v>
      </c>
      <c r="X73" s="235">
        <f>H73+J73+L73+N73</f>
        <v>9</v>
      </c>
      <c r="Y73" s="235">
        <f>H74+J74+L74+N74</f>
        <v>7</v>
      </c>
      <c r="Z73" s="235">
        <f>+X73-Y73</f>
        <v>2</v>
      </c>
      <c r="AA73" s="231">
        <f>G73+I73+K73+M73</f>
        <v>3</v>
      </c>
      <c r="AB73" s="216"/>
    </row>
    <row r="74" spans="1:31" ht="15" customHeight="1" x14ac:dyDescent="0.3">
      <c r="A74" s="256"/>
      <c r="B74" s="218"/>
      <c r="C74" s="221"/>
      <c r="D74" s="222"/>
      <c r="E74" s="271"/>
      <c r="F74" s="272"/>
      <c r="G74" s="260"/>
      <c r="H74" s="134"/>
      <c r="I74" s="228"/>
      <c r="J74" s="135"/>
      <c r="K74" s="246"/>
      <c r="L74" s="162">
        <v>4</v>
      </c>
      <c r="M74" s="246"/>
      <c r="N74" s="162">
        <v>3</v>
      </c>
      <c r="O74" s="251"/>
      <c r="P74" s="161"/>
      <c r="Q74" s="161"/>
      <c r="R74" s="254"/>
      <c r="S74" s="236"/>
      <c r="T74" s="230"/>
      <c r="U74" s="230"/>
      <c r="V74" s="230"/>
      <c r="W74" s="236"/>
      <c r="X74" s="236"/>
      <c r="Y74" s="236"/>
      <c r="Z74" s="236"/>
      <c r="AA74" s="231"/>
      <c r="AB74" s="216"/>
    </row>
    <row r="75" spans="1:31" ht="15" customHeight="1" x14ac:dyDescent="0.3">
      <c r="A75" s="256"/>
      <c r="B75" s="217">
        <v>2</v>
      </c>
      <c r="C75" s="219" t="str">
        <f>SORTEO!L8</f>
        <v>Pensiones</v>
      </c>
      <c r="D75" s="220"/>
      <c r="E75" s="240"/>
      <c r="F75" s="135"/>
      <c r="G75" s="275"/>
      <c r="H75" s="276"/>
      <c r="I75" s="227"/>
      <c r="J75" s="135"/>
      <c r="K75" s="246">
        <v>3</v>
      </c>
      <c r="L75" s="162">
        <v>3</v>
      </c>
      <c r="M75" s="246">
        <v>0</v>
      </c>
      <c r="N75" s="162">
        <v>0</v>
      </c>
      <c r="O75" s="251"/>
      <c r="P75" s="161"/>
      <c r="Q75" s="161"/>
      <c r="R75" s="254"/>
      <c r="S75" s="236">
        <v>2</v>
      </c>
      <c r="T75" s="229">
        <v>2</v>
      </c>
      <c r="U75" s="229">
        <v>1</v>
      </c>
      <c r="V75" s="229">
        <v>0</v>
      </c>
      <c r="W75" s="236">
        <v>1</v>
      </c>
      <c r="X75" s="235">
        <f>F75+J75+L75+N75</f>
        <v>3</v>
      </c>
      <c r="Y75" s="235">
        <f>F76+J76+L76+N76</f>
        <v>3</v>
      </c>
      <c r="Z75" s="235">
        <f>+X75-Y75</f>
        <v>0</v>
      </c>
      <c r="AA75" s="249">
        <f>E75+I75+K75+M75</f>
        <v>3</v>
      </c>
      <c r="AB75" s="216"/>
    </row>
    <row r="76" spans="1:31" ht="15" customHeight="1" x14ac:dyDescent="0.3">
      <c r="A76" s="256"/>
      <c r="B76" s="218"/>
      <c r="C76" s="221"/>
      <c r="D76" s="222"/>
      <c r="E76" s="241"/>
      <c r="F76" s="135"/>
      <c r="G76" s="277"/>
      <c r="H76" s="278"/>
      <c r="I76" s="228"/>
      <c r="J76" s="135"/>
      <c r="K76" s="246"/>
      <c r="L76" s="162">
        <v>0</v>
      </c>
      <c r="M76" s="246"/>
      <c r="N76" s="162">
        <v>3</v>
      </c>
      <c r="O76" s="251"/>
      <c r="P76" s="161"/>
      <c r="Q76" s="161"/>
      <c r="R76" s="254"/>
      <c r="S76" s="236"/>
      <c r="T76" s="230"/>
      <c r="U76" s="230"/>
      <c r="V76" s="230"/>
      <c r="W76" s="236"/>
      <c r="X76" s="236"/>
      <c r="Y76" s="236"/>
      <c r="Z76" s="236"/>
      <c r="AA76" s="250"/>
      <c r="AB76" s="216"/>
    </row>
    <row r="77" spans="1:31" ht="15" customHeight="1" x14ac:dyDescent="0.3">
      <c r="A77" s="256"/>
      <c r="B77" s="217">
        <v>3</v>
      </c>
      <c r="C77" s="219" t="str">
        <f>SORTEO!L9</f>
        <v>TRANSPORTE Y MOVILIDAD</v>
      </c>
      <c r="D77" s="220"/>
      <c r="E77" s="240"/>
      <c r="F77" s="135"/>
      <c r="G77" s="225">
        <v>0</v>
      </c>
      <c r="H77" s="162">
        <v>0</v>
      </c>
      <c r="I77" s="275"/>
      <c r="J77" s="276"/>
      <c r="K77" s="246">
        <v>0</v>
      </c>
      <c r="L77" s="162">
        <v>2</v>
      </c>
      <c r="M77" s="253"/>
      <c r="N77" s="135"/>
      <c r="O77" s="251"/>
      <c r="P77" s="161"/>
      <c r="Q77" s="161"/>
      <c r="R77" s="254"/>
      <c r="S77" s="236">
        <v>2</v>
      </c>
      <c r="T77" s="229">
        <v>0</v>
      </c>
      <c r="U77" s="229">
        <v>2</v>
      </c>
      <c r="V77" s="229">
        <v>0</v>
      </c>
      <c r="W77" s="236"/>
      <c r="X77" s="235">
        <f>F77+H77+L77+N77</f>
        <v>2</v>
      </c>
      <c r="Y77" s="235">
        <f>F78+H78+L78+N78</f>
        <v>13</v>
      </c>
      <c r="Z77" s="236">
        <f>+X77-Y77</f>
        <v>-11</v>
      </c>
      <c r="AA77" s="249">
        <f>E77+G77+K77+M77</f>
        <v>0</v>
      </c>
      <c r="AB77" s="216"/>
    </row>
    <row r="78" spans="1:31" ht="15" customHeight="1" x14ac:dyDescent="0.3">
      <c r="A78" s="256"/>
      <c r="B78" s="218"/>
      <c r="C78" s="221"/>
      <c r="D78" s="222"/>
      <c r="E78" s="241"/>
      <c r="F78" s="135"/>
      <c r="G78" s="226"/>
      <c r="H78" s="162">
        <v>3</v>
      </c>
      <c r="I78" s="277"/>
      <c r="J78" s="278"/>
      <c r="K78" s="246"/>
      <c r="L78" s="162">
        <v>10</v>
      </c>
      <c r="M78" s="253"/>
      <c r="N78" s="135"/>
      <c r="O78" s="251"/>
      <c r="P78" s="161"/>
      <c r="Q78" s="161"/>
      <c r="R78" s="254"/>
      <c r="S78" s="236"/>
      <c r="T78" s="230"/>
      <c r="U78" s="230"/>
      <c r="V78" s="230"/>
      <c r="W78" s="236"/>
      <c r="X78" s="236"/>
      <c r="Y78" s="236"/>
      <c r="Z78" s="236"/>
      <c r="AA78" s="250"/>
      <c r="AB78" s="216"/>
    </row>
    <row r="79" spans="1:31" ht="15" customHeight="1" x14ac:dyDescent="0.3">
      <c r="A79" s="256"/>
      <c r="B79" s="217">
        <v>4</v>
      </c>
      <c r="C79" s="219" t="str">
        <f>SORTEO!L10</f>
        <v>Loteria de Cundinamarca</v>
      </c>
      <c r="D79" s="220"/>
      <c r="E79" s="223">
        <v>0</v>
      </c>
      <c r="F79" s="162">
        <v>4</v>
      </c>
      <c r="G79" s="227"/>
      <c r="H79" s="135"/>
      <c r="I79" s="225">
        <v>3</v>
      </c>
      <c r="J79" s="162">
        <v>10</v>
      </c>
      <c r="K79" s="252"/>
      <c r="L79" s="252"/>
      <c r="M79" s="246">
        <v>0</v>
      </c>
      <c r="N79" s="162">
        <v>2</v>
      </c>
      <c r="O79" s="251"/>
      <c r="P79" s="161"/>
      <c r="Q79" s="161"/>
      <c r="R79" s="254"/>
      <c r="S79" s="236">
        <v>2</v>
      </c>
      <c r="T79" s="229">
        <v>1</v>
      </c>
      <c r="U79" s="229">
        <v>1</v>
      </c>
      <c r="V79" s="229">
        <v>0</v>
      </c>
      <c r="W79" s="236">
        <v>0</v>
      </c>
      <c r="X79" s="235">
        <f>F79+H79+J79+N79</f>
        <v>16</v>
      </c>
      <c r="Y79" s="235">
        <f>F80+H80+J80+N80</f>
        <v>17</v>
      </c>
      <c r="Z79" s="236">
        <f>+X79-Y79</f>
        <v>-1</v>
      </c>
      <c r="AA79" s="249">
        <f>E79+G79+I79+M79</f>
        <v>3</v>
      </c>
      <c r="AB79" s="216"/>
    </row>
    <row r="80" spans="1:31" ht="15" customHeight="1" x14ac:dyDescent="0.3">
      <c r="A80" s="256"/>
      <c r="B80" s="218"/>
      <c r="C80" s="221"/>
      <c r="D80" s="222"/>
      <c r="E80" s="224"/>
      <c r="F80" s="162">
        <v>7</v>
      </c>
      <c r="G80" s="228"/>
      <c r="H80" s="135"/>
      <c r="I80" s="226"/>
      <c r="J80" s="162">
        <v>2</v>
      </c>
      <c r="K80" s="252"/>
      <c r="L80" s="252"/>
      <c r="M80" s="246"/>
      <c r="N80" s="162">
        <v>8</v>
      </c>
      <c r="O80" s="251"/>
      <c r="P80" s="161"/>
      <c r="Q80" s="161"/>
      <c r="R80" s="254"/>
      <c r="S80" s="236"/>
      <c r="T80" s="230"/>
      <c r="U80" s="230"/>
      <c r="V80" s="230"/>
      <c r="W80" s="236"/>
      <c r="X80" s="236"/>
      <c r="Y80" s="236"/>
      <c r="Z80" s="236"/>
      <c r="AA80" s="250"/>
      <c r="AB80" s="216"/>
    </row>
    <row r="81" spans="1:31" ht="15" customHeight="1" x14ac:dyDescent="0.3">
      <c r="A81" s="256"/>
      <c r="B81" s="217">
        <v>5</v>
      </c>
      <c r="C81" s="219" t="str">
        <f>SORTEO!L11</f>
        <v>EMPRESA INMOBILIARIA</v>
      </c>
      <c r="D81" s="220"/>
      <c r="E81" s="223">
        <v>3</v>
      </c>
      <c r="F81" s="162">
        <v>3</v>
      </c>
      <c r="G81" s="225">
        <v>3</v>
      </c>
      <c r="H81" s="162">
        <v>3</v>
      </c>
      <c r="I81" s="227"/>
      <c r="J81" s="135"/>
      <c r="K81" s="246">
        <v>3</v>
      </c>
      <c r="L81" s="162">
        <v>8</v>
      </c>
      <c r="M81" s="252"/>
      <c r="N81" s="252"/>
      <c r="O81" s="251"/>
      <c r="P81" s="161"/>
      <c r="Q81" s="161"/>
      <c r="R81" s="254"/>
      <c r="S81" s="236">
        <v>2</v>
      </c>
      <c r="T81" s="229">
        <v>2</v>
      </c>
      <c r="U81" s="229">
        <v>0</v>
      </c>
      <c r="V81" s="229">
        <v>0</v>
      </c>
      <c r="W81" s="236">
        <v>0</v>
      </c>
      <c r="X81" s="235">
        <f>F81+H81+J81+L81</f>
        <v>14</v>
      </c>
      <c r="Y81" s="235">
        <f>F82+H82+J82+L82</f>
        <v>4</v>
      </c>
      <c r="Z81" s="236">
        <f>+X81-Y81</f>
        <v>10</v>
      </c>
      <c r="AA81" s="249">
        <f>E81+G81+I81+K81</f>
        <v>9</v>
      </c>
      <c r="AB81" s="216"/>
    </row>
    <row r="82" spans="1:31" ht="15" customHeight="1" x14ac:dyDescent="0.3">
      <c r="A82" s="256"/>
      <c r="B82" s="218"/>
      <c r="C82" s="221"/>
      <c r="D82" s="222"/>
      <c r="E82" s="224"/>
      <c r="F82" s="162">
        <v>2</v>
      </c>
      <c r="G82" s="226"/>
      <c r="H82" s="162">
        <v>0</v>
      </c>
      <c r="I82" s="228"/>
      <c r="J82" s="135"/>
      <c r="K82" s="246"/>
      <c r="L82" s="162">
        <v>2</v>
      </c>
      <c r="M82" s="252"/>
      <c r="N82" s="252"/>
      <c r="O82" s="251"/>
      <c r="P82" s="161"/>
      <c r="Q82" s="161"/>
      <c r="R82" s="254"/>
      <c r="S82" s="236"/>
      <c r="T82" s="230"/>
      <c r="U82" s="230"/>
      <c r="V82" s="230"/>
      <c r="W82" s="236"/>
      <c r="X82" s="236"/>
      <c r="Y82" s="236"/>
      <c r="Z82" s="236"/>
      <c r="AA82" s="250"/>
      <c r="AB82" s="216"/>
    </row>
    <row r="83" spans="1:31" ht="16.5" customHeight="1" x14ac:dyDescent="0.3"/>
    <row r="84" spans="1:31" ht="15" customHeight="1" x14ac:dyDescent="0.3">
      <c r="A84" s="261" t="s">
        <v>183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10"/>
      <c r="AC84" s="10"/>
      <c r="AD84" s="39"/>
      <c r="AE84" s="10"/>
    </row>
    <row r="85" spans="1:31" ht="16.5" customHeight="1" x14ac:dyDescent="0.3">
      <c r="A85" s="105"/>
      <c r="B85" s="5"/>
      <c r="AB85" s="262" t="s">
        <v>2</v>
      </c>
      <c r="AC85" s="262"/>
      <c r="AD85" s="262"/>
      <c r="AE85" s="262"/>
    </row>
    <row r="86" spans="1:31" ht="15" customHeight="1" x14ac:dyDescent="0.3">
      <c r="A86" s="106" t="s">
        <v>3</v>
      </c>
      <c r="B86" s="19"/>
      <c r="C86" s="19" t="s">
        <v>4</v>
      </c>
      <c r="D86" s="32"/>
      <c r="E86" s="32"/>
      <c r="F86" s="243" t="s">
        <v>5</v>
      </c>
      <c r="G86" s="244"/>
      <c r="H86" s="244"/>
      <c r="I86" s="244"/>
      <c r="J86" s="244"/>
      <c r="K86" s="244"/>
      <c r="L86" s="244"/>
      <c r="M86" s="244"/>
      <c r="N86" s="244"/>
      <c r="O86" s="244"/>
      <c r="P86" s="245"/>
      <c r="Q86" s="84"/>
      <c r="R86" s="204" t="s">
        <v>35</v>
      </c>
      <c r="S86" s="204"/>
      <c r="T86" s="204"/>
      <c r="U86" s="204"/>
      <c r="V86" s="19"/>
      <c r="W86" s="204" t="s">
        <v>6</v>
      </c>
      <c r="X86" s="204"/>
      <c r="Y86" s="204"/>
      <c r="Z86" s="204"/>
      <c r="AA86" s="40" t="s">
        <v>0</v>
      </c>
      <c r="AB86" s="36" t="s">
        <v>7</v>
      </c>
      <c r="AC86" s="36"/>
      <c r="AD86" s="40" t="s">
        <v>0</v>
      </c>
      <c r="AE86" s="36" t="s">
        <v>8</v>
      </c>
    </row>
    <row r="87" spans="1:31" ht="18" customHeight="1" x14ac:dyDescent="0.3">
      <c r="A87" s="88" t="s">
        <v>179</v>
      </c>
      <c r="B87" s="6"/>
      <c r="C87" s="75" t="str">
        <f>C73</f>
        <v>Asuntos Internacionales</v>
      </c>
      <c r="D87" s="90"/>
      <c r="E87" s="90"/>
      <c r="F87" s="201" t="str">
        <f>C81</f>
        <v>EMPRESA INMOBILIARIA</v>
      </c>
      <c r="G87" s="202"/>
      <c r="H87" s="202"/>
      <c r="I87" s="202"/>
      <c r="J87" s="202"/>
      <c r="K87" s="202"/>
      <c r="L87" s="202"/>
      <c r="M87" s="202"/>
      <c r="N87" s="202"/>
      <c r="O87" s="202"/>
      <c r="P87" s="203"/>
      <c r="Q87" s="91"/>
      <c r="R87" s="232" t="s">
        <v>178</v>
      </c>
      <c r="S87" s="233"/>
      <c r="T87" s="233"/>
      <c r="U87" s="234"/>
      <c r="V87" s="48"/>
      <c r="W87" s="205">
        <v>45153</v>
      </c>
      <c r="X87" s="206"/>
      <c r="Y87" s="206"/>
      <c r="Z87" s="207"/>
      <c r="AA87" s="213">
        <v>2</v>
      </c>
      <c r="AB87" s="215"/>
      <c r="AC87" s="204" t="s">
        <v>9</v>
      </c>
      <c r="AD87" s="213">
        <v>3</v>
      </c>
      <c r="AE87" s="215"/>
    </row>
    <row r="88" spans="1:31" ht="17.25" customHeight="1" x14ac:dyDescent="0.3">
      <c r="A88" s="88" t="s">
        <v>176</v>
      </c>
      <c r="B88" s="88"/>
      <c r="C88" s="75" t="str">
        <f>C77</f>
        <v>TRANSPORTE Y MOVILIDAD</v>
      </c>
      <c r="D88" s="90"/>
      <c r="E88" s="90"/>
      <c r="F88" s="201" t="str">
        <f>C79</f>
        <v>Loteria de Cundinamarca</v>
      </c>
      <c r="G88" s="202"/>
      <c r="H88" s="202"/>
      <c r="I88" s="202"/>
      <c r="J88" s="202"/>
      <c r="K88" s="202"/>
      <c r="L88" s="202"/>
      <c r="M88" s="202"/>
      <c r="N88" s="202"/>
      <c r="O88" s="202"/>
      <c r="P88" s="203"/>
      <c r="Q88" s="91"/>
      <c r="R88" s="232" t="s">
        <v>178</v>
      </c>
      <c r="S88" s="233"/>
      <c r="T88" s="233"/>
      <c r="U88" s="234"/>
      <c r="V88" s="89"/>
      <c r="W88" s="205">
        <v>45153</v>
      </c>
      <c r="X88" s="206"/>
      <c r="Y88" s="206"/>
      <c r="Z88" s="207"/>
      <c r="AA88" s="213">
        <v>2</v>
      </c>
      <c r="AB88" s="215"/>
      <c r="AC88" s="204"/>
      <c r="AD88" s="213">
        <v>10</v>
      </c>
      <c r="AE88" s="215"/>
    </row>
    <row r="89" spans="1:31" ht="15" customHeight="1" x14ac:dyDescent="0.3">
      <c r="A89" s="106" t="s">
        <v>3</v>
      </c>
      <c r="B89" s="19"/>
      <c r="C89" s="56" t="s">
        <v>4</v>
      </c>
      <c r="D89" s="57"/>
      <c r="E89" s="57"/>
      <c r="F89" s="237" t="s">
        <v>5</v>
      </c>
      <c r="G89" s="238"/>
      <c r="H89" s="238"/>
      <c r="I89" s="238"/>
      <c r="J89" s="238"/>
      <c r="K89" s="238"/>
      <c r="L89" s="238"/>
      <c r="M89" s="238"/>
      <c r="N89" s="238"/>
      <c r="O89" s="238"/>
      <c r="P89" s="239"/>
      <c r="Q89" s="85"/>
      <c r="R89" s="204" t="s">
        <v>35</v>
      </c>
      <c r="S89" s="204"/>
      <c r="T89" s="204"/>
      <c r="U89" s="204"/>
      <c r="V89" s="19"/>
      <c r="W89" s="208" t="s">
        <v>6</v>
      </c>
      <c r="X89" s="208"/>
      <c r="Y89" s="208"/>
      <c r="Z89" s="208"/>
      <c r="AA89" s="40" t="s">
        <v>0</v>
      </c>
      <c r="AB89" s="36" t="s">
        <v>7</v>
      </c>
      <c r="AC89" s="36"/>
      <c r="AD89" s="40" t="s">
        <v>0</v>
      </c>
      <c r="AE89" s="36" t="s">
        <v>8</v>
      </c>
    </row>
    <row r="90" spans="1:31" ht="15" customHeight="1" x14ac:dyDescent="0.3">
      <c r="A90" s="88" t="s">
        <v>179</v>
      </c>
      <c r="B90" s="6"/>
      <c r="C90" s="75" t="str">
        <f>C75</f>
        <v>Pensiones</v>
      </c>
      <c r="D90" s="90"/>
      <c r="E90" s="90"/>
      <c r="F90" s="201" t="str">
        <f>C81</f>
        <v>EMPRESA INMOBILIARIA</v>
      </c>
      <c r="G90" s="202"/>
      <c r="H90" s="202"/>
      <c r="I90" s="202"/>
      <c r="J90" s="202"/>
      <c r="K90" s="202"/>
      <c r="L90" s="202"/>
      <c r="M90" s="202"/>
      <c r="N90" s="202"/>
      <c r="O90" s="202"/>
      <c r="P90" s="203"/>
      <c r="Q90" s="91"/>
      <c r="R90" s="232" t="s">
        <v>177</v>
      </c>
      <c r="S90" s="233"/>
      <c r="T90" s="233"/>
      <c r="U90" s="234"/>
      <c r="V90" s="48"/>
      <c r="W90" s="209">
        <v>45161</v>
      </c>
      <c r="X90" s="210"/>
      <c r="Y90" s="210"/>
      <c r="Z90" s="211"/>
      <c r="AA90" s="213">
        <v>0</v>
      </c>
      <c r="AB90" s="215"/>
      <c r="AC90" s="279" t="s">
        <v>9</v>
      </c>
      <c r="AD90" s="213">
        <v>3</v>
      </c>
      <c r="AE90" s="215"/>
    </row>
    <row r="91" spans="1:31" ht="15" customHeight="1" x14ac:dyDescent="0.3">
      <c r="A91" s="88" t="s">
        <v>176</v>
      </c>
      <c r="B91" s="6"/>
      <c r="C91" s="75" t="str">
        <f>C73</f>
        <v>Asuntos Internacionales</v>
      </c>
      <c r="D91" s="90"/>
      <c r="E91" s="90"/>
      <c r="F91" s="201" t="str">
        <f>C79</f>
        <v>Loteria de Cundinamarca</v>
      </c>
      <c r="G91" s="202"/>
      <c r="H91" s="202"/>
      <c r="I91" s="202"/>
      <c r="J91" s="202"/>
      <c r="K91" s="202"/>
      <c r="L91" s="202"/>
      <c r="M91" s="202"/>
      <c r="N91" s="202"/>
      <c r="O91" s="202"/>
      <c r="P91" s="203"/>
      <c r="Q91" s="91"/>
      <c r="R91" s="232" t="s">
        <v>177</v>
      </c>
      <c r="S91" s="233"/>
      <c r="T91" s="233"/>
      <c r="U91" s="234"/>
      <c r="V91" s="48"/>
      <c r="W91" s="209">
        <v>45161</v>
      </c>
      <c r="X91" s="210"/>
      <c r="Y91" s="210"/>
      <c r="Z91" s="211"/>
      <c r="AA91" s="213">
        <v>7</v>
      </c>
      <c r="AB91" s="215"/>
      <c r="AC91" s="280"/>
      <c r="AD91" s="213">
        <v>4</v>
      </c>
      <c r="AE91" s="215"/>
    </row>
    <row r="92" spans="1:31" ht="15" customHeight="1" x14ac:dyDescent="0.3">
      <c r="A92" s="106" t="s">
        <v>3</v>
      </c>
      <c r="B92" s="19"/>
      <c r="C92" s="56" t="s">
        <v>4</v>
      </c>
      <c r="D92" s="57"/>
      <c r="E92" s="57"/>
      <c r="F92" s="263" t="s">
        <v>5</v>
      </c>
      <c r="G92" s="264"/>
      <c r="H92" s="264"/>
      <c r="I92" s="264"/>
      <c r="J92" s="264"/>
      <c r="K92" s="264"/>
      <c r="L92" s="264"/>
      <c r="M92" s="264"/>
      <c r="N92" s="264"/>
      <c r="O92" s="264"/>
      <c r="P92" s="265"/>
      <c r="Q92" s="85"/>
      <c r="R92" s="204" t="s">
        <v>35</v>
      </c>
      <c r="S92" s="204"/>
      <c r="T92" s="204"/>
      <c r="U92" s="204"/>
      <c r="V92" s="19"/>
      <c r="W92" s="208" t="s">
        <v>6</v>
      </c>
      <c r="X92" s="208"/>
      <c r="Y92" s="208"/>
      <c r="Z92" s="208"/>
      <c r="AA92" s="40" t="s">
        <v>0</v>
      </c>
      <c r="AB92" s="36" t="s">
        <v>7</v>
      </c>
      <c r="AC92" s="36"/>
      <c r="AD92" s="40" t="s">
        <v>0</v>
      </c>
      <c r="AE92" s="36" t="s">
        <v>8</v>
      </c>
    </row>
    <row r="93" spans="1:31" ht="15" customHeight="1" x14ac:dyDescent="0.3">
      <c r="A93" s="88" t="s">
        <v>179</v>
      </c>
      <c r="B93" s="6"/>
      <c r="C93" s="75" t="str">
        <f>C75</f>
        <v>Pensiones</v>
      </c>
      <c r="D93" s="90"/>
      <c r="E93" s="90"/>
      <c r="F93" s="201" t="str">
        <f>C77</f>
        <v>TRANSPORTE Y MOVILIDAD</v>
      </c>
      <c r="G93" s="202"/>
      <c r="H93" s="202"/>
      <c r="I93" s="202"/>
      <c r="J93" s="202"/>
      <c r="K93" s="202"/>
      <c r="L93" s="202"/>
      <c r="M93" s="202"/>
      <c r="N93" s="202"/>
      <c r="O93" s="202"/>
      <c r="P93" s="203"/>
      <c r="Q93" s="91"/>
      <c r="R93" s="232" t="s">
        <v>181</v>
      </c>
      <c r="S93" s="233"/>
      <c r="T93" s="233"/>
      <c r="U93" s="234"/>
      <c r="V93" s="48"/>
      <c r="W93" s="209">
        <v>45166</v>
      </c>
      <c r="X93" s="210"/>
      <c r="Y93" s="210"/>
      <c r="Z93" s="211"/>
      <c r="AA93" s="213">
        <v>3</v>
      </c>
      <c r="AB93" s="215"/>
      <c r="AC93" s="204" t="s">
        <v>9</v>
      </c>
      <c r="AD93" s="213" t="s">
        <v>411</v>
      </c>
      <c r="AE93" s="215"/>
    </row>
    <row r="94" spans="1:31" ht="15" customHeight="1" x14ac:dyDescent="0.3">
      <c r="A94" s="88" t="s">
        <v>176</v>
      </c>
      <c r="B94" s="6"/>
      <c r="C94" s="75" t="str">
        <f>C79</f>
        <v>Loteria de Cundinamarca</v>
      </c>
      <c r="D94" s="90"/>
      <c r="E94" s="90"/>
      <c r="F94" s="201" t="str">
        <f>C81</f>
        <v>EMPRESA INMOBILIARIA</v>
      </c>
      <c r="G94" s="202"/>
      <c r="H94" s="202"/>
      <c r="I94" s="202"/>
      <c r="J94" s="202"/>
      <c r="K94" s="202"/>
      <c r="L94" s="202"/>
      <c r="M94" s="202"/>
      <c r="N94" s="202"/>
      <c r="O94" s="202"/>
      <c r="P94" s="203"/>
      <c r="Q94" s="92"/>
      <c r="R94" s="232" t="s">
        <v>181</v>
      </c>
      <c r="S94" s="233"/>
      <c r="T94" s="233"/>
      <c r="U94" s="234"/>
      <c r="V94" s="50"/>
      <c r="W94" s="209">
        <v>45166</v>
      </c>
      <c r="X94" s="210"/>
      <c r="Y94" s="210"/>
      <c r="Z94" s="211"/>
      <c r="AA94" s="213">
        <v>2</v>
      </c>
      <c r="AB94" s="215"/>
      <c r="AC94" s="204"/>
      <c r="AD94" s="213">
        <v>8</v>
      </c>
      <c r="AE94" s="215"/>
    </row>
    <row r="95" spans="1:31" ht="15" customHeight="1" x14ac:dyDescent="0.3">
      <c r="A95" s="106" t="s">
        <v>3</v>
      </c>
      <c r="B95" s="19"/>
      <c r="C95" s="56" t="s">
        <v>4</v>
      </c>
      <c r="D95" s="57"/>
      <c r="E95" s="57"/>
      <c r="F95" s="237" t="s">
        <v>5</v>
      </c>
      <c r="G95" s="238"/>
      <c r="H95" s="238"/>
      <c r="I95" s="238"/>
      <c r="J95" s="238"/>
      <c r="K95" s="238"/>
      <c r="L95" s="238"/>
      <c r="M95" s="238"/>
      <c r="N95" s="238"/>
      <c r="O95" s="238"/>
      <c r="P95" s="239"/>
      <c r="Q95" s="85"/>
      <c r="R95" s="204" t="s">
        <v>35</v>
      </c>
      <c r="S95" s="204"/>
      <c r="T95" s="204"/>
      <c r="U95" s="204"/>
      <c r="V95" s="19"/>
      <c r="W95" s="208" t="s">
        <v>6</v>
      </c>
      <c r="X95" s="208"/>
      <c r="Y95" s="208"/>
      <c r="Z95" s="208"/>
      <c r="AA95" s="40" t="s">
        <v>0</v>
      </c>
      <c r="AB95" s="36" t="s">
        <v>7</v>
      </c>
      <c r="AC95" s="36"/>
      <c r="AD95" s="40" t="s">
        <v>0</v>
      </c>
      <c r="AE95" s="36" t="s">
        <v>8</v>
      </c>
    </row>
    <row r="96" spans="1:31" ht="15" customHeight="1" x14ac:dyDescent="0.3">
      <c r="A96" s="88" t="s">
        <v>179</v>
      </c>
      <c r="B96" s="6"/>
      <c r="C96" s="75" t="str">
        <f>C77</f>
        <v>TRANSPORTE Y MOVILIDAD</v>
      </c>
      <c r="D96" s="90"/>
      <c r="E96" s="90"/>
      <c r="F96" s="201" t="str">
        <f>C81</f>
        <v>EMPRESA INMOBILIARIA</v>
      </c>
      <c r="G96" s="202"/>
      <c r="H96" s="202"/>
      <c r="I96" s="202"/>
      <c r="J96" s="202"/>
      <c r="K96" s="202"/>
      <c r="L96" s="202"/>
      <c r="M96" s="202"/>
      <c r="N96" s="202"/>
      <c r="O96" s="202"/>
      <c r="P96" s="203"/>
      <c r="Q96" s="91"/>
      <c r="R96" s="232" t="s">
        <v>178</v>
      </c>
      <c r="S96" s="233"/>
      <c r="T96" s="233"/>
      <c r="U96" s="234"/>
      <c r="V96" s="48"/>
      <c r="W96" s="209">
        <v>45170</v>
      </c>
      <c r="X96" s="210"/>
      <c r="Y96" s="210"/>
      <c r="Z96" s="211"/>
      <c r="AA96" s="213"/>
      <c r="AB96" s="215"/>
      <c r="AC96" s="204" t="s">
        <v>9</v>
      </c>
      <c r="AD96" s="213"/>
      <c r="AE96" s="215"/>
    </row>
    <row r="97" spans="1:31" ht="15" customHeight="1" x14ac:dyDescent="0.3">
      <c r="A97" s="88" t="s">
        <v>176</v>
      </c>
      <c r="B97" s="6"/>
      <c r="C97" s="75" t="str">
        <f>C73</f>
        <v>Asuntos Internacionales</v>
      </c>
      <c r="D97" s="90"/>
      <c r="E97" s="90"/>
      <c r="F97" s="201" t="str">
        <f>C75</f>
        <v>Pensiones</v>
      </c>
      <c r="G97" s="202"/>
      <c r="H97" s="202"/>
      <c r="I97" s="202"/>
      <c r="J97" s="202"/>
      <c r="K97" s="202"/>
      <c r="L97" s="202"/>
      <c r="M97" s="202"/>
      <c r="N97" s="202"/>
      <c r="O97" s="202"/>
      <c r="P97" s="203"/>
      <c r="Q97" s="92"/>
      <c r="R97" s="232" t="s">
        <v>178</v>
      </c>
      <c r="S97" s="233"/>
      <c r="T97" s="233"/>
      <c r="U97" s="234"/>
      <c r="V97" s="50"/>
      <c r="W97" s="209">
        <v>45170</v>
      </c>
      <c r="X97" s="210"/>
      <c r="Y97" s="210"/>
      <c r="Z97" s="211"/>
      <c r="AA97" s="213"/>
      <c r="AB97" s="215"/>
      <c r="AC97" s="204"/>
      <c r="AD97" s="213"/>
      <c r="AE97" s="215"/>
    </row>
    <row r="98" spans="1:31" ht="15" customHeight="1" x14ac:dyDescent="0.3">
      <c r="A98" s="106" t="s">
        <v>3</v>
      </c>
      <c r="B98" s="19"/>
      <c r="C98" s="56" t="s">
        <v>4</v>
      </c>
      <c r="D98" s="57"/>
      <c r="E98" s="57"/>
      <c r="F98" s="237" t="s">
        <v>5</v>
      </c>
      <c r="G98" s="238"/>
      <c r="H98" s="238"/>
      <c r="I98" s="238"/>
      <c r="J98" s="238"/>
      <c r="K98" s="238"/>
      <c r="L98" s="238"/>
      <c r="M98" s="238"/>
      <c r="N98" s="238"/>
      <c r="O98" s="238"/>
      <c r="P98" s="239"/>
      <c r="Q98" s="85"/>
      <c r="R98" s="204" t="s">
        <v>35</v>
      </c>
      <c r="S98" s="204"/>
      <c r="T98" s="204"/>
      <c r="U98" s="204"/>
      <c r="V98" s="19"/>
      <c r="W98" s="208" t="s">
        <v>6</v>
      </c>
      <c r="X98" s="208"/>
      <c r="Y98" s="208"/>
      <c r="Z98" s="208"/>
      <c r="AA98" s="40" t="s">
        <v>0</v>
      </c>
      <c r="AB98" s="36" t="s">
        <v>7</v>
      </c>
      <c r="AC98" s="36"/>
      <c r="AD98" s="40" t="s">
        <v>0</v>
      </c>
      <c r="AE98" s="36" t="s">
        <v>8</v>
      </c>
    </row>
    <row r="99" spans="1:31" ht="15" customHeight="1" x14ac:dyDescent="0.3">
      <c r="A99" s="88" t="s">
        <v>179</v>
      </c>
      <c r="B99" s="6"/>
      <c r="C99" s="75" t="str">
        <f>C75</f>
        <v>Pensiones</v>
      </c>
      <c r="D99" s="90"/>
      <c r="E99" s="90"/>
      <c r="F99" s="201" t="str">
        <f>C79</f>
        <v>Loteria de Cundinamarca</v>
      </c>
      <c r="G99" s="202"/>
      <c r="H99" s="202"/>
      <c r="I99" s="202"/>
      <c r="J99" s="202"/>
      <c r="K99" s="202"/>
      <c r="L99" s="202"/>
      <c r="M99" s="202"/>
      <c r="N99" s="202"/>
      <c r="O99" s="202"/>
      <c r="P99" s="203"/>
      <c r="Q99" s="91"/>
      <c r="R99" s="232" t="s">
        <v>181</v>
      </c>
      <c r="S99" s="233"/>
      <c r="T99" s="233"/>
      <c r="U99" s="234"/>
      <c r="V99" s="48"/>
      <c r="W99" s="209">
        <v>45174</v>
      </c>
      <c r="X99" s="210"/>
      <c r="Y99" s="210"/>
      <c r="Z99" s="211"/>
      <c r="AA99" s="213"/>
      <c r="AB99" s="215"/>
      <c r="AC99" s="204" t="s">
        <v>9</v>
      </c>
      <c r="AD99" s="213"/>
      <c r="AE99" s="215"/>
    </row>
    <row r="100" spans="1:31" ht="15" customHeight="1" x14ac:dyDescent="0.3">
      <c r="A100" s="88" t="s">
        <v>176</v>
      </c>
      <c r="B100" s="6"/>
      <c r="C100" s="75" t="str">
        <f>C77</f>
        <v>TRANSPORTE Y MOVILIDAD</v>
      </c>
      <c r="D100" s="90"/>
      <c r="E100" s="90"/>
      <c r="F100" s="201" t="str">
        <f>C73</f>
        <v>Asuntos Internacionales</v>
      </c>
      <c r="G100" s="202"/>
      <c r="H100" s="202"/>
      <c r="I100" s="202"/>
      <c r="J100" s="202"/>
      <c r="K100" s="202"/>
      <c r="L100" s="202"/>
      <c r="M100" s="202"/>
      <c r="N100" s="202"/>
      <c r="O100" s="202"/>
      <c r="P100" s="203"/>
      <c r="Q100" s="92"/>
      <c r="R100" s="266" t="s">
        <v>181</v>
      </c>
      <c r="S100" s="267"/>
      <c r="T100" s="267"/>
      <c r="U100" s="268"/>
      <c r="V100" s="50"/>
      <c r="W100" s="209">
        <v>45174</v>
      </c>
      <c r="X100" s="210"/>
      <c r="Y100" s="210"/>
      <c r="Z100" s="211"/>
      <c r="AA100" s="213"/>
      <c r="AB100" s="215"/>
      <c r="AC100" s="204"/>
      <c r="AD100" s="213"/>
      <c r="AE100" s="215"/>
    </row>
    <row r="102" spans="1:31" ht="15" customHeight="1" x14ac:dyDescent="0.3">
      <c r="A102" s="10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8"/>
      <c r="Y102" s="3"/>
      <c r="Z102" s="3"/>
      <c r="AA102" s="38"/>
      <c r="AB102" s="2"/>
      <c r="AC102" s="2"/>
      <c r="AD102" s="38"/>
      <c r="AE102" s="2"/>
    </row>
    <row r="103" spans="1:31" ht="15" customHeight="1" x14ac:dyDescent="0.3">
      <c r="A103" s="255" t="s">
        <v>118</v>
      </c>
      <c r="B103" s="58"/>
      <c r="C103" s="257" t="s">
        <v>0</v>
      </c>
      <c r="D103" s="258"/>
      <c r="E103" s="257">
        <v>1</v>
      </c>
      <c r="F103" s="258"/>
      <c r="G103" s="257">
        <v>2</v>
      </c>
      <c r="H103" s="258"/>
      <c r="I103" s="257">
        <v>3</v>
      </c>
      <c r="J103" s="258"/>
      <c r="K103" s="212">
        <v>4</v>
      </c>
      <c r="L103" s="212"/>
      <c r="M103" s="212">
        <v>5</v>
      </c>
      <c r="N103" s="212"/>
      <c r="O103" s="254">
        <v>5</v>
      </c>
      <c r="P103" s="254"/>
      <c r="Q103" s="33"/>
      <c r="R103" s="254"/>
      <c r="S103" s="20" t="s">
        <v>13</v>
      </c>
      <c r="T103" s="20" t="s">
        <v>14</v>
      </c>
      <c r="U103" s="20" t="s">
        <v>15</v>
      </c>
      <c r="V103" s="20" t="s">
        <v>116</v>
      </c>
      <c r="W103" s="21" t="s">
        <v>107</v>
      </c>
      <c r="X103" s="20" t="s">
        <v>110</v>
      </c>
      <c r="Y103" s="20" t="s">
        <v>111</v>
      </c>
      <c r="Z103" s="20" t="s">
        <v>106</v>
      </c>
      <c r="AA103" s="42" t="s">
        <v>1</v>
      </c>
      <c r="AB103" s="20" t="s">
        <v>17</v>
      </c>
    </row>
    <row r="104" spans="1:31" ht="15" customHeight="1" x14ac:dyDescent="0.3">
      <c r="A104" s="256"/>
      <c r="B104" s="217">
        <v>1</v>
      </c>
      <c r="C104" s="219" t="str">
        <f>SORTEO!O7</f>
        <v>Planeacion</v>
      </c>
      <c r="D104" s="220"/>
      <c r="E104" s="269"/>
      <c r="F104" s="270"/>
      <c r="G104" s="259"/>
      <c r="H104" s="134"/>
      <c r="I104" s="227"/>
      <c r="J104" s="135"/>
      <c r="K104" s="246">
        <v>0</v>
      </c>
      <c r="L104" s="162">
        <v>1</v>
      </c>
      <c r="M104" s="246">
        <v>0</v>
      </c>
      <c r="N104" s="162">
        <v>3</v>
      </c>
      <c r="O104" s="242"/>
      <c r="P104" s="86"/>
      <c r="Q104" s="86"/>
      <c r="R104" s="254"/>
      <c r="S104" s="236">
        <v>2</v>
      </c>
      <c r="T104" s="229">
        <v>0</v>
      </c>
      <c r="U104" s="229">
        <v>2</v>
      </c>
      <c r="V104" s="229">
        <v>0</v>
      </c>
      <c r="W104" s="236">
        <v>0</v>
      </c>
      <c r="X104" s="235">
        <f>H104+J104+L104+N104</f>
        <v>4</v>
      </c>
      <c r="Y104" s="235">
        <f>H105+J105+L105+N105</f>
        <v>10</v>
      </c>
      <c r="Z104" s="235">
        <f>+X104-Y104</f>
        <v>-6</v>
      </c>
      <c r="AA104" s="231">
        <f>G104+I104+K104+M104</f>
        <v>0</v>
      </c>
      <c r="AB104" s="216"/>
    </row>
    <row r="105" spans="1:31" ht="15" customHeight="1" x14ac:dyDescent="0.3">
      <c r="A105" s="256"/>
      <c r="B105" s="218"/>
      <c r="C105" s="221"/>
      <c r="D105" s="222"/>
      <c r="E105" s="271"/>
      <c r="F105" s="272"/>
      <c r="G105" s="260"/>
      <c r="H105" s="134"/>
      <c r="I105" s="228"/>
      <c r="J105" s="135"/>
      <c r="K105" s="246"/>
      <c r="L105" s="162">
        <v>4</v>
      </c>
      <c r="M105" s="246"/>
      <c r="N105" s="162">
        <v>6</v>
      </c>
      <c r="O105" s="242"/>
      <c r="P105" s="86"/>
      <c r="Q105" s="86"/>
      <c r="R105" s="254"/>
      <c r="S105" s="236"/>
      <c r="T105" s="230"/>
      <c r="U105" s="230"/>
      <c r="V105" s="230"/>
      <c r="W105" s="236"/>
      <c r="X105" s="236"/>
      <c r="Y105" s="236"/>
      <c r="Z105" s="236"/>
      <c r="AA105" s="231"/>
      <c r="AB105" s="216"/>
    </row>
    <row r="106" spans="1:31" ht="15" customHeight="1" x14ac:dyDescent="0.3">
      <c r="A106" s="256"/>
      <c r="B106" s="217">
        <v>2</v>
      </c>
      <c r="C106" s="219" t="str">
        <f>SORTEO!O8</f>
        <v>Desarrollo e Inclusión Social</v>
      </c>
      <c r="D106" s="220"/>
      <c r="E106" s="240"/>
      <c r="F106" s="135"/>
      <c r="G106" s="275"/>
      <c r="H106" s="276"/>
      <c r="I106" s="225">
        <v>3</v>
      </c>
      <c r="J106" s="162">
        <v>5</v>
      </c>
      <c r="K106" s="253"/>
      <c r="L106" s="135"/>
      <c r="M106" s="246">
        <v>1</v>
      </c>
      <c r="N106" s="162">
        <v>4</v>
      </c>
      <c r="O106" s="242"/>
      <c r="P106" s="86"/>
      <c r="Q106" s="86"/>
      <c r="R106" s="254"/>
      <c r="S106" s="236">
        <v>2</v>
      </c>
      <c r="T106" s="229">
        <v>1</v>
      </c>
      <c r="U106" s="229">
        <v>0</v>
      </c>
      <c r="V106" s="229">
        <v>1</v>
      </c>
      <c r="W106" s="236">
        <v>0</v>
      </c>
      <c r="X106" s="235">
        <f>F106+J106+L106+N106</f>
        <v>9</v>
      </c>
      <c r="Y106" s="235">
        <f>F107+J107+L107+N107</f>
        <v>6</v>
      </c>
      <c r="Z106" s="235">
        <f>+X106-Y106</f>
        <v>3</v>
      </c>
      <c r="AA106" s="249">
        <f>E106+I106+K106+M106</f>
        <v>4</v>
      </c>
      <c r="AB106" s="216"/>
    </row>
    <row r="107" spans="1:31" ht="15" customHeight="1" x14ac:dyDescent="0.3">
      <c r="A107" s="256"/>
      <c r="B107" s="218"/>
      <c r="C107" s="221"/>
      <c r="D107" s="222"/>
      <c r="E107" s="241"/>
      <c r="F107" s="135"/>
      <c r="G107" s="277"/>
      <c r="H107" s="278"/>
      <c r="I107" s="226"/>
      <c r="J107" s="162">
        <v>2</v>
      </c>
      <c r="K107" s="253"/>
      <c r="L107" s="135"/>
      <c r="M107" s="246"/>
      <c r="N107" s="162">
        <v>4</v>
      </c>
      <c r="O107" s="242"/>
      <c r="P107" s="86"/>
      <c r="Q107" s="86"/>
      <c r="R107" s="254"/>
      <c r="S107" s="236"/>
      <c r="T107" s="230"/>
      <c r="U107" s="230"/>
      <c r="V107" s="230"/>
      <c r="W107" s="236"/>
      <c r="X107" s="236"/>
      <c r="Y107" s="236"/>
      <c r="Z107" s="236"/>
      <c r="AA107" s="250"/>
      <c r="AB107" s="216"/>
    </row>
    <row r="108" spans="1:31" ht="15" customHeight="1" x14ac:dyDescent="0.3">
      <c r="A108" s="256"/>
      <c r="B108" s="217">
        <v>3</v>
      </c>
      <c r="C108" s="219" t="str">
        <f>SORTEO!O9</f>
        <v>Contraloria de Cundinamarca</v>
      </c>
      <c r="D108" s="220"/>
      <c r="E108" s="240"/>
      <c r="F108" s="135"/>
      <c r="G108" s="225">
        <v>0</v>
      </c>
      <c r="H108" s="162">
        <v>2</v>
      </c>
      <c r="I108" s="275"/>
      <c r="J108" s="276"/>
      <c r="K108" s="246">
        <v>1</v>
      </c>
      <c r="L108" s="162">
        <v>2</v>
      </c>
      <c r="M108" s="253"/>
      <c r="N108" s="135"/>
      <c r="O108" s="242"/>
      <c r="P108" s="86"/>
      <c r="Q108" s="86"/>
      <c r="R108" s="254"/>
      <c r="S108" s="236">
        <v>2</v>
      </c>
      <c r="T108" s="229">
        <v>0</v>
      </c>
      <c r="U108" s="229">
        <v>1</v>
      </c>
      <c r="V108" s="229">
        <v>1</v>
      </c>
      <c r="W108" s="236">
        <v>0</v>
      </c>
      <c r="X108" s="235">
        <f>F108+H108+L108+N108</f>
        <v>4</v>
      </c>
      <c r="Y108" s="235">
        <f>F109+H109+L109+N109</f>
        <v>7</v>
      </c>
      <c r="Z108" s="236">
        <f>+X108-Y108</f>
        <v>-3</v>
      </c>
      <c r="AA108" s="249">
        <f>E108+G108+K108+M108</f>
        <v>1</v>
      </c>
      <c r="AB108" s="216"/>
    </row>
    <row r="109" spans="1:31" ht="15" customHeight="1" x14ac:dyDescent="0.3">
      <c r="A109" s="256"/>
      <c r="B109" s="218"/>
      <c r="C109" s="221"/>
      <c r="D109" s="222"/>
      <c r="E109" s="241"/>
      <c r="F109" s="135"/>
      <c r="G109" s="226"/>
      <c r="H109" s="162">
        <v>5</v>
      </c>
      <c r="I109" s="277"/>
      <c r="J109" s="278"/>
      <c r="K109" s="246"/>
      <c r="L109" s="162">
        <v>2</v>
      </c>
      <c r="M109" s="253"/>
      <c r="N109" s="135"/>
      <c r="O109" s="242"/>
      <c r="P109" s="86"/>
      <c r="Q109" s="86"/>
      <c r="R109" s="254"/>
      <c r="S109" s="236"/>
      <c r="T109" s="230"/>
      <c r="U109" s="230"/>
      <c r="V109" s="230"/>
      <c r="W109" s="236"/>
      <c r="X109" s="236"/>
      <c r="Y109" s="236"/>
      <c r="Z109" s="236"/>
      <c r="AA109" s="250"/>
      <c r="AB109" s="216"/>
    </row>
    <row r="110" spans="1:31" ht="15" customHeight="1" x14ac:dyDescent="0.3">
      <c r="A110" s="256"/>
      <c r="B110" s="217">
        <v>4</v>
      </c>
      <c r="C110" s="219" t="str">
        <f>SORTEO!O10</f>
        <v>AGENCIA DE COMERCIALIZACION</v>
      </c>
      <c r="D110" s="220"/>
      <c r="E110" s="223">
        <v>3</v>
      </c>
      <c r="F110" s="162">
        <v>4</v>
      </c>
      <c r="G110" s="227"/>
      <c r="H110" s="135"/>
      <c r="I110" s="225">
        <v>1</v>
      </c>
      <c r="J110" s="162">
        <v>2</v>
      </c>
      <c r="K110" s="252"/>
      <c r="L110" s="252"/>
      <c r="M110" s="246">
        <v>0</v>
      </c>
      <c r="N110" s="162">
        <v>3</v>
      </c>
      <c r="O110" s="242"/>
      <c r="P110" s="86"/>
      <c r="Q110" s="86"/>
      <c r="R110" s="254"/>
      <c r="S110" s="236">
        <v>3</v>
      </c>
      <c r="T110" s="229">
        <v>1</v>
      </c>
      <c r="U110" s="229">
        <v>1</v>
      </c>
      <c r="V110" s="229">
        <v>1</v>
      </c>
      <c r="W110" s="236">
        <v>0</v>
      </c>
      <c r="X110" s="235">
        <f>F110+H110+J110+N110</f>
        <v>9</v>
      </c>
      <c r="Y110" s="235">
        <f>F111+H111+J111+N111</f>
        <v>13</v>
      </c>
      <c r="Z110" s="236">
        <f>+X110-Y110</f>
        <v>-4</v>
      </c>
      <c r="AA110" s="249">
        <f>E110+G110+I110+M110</f>
        <v>4</v>
      </c>
      <c r="AB110" s="216"/>
    </row>
    <row r="111" spans="1:31" ht="15" customHeight="1" x14ac:dyDescent="0.3">
      <c r="A111" s="256"/>
      <c r="B111" s="218"/>
      <c r="C111" s="221"/>
      <c r="D111" s="222"/>
      <c r="E111" s="224"/>
      <c r="F111" s="162">
        <v>1</v>
      </c>
      <c r="G111" s="228"/>
      <c r="H111" s="135"/>
      <c r="I111" s="226"/>
      <c r="J111" s="162">
        <v>2</v>
      </c>
      <c r="K111" s="252"/>
      <c r="L111" s="252"/>
      <c r="M111" s="246"/>
      <c r="N111" s="162">
        <v>10</v>
      </c>
      <c r="O111" s="242"/>
      <c r="P111" s="86"/>
      <c r="Q111" s="86"/>
      <c r="R111" s="254"/>
      <c r="S111" s="236"/>
      <c r="T111" s="230"/>
      <c r="U111" s="230"/>
      <c r="V111" s="230"/>
      <c r="W111" s="236"/>
      <c r="X111" s="236"/>
      <c r="Y111" s="236"/>
      <c r="Z111" s="236"/>
      <c r="AA111" s="250"/>
      <c r="AB111" s="216"/>
    </row>
    <row r="112" spans="1:31" ht="15" customHeight="1" x14ac:dyDescent="0.3">
      <c r="A112" s="256"/>
      <c r="B112" s="217">
        <v>5</v>
      </c>
      <c r="C112" s="219" t="str">
        <f>SORTEO!O11</f>
        <v>SALUD</v>
      </c>
      <c r="D112" s="220"/>
      <c r="E112" s="223">
        <v>3</v>
      </c>
      <c r="F112" s="162">
        <v>6</v>
      </c>
      <c r="G112" s="225">
        <v>1</v>
      </c>
      <c r="H112" s="162">
        <v>4</v>
      </c>
      <c r="I112" s="227"/>
      <c r="J112" s="135"/>
      <c r="K112" s="246">
        <v>3</v>
      </c>
      <c r="L112" s="162">
        <v>10</v>
      </c>
      <c r="M112" s="252"/>
      <c r="N112" s="252"/>
      <c r="O112" s="242"/>
      <c r="P112" s="86"/>
      <c r="Q112" s="86"/>
      <c r="R112" s="254"/>
      <c r="S112" s="236">
        <v>3</v>
      </c>
      <c r="T112" s="229">
        <v>2</v>
      </c>
      <c r="U112" s="229">
        <v>0</v>
      </c>
      <c r="V112" s="229">
        <v>1</v>
      </c>
      <c r="W112" s="236">
        <v>0</v>
      </c>
      <c r="X112" s="235">
        <f>F112+H112+J112+L112</f>
        <v>20</v>
      </c>
      <c r="Y112" s="235">
        <f>F113+H113+J113+L113</f>
        <v>10</v>
      </c>
      <c r="Z112" s="236">
        <f>+X112-Y112</f>
        <v>10</v>
      </c>
      <c r="AA112" s="249">
        <f>E112+G112+I112+K112</f>
        <v>7</v>
      </c>
      <c r="AB112" s="216"/>
    </row>
    <row r="113" spans="1:31" ht="15" customHeight="1" x14ac:dyDescent="0.3">
      <c r="A113" s="256"/>
      <c r="B113" s="218"/>
      <c r="C113" s="221"/>
      <c r="D113" s="222"/>
      <c r="E113" s="224"/>
      <c r="F113" s="162">
        <v>3</v>
      </c>
      <c r="G113" s="226"/>
      <c r="H113" s="162">
        <v>4</v>
      </c>
      <c r="I113" s="228"/>
      <c r="J113" s="135"/>
      <c r="K113" s="246"/>
      <c r="L113" s="162">
        <v>3</v>
      </c>
      <c r="M113" s="252"/>
      <c r="N113" s="252"/>
      <c r="O113" s="242"/>
      <c r="P113" s="86"/>
      <c r="Q113" s="86"/>
      <c r="R113" s="254"/>
      <c r="S113" s="236"/>
      <c r="T113" s="230"/>
      <c r="U113" s="230"/>
      <c r="V113" s="230"/>
      <c r="W113" s="236"/>
      <c r="X113" s="236"/>
      <c r="Y113" s="236"/>
      <c r="Z113" s="236"/>
      <c r="AA113" s="250"/>
      <c r="AB113" s="216"/>
    </row>
    <row r="114" spans="1:31" ht="16.5" customHeight="1" x14ac:dyDescent="0.3"/>
    <row r="115" spans="1:31" ht="15" customHeight="1" x14ac:dyDescent="0.3">
      <c r="A115" s="261" t="s">
        <v>184</v>
      </c>
      <c r="B115" s="261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  <c r="AA115" s="261"/>
      <c r="AB115" s="10"/>
      <c r="AC115" s="10"/>
      <c r="AD115" s="39"/>
      <c r="AE115" s="10"/>
    </row>
    <row r="116" spans="1:31" ht="16.5" customHeight="1" x14ac:dyDescent="0.3">
      <c r="A116" s="105"/>
      <c r="B116" s="5"/>
      <c r="AB116" s="262" t="s">
        <v>2</v>
      </c>
      <c r="AC116" s="262"/>
      <c r="AD116" s="262"/>
      <c r="AE116" s="262"/>
    </row>
    <row r="117" spans="1:31" ht="15" customHeight="1" x14ac:dyDescent="0.3">
      <c r="A117" s="106" t="s">
        <v>3</v>
      </c>
      <c r="B117" s="19"/>
      <c r="C117" s="19" t="s">
        <v>4</v>
      </c>
      <c r="D117" s="32"/>
      <c r="E117" s="32"/>
      <c r="F117" s="243" t="s">
        <v>5</v>
      </c>
      <c r="G117" s="244"/>
      <c r="H117" s="244"/>
      <c r="I117" s="244"/>
      <c r="J117" s="244"/>
      <c r="K117" s="244"/>
      <c r="L117" s="244"/>
      <c r="M117" s="244"/>
      <c r="N117" s="244"/>
      <c r="O117" s="244"/>
      <c r="P117" s="245"/>
      <c r="Q117" s="84"/>
      <c r="R117" s="204" t="s">
        <v>35</v>
      </c>
      <c r="S117" s="204"/>
      <c r="T117" s="204"/>
      <c r="U117" s="204"/>
      <c r="V117" s="19"/>
      <c r="W117" s="204" t="s">
        <v>6</v>
      </c>
      <c r="X117" s="204"/>
      <c r="Y117" s="204"/>
      <c r="Z117" s="204"/>
      <c r="AA117" s="40" t="s">
        <v>0</v>
      </c>
      <c r="AB117" s="36" t="s">
        <v>7</v>
      </c>
      <c r="AC117" s="36"/>
      <c r="AD117" s="40" t="s">
        <v>0</v>
      </c>
      <c r="AE117" s="36" t="s">
        <v>8</v>
      </c>
    </row>
    <row r="118" spans="1:31" ht="18" customHeight="1" x14ac:dyDescent="0.3">
      <c r="A118" s="88" t="s">
        <v>179</v>
      </c>
      <c r="B118" s="6"/>
      <c r="C118" s="75" t="str">
        <f>C104</f>
        <v>Planeacion</v>
      </c>
      <c r="D118" s="90"/>
      <c r="E118" s="90"/>
      <c r="F118" s="201" t="str">
        <f>C112</f>
        <v>SALUD</v>
      </c>
      <c r="G118" s="202"/>
      <c r="H118" s="202"/>
      <c r="I118" s="202"/>
      <c r="J118" s="202"/>
      <c r="K118" s="202"/>
      <c r="L118" s="202"/>
      <c r="M118" s="202"/>
      <c r="N118" s="202"/>
      <c r="O118" s="202"/>
      <c r="P118" s="203"/>
      <c r="Q118" s="91"/>
      <c r="R118" s="232" t="s">
        <v>181</v>
      </c>
      <c r="S118" s="233"/>
      <c r="T118" s="233"/>
      <c r="U118" s="234"/>
      <c r="V118" s="48"/>
      <c r="W118" s="205">
        <v>45153</v>
      </c>
      <c r="X118" s="206"/>
      <c r="Y118" s="206"/>
      <c r="Z118" s="207"/>
      <c r="AA118" s="213">
        <v>3</v>
      </c>
      <c r="AB118" s="215"/>
      <c r="AC118" s="204" t="s">
        <v>9</v>
      </c>
      <c r="AD118" s="213">
        <v>6</v>
      </c>
      <c r="AE118" s="215"/>
    </row>
    <row r="119" spans="1:31" ht="17.25" customHeight="1" x14ac:dyDescent="0.3">
      <c r="A119" s="88" t="s">
        <v>176</v>
      </c>
      <c r="B119" s="88"/>
      <c r="C119" s="75" t="str">
        <f>C108</f>
        <v>Contraloria de Cundinamarca</v>
      </c>
      <c r="D119" s="90"/>
      <c r="E119" s="90"/>
      <c r="F119" s="201" t="str">
        <f>C110</f>
        <v>AGENCIA DE COMERCIALIZACION</v>
      </c>
      <c r="G119" s="202"/>
      <c r="H119" s="202"/>
      <c r="I119" s="202"/>
      <c r="J119" s="202"/>
      <c r="K119" s="202"/>
      <c r="L119" s="202"/>
      <c r="M119" s="202"/>
      <c r="N119" s="202"/>
      <c r="O119" s="202"/>
      <c r="P119" s="203"/>
      <c r="Q119" s="91"/>
      <c r="R119" s="232" t="s">
        <v>181</v>
      </c>
      <c r="S119" s="233"/>
      <c r="T119" s="233"/>
      <c r="U119" s="234"/>
      <c r="V119" s="89"/>
      <c r="W119" s="205">
        <v>45153</v>
      </c>
      <c r="X119" s="206"/>
      <c r="Y119" s="206"/>
      <c r="Z119" s="207"/>
      <c r="AA119" s="213">
        <v>2</v>
      </c>
      <c r="AB119" s="215"/>
      <c r="AC119" s="204"/>
      <c r="AD119" s="213">
        <v>2</v>
      </c>
      <c r="AE119" s="215"/>
    </row>
    <row r="120" spans="1:31" ht="15" customHeight="1" x14ac:dyDescent="0.3">
      <c r="A120" s="106" t="s">
        <v>3</v>
      </c>
      <c r="B120" s="19"/>
      <c r="C120" s="56" t="s">
        <v>4</v>
      </c>
      <c r="D120" s="57"/>
      <c r="E120" s="57"/>
      <c r="F120" s="237" t="s">
        <v>5</v>
      </c>
      <c r="G120" s="238"/>
      <c r="H120" s="238"/>
      <c r="I120" s="238"/>
      <c r="J120" s="238"/>
      <c r="K120" s="238"/>
      <c r="L120" s="238"/>
      <c r="M120" s="238"/>
      <c r="N120" s="238"/>
      <c r="O120" s="238"/>
      <c r="P120" s="239"/>
      <c r="Q120" s="85"/>
      <c r="R120" s="204" t="s">
        <v>35</v>
      </c>
      <c r="S120" s="204"/>
      <c r="T120" s="204"/>
      <c r="U120" s="204"/>
      <c r="V120" s="19"/>
      <c r="W120" s="208" t="s">
        <v>6</v>
      </c>
      <c r="X120" s="208"/>
      <c r="Y120" s="208"/>
      <c r="Z120" s="208"/>
      <c r="AA120" s="40" t="s">
        <v>0</v>
      </c>
      <c r="AB120" s="36" t="s">
        <v>7</v>
      </c>
      <c r="AC120" s="36"/>
      <c r="AD120" s="40" t="s">
        <v>0</v>
      </c>
      <c r="AE120" s="36" t="s">
        <v>8</v>
      </c>
    </row>
    <row r="121" spans="1:31" ht="15" customHeight="1" x14ac:dyDescent="0.3">
      <c r="A121" s="88" t="s">
        <v>179</v>
      </c>
      <c r="B121" s="6"/>
      <c r="C121" s="75" t="str">
        <f>C106</f>
        <v>Desarrollo e Inclusión Social</v>
      </c>
      <c r="D121" s="90"/>
      <c r="E121" s="90"/>
      <c r="F121" s="201" t="str">
        <f>C112</f>
        <v>SALUD</v>
      </c>
      <c r="G121" s="202"/>
      <c r="H121" s="202"/>
      <c r="I121" s="202"/>
      <c r="J121" s="202"/>
      <c r="K121" s="202"/>
      <c r="L121" s="202"/>
      <c r="M121" s="202"/>
      <c r="N121" s="202"/>
      <c r="O121" s="202"/>
      <c r="P121" s="203"/>
      <c r="Q121" s="91"/>
      <c r="R121" s="232" t="s">
        <v>178</v>
      </c>
      <c r="S121" s="233"/>
      <c r="T121" s="233"/>
      <c r="U121" s="234"/>
      <c r="V121" s="48"/>
      <c r="W121" s="209">
        <v>45161</v>
      </c>
      <c r="X121" s="210"/>
      <c r="Y121" s="210"/>
      <c r="Z121" s="211"/>
      <c r="AA121" s="213">
        <v>4</v>
      </c>
      <c r="AB121" s="215"/>
      <c r="AC121" s="279" t="s">
        <v>9</v>
      </c>
      <c r="AD121" s="213">
        <v>4</v>
      </c>
      <c r="AE121" s="215"/>
    </row>
    <row r="122" spans="1:31" ht="15" customHeight="1" x14ac:dyDescent="0.3">
      <c r="A122" s="88" t="s">
        <v>176</v>
      </c>
      <c r="B122" s="6"/>
      <c r="C122" s="75" t="str">
        <f>C104</f>
        <v>Planeacion</v>
      </c>
      <c r="D122" s="90"/>
      <c r="E122" s="90"/>
      <c r="F122" s="201" t="str">
        <f>C110</f>
        <v>AGENCIA DE COMERCIALIZACION</v>
      </c>
      <c r="G122" s="202"/>
      <c r="H122" s="202"/>
      <c r="I122" s="202"/>
      <c r="J122" s="202"/>
      <c r="K122" s="202"/>
      <c r="L122" s="202"/>
      <c r="M122" s="202"/>
      <c r="N122" s="202"/>
      <c r="O122" s="202"/>
      <c r="P122" s="203"/>
      <c r="Q122" s="91"/>
      <c r="R122" s="232" t="s">
        <v>178</v>
      </c>
      <c r="S122" s="233"/>
      <c r="T122" s="233"/>
      <c r="U122" s="234"/>
      <c r="V122" s="48"/>
      <c r="W122" s="209">
        <v>45161</v>
      </c>
      <c r="X122" s="210"/>
      <c r="Y122" s="210"/>
      <c r="Z122" s="211"/>
      <c r="AA122" s="213">
        <v>1</v>
      </c>
      <c r="AB122" s="215"/>
      <c r="AC122" s="280"/>
      <c r="AD122" s="213">
        <v>4</v>
      </c>
      <c r="AE122" s="215"/>
    </row>
    <row r="123" spans="1:31" ht="15" customHeight="1" x14ac:dyDescent="0.3">
      <c r="A123" s="106" t="s">
        <v>3</v>
      </c>
      <c r="B123" s="19"/>
      <c r="C123" s="56" t="s">
        <v>4</v>
      </c>
      <c r="D123" s="57"/>
      <c r="E123" s="57"/>
      <c r="F123" s="263" t="s">
        <v>5</v>
      </c>
      <c r="G123" s="264"/>
      <c r="H123" s="264"/>
      <c r="I123" s="264"/>
      <c r="J123" s="264"/>
      <c r="K123" s="264"/>
      <c r="L123" s="264"/>
      <c r="M123" s="264"/>
      <c r="N123" s="264"/>
      <c r="O123" s="264"/>
      <c r="P123" s="265"/>
      <c r="Q123" s="85"/>
      <c r="R123" s="204" t="s">
        <v>35</v>
      </c>
      <c r="S123" s="204"/>
      <c r="T123" s="204"/>
      <c r="U123" s="204"/>
      <c r="V123" s="19"/>
      <c r="W123" s="208" t="s">
        <v>6</v>
      </c>
      <c r="X123" s="208"/>
      <c r="Y123" s="208"/>
      <c r="Z123" s="208"/>
      <c r="AA123" s="40" t="s">
        <v>0</v>
      </c>
      <c r="AB123" s="36" t="s">
        <v>7</v>
      </c>
      <c r="AC123" s="36"/>
      <c r="AD123" s="40" t="s">
        <v>0</v>
      </c>
      <c r="AE123" s="36" t="s">
        <v>8</v>
      </c>
    </row>
    <row r="124" spans="1:31" ht="15" customHeight="1" x14ac:dyDescent="0.3">
      <c r="A124" s="88" t="s">
        <v>179</v>
      </c>
      <c r="B124" s="6"/>
      <c r="C124" s="75" t="str">
        <f>C106</f>
        <v>Desarrollo e Inclusión Social</v>
      </c>
      <c r="D124" s="90"/>
      <c r="E124" s="90"/>
      <c r="F124" s="201" t="str">
        <f>C108</f>
        <v>Contraloria de Cundinamarca</v>
      </c>
      <c r="G124" s="202"/>
      <c r="H124" s="202"/>
      <c r="I124" s="202"/>
      <c r="J124" s="202"/>
      <c r="K124" s="202"/>
      <c r="L124" s="202"/>
      <c r="M124" s="202"/>
      <c r="N124" s="202"/>
      <c r="O124" s="202"/>
      <c r="P124" s="203"/>
      <c r="Q124" s="91"/>
      <c r="R124" s="232" t="s">
        <v>181</v>
      </c>
      <c r="S124" s="233"/>
      <c r="T124" s="233"/>
      <c r="U124" s="234"/>
      <c r="V124" s="48"/>
      <c r="W124" s="209">
        <v>45167</v>
      </c>
      <c r="X124" s="210"/>
      <c r="Y124" s="210"/>
      <c r="Z124" s="211"/>
      <c r="AA124" s="213">
        <v>5</v>
      </c>
      <c r="AB124" s="215"/>
      <c r="AC124" s="204" t="s">
        <v>9</v>
      </c>
      <c r="AD124" s="213">
        <v>2</v>
      </c>
      <c r="AE124" s="215"/>
    </row>
    <row r="125" spans="1:31" ht="15" customHeight="1" x14ac:dyDescent="0.3">
      <c r="A125" s="88" t="s">
        <v>176</v>
      </c>
      <c r="B125" s="6"/>
      <c r="C125" s="75" t="str">
        <f>C110</f>
        <v>AGENCIA DE COMERCIALIZACION</v>
      </c>
      <c r="D125" s="90"/>
      <c r="E125" s="90"/>
      <c r="F125" s="201" t="str">
        <f>C112</f>
        <v>SALUD</v>
      </c>
      <c r="G125" s="202"/>
      <c r="H125" s="202"/>
      <c r="I125" s="202"/>
      <c r="J125" s="202"/>
      <c r="K125" s="202"/>
      <c r="L125" s="202"/>
      <c r="M125" s="202"/>
      <c r="N125" s="202"/>
      <c r="O125" s="202"/>
      <c r="P125" s="203"/>
      <c r="Q125" s="92"/>
      <c r="R125" s="232" t="s">
        <v>181</v>
      </c>
      <c r="S125" s="233"/>
      <c r="T125" s="233"/>
      <c r="U125" s="234"/>
      <c r="V125" s="50"/>
      <c r="W125" s="209">
        <v>45167</v>
      </c>
      <c r="X125" s="210"/>
      <c r="Y125" s="210"/>
      <c r="Z125" s="211"/>
      <c r="AA125" s="213">
        <v>3</v>
      </c>
      <c r="AB125" s="215"/>
      <c r="AC125" s="204"/>
      <c r="AD125" s="213">
        <v>10</v>
      </c>
      <c r="AE125" s="215"/>
    </row>
    <row r="126" spans="1:31" ht="15" customHeight="1" x14ac:dyDescent="0.3">
      <c r="A126" s="106" t="s">
        <v>3</v>
      </c>
      <c r="B126" s="19"/>
      <c r="C126" s="56" t="s">
        <v>4</v>
      </c>
      <c r="D126" s="57"/>
      <c r="E126" s="57"/>
      <c r="F126" s="237" t="s">
        <v>5</v>
      </c>
      <c r="G126" s="238"/>
      <c r="H126" s="238"/>
      <c r="I126" s="238"/>
      <c r="J126" s="238"/>
      <c r="K126" s="238"/>
      <c r="L126" s="238"/>
      <c r="M126" s="238"/>
      <c r="N126" s="238"/>
      <c r="O126" s="238"/>
      <c r="P126" s="239"/>
      <c r="Q126" s="85"/>
      <c r="R126" s="204" t="s">
        <v>35</v>
      </c>
      <c r="S126" s="204"/>
      <c r="T126" s="204"/>
      <c r="U126" s="204"/>
      <c r="V126" s="19"/>
      <c r="W126" s="208" t="s">
        <v>6</v>
      </c>
      <c r="X126" s="208"/>
      <c r="Y126" s="208"/>
      <c r="Z126" s="208"/>
      <c r="AA126" s="40" t="s">
        <v>0</v>
      </c>
      <c r="AB126" s="36" t="s">
        <v>7</v>
      </c>
      <c r="AC126" s="36"/>
      <c r="AD126" s="40" t="s">
        <v>0</v>
      </c>
      <c r="AE126" s="36" t="s">
        <v>8</v>
      </c>
    </row>
    <row r="127" spans="1:31" ht="15" customHeight="1" x14ac:dyDescent="0.3">
      <c r="A127" s="88" t="s">
        <v>179</v>
      </c>
      <c r="B127" s="6"/>
      <c r="C127" s="75" t="str">
        <f>C108</f>
        <v>Contraloria de Cundinamarca</v>
      </c>
      <c r="D127" s="90"/>
      <c r="E127" s="90"/>
      <c r="F127" s="201" t="str">
        <f>C112</f>
        <v>SALUD</v>
      </c>
      <c r="G127" s="202"/>
      <c r="H127" s="202"/>
      <c r="I127" s="202"/>
      <c r="J127" s="202"/>
      <c r="K127" s="202"/>
      <c r="L127" s="202"/>
      <c r="M127" s="202"/>
      <c r="N127" s="202"/>
      <c r="O127" s="202"/>
      <c r="P127" s="203"/>
      <c r="Q127" s="91"/>
      <c r="R127" s="232" t="s">
        <v>177</v>
      </c>
      <c r="S127" s="233"/>
      <c r="T127" s="233"/>
      <c r="U127" s="234"/>
      <c r="V127" s="48"/>
      <c r="W127" s="209">
        <v>45170</v>
      </c>
      <c r="X127" s="210"/>
      <c r="Y127" s="210"/>
      <c r="Z127" s="211"/>
      <c r="AA127" s="213"/>
      <c r="AB127" s="215"/>
      <c r="AC127" s="204" t="s">
        <v>9</v>
      </c>
      <c r="AD127" s="213"/>
      <c r="AE127" s="215"/>
    </row>
    <row r="128" spans="1:31" ht="15" customHeight="1" x14ac:dyDescent="0.3">
      <c r="A128" s="88" t="s">
        <v>176</v>
      </c>
      <c r="B128" s="6"/>
      <c r="C128" s="75" t="str">
        <f>C104</f>
        <v>Planeacion</v>
      </c>
      <c r="D128" s="90"/>
      <c r="E128" s="90"/>
      <c r="F128" s="201" t="str">
        <f>C106</f>
        <v>Desarrollo e Inclusión Social</v>
      </c>
      <c r="G128" s="202"/>
      <c r="H128" s="202"/>
      <c r="I128" s="202"/>
      <c r="J128" s="202"/>
      <c r="K128" s="202"/>
      <c r="L128" s="202"/>
      <c r="M128" s="202"/>
      <c r="N128" s="202"/>
      <c r="O128" s="202"/>
      <c r="P128" s="203"/>
      <c r="Q128" s="92"/>
      <c r="R128" s="232" t="s">
        <v>177</v>
      </c>
      <c r="S128" s="233"/>
      <c r="T128" s="233"/>
      <c r="U128" s="234"/>
      <c r="V128" s="50"/>
      <c r="W128" s="209">
        <v>45170</v>
      </c>
      <c r="X128" s="210"/>
      <c r="Y128" s="210"/>
      <c r="Z128" s="211"/>
      <c r="AA128" s="213"/>
      <c r="AB128" s="215"/>
      <c r="AC128" s="204"/>
      <c r="AD128" s="213"/>
      <c r="AE128" s="215"/>
    </row>
    <row r="129" spans="1:31" ht="15" customHeight="1" x14ac:dyDescent="0.3">
      <c r="A129" s="106" t="s">
        <v>3</v>
      </c>
      <c r="B129" s="19"/>
      <c r="C129" s="56" t="s">
        <v>4</v>
      </c>
      <c r="D129" s="57"/>
      <c r="E129" s="57"/>
      <c r="F129" s="237" t="s">
        <v>5</v>
      </c>
      <c r="G129" s="238"/>
      <c r="H129" s="238"/>
      <c r="I129" s="238"/>
      <c r="J129" s="238"/>
      <c r="K129" s="238"/>
      <c r="L129" s="238"/>
      <c r="M129" s="238"/>
      <c r="N129" s="238"/>
      <c r="O129" s="238"/>
      <c r="P129" s="239"/>
      <c r="Q129" s="85"/>
      <c r="R129" s="204" t="s">
        <v>35</v>
      </c>
      <c r="S129" s="204"/>
      <c r="T129" s="204"/>
      <c r="U129" s="204"/>
      <c r="V129" s="19"/>
      <c r="W129" s="208" t="s">
        <v>6</v>
      </c>
      <c r="X129" s="208"/>
      <c r="Y129" s="208"/>
      <c r="Z129" s="208"/>
      <c r="AA129" s="40" t="s">
        <v>0</v>
      </c>
      <c r="AB129" s="36" t="s">
        <v>7</v>
      </c>
      <c r="AC129" s="36"/>
      <c r="AD129" s="40" t="s">
        <v>0</v>
      </c>
      <c r="AE129" s="36" t="s">
        <v>8</v>
      </c>
    </row>
    <row r="130" spans="1:31" ht="15" customHeight="1" x14ac:dyDescent="0.3">
      <c r="A130" s="88" t="s">
        <v>179</v>
      </c>
      <c r="B130" s="6"/>
      <c r="C130" s="75" t="str">
        <f>C106</f>
        <v>Desarrollo e Inclusión Social</v>
      </c>
      <c r="D130" s="90"/>
      <c r="E130" s="90"/>
      <c r="F130" s="201" t="str">
        <f>C110</f>
        <v>AGENCIA DE COMERCIALIZACION</v>
      </c>
      <c r="G130" s="202"/>
      <c r="H130" s="202"/>
      <c r="I130" s="202"/>
      <c r="J130" s="202"/>
      <c r="K130" s="202"/>
      <c r="L130" s="202"/>
      <c r="M130" s="202"/>
      <c r="N130" s="202"/>
      <c r="O130" s="202"/>
      <c r="P130" s="203"/>
      <c r="Q130" s="91"/>
      <c r="R130" s="232" t="s">
        <v>178</v>
      </c>
      <c r="S130" s="233"/>
      <c r="T130" s="233"/>
      <c r="U130" s="234"/>
      <c r="V130" s="48"/>
      <c r="W130" s="209">
        <v>45175</v>
      </c>
      <c r="X130" s="210"/>
      <c r="Y130" s="210"/>
      <c r="Z130" s="211"/>
      <c r="AA130" s="213"/>
      <c r="AB130" s="215"/>
      <c r="AC130" s="204" t="s">
        <v>9</v>
      </c>
      <c r="AD130" s="213"/>
      <c r="AE130" s="215"/>
    </row>
    <row r="131" spans="1:31" ht="15" customHeight="1" x14ac:dyDescent="0.3">
      <c r="A131" s="88" t="s">
        <v>176</v>
      </c>
      <c r="B131" s="6"/>
      <c r="C131" s="75" t="str">
        <f>C108</f>
        <v>Contraloria de Cundinamarca</v>
      </c>
      <c r="D131" s="90"/>
      <c r="E131" s="90"/>
      <c r="F131" s="201" t="str">
        <f>C104</f>
        <v>Planeacion</v>
      </c>
      <c r="G131" s="202"/>
      <c r="H131" s="202"/>
      <c r="I131" s="202"/>
      <c r="J131" s="202"/>
      <c r="K131" s="202"/>
      <c r="L131" s="202"/>
      <c r="M131" s="202"/>
      <c r="N131" s="202"/>
      <c r="O131" s="202"/>
      <c r="P131" s="203"/>
      <c r="Q131" s="92"/>
      <c r="R131" s="266" t="s">
        <v>178</v>
      </c>
      <c r="S131" s="267"/>
      <c r="T131" s="267"/>
      <c r="U131" s="268"/>
      <c r="V131" s="50"/>
      <c r="W131" s="209">
        <v>45175</v>
      </c>
      <c r="X131" s="210"/>
      <c r="Y131" s="210"/>
      <c r="Z131" s="211"/>
      <c r="AA131" s="213"/>
      <c r="AB131" s="215"/>
      <c r="AC131" s="204"/>
      <c r="AD131" s="213"/>
      <c r="AE131" s="215"/>
    </row>
    <row r="133" spans="1:31" ht="15" customHeight="1" x14ac:dyDescent="0.3">
      <c r="A133" s="10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8"/>
      <c r="Y133" s="3"/>
      <c r="Z133" s="3"/>
      <c r="AA133" s="38"/>
      <c r="AB133" s="2"/>
      <c r="AC133" s="2"/>
      <c r="AD133" s="38"/>
      <c r="AE133" s="2"/>
    </row>
    <row r="134" spans="1:31" ht="15" customHeight="1" x14ac:dyDescent="0.3">
      <c r="A134" s="255" t="s">
        <v>119</v>
      </c>
      <c r="B134" s="58"/>
      <c r="C134" s="257" t="s">
        <v>0</v>
      </c>
      <c r="D134" s="258"/>
      <c r="E134" s="257">
        <v>1</v>
      </c>
      <c r="F134" s="258"/>
      <c r="G134" s="257">
        <v>2</v>
      </c>
      <c r="H134" s="258"/>
      <c r="I134" s="257">
        <v>3</v>
      </c>
      <c r="J134" s="258"/>
      <c r="K134" s="212">
        <v>4</v>
      </c>
      <c r="L134" s="212"/>
      <c r="M134" s="212">
        <v>5</v>
      </c>
      <c r="N134" s="212"/>
      <c r="O134" s="254">
        <v>5</v>
      </c>
      <c r="P134" s="254"/>
      <c r="Q134" s="33"/>
      <c r="R134" s="254"/>
      <c r="S134" s="20" t="s">
        <v>13</v>
      </c>
      <c r="T134" s="20" t="s">
        <v>14</v>
      </c>
      <c r="U134" s="20" t="s">
        <v>15</v>
      </c>
      <c r="V134" s="20" t="s">
        <v>116</v>
      </c>
      <c r="W134" s="21" t="s">
        <v>107</v>
      </c>
      <c r="X134" s="20" t="s">
        <v>110</v>
      </c>
      <c r="Y134" s="20" t="s">
        <v>111</v>
      </c>
      <c r="Z134" s="20" t="s">
        <v>106</v>
      </c>
      <c r="AA134" s="42" t="s">
        <v>1</v>
      </c>
      <c r="AB134" s="20" t="s">
        <v>17</v>
      </c>
    </row>
    <row r="135" spans="1:31" ht="15" customHeight="1" x14ac:dyDescent="0.3">
      <c r="A135" s="256"/>
      <c r="B135" s="217">
        <v>1</v>
      </c>
      <c r="C135" s="219" t="str">
        <f>SORTEO!F14</f>
        <v>RIESGOS</v>
      </c>
      <c r="D135" s="220"/>
      <c r="E135" s="269"/>
      <c r="F135" s="270"/>
      <c r="G135" s="259"/>
      <c r="H135" s="134"/>
      <c r="I135" s="227"/>
      <c r="J135" s="135"/>
      <c r="K135" s="246">
        <v>0</v>
      </c>
      <c r="L135" s="162">
        <v>1</v>
      </c>
      <c r="M135" s="246">
        <v>3</v>
      </c>
      <c r="N135" s="162">
        <v>5</v>
      </c>
      <c r="O135" s="242"/>
      <c r="P135" s="86"/>
      <c r="Q135" s="86"/>
      <c r="R135" s="254"/>
      <c r="S135" s="236">
        <v>2</v>
      </c>
      <c r="T135" s="229">
        <v>1</v>
      </c>
      <c r="U135" s="229">
        <v>1</v>
      </c>
      <c r="V135" s="229">
        <v>0</v>
      </c>
      <c r="W135" s="236">
        <v>0</v>
      </c>
      <c r="X135" s="235">
        <f>H135+J135+L135+N135</f>
        <v>6</v>
      </c>
      <c r="Y135" s="235">
        <f>H136+J136+L136+N136</f>
        <v>9</v>
      </c>
      <c r="Z135" s="235">
        <f>+X135-Y135</f>
        <v>-3</v>
      </c>
      <c r="AA135" s="231">
        <f>G135+I135+K135+M135</f>
        <v>3</v>
      </c>
      <c r="AB135" s="216"/>
    </row>
    <row r="136" spans="1:31" ht="15" customHeight="1" x14ac:dyDescent="0.3">
      <c r="A136" s="256"/>
      <c r="B136" s="218"/>
      <c r="C136" s="221"/>
      <c r="D136" s="222"/>
      <c r="E136" s="271"/>
      <c r="F136" s="272"/>
      <c r="G136" s="260"/>
      <c r="H136" s="134"/>
      <c r="I136" s="228"/>
      <c r="J136" s="135"/>
      <c r="K136" s="246"/>
      <c r="L136" s="162">
        <v>6</v>
      </c>
      <c r="M136" s="246"/>
      <c r="N136" s="162">
        <v>3</v>
      </c>
      <c r="O136" s="242"/>
      <c r="P136" s="86"/>
      <c r="Q136" s="86"/>
      <c r="R136" s="254"/>
      <c r="S136" s="236"/>
      <c r="T136" s="230"/>
      <c r="U136" s="230"/>
      <c r="V136" s="230"/>
      <c r="W136" s="236"/>
      <c r="X136" s="236"/>
      <c r="Y136" s="236"/>
      <c r="Z136" s="236"/>
      <c r="AA136" s="231"/>
      <c r="AB136" s="216"/>
    </row>
    <row r="137" spans="1:31" ht="15" customHeight="1" x14ac:dyDescent="0.3">
      <c r="A137" s="256"/>
      <c r="B137" s="217">
        <v>2</v>
      </c>
      <c r="C137" s="219" t="str">
        <f>SORTEO!F15</f>
        <v>Empresa Ferrea Regional</v>
      </c>
      <c r="D137" s="220"/>
      <c r="E137" s="240"/>
      <c r="F137" s="135"/>
      <c r="G137" s="275"/>
      <c r="H137" s="276"/>
      <c r="I137" s="225">
        <v>1</v>
      </c>
      <c r="J137" s="162">
        <v>3</v>
      </c>
      <c r="K137" s="253"/>
      <c r="L137" s="135"/>
      <c r="M137" s="246">
        <v>1</v>
      </c>
      <c r="N137" s="162">
        <v>4</v>
      </c>
      <c r="O137" s="242"/>
      <c r="P137" s="86"/>
      <c r="Q137" s="86"/>
      <c r="R137" s="254"/>
      <c r="S137" s="236">
        <v>2</v>
      </c>
      <c r="T137" s="229">
        <v>0</v>
      </c>
      <c r="U137" s="229">
        <v>0</v>
      </c>
      <c r="V137" s="229">
        <v>2</v>
      </c>
      <c r="W137" s="236">
        <v>0</v>
      </c>
      <c r="X137" s="235">
        <f>F137+J137+L137+N137</f>
        <v>7</v>
      </c>
      <c r="Y137" s="235">
        <f>F138+J138+L138+N138</f>
        <v>7</v>
      </c>
      <c r="Z137" s="235">
        <f>+X137-Y137</f>
        <v>0</v>
      </c>
      <c r="AA137" s="249">
        <f>E137+I137+K137+M137</f>
        <v>2</v>
      </c>
      <c r="AB137" s="216"/>
    </row>
    <row r="138" spans="1:31" ht="15" customHeight="1" x14ac:dyDescent="0.3">
      <c r="A138" s="256"/>
      <c r="B138" s="218"/>
      <c r="C138" s="221"/>
      <c r="D138" s="222"/>
      <c r="E138" s="241"/>
      <c r="F138" s="135"/>
      <c r="G138" s="277"/>
      <c r="H138" s="278"/>
      <c r="I138" s="226"/>
      <c r="J138" s="162">
        <v>3</v>
      </c>
      <c r="K138" s="253"/>
      <c r="L138" s="135"/>
      <c r="M138" s="246"/>
      <c r="N138" s="162">
        <v>4</v>
      </c>
      <c r="O138" s="242"/>
      <c r="P138" s="86"/>
      <c r="Q138" s="86"/>
      <c r="R138" s="254"/>
      <c r="S138" s="236"/>
      <c r="T138" s="230"/>
      <c r="U138" s="230"/>
      <c r="V138" s="230"/>
      <c r="W138" s="236"/>
      <c r="X138" s="236"/>
      <c r="Y138" s="236"/>
      <c r="Z138" s="236"/>
      <c r="AA138" s="250"/>
      <c r="AB138" s="216"/>
    </row>
    <row r="139" spans="1:31" ht="15" customHeight="1" x14ac:dyDescent="0.3">
      <c r="A139" s="256"/>
      <c r="B139" s="217">
        <v>3</v>
      </c>
      <c r="C139" s="219" t="str">
        <f>SORTEO!F16</f>
        <v>Gobierno</v>
      </c>
      <c r="D139" s="220"/>
      <c r="E139" s="240"/>
      <c r="F139" s="135"/>
      <c r="G139" s="225">
        <v>1</v>
      </c>
      <c r="H139" s="162">
        <v>3</v>
      </c>
      <c r="I139" s="275"/>
      <c r="J139" s="276"/>
      <c r="K139" s="246">
        <v>0</v>
      </c>
      <c r="L139" s="162">
        <v>2</v>
      </c>
      <c r="M139" s="253"/>
      <c r="N139" s="135"/>
      <c r="O139" s="242"/>
      <c r="P139" s="86"/>
      <c r="Q139" s="86"/>
      <c r="R139" s="254"/>
      <c r="S139" s="236">
        <v>2</v>
      </c>
      <c r="T139" s="229">
        <v>0</v>
      </c>
      <c r="U139" s="229">
        <v>1</v>
      </c>
      <c r="V139" s="229">
        <v>1</v>
      </c>
      <c r="W139" s="236">
        <v>0</v>
      </c>
      <c r="X139" s="235">
        <f>F139+H139+L139+N139</f>
        <v>5</v>
      </c>
      <c r="Y139" s="235">
        <f>F140+H140+L140+N140</f>
        <v>11</v>
      </c>
      <c r="Z139" s="236">
        <f>+X139-Y139</f>
        <v>-6</v>
      </c>
      <c r="AA139" s="249">
        <f>E139+G139+K139+M139</f>
        <v>1</v>
      </c>
      <c r="AB139" s="216"/>
    </row>
    <row r="140" spans="1:31" ht="15" customHeight="1" x14ac:dyDescent="0.3">
      <c r="A140" s="256"/>
      <c r="B140" s="218"/>
      <c r="C140" s="221"/>
      <c r="D140" s="222"/>
      <c r="E140" s="241"/>
      <c r="F140" s="135"/>
      <c r="G140" s="226"/>
      <c r="H140" s="162">
        <v>3</v>
      </c>
      <c r="I140" s="277"/>
      <c r="J140" s="278"/>
      <c r="K140" s="246"/>
      <c r="L140" s="162">
        <v>8</v>
      </c>
      <c r="M140" s="253"/>
      <c r="N140" s="135"/>
      <c r="O140" s="242"/>
      <c r="P140" s="86"/>
      <c r="Q140" s="86"/>
      <c r="R140" s="254"/>
      <c r="S140" s="236"/>
      <c r="T140" s="230"/>
      <c r="U140" s="230"/>
      <c r="V140" s="230"/>
      <c r="W140" s="236"/>
      <c r="X140" s="236"/>
      <c r="Y140" s="236"/>
      <c r="Z140" s="236"/>
      <c r="AA140" s="250"/>
      <c r="AB140" s="216"/>
    </row>
    <row r="141" spans="1:31" ht="15" customHeight="1" x14ac:dyDescent="0.3">
      <c r="A141" s="256"/>
      <c r="B141" s="217">
        <v>4</v>
      </c>
      <c r="C141" s="219" t="str">
        <f>SORTEO!F17</f>
        <v>ICCU</v>
      </c>
      <c r="D141" s="220"/>
      <c r="E141" s="223">
        <v>3</v>
      </c>
      <c r="F141" s="162">
        <v>6</v>
      </c>
      <c r="G141" s="227"/>
      <c r="H141" s="135"/>
      <c r="I141" s="225">
        <v>3</v>
      </c>
      <c r="J141" s="162">
        <v>8</v>
      </c>
      <c r="K141" s="252"/>
      <c r="L141" s="252"/>
      <c r="M141" s="246">
        <v>3</v>
      </c>
      <c r="N141" s="162">
        <v>11</v>
      </c>
      <c r="O141" s="242"/>
      <c r="P141" s="86"/>
      <c r="Q141" s="86"/>
      <c r="R141" s="254"/>
      <c r="S141" s="236">
        <v>3</v>
      </c>
      <c r="T141" s="229">
        <v>3</v>
      </c>
      <c r="U141" s="229">
        <v>0</v>
      </c>
      <c r="V141" s="229">
        <v>0</v>
      </c>
      <c r="W141" s="236">
        <v>0</v>
      </c>
      <c r="X141" s="235">
        <f>F141+H141+J141+N141</f>
        <v>25</v>
      </c>
      <c r="Y141" s="235">
        <f>F142+H142+J142+N142</f>
        <v>5</v>
      </c>
      <c r="Z141" s="236">
        <f>+X141-Y141</f>
        <v>20</v>
      </c>
      <c r="AA141" s="249">
        <f>E141+G141+I141+M141</f>
        <v>9</v>
      </c>
      <c r="AB141" s="216"/>
    </row>
    <row r="142" spans="1:31" ht="15" customHeight="1" x14ac:dyDescent="0.3">
      <c r="A142" s="256"/>
      <c r="B142" s="218"/>
      <c r="C142" s="221"/>
      <c r="D142" s="222"/>
      <c r="E142" s="224"/>
      <c r="F142" s="162">
        <v>1</v>
      </c>
      <c r="G142" s="228"/>
      <c r="H142" s="135"/>
      <c r="I142" s="226"/>
      <c r="J142" s="162">
        <v>2</v>
      </c>
      <c r="K142" s="252"/>
      <c r="L142" s="252"/>
      <c r="M142" s="246"/>
      <c r="N142" s="162">
        <v>2</v>
      </c>
      <c r="O142" s="242"/>
      <c r="P142" s="86"/>
      <c r="Q142" s="86"/>
      <c r="R142" s="254"/>
      <c r="S142" s="236"/>
      <c r="T142" s="230"/>
      <c r="U142" s="230"/>
      <c r="V142" s="230"/>
      <c r="W142" s="236"/>
      <c r="X142" s="236"/>
      <c r="Y142" s="236"/>
      <c r="Z142" s="236"/>
      <c r="AA142" s="250"/>
      <c r="AB142" s="216"/>
    </row>
    <row r="143" spans="1:31" ht="15" customHeight="1" x14ac:dyDescent="0.3">
      <c r="A143" s="256"/>
      <c r="B143" s="217">
        <v>5</v>
      </c>
      <c r="C143" s="219" t="str">
        <f>SORTEO!F18</f>
        <v>Mujer y Equidad de Genero</v>
      </c>
      <c r="D143" s="220"/>
      <c r="E143" s="223">
        <v>0</v>
      </c>
      <c r="F143" s="162">
        <v>3</v>
      </c>
      <c r="G143" s="225">
        <v>1</v>
      </c>
      <c r="H143" s="162">
        <v>4</v>
      </c>
      <c r="I143" s="227"/>
      <c r="J143" s="135"/>
      <c r="K143" s="246">
        <v>0</v>
      </c>
      <c r="L143" s="162">
        <v>2</v>
      </c>
      <c r="M143" s="252"/>
      <c r="N143" s="252"/>
      <c r="O143" s="242"/>
      <c r="P143" s="86"/>
      <c r="Q143" s="86"/>
      <c r="R143" s="254"/>
      <c r="S143" s="236">
        <v>3</v>
      </c>
      <c r="T143" s="229">
        <v>0</v>
      </c>
      <c r="U143" s="229">
        <v>2</v>
      </c>
      <c r="V143" s="229">
        <v>1</v>
      </c>
      <c r="W143" s="236">
        <v>0</v>
      </c>
      <c r="X143" s="235">
        <f>F143+H143+J143+L143</f>
        <v>9</v>
      </c>
      <c r="Y143" s="235">
        <f>F144+H144+J144+L144</f>
        <v>20</v>
      </c>
      <c r="Z143" s="236">
        <f>+X143-Y143</f>
        <v>-11</v>
      </c>
      <c r="AA143" s="249">
        <f>E143+G143+I143+K143</f>
        <v>1</v>
      </c>
      <c r="AB143" s="216"/>
    </row>
    <row r="144" spans="1:31" ht="15" customHeight="1" x14ac:dyDescent="0.3">
      <c r="A144" s="256"/>
      <c r="B144" s="218"/>
      <c r="C144" s="221"/>
      <c r="D144" s="222"/>
      <c r="E144" s="224"/>
      <c r="F144" s="162">
        <v>5</v>
      </c>
      <c r="G144" s="226"/>
      <c r="H144" s="162">
        <v>4</v>
      </c>
      <c r="I144" s="228"/>
      <c r="J144" s="135"/>
      <c r="K144" s="246"/>
      <c r="L144" s="162">
        <v>11</v>
      </c>
      <c r="M144" s="252"/>
      <c r="N144" s="252"/>
      <c r="O144" s="242"/>
      <c r="P144" s="86"/>
      <c r="Q144" s="86"/>
      <c r="R144" s="254"/>
      <c r="S144" s="236"/>
      <c r="T144" s="230"/>
      <c r="U144" s="230"/>
      <c r="V144" s="230"/>
      <c r="W144" s="236"/>
      <c r="X144" s="236"/>
      <c r="Y144" s="236"/>
      <c r="Z144" s="236"/>
      <c r="AA144" s="250"/>
      <c r="AB144" s="216"/>
    </row>
    <row r="145" spans="1:31" ht="16.5" customHeight="1" x14ac:dyDescent="0.3"/>
    <row r="146" spans="1:31" ht="15" customHeight="1" x14ac:dyDescent="0.3">
      <c r="A146" s="261" t="s">
        <v>185</v>
      </c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  <c r="W146" s="261"/>
      <c r="X146" s="261"/>
      <c r="Y146" s="261"/>
      <c r="Z146" s="261"/>
      <c r="AA146" s="261"/>
      <c r="AB146" s="10"/>
      <c r="AC146" s="10"/>
      <c r="AD146" s="39"/>
      <c r="AE146" s="10"/>
    </row>
    <row r="147" spans="1:31" ht="16.5" customHeight="1" x14ac:dyDescent="0.3">
      <c r="A147" s="105"/>
      <c r="B147" s="5"/>
      <c r="AB147" s="262" t="s">
        <v>2</v>
      </c>
      <c r="AC147" s="262"/>
      <c r="AD147" s="262"/>
      <c r="AE147" s="262"/>
    </row>
    <row r="148" spans="1:31" ht="15" customHeight="1" x14ac:dyDescent="0.3">
      <c r="A148" s="106" t="s">
        <v>3</v>
      </c>
      <c r="B148" s="19"/>
      <c r="C148" s="19" t="s">
        <v>4</v>
      </c>
      <c r="D148" s="32"/>
      <c r="E148" s="32"/>
      <c r="F148" s="243" t="s">
        <v>5</v>
      </c>
      <c r="G148" s="244"/>
      <c r="H148" s="244"/>
      <c r="I148" s="244"/>
      <c r="J148" s="244"/>
      <c r="K148" s="244"/>
      <c r="L148" s="244"/>
      <c r="M148" s="244"/>
      <c r="N148" s="244"/>
      <c r="O148" s="244"/>
      <c r="P148" s="245"/>
      <c r="Q148" s="84"/>
      <c r="R148" s="204" t="s">
        <v>35</v>
      </c>
      <c r="S148" s="204"/>
      <c r="T148" s="204"/>
      <c r="U148" s="204"/>
      <c r="V148" s="19"/>
      <c r="W148" s="204" t="s">
        <v>6</v>
      </c>
      <c r="X148" s="204"/>
      <c r="Y148" s="204"/>
      <c r="Z148" s="204"/>
      <c r="AA148" s="40" t="s">
        <v>0</v>
      </c>
      <c r="AB148" s="36" t="s">
        <v>7</v>
      </c>
      <c r="AC148" s="36"/>
      <c r="AD148" s="40" t="s">
        <v>0</v>
      </c>
      <c r="AE148" s="36" t="s">
        <v>8</v>
      </c>
    </row>
    <row r="149" spans="1:31" ht="18" customHeight="1" x14ac:dyDescent="0.3">
      <c r="A149" s="88" t="s">
        <v>179</v>
      </c>
      <c r="B149" s="6"/>
      <c r="C149" s="75" t="str">
        <f>C135</f>
        <v>RIESGOS</v>
      </c>
      <c r="D149" s="90"/>
      <c r="E149" s="90"/>
      <c r="F149" s="201" t="str">
        <f>C143</f>
        <v>Mujer y Equidad de Genero</v>
      </c>
      <c r="G149" s="202"/>
      <c r="H149" s="202"/>
      <c r="I149" s="202"/>
      <c r="J149" s="202"/>
      <c r="K149" s="202"/>
      <c r="L149" s="202"/>
      <c r="M149" s="202"/>
      <c r="N149" s="202"/>
      <c r="O149" s="202"/>
      <c r="P149" s="203"/>
      <c r="Q149" s="91"/>
      <c r="R149" s="232" t="s">
        <v>177</v>
      </c>
      <c r="S149" s="233"/>
      <c r="T149" s="233"/>
      <c r="U149" s="234"/>
      <c r="V149" s="48"/>
      <c r="W149" s="205">
        <v>45154</v>
      </c>
      <c r="X149" s="206"/>
      <c r="Y149" s="206"/>
      <c r="Z149" s="207"/>
      <c r="AA149" s="213">
        <v>5</v>
      </c>
      <c r="AB149" s="215"/>
      <c r="AC149" s="204" t="s">
        <v>9</v>
      </c>
      <c r="AD149" s="213">
        <v>3</v>
      </c>
      <c r="AE149" s="215"/>
    </row>
    <row r="150" spans="1:31" ht="17.25" customHeight="1" x14ac:dyDescent="0.3">
      <c r="A150" s="88" t="s">
        <v>176</v>
      </c>
      <c r="B150" s="88"/>
      <c r="C150" s="75" t="str">
        <f>C139</f>
        <v>Gobierno</v>
      </c>
      <c r="D150" s="90"/>
      <c r="E150" s="90"/>
      <c r="F150" s="201" t="str">
        <f>C141</f>
        <v>ICCU</v>
      </c>
      <c r="G150" s="202"/>
      <c r="H150" s="202"/>
      <c r="I150" s="202"/>
      <c r="J150" s="202"/>
      <c r="K150" s="202"/>
      <c r="L150" s="202"/>
      <c r="M150" s="202"/>
      <c r="N150" s="202"/>
      <c r="O150" s="202"/>
      <c r="P150" s="203"/>
      <c r="Q150" s="91"/>
      <c r="R150" s="232" t="s">
        <v>177</v>
      </c>
      <c r="S150" s="233"/>
      <c r="T150" s="233"/>
      <c r="U150" s="234"/>
      <c r="V150" s="89"/>
      <c r="W150" s="205">
        <v>45154</v>
      </c>
      <c r="X150" s="206"/>
      <c r="Y150" s="206"/>
      <c r="Z150" s="207"/>
      <c r="AA150" s="213">
        <v>2</v>
      </c>
      <c r="AB150" s="215"/>
      <c r="AC150" s="204"/>
      <c r="AD150" s="213">
        <v>8</v>
      </c>
      <c r="AE150" s="215"/>
    </row>
    <row r="151" spans="1:31" ht="15" customHeight="1" x14ac:dyDescent="0.3">
      <c r="A151" s="106" t="s">
        <v>3</v>
      </c>
      <c r="B151" s="19"/>
      <c r="C151" s="56" t="s">
        <v>4</v>
      </c>
      <c r="D151" s="57"/>
      <c r="E151" s="57"/>
      <c r="F151" s="237" t="s">
        <v>5</v>
      </c>
      <c r="G151" s="238"/>
      <c r="H151" s="238"/>
      <c r="I151" s="238"/>
      <c r="J151" s="238"/>
      <c r="K151" s="238"/>
      <c r="L151" s="238"/>
      <c r="M151" s="238"/>
      <c r="N151" s="238"/>
      <c r="O151" s="238"/>
      <c r="P151" s="239"/>
      <c r="Q151" s="85"/>
      <c r="R151" s="204" t="s">
        <v>35</v>
      </c>
      <c r="S151" s="204"/>
      <c r="T151" s="204"/>
      <c r="U151" s="204"/>
      <c r="V151" s="19"/>
      <c r="W151" s="208" t="s">
        <v>6</v>
      </c>
      <c r="X151" s="208"/>
      <c r="Y151" s="208"/>
      <c r="Z151" s="208"/>
      <c r="AA151" s="40" t="s">
        <v>0</v>
      </c>
      <c r="AB151" s="36" t="s">
        <v>7</v>
      </c>
      <c r="AC151" s="36"/>
      <c r="AD151" s="40" t="s">
        <v>0</v>
      </c>
      <c r="AE151" s="36" t="s">
        <v>8</v>
      </c>
    </row>
    <row r="152" spans="1:31" ht="15" customHeight="1" x14ac:dyDescent="0.3">
      <c r="A152" s="88" t="s">
        <v>179</v>
      </c>
      <c r="B152" s="6"/>
      <c r="C152" s="75" t="str">
        <f>C137</f>
        <v>Empresa Ferrea Regional</v>
      </c>
      <c r="D152" s="90"/>
      <c r="E152" s="90"/>
      <c r="F152" s="201" t="str">
        <f>C143</f>
        <v>Mujer y Equidad de Genero</v>
      </c>
      <c r="G152" s="202"/>
      <c r="H152" s="202"/>
      <c r="I152" s="202"/>
      <c r="J152" s="202"/>
      <c r="K152" s="202"/>
      <c r="L152" s="202"/>
      <c r="M152" s="202"/>
      <c r="N152" s="202"/>
      <c r="O152" s="202"/>
      <c r="P152" s="203"/>
      <c r="Q152" s="91"/>
      <c r="R152" s="232" t="s">
        <v>181</v>
      </c>
      <c r="S152" s="233"/>
      <c r="T152" s="233"/>
      <c r="U152" s="234"/>
      <c r="V152" s="48"/>
      <c r="W152" s="209">
        <v>45162</v>
      </c>
      <c r="X152" s="210"/>
      <c r="Y152" s="210"/>
      <c r="Z152" s="211"/>
      <c r="AA152" s="213">
        <v>4</v>
      </c>
      <c r="AB152" s="215"/>
      <c r="AC152" s="279" t="s">
        <v>9</v>
      </c>
      <c r="AD152" s="213">
        <v>4</v>
      </c>
      <c r="AE152" s="215"/>
    </row>
    <row r="153" spans="1:31" ht="15" customHeight="1" x14ac:dyDescent="0.3">
      <c r="A153" s="88" t="s">
        <v>176</v>
      </c>
      <c r="B153" s="6"/>
      <c r="C153" s="75" t="str">
        <f>C135</f>
        <v>RIESGOS</v>
      </c>
      <c r="D153" s="90"/>
      <c r="E153" s="90"/>
      <c r="F153" s="201" t="str">
        <f>C141</f>
        <v>ICCU</v>
      </c>
      <c r="G153" s="202"/>
      <c r="H153" s="202"/>
      <c r="I153" s="202"/>
      <c r="J153" s="202"/>
      <c r="K153" s="202"/>
      <c r="L153" s="202"/>
      <c r="M153" s="202"/>
      <c r="N153" s="202"/>
      <c r="O153" s="202"/>
      <c r="P153" s="203"/>
      <c r="Q153" s="91"/>
      <c r="R153" s="232" t="s">
        <v>181</v>
      </c>
      <c r="S153" s="233"/>
      <c r="T153" s="233"/>
      <c r="U153" s="234"/>
      <c r="V153" s="48"/>
      <c r="W153" s="209">
        <v>45162</v>
      </c>
      <c r="X153" s="210"/>
      <c r="Y153" s="210"/>
      <c r="Z153" s="211"/>
      <c r="AA153" s="213">
        <v>1</v>
      </c>
      <c r="AB153" s="215"/>
      <c r="AC153" s="280"/>
      <c r="AD153" s="213">
        <v>6</v>
      </c>
      <c r="AE153" s="215"/>
    </row>
    <row r="154" spans="1:31" ht="15" customHeight="1" x14ac:dyDescent="0.3">
      <c r="A154" s="106" t="s">
        <v>3</v>
      </c>
      <c r="B154" s="19"/>
      <c r="C154" s="56" t="s">
        <v>4</v>
      </c>
      <c r="D154" s="57"/>
      <c r="E154" s="57"/>
      <c r="F154" s="263" t="s">
        <v>5</v>
      </c>
      <c r="G154" s="264"/>
      <c r="H154" s="264"/>
      <c r="I154" s="264"/>
      <c r="J154" s="264"/>
      <c r="K154" s="264"/>
      <c r="L154" s="264"/>
      <c r="M154" s="264"/>
      <c r="N154" s="264"/>
      <c r="O154" s="264"/>
      <c r="P154" s="265"/>
      <c r="Q154" s="85"/>
      <c r="R154" s="204" t="s">
        <v>35</v>
      </c>
      <c r="S154" s="204"/>
      <c r="T154" s="204"/>
      <c r="U154" s="204"/>
      <c r="V154" s="19"/>
      <c r="W154" s="208" t="s">
        <v>6</v>
      </c>
      <c r="X154" s="208"/>
      <c r="Y154" s="208"/>
      <c r="Z154" s="208"/>
      <c r="AA154" s="40" t="s">
        <v>0</v>
      </c>
      <c r="AB154" s="36" t="s">
        <v>7</v>
      </c>
      <c r="AC154" s="36"/>
      <c r="AD154" s="40" t="s">
        <v>0</v>
      </c>
      <c r="AE154" s="36" t="s">
        <v>8</v>
      </c>
    </row>
    <row r="155" spans="1:31" ht="15" customHeight="1" x14ac:dyDescent="0.3">
      <c r="A155" s="88" t="s">
        <v>179</v>
      </c>
      <c r="B155" s="6"/>
      <c r="C155" s="75" t="str">
        <f>C137</f>
        <v>Empresa Ferrea Regional</v>
      </c>
      <c r="D155" s="90"/>
      <c r="E155" s="90"/>
      <c r="F155" s="201" t="str">
        <f>C139</f>
        <v>Gobierno</v>
      </c>
      <c r="G155" s="202"/>
      <c r="H155" s="202"/>
      <c r="I155" s="202"/>
      <c r="J155" s="202"/>
      <c r="K155" s="202"/>
      <c r="L155" s="202"/>
      <c r="M155" s="202"/>
      <c r="N155" s="202"/>
      <c r="O155" s="202"/>
      <c r="P155" s="203"/>
      <c r="Q155" s="91"/>
      <c r="R155" s="232" t="s">
        <v>178</v>
      </c>
      <c r="S155" s="233"/>
      <c r="T155" s="233"/>
      <c r="U155" s="234"/>
      <c r="V155" s="48"/>
      <c r="W155" s="209">
        <v>45168</v>
      </c>
      <c r="X155" s="210"/>
      <c r="Y155" s="210"/>
      <c r="Z155" s="211"/>
      <c r="AA155" s="213">
        <v>3</v>
      </c>
      <c r="AB155" s="215"/>
      <c r="AC155" s="204" t="s">
        <v>9</v>
      </c>
      <c r="AD155" s="213">
        <v>3</v>
      </c>
      <c r="AE155" s="215"/>
    </row>
    <row r="156" spans="1:31" ht="15" customHeight="1" x14ac:dyDescent="0.3">
      <c r="A156" s="88" t="s">
        <v>176</v>
      </c>
      <c r="B156" s="6"/>
      <c r="C156" s="75" t="str">
        <f>C141</f>
        <v>ICCU</v>
      </c>
      <c r="D156" s="90"/>
      <c r="E156" s="90"/>
      <c r="F156" s="201" t="str">
        <f>C143</f>
        <v>Mujer y Equidad de Genero</v>
      </c>
      <c r="G156" s="202"/>
      <c r="H156" s="202"/>
      <c r="I156" s="202"/>
      <c r="J156" s="202"/>
      <c r="K156" s="202"/>
      <c r="L156" s="202"/>
      <c r="M156" s="202"/>
      <c r="N156" s="202"/>
      <c r="O156" s="202"/>
      <c r="P156" s="203"/>
      <c r="Q156" s="92"/>
      <c r="R156" s="232" t="s">
        <v>178</v>
      </c>
      <c r="S156" s="233"/>
      <c r="T156" s="233"/>
      <c r="U156" s="234"/>
      <c r="V156" s="50"/>
      <c r="W156" s="209">
        <v>45168</v>
      </c>
      <c r="X156" s="210"/>
      <c r="Y156" s="210"/>
      <c r="Z156" s="211"/>
      <c r="AA156" s="213">
        <v>11</v>
      </c>
      <c r="AB156" s="215"/>
      <c r="AC156" s="204"/>
      <c r="AD156" s="213">
        <v>2</v>
      </c>
      <c r="AE156" s="215"/>
    </row>
    <row r="157" spans="1:31" ht="15" customHeight="1" x14ac:dyDescent="0.3">
      <c r="A157" s="106" t="s">
        <v>3</v>
      </c>
      <c r="B157" s="19"/>
      <c r="C157" s="56" t="s">
        <v>4</v>
      </c>
      <c r="D157" s="57"/>
      <c r="E157" s="57"/>
      <c r="F157" s="237" t="s">
        <v>5</v>
      </c>
      <c r="G157" s="238"/>
      <c r="H157" s="238"/>
      <c r="I157" s="238"/>
      <c r="J157" s="238"/>
      <c r="K157" s="238"/>
      <c r="L157" s="238"/>
      <c r="M157" s="238"/>
      <c r="N157" s="238"/>
      <c r="O157" s="238"/>
      <c r="P157" s="239"/>
      <c r="Q157" s="85"/>
      <c r="R157" s="204" t="s">
        <v>35</v>
      </c>
      <c r="S157" s="204"/>
      <c r="T157" s="204"/>
      <c r="U157" s="204"/>
      <c r="V157" s="19"/>
      <c r="W157" s="208" t="s">
        <v>6</v>
      </c>
      <c r="X157" s="208"/>
      <c r="Y157" s="208"/>
      <c r="Z157" s="208"/>
      <c r="AA157" s="40" t="s">
        <v>0</v>
      </c>
      <c r="AB157" s="36" t="s">
        <v>7</v>
      </c>
      <c r="AC157" s="36"/>
      <c r="AD157" s="40" t="s">
        <v>0</v>
      </c>
      <c r="AE157" s="36" t="s">
        <v>8</v>
      </c>
    </row>
    <row r="158" spans="1:31" ht="15" customHeight="1" x14ac:dyDescent="0.3">
      <c r="A158" s="88" t="s">
        <v>179</v>
      </c>
      <c r="B158" s="6"/>
      <c r="C158" s="75" t="str">
        <f>C139</f>
        <v>Gobierno</v>
      </c>
      <c r="D158" s="90"/>
      <c r="E158" s="90"/>
      <c r="F158" s="201" t="str">
        <f>C143</f>
        <v>Mujer y Equidad de Genero</v>
      </c>
      <c r="G158" s="202"/>
      <c r="H158" s="202"/>
      <c r="I158" s="202"/>
      <c r="J158" s="202"/>
      <c r="K158" s="202"/>
      <c r="L158" s="202"/>
      <c r="M158" s="202"/>
      <c r="N158" s="202"/>
      <c r="O158" s="202"/>
      <c r="P158" s="203"/>
      <c r="Q158" s="91"/>
      <c r="R158" s="232" t="s">
        <v>181</v>
      </c>
      <c r="S158" s="233"/>
      <c r="T158" s="233"/>
      <c r="U158" s="234"/>
      <c r="V158" s="48"/>
      <c r="W158" s="209">
        <v>45173</v>
      </c>
      <c r="X158" s="210"/>
      <c r="Y158" s="210"/>
      <c r="Z158" s="211"/>
      <c r="AA158" s="213"/>
      <c r="AB158" s="215"/>
      <c r="AC158" s="204" t="s">
        <v>9</v>
      </c>
      <c r="AD158" s="213"/>
      <c r="AE158" s="215"/>
    </row>
    <row r="159" spans="1:31" ht="15" customHeight="1" x14ac:dyDescent="0.3">
      <c r="A159" s="88" t="s">
        <v>176</v>
      </c>
      <c r="B159" s="6"/>
      <c r="C159" s="75" t="str">
        <f>C135</f>
        <v>RIESGOS</v>
      </c>
      <c r="D159" s="90"/>
      <c r="E159" s="90"/>
      <c r="F159" s="201" t="str">
        <f>C137</f>
        <v>Empresa Ferrea Regional</v>
      </c>
      <c r="G159" s="202"/>
      <c r="H159" s="202"/>
      <c r="I159" s="202"/>
      <c r="J159" s="202"/>
      <c r="K159" s="202"/>
      <c r="L159" s="202"/>
      <c r="M159" s="202"/>
      <c r="N159" s="202"/>
      <c r="O159" s="202"/>
      <c r="P159" s="203"/>
      <c r="Q159" s="92"/>
      <c r="R159" s="232" t="s">
        <v>181</v>
      </c>
      <c r="S159" s="233"/>
      <c r="T159" s="233"/>
      <c r="U159" s="234"/>
      <c r="V159" s="50"/>
      <c r="W159" s="209">
        <v>45173</v>
      </c>
      <c r="X159" s="210"/>
      <c r="Y159" s="210"/>
      <c r="Z159" s="211"/>
      <c r="AA159" s="213"/>
      <c r="AB159" s="215"/>
      <c r="AC159" s="204"/>
      <c r="AD159" s="213"/>
      <c r="AE159" s="215"/>
    </row>
    <row r="160" spans="1:31" ht="15" customHeight="1" x14ac:dyDescent="0.3">
      <c r="A160" s="106" t="s">
        <v>3</v>
      </c>
      <c r="B160" s="19"/>
      <c r="C160" s="56" t="s">
        <v>4</v>
      </c>
      <c r="D160" s="57"/>
      <c r="E160" s="57"/>
      <c r="F160" s="237" t="s">
        <v>5</v>
      </c>
      <c r="G160" s="238"/>
      <c r="H160" s="238"/>
      <c r="I160" s="238"/>
      <c r="J160" s="238"/>
      <c r="K160" s="238"/>
      <c r="L160" s="238"/>
      <c r="M160" s="238"/>
      <c r="N160" s="238"/>
      <c r="O160" s="238"/>
      <c r="P160" s="239"/>
      <c r="Q160" s="85"/>
      <c r="R160" s="204" t="s">
        <v>35</v>
      </c>
      <c r="S160" s="204"/>
      <c r="T160" s="204"/>
      <c r="U160" s="204"/>
      <c r="V160" s="19"/>
      <c r="W160" s="208" t="s">
        <v>6</v>
      </c>
      <c r="X160" s="208"/>
      <c r="Y160" s="208"/>
      <c r="Z160" s="208"/>
      <c r="AA160" s="40" t="s">
        <v>0</v>
      </c>
      <c r="AB160" s="36" t="s">
        <v>7</v>
      </c>
      <c r="AC160" s="36"/>
      <c r="AD160" s="40" t="s">
        <v>0</v>
      </c>
      <c r="AE160" s="36" t="s">
        <v>8</v>
      </c>
    </row>
    <row r="161" spans="1:31" ht="15" customHeight="1" x14ac:dyDescent="0.3">
      <c r="A161" s="88" t="s">
        <v>179</v>
      </c>
      <c r="B161" s="6"/>
      <c r="C161" s="75" t="str">
        <f>C137</f>
        <v>Empresa Ferrea Regional</v>
      </c>
      <c r="D161" s="90"/>
      <c r="E161" s="90"/>
      <c r="F161" s="201" t="str">
        <f>C141</f>
        <v>ICCU</v>
      </c>
      <c r="G161" s="202"/>
      <c r="H161" s="202"/>
      <c r="I161" s="202"/>
      <c r="J161" s="202"/>
      <c r="K161" s="202"/>
      <c r="L161" s="202"/>
      <c r="M161" s="202"/>
      <c r="N161" s="202"/>
      <c r="O161" s="202"/>
      <c r="P161" s="203"/>
      <c r="Q161" s="91"/>
      <c r="R161" s="232" t="s">
        <v>177</v>
      </c>
      <c r="S161" s="233"/>
      <c r="T161" s="233"/>
      <c r="U161" s="234"/>
      <c r="V161" s="48"/>
      <c r="W161" s="209">
        <v>45176</v>
      </c>
      <c r="X161" s="210"/>
      <c r="Y161" s="210"/>
      <c r="Z161" s="211"/>
      <c r="AA161" s="213"/>
      <c r="AB161" s="215"/>
      <c r="AC161" s="204" t="s">
        <v>9</v>
      </c>
      <c r="AD161" s="213"/>
      <c r="AE161" s="215"/>
    </row>
    <row r="162" spans="1:31" ht="15" customHeight="1" x14ac:dyDescent="0.3">
      <c r="A162" s="88" t="s">
        <v>176</v>
      </c>
      <c r="B162" s="6"/>
      <c r="C162" s="75" t="str">
        <f>C139</f>
        <v>Gobierno</v>
      </c>
      <c r="D162" s="90"/>
      <c r="E162" s="90"/>
      <c r="F162" s="201" t="str">
        <f>C135</f>
        <v>RIESGOS</v>
      </c>
      <c r="G162" s="202"/>
      <c r="H162" s="202"/>
      <c r="I162" s="202"/>
      <c r="J162" s="202"/>
      <c r="K162" s="202"/>
      <c r="L162" s="202"/>
      <c r="M162" s="202"/>
      <c r="N162" s="202"/>
      <c r="O162" s="202"/>
      <c r="P162" s="203"/>
      <c r="Q162" s="92"/>
      <c r="R162" s="266" t="s">
        <v>177</v>
      </c>
      <c r="S162" s="267"/>
      <c r="T162" s="267"/>
      <c r="U162" s="268"/>
      <c r="V162" s="50"/>
      <c r="W162" s="209">
        <v>45176</v>
      </c>
      <c r="X162" s="210"/>
      <c r="Y162" s="210"/>
      <c r="Z162" s="211"/>
      <c r="AA162" s="213"/>
      <c r="AB162" s="215"/>
      <c r="AC162" s="204"/>
      <c r="AD162" s="213"/>
      <c r="AE162" s="215"/>
    </row>
    <row r="163" spans="1:31" ht="15" customHeight="1" x14ac:dyDescent="0.3">
      <c r="A163" s="10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8"/>
      <c r="Y163" s="3"/>
      <c r="Z163" s="3"/>
      <c r="AA163" s="38"/>
      <c r="AB163" s="2"/>
      <c r="AC163" s="2"/>
      <c r="AD163" s="38"/>
      <c r="AE163" s="2"/>
    </row>
    <row r="164" spans="1:31" ht="15" customHeight="1" x14ac:dyDescent="0.3">
      <c r="A164" s="255" t="s">
        <v>120</v>
      </c>
      <c r="B164" s="58"/>
      <c r="C164" s="257" t="s">
        <v>0</v>
      </c>
      <c r="D164" s="258"/>
      <c r="E164" s="257">
        <v>1</v>
      </c>
      <c r="F164" s="258"/>
      <c r="G164" s="257">
        <v>2</v>
      </c>
      <c r="H164" s="258"/>
      <c r="I164" s="257">
        <v>3</v>
      </c>
      <c r="J164" s="258"/>
      <c r="K164" s="212">
        <v>4</v>
      </c>
      <c r="L164" s="212"/>
      <c r="M164" s="212">
        <v>5</v>
      </c>
      <c r="N164" s="212"/>
      <c r="O164" s="254">
        <v>5</v>
      </c>
      <c r="P164" s="254"/>
      <c r="Q164" s="33"/>
      <c r="R164" s="254"/>
      <c r="S164" s="20" t="s">
        <v>13</v>
      </c>
      <c r="T164" s="20" t="s">
        <v>14</v>
      </c>
      <c r="U164" s="20" t="s">
        <v>15</v>
      </c>
      <c r="V164" s="20" t="s">
        <v>116</v>
      </c>
      <c r="W164" s="21" t="s">
        <v>107</v>
      </c>
      <c r="X164" s="20" t="s">
        <v>110</v>
      </c>
      <c r="Y164" s="20" t="s">
        <v>111</v>
      </c>
      <c r="Z164" s="20" t="s">
        <v>106</v>
      </c>
      <c r="AA164" s="42" t="s">
        <v>1</v>
      </c>
      <c r="AB164" s="20" t="s">
        <v>17</v>
      </c>
    </row>
    <row r="165" spans="1:31" ht="15" customHeight="1" x14ac:dyDescent="0.3">
      <c r="A165" s="256"/>
      <c r="B165" s="217">
        <v>1</v>
      </c>
      <c r="C165" s="219" t="str">
        <f>SORTEO!I14</f>
        <v>General</v>
      </c>
      <c r="D165" s="220"/>
      <c r="E165" s="269"/>
      <c r="F165" s="270"/>
      <c r="G165" s="259"/>
      <c r="H165" s="134"/>
      <c r="I165" s="227"/>
      <c r="J165" s="135"/>
      <c r="K165" s="246">
        <v>3</v>
      </c>
      <c r="L165" s="162">
        <v>3</v>
      </c>
      <c r="M165" s="246">
        <v>3</v>
      </c>
      <c r="N165" s="162">
        <v>7</v>
      </c>
      <c r="O165" s="251"/>
      <c r="P165" s="161"/>
      <c r="Q165" s="161"/>
      <c r="R165" s="254"/>
      <c r="S165" s="236">
        <v>2</v>
      </c>
      <c r="T165" s="229">
        <v>2</v>
      </c>
      <c r="U165" s="229">
        <v>0</v>
      </c>
      <c r="V165" s="229">
        <v>0</v>
      </c>
      <c r="W165" s="236">
        <v>0</v>
      </c>
      <c r="X165" s="235">
        <f>H165+J165+L165+N165</f>
        <v>10</v>
      </c>
      <c r="Y165" s="235">
        <f>H166+J166+L166+N166</f>
        <v>2</v>
      </c>
      <c r="Z165" s="235">
        <f>+X165-Y165</f>
        <v>8</v>
      </c>
      <c r="AA165" s="231">
        <f>G165+I165+K165+M165</f>
        <v>6</v>
      </c>
      <c r="AB165" s="216"/>
    </row>
    <row r="166" spans="1:31" ht="15" customHeight="1" x14ac:dyDescent="0.3">
      <c r="A166" s="256"/>
      <c r="B166" s="218"/>
      <c r="C166" s="221"/>
      <c r="D166" s="222"/>
      <c r="E166" s="271"/>
      <c r="F166" s="272"/>
      <c r="G166" s="260"/>
      <c r="H166" s="134"/>
      <c r="I166" s="228"/>
      <c r="J166" s="135"/>
      <c r="K166" s="246"/>
      <c r="L166" s="162">
        <v>2</v>
      </c>
      <c r="M166" s="246"/>
      <c r="N166" s="162">
        <v>0</v>
      </c>
      <c r="O166" s="251"/>
      <c r="P166" s="161"/>
      <c r="Q166" s="161"/>
      <c r="R166" s="254"/>
      <c r="S166" s="236"/>
      <c r="T166" s="230"/>
      <c r="U166" s="230"/>
      <c r="V166" s="230"/>
      <c r="W166" s="236"/>
      <c r="X166" s="236"/>
      <c r="Y166" s="236"/>
      <c r="Z166" s="236"/>
      <c r="AA166" s="231"/>
      <c r="AB166" s="216"/>
    </row>
    <row r="167" spans="1:31" ht="15" customHeight="1" x14ac:dyDescent="0.3">
      <c r="A167" s="256"/>
      <c r="B167" s="217">
        <v>2</v>
      </c>
      <c r="C167" s="219" t="str">
        <f>SORTEO!I15</f>
        <v>CORPORACION SOCIAL</v>
      </c>
      <c r="D167" s="220"/>
      <c r="E167" s="240"/>
      <c r="F167" s="135"/>
      <c r="G167" s="275"/>
      <c r="H167" s="276"/>
      <c r="I167" s="225">
        <v>0</v>
      </c>
      <c r="J167" s="162">
        <v>0</v>
      </c>
      <c r="K167" s="253"/>
      <c r="L167" s="135"/>
      <c r="M167" s="246">
        <v>0</v>
      </c>
      <c r="N167" s="162">
        <v>2</v>
      </c>
      <c r="O167" s="251"/>
      <c r="P167" s="161"/>
      <c r="Q167" s="161"/>
      <c r="R167" s="254"/>
      <c r="S167" s="236">
        <v>2</v>
      </c>
      <c r="T167" s="229">
        <v>0</v>
      </c>
      <c r="U167" s="229">
        <v>2</v>
      </c>
      <c r="V167" s="229">
        <v>0</v>
      </c>
      <c r="W167" s="236">
        <v>0</v>
      </c>
      <c r="X167" s="235">
        <f>F167+J167+L167+N167</f>
        <v>2</v>
      </c>
      <c r="Y167" s="235">
        <f>F168+J168+L168+N168</f>
        <v>9</v>
      </c>
      <c r="Z167" s="235">
        <f>+X167-Y167</f>
        <v>-7</v>
      </c>
      <c r="AA167" s="249">
        <f>E167+I167+K167+M167</f>
        <v>0</v>
      </c>
      <c r="AB167" s="216"/>
    </row>
    <row r="168" spans="1:31" ht="15" customHeight="1" x14ac:dyDescent="0.3">
      <c r="A168" s="256"/>
      <c r="B168" s="218"/>
      <c r="C168" s="221"/>
      <c r="D168" s="222"/>
      <c r="E168" s="241"/>
      <c r="F168" s="135"/>
      <c r="G168" s="277"/>
      <c r="H168" s="278"/>
      <c r="I168" s="226"/>
      <c r="J168" s="162">
        <v>3</v>
      </c>
      <c r="K168" s="253"/>
      <c r="L168" s="135"/>
      <c r="M168" s="246"/>
      <c r="N168" s="162">
        <v>6</v>
      </c>
      <c r="O168" s="251"/>
      <c r="P168" s="161"/>
      <c r="Q168" s="161"/>
      <c r="R168" s="254"/>
      <c r="S168" s="236"/>
      <c r="T168" s="230"/>
      <c r="U168" s="230"/>
      <c r="V168" s="230"/>
      <c r="W168" s="236"/>
      <c r="X168" s="236"/>
      <c r="Y168" s="236"/>
      <c r="Z168" s="236"/>
      <c r="AA168" s="250"/>
      <c r="AB168" s="216"/>
    </row>
    <row r="169" spans="1:31" ht="15" customHeight="1" x14ac:dyDescent="0.3">
      <c r="A169" s="256"/>
      <c r="B169" s="217">
        <v>3</v>
      </c>
      <c r="C169" s="219" t="str">
        <f>SORTEO!I16</f>
        <v>Ciencia, tecnologia e innovacion</v>
      </c>
      <c r="D169" s="220"/>
      <c r="E169" s="240"/>
      <c r="F169" s="135"/>
      <c r="G169" s="225">
        <v>3</v>
      </c>
      <c r="H169" s="162">
        <v>3</v>
      </c>
      <c r="I169" s="275"/>
      <c r="J169" s="276"/>
      <c r="K169" s="246">
        <v>0</v>
      </c>
      <c r="L169" s="162">
        <v>1</v>
      </c>
      <c r="M169" s="253"/>
      <c r="N169" s="135"/>
      <c r="O169" s="251"/>
      <c r="P169" s="161"/>
      <c r="Q169" s="161"/>
      <c r="R169" s="254"/>
      <c r="S169" s="236">
        <v>2</v>
      </c>
      <c r="T169" s="229">
        <v>0</v>
      </c>
      <c r="U169" s="229">
        <v>1</v>
      </c>
      <c r="V169" s="229">
        <v>0</v>
      </c>
      <c r="W169" s="236">
        <v>1</v>
      </c>
      <c r="X169" s="235">
        <f>F169+H169+L169+N169</f>
        <v>4</v>
      </c>
      <c r="Y169" s="235">
        <f>F170+H170+L170+N170</f>
        <v>2</v>
      </c>
      <c r="Z169" s="236">
        <f>+X169-Y169</f>
        <v>2</v>
      </c>
      <c r="AA169" s="249">
        <f>E169+G169+K169+M169</f>
        <v>3</v>
      </c>
      <c r="AB169" s="216"/>
    </row>
    <row r="170" spans="1:31" ht="15" customHeight="1" x14ac:dyDescent="0.3">
      <c r="A170" s="256"/>
      <c r="B170" s="218"/>
      <c r="C170" s="221"/>
      <c r="D170" s="222"/>
      <c r="E170" s="241"/>
      <c r="F170" s="135"/>
      <c r="G170" s="226"/>
      <c r="H170" s="162">
        <v>0</v>
      </c>
      <c r="I170" s="277"/>
      <c r="J170" s="278"/>
      <c r="K170" s="246"/>
      <c r="L170" s="162">
        <v>2</v>
      </c>
      <c r="M170" s="253"/>
      <c r="N170" s="135"/>
      <c r="O170" s="251"/>
      <c r="P170" s="161"/>
      <c r="Q170" s="161"/>
      <c r="R170" s="254"/>
      <c r="S170" s="236"/>
      <c r="T170" s="230"/>
      <c r="U170" s="230"/>
      <c r="V170" s="230"/>
      <c r="W170" s="236"/>
      <c r="X170" s="236"/>
      <c r="Y170" s="236"/>
      <c r="Z170" s="236"/>
      <c r="AA170" s="250"/>
      <c r="AB170" s="216"/>
    </row>
    <row r="171" spans="1:31" ht="15" customHeight="1" x14ac:dyDescent="0.3">
      <c r="A171" s="256"/>
      <c r="B171" s="217">
        <v>4</v>
      </c>
      <c r="C171" s="219" t="str">
        <f>SORTEO!I17</f>
        <v>AGENCIA PUBLICA DE EMPLEO</v>
      </c>
      <c r="D171" s="220"/>
      <c r="E171" s="223">
        <v>0</v>
      </c>
      <c r="F171" s="162">
        <v>2</v>
      </c>
      <c r="G171" s="227"/>
      <c r="H171" s="135"/>
      <c r="I171" s="225">
        <v>3</v>
      </c>
      <c r="J171" s="162">
        <v>2</v>
      </c>
      <c r="K171" s="252"/>
      <c r="L171" s="252"/>
      <c r="M171" s="246">
        <v>3</v>
      </c>
      <c r="N171" s="162">
        <v>2</v>
      </c>
      <c r="O171" s="251"/>
      <c r="P171" s="161"/>
      <c r="Q171" s="161"/>
      <c r="R171" s="254"/>
      <c r="S171" s="236">
        <v>3</v>
      </c>
      <c r="T171" s="229">
        <v>2</v>
      </c>
      <c r="U171" s="229">
        <v>1</v>
      </c>
      <c r="V171" s="229">
        <v>0</v>
      </c>
      <c r="W171" s="236">
        <v>0</v>
      </c>
      <c r="X171" s="235">
        <f>F171+H171+J171+N171</f>
        <v>6</v>
      </c>
      <c r="Y171" s="235">
        <f>F172+H172+J172+N172</f>
        <v>5</v>
      </c>
      <c r="Z171" s="236">
        <f>+X171-Y171</f>
        <v>1</v>
      </c>
      <c r="AA171" s="249">
        <f>E171+G171+I171+M171</f>
        <v>6</v>
      </c>
      <c r="AB171" s="216"/>
    </row>
    <row r="172" spans="1:31" ht="15" customHeight="1" x14ac:dyDescent="0.3">
      <c r="A172" s="256"/>
      <c r="B172" s="218"/>
      <c r="C172" s="221"/>
      <c r="D172" s="222"/>
      <c r="E172" s="224"/>
      <c r="F172" s="162">
        <v>3</v>
      </c>
      <c r="G172" s="228"/>
      <c r="H172" s="135"/>
      <c r="I172" s="226"/>
      <c r="J172" s="162">
        <v>1</v>
      </c>
      <c r="K172" s="252"/>
      <c r="L172" s="252"/>
      <c r="M172" s="246"/>
      <c r="N172" s="162">
        <v>1</v>
      </c>
      <c r="O172" s="251"/>
      <c r="P172" s="161"/>
      <c r="Q172" s="161"/>
      <c r="R172" s="254"/>
      <c r="S172" s="236"/>
      <c r="T172" s="230"/>
      <c r="U172" s="230"/>
      <c r="V172" s="230"/>
      <c r="W172" s="236"/>
      <c r="X172" s="236"/>
      <c r="Y172" s="236"/>
      <c r="Z172" s="236"/>
      <c r="AA172" s="250"/>
      <c r="AB172" s="216"/>
    </row>
    <row r="173" spans="1:31" ht="15" customHeight="1" x14ac:dyDescent="0.3">
      <c r="A173" s="256"/>
      <c r="B173" s="217">
        <v>5</v>
      </c>
      <c r="C173" s="219" t="str">
        <f>SORTEO!I18</f>
        <v>IDECUT</v>
      </c>
      <c r="D173" s="220"/>
      <c r="E173" s="223">
        <v>0</v>
      </c>
      <c r="F173" s="162">
        <v>0</v>
      </c>
      <c r="G173" s="225">
        <v>3</v>
      </c>
      <c r="H173" s="162">
        <v>6</v>
      </c>
      <c r="I173" s="227"/>
      <c r="J173" s="135"/>
      <c r="K173" s="246">
        <v>0</v>
      </c>
      <c r="L173" s="162">
        <v>1</v>
      </c>
      <c r="M173" s="252"/>
      <c r="N173" s="252"/>
      <c r="O173" s="251"/>
      <c r="P173" s="161"/>
      <c r="Q173" s="161"/>
      <c r="R173" s="254"/>
      <c r="S173" s="236">
        <v>3</v>
      </c>
      <c r="T173" s="229">
        <v>1</v>
      </c>
      <c r="U173" s="229">
        <v>2</v>
      </c>
      <c r="V173" s="229">
        <v>0</v>
      </c>
      <c r="W173" s="236">
        <v>0</v>
      </c>
      <c r="X173" s="235">
        <f>F173+H173+J173+L173</f>
        <v>7</v>
      </c>
      <c r="Y173" s="235">
        <f>F174+H174+J174+L174</f>
        <v>11</v>
      </c>
      <c r="Z173" s="236">
        <f>+X173-Y173</f>
        <v>-4</v>
      </c>
      <c r="AA173" s="249">
        <f>E173+G173+I173+K173</f>
        <v>3</v>
      </c>
      <c r="AB173" s="216"/>
    </row>
    <row r="174" spans="1:31" ht="15" customHeight="1" x14ac:dyDescent="0.3">
      <c r="A174" s="256"/>
      <c r="B174" s="218"/>
      <c r="C174" s="221"/>
      <c r="D174" s="222"/>
      <c r="E174" s="224"/>
      <c r="F174" s="162">
        <v>7</v>
      </c>
      <c r="G174" s="226"/>
      <c r="H174" s="162">
        <v>2</v>
      </c>
      <c r="I174" s="228"/>
      <c r="J174" s="135"/>
      <c r="K174" s="246"/>
      <c r="L174" s="162">
        <v>2</v>
      </c>
      <c r="M174" s="252"/>
      <c r="N174" s="252"/>
      <c r="O174" s="251"/>
      <c r="P174" s="161"/>
      <c r="Q174" s="161"/>
      <c r="R174" s="254"/>
      <c r="S174" s="236"/>
      <c r="T174" s="230"/>
      <c r="U174" s="230"/>
      <c r="V174" s="230"/>
      <c r="W174" s="236"/>
      <c r="X174" s="236"/>
      <c r="Y174" s="236"/>
      <c r="Z174" s="236"/>
      <c r="AA174" s="250"/>
      <c r="AB174" s="216"/>
    </row>
    <row r="175" spans="1:31" ht="16.5" customHeight="1" x14ac:dyDescent="0.3"/>
    <row r="176" spans="1:31" ht="15" customHeight="1" x14ac:dyDescent="0.3">
      <c r="A176" s="261" t="s">
        <v>186</v>
      </c>
      <c r="B176" s="261"/>
      <c r="C176" s="261"/>
      <c r="D176" s="261"/>
      <c r="E176" s="261"/>
      <c r="F176" s="261"/>
      <c r="G176" s="261"/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261"/>
      <c r="T176" s="261"/>
      <c r="U176" s="261"/>
      <c r="V176" s="261"/>
      <c r="W176" s="261"/>
      <c r="X176" s="261"/>
      <c r="Y176" s="261"/>
      <c r="Z176" s="261"/>
      <c r="AA176" s="261"/>
      <c r="AB176" s="10"/>
      <c r="AC176" s="10"/>
      <c r="AD176" s="39"/>
      <c r="AE176" s="10"/>
    </row>
    <row r="177" spans="1:31" ht="16.5" customHeight="1" x14ac:dyDescent="0.3">
      <c r="A177" s="105"/>
      <c r="B177" s="5"/>
      <c r="AB177" s="262" t="s">
        <v>2</v>
      </c>
      <c r="AC177" s="262"/>
      <c r="AD177" s="262"/>
      <c r="AE177" s="262"/>
    </row>
    <row r="178" spans="1:31" ht="15" customHeight="1" x14ac:dyDescent="0.3">
      <c r="A178" s="106" t="s">
        <v>3</v>
      </c>
      <c r="B178" s="19"/>
      <c r="C178" s="19" t="s">
        <v>4</v>
      </c>
      <c r="D178" s="32"/>
      <c r="E178" s="32"/>
      <c r="F178" s="243" t="s">
        <v>5</v>
      </c>
      <c r="G178" s="244"/>
      <c r="H178" s="244"/>
      <c r="I178" s="244"/>
      <c r="J178" s="244"/>
      <c r="K178" s="244"/>
      <c r="L178" s="244"/>
      <c r="M178" s="244"/>
      <c r="N178" s="244"/>
      <c r="O178" s="244"/>
      <c r="P178" s="245"/>
      <c r="Q178" s="84"/>
      <c r="R178" s="204" t="s">
        <v>35</v>
      </c>
      <c r="S178" s="204"/>
      <c r="T178" s="204"/>
      <c r="U178" s="204"/>
      <c r="V178" s="19"/>
      <c r="W178" s="204" t="s">
        <v>6</v>
      </c>
      <c r="X178" s="204"/>
      <c r="Y178" s="204"/>
      <c r="Z178" s="204"/>
      <c r="AA178" s="40" t="s">
        <v>0</v>
      </c>
      <c r="AB178" s="36" t="s">
        <v>7</v>
      </c>
      <c r="AC178" s="36"/>
      <c r="AD178" s="40" t="s">
        <v>0</v>
      </c>
      <c r="AE178" s="36" t="s">
        <v>8</v>
      </c>
    </row>
    <row r="179" spans="1:31" ht="18" customHeight="1" x14ac:dyDescent="0.3">
      <c r="A179" s="88" t="s">
        <v>179</v>
      </c>
      <c r="B179" s="6"/>
      <c r="C179" s="75" t="str">
        <f>C165</f>
        <v>General</v>
      </c>
      <c r="D179" s="90"/>
      <c r="E179" s="90"/>
      <c r="F179" s="201" t="str">
        <f>C173</f>
        <v>IDECUT</v>
      </c>
      <c r="G179" s="202"/>
      <c r="H179" s="202"/>
      <c r="I179" s="202"/>
      <c r="J179" s="202"/>
      <c r="K179" s="202"/>
      <c r="L179" s="202"/>
      <c r="M179" s="202"/>
      <c r="N179" s="202"/>
      <c r="O179" s="202"/>
      <c r="P179" s="203"/>
      <c r="Q179" s="91"/>
      <c r="R179" s="232" t="s">
        <v>178</v>
      </c>
      <c r="S179" s="233"/>
      <c r="T179" s="233"/>
      <c r="U179" s="234"/>
      <c r="V179" s="48"/>
      <c r="W179" s="205">
        <v>45154</v>
      </c>
      <c r="X179" s="206"/>
      <c r="Y179" s="206"/>
      <c r="Z179" s="207"/>
      <c r="AA179" s="213">
        <v>7</v>
      </c>
      <c r="AB179" s="215"/>
      <c r="AC179" s="204" t="s">
        <v>9</v>
      </c>
      <c r="AD179" s="213">
        <v>0</v>
      </c>
      <c r="AE179" s="215"/>
    </row>
    <row r="180" spans="1:31" ht="17.25" customHeight="1" x14ac:dyDescent="0.3">
      <c r="A180" s="88" t="s">
        <v>176</v>
      </c>
      <c r="B180" s="88"/>
      <c r="C180" s="75" t="str">
        <f>C169</f>
        <v>Ciencia, tecnologia e innovacion</v>
      </c>
      <c r="D180" s="90"/>
      <c r="E180" s="90"/>
      <c r="F180" s="201" t="str">
        <f>C171</f>
        <v>AGENCIA PUBLICA DE EMPLEO</v>
      </c>
      <c r="G180" s="202"/>
      <c r="H180" s="202"/>
      <c r="I180" s="202"/>
      <c r="J180" s="202"/>
      <c r="K180" s="202"/>
      <c r="L180" s="202"/>
      <c r="M180" s="202"/>
      <c r="N180" s="202"/>
      <c r="O180" s="202"/>
      <c r="P180" s="203"/>
      <c r="Q180" s="91"/>
      <c r="R180" s="232" t="s">
        <v>178</v>
      </c>
      <c r="S180" s="233"/>
      <c r="T180" s="233"/>
      <c r="U180" s="234"/>
      <c r="V180" s="89"/>
      <c r="W180" s="205">
        <v>45154</v>
      </c>
      <c r="X180" s="206"/>
      <c r="Y180" s="206"/>
      <c r="Z180" s="207"/>
      <c r="AA180" s="213">
        <v>1</v>
      </c>
      <c r="AB180" s="215"/>
      <c r="AC180" s="204"/>
      <c r="AD180" s="213">
        <v>2</v>
      </c>
      <c r="AE180" s="215"/>
    </row>
    <row r="181" spans="1:31" ht="15" customHeight="1" x14ac:dyDescent="0.3">
      <c r="A181" s="106" t="s">
        <v>3</v>
      </c>
      <c r="B181" s="19"/>
      <c r="C181" s="56" t="s">
        <v>4</v>
      </c>
      <c r="D181" s="57"/>
      <c r="E181" s="57"/>
      <c r="F181" s="237" t="s">
        <v>5</v>
      </c>
      <c r="G181" s="238"/>
      <c r="H181" s="238"/>
      <c r="I181" s="238"/>
      <c r="J181" s="238"/>
      <c r="K181" s="238"/>
      <c r="L181" s="238"/>
      <c r="M181" s="238"/>
      <c r="N181" s="238"/>
      <c r="O181" s="238"/>
      <c r="P181" s="239"/>
      <c r="Q181" s="85"/>
      <c r="R181" s="204" t="s">
        <v>35</v>
      </c>
      <c r="S181" s="204"/>
      <c r="T181" s="204"/>
      <c r="U181" s="204"/>
      <c r="V181" s="19"/>
      <c r="W181" s="208" t="s">
        <v>6</v>
      </c>
      <c r="X181" s="208"/>
      <c r="Y181" s="208"/>
      <c r="Z181" s="208"/>
      <c r="AA181" s="40" t="s">
        <v>0</v>
      </c>
      <c r="AB181" s="36" t="s">
        <v>7</v>
      </c>
      <c r="AC181" s="36"/>
      <c r="AD181" s="40" t="s">
        <v>0</v>
      </c>
      <c r="AE181" s="36" t="s">
        <v>8</v>
      </c>
    </row>
    <row r="182" spans="1:31" ht="15" customHeight="1" x14ac:dyDescent="0.3">
      <c r="A182" s="88" t="s">
        <v>179</v>
      </c>
      <c r="B182" s="6"/>
      <c r="C182" s="75" t="str">
        <f>C167</f>
        <v>CORPORACION SOCIAL</v>
      </c>
      <c r="D182" s="90"/>
      <c r="E182" s="90"/>
      <c r="F182" s="201" t="str">
        <f>C173</f>
        <v>IDECUT</v>
      </c>
      <c r="G182" s="202"/>
      <c r="H182" s="202"/>
      <c r="I182" s="202"/>
      <c r="J182" s="202"/>
      <c r="K182" s="202"/>
      <c r="L182" s="202"/>
      <c r="M182" s="202"/>
      <c r="N182" s="202"/>
      <c r="O182" s="202"/>
      <c r="P182" s="203"/>
      <c r="Q182" s="91"/>
      <c r="R182" s="232" t="s">
        <v>177</v>
      </c>
      <c r="S182" s="233"/>
      <c r="T182" s="233"/>
      <c r="U182" s="234"/>
      <c r="V182" s="48"/>
      <c r="W182" s="209">
        <v>45162</v>
      </c>
      <c r="X182" s="210"/>
      <c r="Y182" s="210"/>
      <c r="Z182" s="211"/>
      <c r="AA182" s="213">
        <v>2</v>
      </c>
      <c r="AB182" s="215"/>
      <c r="AC182" s="279" t="s">
        <v>9</v>
      </c>
      <c r="AD182" s="213">
        <v>6</v>
      </c>
      <c r="AE182" s="215"/>
    </row>
    <row r="183" spans="1:31" ht="15" customHeight="1" x14ac:dyDescent="0.3">
      <c r="A183" s="88" t="s">
        <v>176</v>
      </c>
      <c r="B183" s="6"/>
      <c r="C183" s="75" t="str">
        <f>C165</f>
        <v>General</v>
      </c>
      <c r="D183" s="90"/>
      <c r="E183" s="90"/>
      <c r="F183" s="201" t="str">
        <f>C171</f>
        <v>AGENCIA PUBLICA DE EMPLEO</v>
      </c>
      <c r="G183" s="202"/>
      <c r="H183" s="202"/>
      <c r="I183" s="202"/>
      <c r="J183" s="202"/>
      <c r="K183" s="202"/>
      <c r="L183" s="202"/>
      <c r="M183" s="202"/>
      <c r="N183" s="202"/>
      <c r="O183" s="202"/>
      <c r="P183" s="203"/>
      <c r="Q183" s="91"/>
      <c r="R183" s="232" t="s">
        <v>177</v>
      </c>
      <c r="S183" s="233"/>
      <c r="T183" s="233"/>
      <c r="U183" s="234"/>
      <c r="V183" s="48"/>
      <c r="W183" s="209">
        <v>45162</v>
      </c>
      <c r="X183" s="210"/>
      <c r="Y183" s="210"/>
      <c r="Z183" s="211"/>
      <c r="AA183" s="213">
        <v>3</v>
      </c>
      <c r="AB183" s="215"/>
      <c r="AC183" s="280"/>
      <c r="AD183" s="213">
        <v>2</v>
      </c>
      <c r="AE183" s="215"/>
    </row>
    <row r="184" spans="1:31" ht="15" customHeight="1" x14ac:dyDescent="0.3">
      <c r="A184" s="106" t="s">
        <v>3</v>
      </c>
      <c r="B184" s="19"/>
      <c r="C184" s="56" t="s">
        <v>4</v>
      </c>
      <c r="D184" s="57"/>
      <c r="E184" s="57"/>
      <c r="F184" s="263" t="s">
        <v>5</v>
      </c>
      <c r="G184" s="264"/>
      <c r="H184" s="264"/>
      <c r="I184" s="264"/>
      <c r="J184" s="264"/>
      <c r="K184" s="264"/>
      <c r="L184" s="264"/>
      <c r="M184" s="264"/>
      <c r="N184" s="264"/>
      <c r="O184" s="264"/>
      <c r="P184" s="265"/>
      <c r="Q184" s="85"/>
      <c r="R184" s="204" t="s">
        <v>35</v>
      </c>
      <c r="S184" s="204"/>
      <c r="T184" s="204"/>
      <c r="U184" s="204"/>
      <c r="V184" s="19"/>
      <c r="W184" s="208" t="s">
        <v>6</v>
      </c>
      <c r="X184" s="208"/>
      <c r="Y184" s="208"/>
      <c r="Z184" s="208"/>
      <c r="AA184" s="40" t="s">
        <v>0</v>
      </c>
      <c r="AB184" s="36" t="s">
        <v>7</v>
      </c>
      <c r="AC184" s="36"/>
      <c r="AD184" s="40" t="s">
        <v>0</v>
      </c>
      <c r="AE184" s="36" t="s">
        <v>8</v>
      </c>
    </row>
    <row r="185" spans="1:31" ht="15" customHeight="1" x14ac:dyDescent="0.3">
      <c r="A185" s="88" t="s">
        <v>179</v>
      </c>
      <c r="B185" s="6"/>
      <c r="C185" s="75" t="str">
        <f>C167</f>
        <v>CORPORACION SOCIAL</v>
      </c>
      <c r="D185" s="90"/>
      <c r="E185" s="90"/>
      <c r="F185" s="201" t="str">
        <f>C169</f>
        <v>Ciencia, tecnologia e innovacion</v>
      </c>
      <c r="G185" s="202"/>
      <c r="H185" s="202"/>
      <c r="I185" s="202"/>
      <c r="J185" s="202"/>
      <c r="K185" s="202"/>
      <c r="L185" s="202"/>
      <c r="M185" s="202"/>
      <c r="N185" s="202"/>
      <c r="O185" s="202"/>
      <c r="P185" s="203"/>
      <c r="Q185" s="91"/>
      <c r="R185" s="232" t="s">
        <v>181</v>
      </c>
      <c r="S185" s="233"/>
      <c r="T185" s="233"/>
      <c r="U185" s="234"/>
      <c r="V185" s="48"/>
      <c r="W185" s="209">
        <v>45168</v>
      </c>
      <c r="X185" s="210"/>
      <c r="Y185" s="210"/>
      <c r="Z185" s="211"/>
      <c r="AA185" s="213" t="s">
        <v>411</v>
      </c>
      <c r="AB185" s="215"/>
      <c r="AC185" s="204" t="s">
        <v>9</v>
      </c>
      <c r="AD185" s="213">
        <v>3</v>
      </c>
      <c r="AE185" s="215"/>
    </row>
    <row r="186" spans="1:31" ht="15" customHeight="1" x14ac:dyDescent="0.3">
      <c r="A186" s="88" t="s">
        <v>176</v>
      </c>
      <c r="B186" s="6"/>
      <c r="C186" s="75" t="str">
        <f>C171</f>
        <v>AGENCIA PUBLICA DE EMPLEO</v>
      </c>
      <c r="D186" s="90"/>
      <c r="E186" s="90"/>
      <c r="F186" s="201" t="str">
        <f>C173</f>
        <v>IDECUT</v>
      </c>
      <c r="G186" s="202"/>
      <c r="H186" s="202"/>
      <c r="I186" s="202"/>
      <c r="J186" s="202"/>
      <c r="K186" s="202"/>
      <c r="L186" s="202"/>
      <c r="M186" s="202"/>
      <c r="N186" s="202"/>
      <c r="O186" s="202"/>
      <c r="P186" s="203"/>
      <c r="Q186" s="92"/>
      <c r="R186" s="232" t="s">
        <v>181</v>
      </c>
      <c r="S186" s="233"/>
      <c r="T186" s="233"/>
      <c r="U186" s="234"/>
      <c r="V186" s="50"/>
      <c r="W186" s="209">
        <v>45168</v>
      </c>
      <c r="X186" s="210"/>
      <c r="Y186" s="210"/>
      <c r="Z186" s="211"/>
      <c r="AA186" s="213">
        <v>2</v>
      </c>
      <c r="AB186" s="215"/>
      <c r="AC186" s="204"/>
      <c r="AD186" s="213">
        <v>1</v>
      </c>
      <c r="AE186" s="215"/>
    </row>
    <row r="187" spans="1:31" ht="15" customHeight="1" x14ac:dyDescent="0.3">
      <c r="A187" s="106" t="s">
        <v>3</v>
      </c>
      <c r="B187" s="19"/>
      <c r="C187" s="56" t="s">
        <v>4</v>
      </c>
      <c r="D187" s="57"/>
      <c r="E187" s="57"/>
      <c r="F187" s="237" t="s">
        <v>5</v>
      </c>
      <c r="G187" s="238"/>
      <c r="H187" s="238"/>
      <c r="I187" s="238"/>
      <c r="J187" s="238"/>
      <c r="K187" s="238"/>
      <c r="L187" s="238"/>
      <c r="M187" s="238"/>
      <c r="N187" s="238"/>
      <c r="O187" s="238"/>
      <c r="P187" s="239"/>
      <c r="Q187" s="85"/>
      <c r="R187" s="204" t="s">
        <v>35</v>
      </c>
      <c r="S187" s="204"/>
      <c r="T187" s="204"/>
      <c r="U187" s="204"/>
      <c r="V187" s="19"/>
      <c r="W187" s="208" t="s">
        <v>6</v>
      </c>
      <c r="X187" s="208"/>
      <c r="Y187" s="208"/>
      <c r="Z187" s="208"/>
      <c r="AA187" s="40" t="s">
        <v>0</v>
      </c>
      <c r="AB187" s="36" t="s">
        <v>7</v>
      </c>
      <c r="AC187" s="36"/>
      <c r="AD187" s="40" t="s">
        <v>0</v>
      </c>
      <c r="AE187" s="36" t="s">
        <v>8</v>
      </c>
    </row>
    <row r="188" spans="1:31" ht="15" customHeight="1" x14ac:dyDescent="0.3">
      <c r="A188" s="88" t="s">
        <v>179</v>
      </c>
      <c r="B188" s="6"/>
      <c r="C188" s="75" t="str">
        <f>C169</f>
        <v>Ciencia, tecnologia e innovacion</v>
      </c>
      <c r="D188" s="90"/>
      <c r="E188" s="90"/>
      <c r="F188" s="201" t="str">
        <f>C173</f>
        <v>IDECUT</v>
      </c>
      <c r="G188" s="202"/>
      <c r="H188" s="202"/>
      <c r="I188" s="202"/>
      <c r="J188" s="202"/>
      <c r="K188" s="202"/>
      <c r="L188" s="202"/>
      <c r="M188" s="202"/>
      <c r="N188" s="202"/>
      <c r="O188" s="202"/>
      <c r="P188" s="203"/>
      <c r="Q188" s="91"/>
      <c r="R188" s="232" t="s">
        <v>178</v>
      </c>
      <c r="S188" s="233"/>
      <c r="T188" s="233"/>
      <c r="U188" s="234"/>
      <c r="V188" s="48"/>
      <c r="W188" s="209">
        <v>45173</v>
      </c>
      <c r="X188" s="210"/>
      <c r="Y188" s="210"/>
      <c r="Z188" s="211"/>
      <c r="AA188" s="213"/>
      <c r="AB188" s="215"/>
      <c r="AC188" s="204" t="s">
        <v>9</v>
      </c>
      <c r="AD188" s="213"/>
      <c r="AE188" s="215"/>
    </row>
    <row r="189" spans="1:31" ht="15" customHeight="1" x14ac:dyDescent="0.3">
      <c r="A189" s="88" t="s">
        <v>176</v>
      </c>
      <c r="B189" s="6"/>
      <c r="C189" s="75" t="str">
        <f>C165</f>
        <v>General</v>
      </c>
      <c r="D189" s="90"/>
      <c r="E189" s="90"/>
      <c r="F189" s="201" t="str">
        <f>C167</f>
        <v>CORPORACION SOCIAL</v>
      </c>
      <c r="G189" s="202"/>
      <c r="H189" s="202"/>
      <c r="I189" s="202"/>
      <c r="J189" s="202"/>
      <c r="K189" s="202"/>
      <c r="L189" s="202"/>
      <c r="M189" s="202"/>
      <c r="N189" s="202"/>
      <c r="O189" s="202"/>
      <c r="P189" s="203"/>
      <c r="Q189" s="92"/>
      <c r="R189" s="232" t="s">
        <v>178</v>
      </c>
      <c r="S189" s="233"/>
      <c r="T189" s="233"/>
      <c r="U189" s="234"/>
      <c r="V189" s="50"/>
      <c r="W189" s="209">
        <v>45173</v>
      </c>
      <c r="X189" s="210"/>
      <c r="Y189" s="210"/>
      <c r="Z189" s="211"/>
      <c r="AA189" s="213"/>
      <c r="AB189" s="215"/>
      <c r="AC189" s="204"/>
      <c r="AD189" s="213"/>
      <c r="AE189" s="215"/>
    </row>
    <row r="190" spans="1:31" ht="15" customHeight="1" x14ac:dyDescent="0.3">
      <c r="A190" s="106" t="s">
        <v>3</v>
      </c>
      <c r="B190" s="19"/>
      <c r="C190" s="56" t="s">
        <v>4</v>
      </c>
      <c r="D190" s="57"/>
      <c r="E190" s="57"/>
      <c r="F190" s="237" t="s">
        <v>5</v>
      </c>
      <c r="G190" s="238"/>
      <c r="H190" s="238"/>
      <c r="I190" s="238"/>
      <c r="J190" s="238"/>
      <c r="K190" s="238"/>
      <c r="L190" s="238"/>
      <c r="M190" s="238"/>
      <c r="N190" s="238"/>
      <c r="O190" s="238"/>
      <c r="P190" s="239"/>
      <c r="Q190" s="85"/>
      <c r="R190" s="204" t="s">
        <v>35</v>
      </c>
      <c r="S190" s="204"/>
      <c r="T190" s="204"/>
      <c r="U190" s="204"/>
      <c r="V190" s="19"/>
      <c r="W190" s="208" t="s">
        <v>6</v>
      </c>
      <c r="X190" s="208"/>
      <c r="Y190" s="208"/>
      <c r="Z190" s="208"/>
      <c r="AA190" s="40" t="s">
        <v>0</v>
      </c>
      <c r="AB190" s="36" t="s">
        <v>7</v>
      </c>
      <c r="AC190" s="36"/>
      <c r="AD190" s="40" t="s">
        <v>0</v>
      </c>
      <c r="AE190" s="36" t="s">
        <v>8</v>
      </c>
    </row>
    <row r="191" spans="1:31" ht="15" customHeight="1" x14ac:dyDescent="0.3">
      <c r="A191" s="88" t="s">
        <v>179</v>
      </c>
      <c r="B191" s="6"/>
      <c r="C191" s="75" t="str">
        <f>C167</f>
        <v>CORPORACION SOCIAL</v>
      </c>
      <c r="D191" s="90"/>
      <c r="E191" s="90"/>
      <c r="F191" s="201" t="str">
        <f>C171</f>
        <v>AGENCIA PUBLICA DE EMPLEO</v>
      </c>
      <c r="G191" s="202"/>
      <c r="H191" s="202"/>
      <c r="I191" s="202"/>
      <c r="J191" s="202"/>
      <c r="K191" s="202"/>
      <c r="L191" s="202"/>
      <c r="M191" s="202"/>
      <c r="N191" s="202"/>
      <c r="O191" s="202"/>
      <c r="P191" s="203"/>
      <c r="Q191" s="91"/>
      <c r="R191" s="232" t="s">
        <v>181</v>
      </c>
      <c r="S191" s="233"/>
      <c r="T191" s="233"/>
      <c r="U191" s="234"/>
      <c r="V191" s="48"/>
      <c r="W191" s="209">
        <v>45175</v>
      </c>
      <c r="X191" s="210"/>
      <c r="Y191" s="210"/>
      <c r="Z191" s="211"/>
      <c r="AA191" s="213"/>
      <c r="AB191" s="215"/>
      <c r="AC191" s="204" t="s">
        <v>9</v>
      </c>
      <c r="AD191" s="213"/>
      <c r="AE191" s="215"/>
    </row>
    <row r="192" spans="1:31" ht="15" customHeight="1" x14ac:dyDescent="0.3">
      <c r="A192" s="88" t="s">
        <v>176</v>
      </c>
      <c r="B192" s="6"/>
      <c r="C192" s="75" t="str">
        <f>C169</f>
        <v>Ciencia, tecnologia e innovacion</v>
      </c>
      <c r="D192" s="90"/>
      <c r="E192" s="90"/>
      <c r="F192" s="201" t="str">
        <f>C165</f>
        <v>General</v>
      </c>
      <c r="G192" s="202"/>
      <c r="H192" s="202"/>
      <c r="I192" s="202"/>
      <c r="J192" s="202"/>
      <c r="K192" s="202"/>
      <c r="L192" s="202"/>
      <c r="M192" s="202"/>
      <c r="N192" s="202"/>
      <c r="O192" s="202"/>
      <c r="P192" s="203"/>
      <c r="Q192" s="92"/>
      <c r="R192" s="266" t="s">
        <v>181</v>
      </c>
      <c r="S192" s="267"/>
      <c r="T192" s="267"/>
      <c r="U192" s="268"/>
      <c r="V192" s="50"/>
      <c r="W192" s="209">
        <v>45175</v>
      </c>
      <c r="X192" s="210"/>
      <c r="Y192" s="210"/>
      <c r="Z192" s="211"/>
      <c r="AA192" s="213"/>
      <c r="AB192" s="215"/>
      <c r="AC192" s="204"/>
      <c r="AD192" s="213"/>
      <c r="AE192" s="215"/>
    </row>
    <row r="193" spans="1:31" ht="15" customHeight="1" x14ac:dyDescent="0.3">
      <c r="A193" s="10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8"/>
      <c r="Y193" s="3"/>
      <c r="Z193" s="3"/>
      <c r="AA193" s="38"/>
      <c r="AB193" s="2"/>
      <c r="AC193" s="2"/>
      <c r="AD193" s="38"/>
      <c r="AE193" s="2"/>
    </row>
    <row r="194" spans="1:31" ht="15" customHeight="1" x14ac:dyDescent="0.3">
      <c r="A194" s="255" t="s">
        <v>121</v>
      </c>
      <c r="B194" s="58"/>
      <c r="C194" s="257" t="s">
        <v>0</v>
      </c>
      <c r="D194" s="258"/>
      <c r="E194" s="257">
        <v>1</v>
      </c>
      <c r="F194" s="258"/>
      <c r="G194" s="257">
        <v>2</v>
      </c>
      <c r="H194" s="258"/>
      <c r="I194" s="257">
        <v>3</v>
      </c>
      <c r="J194" s="258"/>
      <c r="K194" s="212">
        <v>4</v>
      </c>
      <c r="L194" s="212"/>
      <c r="M194" s="212">
        <v>5</v>
      </c>
      <c r="N194" s="212"/>
      <c r="O194" s="254">
        <v>5</v>
      </c>
      <c r="P194" s="254"/>
      <c r="Q194" s="33"/>
      <c r="R194" s="254"/>
      <c r="S194" s="20" t="s">
        <v>13</v>
      </c>
      <c r="T194" s="20" t="s">
        <v>14</v>
      </c>
      <c r="U194" s="20" t="s">
        <v>15</v>
      </c>
      <c r="V194" s="20" t="s">
        <v>116</v>
      </c>
      <c r="W194" s="21" t="s">
        <v>107</v>
      </c>
      <c r="X194" s="20" t="s">
        <v>110</v>
      </c>
      <c r="Y194" s="20" t="s">
        <v>111</v>
      </c>
      <c r="Z194" s="20" t="s">
        <v>106</v>
      </c>
      <c r="AA194" s="42" t="s">
        <v>1</v>
      </c>
      <c r="AB194" s="20" t="s">
        <v>17</v>
      </c>
    </row>
    <row r="195" spans="1:31" ht="15" customHeight="1" x14ac:dyDescent="0.3">
      <c r="A195" s="256"/>
      <c r="B195" s="217">
        <v>1</v>
      </c>
      <c r="C195" s="219" t="str">
        <f>SORTEO!L14</f>
        <v>TIC</v>
      </c>
      <c r="D195" s="220"/>
      <c r="E195" s="269"/>
      <c r="F195" s="270"/>
      <c r="G195" s="259"/>
      <c r="H195" s="134"/>
      <c r="I195" s="227"/>
      <c r="J195" s="135"/>
      <c r="K195" s="246">
        <v>0</v>
      </c>
      <c r="L195" s="162">
        <v>2</v>
      </c>
      <c r="M195" s="253"/>
      <c r="N195" s="135"/>
      <c r="O195" s="251"/>
      <c r="P195" s="161"/>
      <c r="Q195" s="161"/>
      <c r="R195" s="254"/>
      <c r="S195" s="236">
        <v>1</v>
      </c>
      <c r="T195" s="229">
        <v>0</v>
      </c>
      <c r="U195" s="229">
        <v>1</v>
      </c>
      <c r="V195" s="229">
        <v>0</v>
      </c>
      <c r="W195" s="236">
        <v>0</v>
      </c>
      <c r="X195" s="235">
        <f>H195+J195+L195+N195</f>
        <v>2</v>
      </c>
      <c r="Y195" s="235">
        <f>H196+J196+L196+N196</f>
        <v>4</v>
      </c>
      <c r="Z195" s="235">
        <f>+X195-Y195</f>
        <v>-2</v>
      </c>
      <c r="AA195" s="231">
        <f>G195+I195+K195+M195</f>
        <v>0</v>
      </c>
      <c r="AB195" s="236"/>
    </row>
    <row r="196" spans="1:31" ht="15" customHeight="1" x14ac:dyDescent="0.3">
      <c r="A196" s="256"/>
      <c r="B196" s="218"/>
      <c r="C196" s="221"/>
      <c r="D196" s="222"/>
      <c r="E196" s="271"/>
      <c r="F196" s="272"/>
      <c r="G196" s="260"/>
      <c r="H196" s="134"/>
      <c r="I196" s="228"/>
      <c r="J196" s="135"/>
      <c r="K196" s="246"/>
      <c r="L196" s="162">
        <v>4</v>
      </c>
      <c r="M196" s="253"/>
      <c r="N196" s="135"/>
      <c r="O196" s="251"/>
      <c r="P196" s="161"/>
      <c r="Q196" s="161"/>
      <c r="R196" s="254"/>
      <c r="S196" s="236"/>
      <c r="T196" s="230"/>
      <c r="U196" s="230"/>
      <c r="V196" s="230"/>
      <c r="W196" s="236"/>
      <c r="X196" s="236"/>
      <c r="Y196" s="236"/>
      <c r="Z196" s="236"/>
      <c r="AA196" s="231"/>
      <c r="AB196" s="236"/>
    </row>
    <row r="197" spans="1:31" ht="15" customHeight="1" x14ac:dyDescent="0.3">
      <c r="A197" s="256"/>
      <c r="B197" s="217">
        <v>2</v>
      </c>
      <c r="C197" s="219" t="str">
        <f>SORTEO!L15</f>
        <v>SECRETARIA JURIDICA</v>
      </c>
      <c r="D197" s="220"/>
      <c r="E197" s="240"/>
      <c r="F197" s="135"/>
      <c r="G197" s="275"/>
      <c r="H197" s="276"/>
      <c r="I197" s="227"/>
      <c r="J197" s="135"/>
      <c r="K197" s="253"/>
      <c r="L197" s="135"/>
      <c r="M197" s="246">
        <v>0</v>
      </c>
      <c r="N197" s="162">
        <v>1</v>
      </c>
      <c r="O197" s="251"/>
      <c r="P197" s="161"/>
      <c r="Q197" s="161"/>
      <c r="R197" s="254"/>
      <c r="S197" s="236">
        <v>1</v>
      </c>
      <c r="T197" s="229">
        <v>0</v>
      </c>
      <c r="U197" s="229">
        <v>1</v>
      </c>
      <c r="V197" s="229">
        <v>0</v>
      </c>
      <c r="W197" s="236">
        <v>0</v>
      </c>
      <c r="X197" s="235">
        <f>F197+J197+L197+N197</f>
        <v>1</v>
      </c>
      <c r="Y197" s="235">
        <f>F198+J198+L198+N198</f>
        <v>2</v>
      </c>
      <c r="Z197" s="235">
        <f>+X197-Y197</f>
        <v>-1</v>
      </c>
      <c r="AA197" s="249">
        <f>E197+I197+K197+M197</f>
        <v>0</v>
      </c>
      <c r="AB197" s="236"/>
    </row>
    <row r="198" spans="1:31" ht="15" customHeight="1" x14ac:dyDescent="0.3">
      <c r="A198" s="256"/>
      <c r="B198" s="218"/>
      <c r="C198" s="221"/>
      <c r="D198" s="222"/>
      <c r="E198" s="241"/>
      <c r="F198" s="135"/>
      <c r="G198" s="277"/>
      <c r="H198" s="278"/>
      <c r="I198" s="228"/>
      <c r="J198" s="135"/>
      <c r="K198" s="253"/>
      <c r="L198" s="135"/>
      <c r="M198" s="246"/>
      <c r="N198" s="162">
        <v>2</v>
      </c>
      <c r="O198" s="251"/>
      <c r="P198" s="161"/>
      <c r="Q198" s="161"/>
      <c r="R198" s="254"/>
      <c r="S198" s="236"/>
      <c r="T198" s="230"/>
      <c r="U198" s="230"/>
      <c r="V198" s="230"/>
      <c r="W198" s="236"/>
      <c r="X198" s="236"/>
      <c r="Y198" s="236"/>
      <c r="Z198" s="236"/>
      <c r="AA198" s="250"/>
      <c r="AB198" s="236"/>
    </row>
    <row r="199" spans="1:31" ht="15" customHeight="1" x14ac:dyDescent="0.3">
      <c r="A199" s="256"/>
      <c r="B199" s="217">
        <v>3</v>
      </c>
      <c r="C199" s="219" t="str">
        <f>SORTEO!L16</f>
        <v>FONDECUN</v>
      </c>
      <c r="D199" s="220"/>
      <c r="E199" s="240"/>
      <c r="F199" s="135"/>
      <c r="G199" s="227"/>
      <c r="H199" s="135"/>
      <c r="I199" s="275"/>
      <c r="J199" s="276"/>
      <c r="K199" s="253"/>
      <c r="L199" s="135"/>
      <c r="M199" s="253"/>
      <c r="N199" s="135"/>
      <c r="O199" s="251"/>
      <c r="P199" s="161"/>
      <c r="Q199" s="161"/>
      <c r="R199" s="254"/>
      <c r="S199" s="236">
        <v>0</v>
      </c>
      <c r="T199" s="229">
        <v>0</v>
      </c>
      <c r="U199" s="229">
        <v>0</v>
      </c>
      <c r="V199" s="229">
        <v>0</v>
      </c>
      <c r="W199" s="236">
        <v>0</v>
      </c>
      <c r="X199" s="235">
        <f>F199+H199+L199+N199</f>
        <v>0</v>
      </c>
      <c r="Y199" s="235">
        <f>F200+H200+L200+N200</f>
        <v>0</v>
      </c>
      <c r="Z199" s="236">
        <f>+X199-Y199</f>
        <v>0</v>
      </c>
      <c r="AA199" s="249">
        <f>E199+G199+K199+M199</f>
        <v>0</v>
      </c>
      <c r="AB199" s="236"/>
    </row>
    <row r="200" spans="1:31" ht="15" customHeight="1" x14ac:dyDescent="0.3">
      <c r="A200" s="256"/>
      <c r="B200" s="218"/>
      <c r="C200" s="221"/>
      <c r="D200" s="222"/>
      <c r="E200" s="241"/>
      <c r="F200" s="135"/>
      <c r="G200" s="228"/>
      <c r="H200" s="135"/>
      <c r="I200" s="277"/>
      <c r="J200" s="278"/>
      <c r="K200" s="253"/>
      <c r="L200" s="135"/>
      <c r="M200" s="253"/>
      <c r="N200" s="135"/>
      <c r="O200" s="251"/>
      <c r="P200" s="161"/>
      <c r="Q200" s="161"/>
      <c r="R200" s="254"/>
      <c r="S200" s="236"/>
      <c r="T200" s="230"/>
      <c r="U200" s="230"/>
      <c r="V200" s="230"/>
      <c r="W200" s="236"/>
      <c r="X200" s="236"/>
      <c r="Y200" s="236"/>
      <c r="Z200" s="236"/>
      <c r="AA200" s="250"/>
      <c r="AB200" s="236"/>
    </row>
    <row r="201" spans="1:31" ht="15" customHeight="1" x14ac:dyDescent="0.3">
      <c r="A201" s="256"/>
      <c r="B201" s="217">
        <v>4</v>
      </c>
      <c r="C201" s="219" t="str">
        <f>SORTEO!L17</f>
        <v xml:space="preserve">Educacion </v>
      </c>
      <c r="D201" s="220"/>
      <c r="E201" s="240"/>
      <c r="F201" s="135"/>
      <c r="G201" s="225">
        <v>3</v>
      </c>
      <c r="H201" s="162">
        <v>4</v>
      </c>
      <c r="I201" s="227"/>
      <c r="J201" s="135"/>
      <c r="K201" s="252"/>
      <c r="L201" s="252"/>
      <c r="M201" s="253"/>
      <c r="N201" s="135"/>
      <c r="O201" s="251"/>
      <c r="P201" s="161"/>
      <c r="Q201" s="161"/>
      <c r="R201" s="254"/>
      <c r="S201" s="236">
        <v>1</v>
      </c>
      <c r="T201" s="229">
        <v>1</v>
      </c>
      <c r="U201" s="229">
        <v>0</v>
      </c>
      <c r="V201" s="229">
        <v>0</v>
      </c>
      <c r="W201" s="236">
        <v>0</v>
      </c>
      <c r="X201" s="235">
        <f>F201+H201+J201+N201</f>
        <v>4</v>
      </c>
      <c r="Y201" s="235">
        <f>F202+H202+J202+N202</f>
        <v>2</v>
      </c>
      <c r="Z201" s="236">
        <f>+X201-Y201</f>
        <v>2</v>
      </c>
      <c r="AA201" s="249">
        <f>E201+G201+I201+M201</f>
        <v>3</v>
      </c>
      <c r="AB201" s="236"/>
    </row>
    <row r="202" spans="1:31" ht="15" customHeight="1" x14ac:dyDescent="0.3">
      <c r="A202" s="256"/>
      <c r="B202" s="218"/>
      <c r="C202" s="221"/>
      <c r="D202" s="222"/>
      <c r="E202" s="241"/>
      <c r="F202" s="135"/>
      <c r="G202" s="226"/>
      <c r="H202" s="162">
        <v>2</v>
      </c>
      <c r="I202" s="228"/>
      <c r="J202" s="135"/>
      <c r="K202" s="252"/>
      <c r="L202" s="252"/>
      <c r="M202" s="253"/>
      <c r="N202" s="135"/>
      <c r="O202" s="251"/>
      <c r="P202" s="161"/>
      <c r="Q202" s="161"/>
      <c r="R202" s="254"/>
      <c r="S202" s="236"/>
      <c r="T202" s="230"/>
      <c r="U202" s="230"/>
      <c r="V202" s="230"/>
      <c r="W202" s="236"/>
      <c r="X202" s="236"/>
      <c r="Y202" s="236"/>
      <c r="Z202" s="236"/>
      <c r="AA202" s="250"/>
      <c r="AB202" s="236"/>
    </row>
    <row r="203" spans="1:31" ht="15" customHeight="1" x14ac:dyDescent="0.3">
      <c r="A203" s="256"/>
      <c r="B203" s="217">
        <v>5</v>
      </c>
      <c r="C203" s="219" t="str">
        <f>SORTEO!L18</f>
        <v>AMBIENTE</v>
      </c>
      <c r="D203" s="220"/>
      <c r="E203" s="240"/>
      <c r="F203" s="135"/>
      <c r="G203" s="225">
        <v>3</v>
      </c>
      <c r="H203" s="162">
        <v>2</v>
      </c>
      <c r="I203" s="227"/>
      <c r="J203" s="135"/>
      <c r="K203" s="253"/>
      <c r="L203" s="135"/>
      <c r="M203" s="252"/>
      <c r="N203" s="252"/>
      <c r="O203" s="251"/>
      <c r="P203" s="161"/>
      <c r="Q203" s="161"/>
      <c r="R203" s="254"/>
      <c r="S203" s="236">
        <v>1</v>
      </c>
      <c r="T203" s="229">
        <v>1</v>
      </c>
      <c r="U203" s="229">
        <v>0</v>
      </c>
      <c r="V203" s="229">
        <v>0</v>
      </c>
      <c r="W203" s="236">
        <v>0</v>
      </c>
      <c r="X203" s="235">
        <f>F203+H203+J203+L203</f>
        <v>2</v>
      </c>
      <c r="Y203" s="235">
        <f>F204+H204+J204+L204</f>
        <v>1</v>
      </c>
      <c r="Z203" s="236">
        <f>+X203-Y203</f>
        <v>1</v>
      </c>
      <c r="AA203" s="249">
        <f>E203+G203+I203+K203</f>
        <v>3</v>
      </c>
      <c r="AB203" s="236"/>
    </row>
    <row r="204" spans="1:31" ht="15" customHeight="1" x14ac:dyDescent="0.3">
      <c r="A204" s="256"/>
      <c r="B204" s="218"/>
      <c r="C204" s="221"/>
      <c r="D204" s="222"/>
      <c r="E204" s="241"/>
      <c r="F204" s="135"/>
      <c r="G204" s="226"/>
      <c r="H204" s="162">
        <v>1</v>
      </c>
      <c r="I204" s="228"/>
      <c r="J204" s="135"/>
      <c r="K204" s="253"/>
      <c r="L204" s="135"/>
      <c r="M204" s="252"/>
      <c r="N204" s="252"/>
      <c r="O204" s="251"/>
      <c r="P204" s="161"/>
      <c r="Q204" s="161"/>
      <c r="R204" s="254"/>
      <c r="S204" s="236"/>
      <c r="T204" s="230"/>
      <c r="U204" s="230"/>
      <c r="V204" s="230"/>
      <c r="W204" s="236"/>
      <c r="X204" s="236"/>
      <c r="Y204" s="236"/>
      <c r="Z204" s="236"/>
      <c r="AA204" s="250"/>
      <c r="AB204" s="236"/>
    </row>
    <row r="205" spans="1:31" ht="16.5" customHeight="1" x14ac:dyDescent="0.3"/>
    <row r="206" spans="1:31" ht="15" customHeight="1" x14ac:dyDescent="0.3">
      <c r="A206" s="261" t="s">
        <v>187</v>
      </c>
      <c r="B206" s="261"/>
      <c r="C206" s="261"/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/>
      <c r="U206" s="261"/>
      <c r="V206" s="261"/>
      <c r="W206" s="261"/>
      <c r="X206" s="261"/>
      <c r="Y206" s="261"/>
      <c r="Z206" s="261"/>
      <c r="AA206" s="261"/>
      <c r="AB206" s="10"/>
      <c r="AC206" s="10"/>
      <c r="AD206" s="39"/>
      <c r="AE206" s="10"/>
    </row>
    <row r="207" spans="1:31" ht="16.5" customHeight="1" x14ac:dyDescent="0.3">
      <c r="A207" s="105"/>
      <c r="B207" s="5"/>
      <c r="AB207" s="262" t="s">
        <v>2</v>
      </c>
      <c r="AC207" s="262"/>
      <c r="AD207" s="262"/>
      <c r="AE207" s="262"/>
    </row>
    <row r="208" spans="1:31" ht="15" customHeight="1" x14ac:dyDescent="0.3">
      <c r="A208" s="106" t="s">
        <v>3</v>
      </c>
      <c r="B208" s="19"/>
      <c r="C208" s="19" t="s">
        <v>4</v>
      </c>
      <c r="D208" s="32"/>
      <c r="E208" s="32"/>
      <c r="F208" s="243" t="s">
        <v>5</v>
      </c>
      <c r="G208" s="244"/>
      <c r="H208" s="244"/>
      <c r="I208" s="244"/>
      <c r="J208" s="244"/>
      <c r="K208" s="244"/>
      <c r="L208" s="244"/>
      <c r="M208" s="244"/>
      <c r="N208" s="244"/>
      <c r="O208" s="244"/>
      <c r="P208" s="245"/>
      <c r="Q208" s="84"/>
      <c r="R208" s="204" t="s">
        <v>35</v>
      </c>
      <c r="S208" s="204"/>
      <c r="T208" s="204"/>
      <c r="U208" s="204"/>
      <c r="V208" s="19"/>
      <c r="W208" s="204" t="s">
        <v>6</v>
      </c>
      <c r="X208" s="204"/>
      <c r="Y208" s="204"/>
      <c r="Z208" s="204"/>
      <c r="AA208" s="40" t="s">
        <v>0</v>
      </c>
      <c r="AB208" s="36" t="s">
        <v>7</v>
      </c>
      <c r="AC208" s="36"/>
      <c r="AD208" s="40" t="s">
        <v>0</v>
      </c>
      <c r="AE208" s="36" t="s">
        <v>8</v>
      </c>
    </row>
    <row r="209" spans="1:33" ht="18" customHeight="1" x14ac:dyDescent="0.3">
      <c r="A209" s="88" t="s">
        <v>179</v>
      </c>
      <c r="B209" s="6"/>
      <c r="C209" s="75" t="str">
        <f>C195</f>
        <v>TIC</v>
      </c>
      <c r="D209" s="90"/>
      <c r="E209" s="90"/>
      <c r="F209" s="201" t="str">
        <f>C203</f>
        <v>AMBIENTE</v>
      </c>
      <c r="G209" s="202"/>
      <c r="H209" s="202"/>
      <c r="I209" s="202"/>
      <c r="J209" s="202"/>
      <c r="K209" s="202"/>
      <c r="L209" s="202"/>
      <c r="M209" s="202"/>
      <c r="N209" s="202"/>
      <c r="O209" s="202"/>
      <c r="P209" s="203"/>
      <c r="Q209" s="91"/>
      <c r="R209" s="232" t="s">
        <v>181</v>
      </c>
      <c r="S209" s="233"/>
      <c r="T209" s="233"/>
      <c r="U209" s="234"/>
      <c r="V209" s="48"/>
      <c r="W209" s="205">
        <v>45180</v>
      </c>
      <c r="X209" s="206"/>
      <c r="Y209" s="206"/>
      <c r="Z209" s="207"/>
      <c r="AA209" s="213" t="s">
        <v>283</v>
      </c>
      <c r="AB209" s="214"/>
      <c r="AC209" s="214"/>
      <c r="AD209" s="214"/>
      <c r="AE209" s="215"/>
      <c r="AF209" s="169"/>
      <c r="AG209" s="169"/>
    </row>
    <row r="210" spans="1:33" ht="17.25" customHeight="1" x14ac:dyDescent="0.3">
      <c r="A210" s="88" t="s">
        <v>176</v>
      </c>
      <c r="B210" s="88"/>
      <c r="C210" s="75" t="str">
        <f>C199</f>
        <v>FONDECUN</v>
      </c>
      <c r="D210" s="90"/>
      <c r="E210" s="90"/>
      <c r="F210" s="201" t="str">
        <f>C201</f>
        <v xml:space="preserve">Educacion </v>
      </c>
      <c r="G210" s="202"/>
      <c r="H210" s="202"/>
      <c r="I210" s="202"/>
      <c r="J210" s="202"/>
      <c r="K210" s="202"/>
      <c r="L210" s="202"/>
      <c r="M210" s="202"/>
      <c r="N210" s="202"/>
      <c r="O210" s="202"/>
      <c r="P210" s="203"/>
      <c r="Q210" s="91"/>
      <c r="R210" s="232" t="s">
        <v>181</v>
      </c>
      <c r="S210" s="233"/>
      <c r="T210" s="233"/>
      <c r="U210" s="234"/>
      <c r="V210" s="89"/>
      <c r="W210" s="205">
        <v>45180</v>
      </c>
      <c r="X210" s="206"/>
      <c r="Y210" s="206"/>
      <c r="Z210" s="207"/>
      <c r="AA210" s="213" t="s">
        <v>283</v>
      </c>
      <c r="AB210" s="214"/>
      <c r="AC210" s="214"/>
      <c r="AD210" s="214"/>
      <c r="AE210" s="215"/>
      <c r="AF210" s="169"/>
      <c r="AG210" s="169"/>
    </row>
    <row r="211" spans="1:33" ht="15" customHeight="1" x14ac:dyDescent="0.3">
      <c r="A211" s="106" t="s">
        <v>3</v>
      </c>
      <c r="B211" s="19"/>
      <c r="C211" s="56" t="s">
        <v>4</v>
      </c>
      <c r="D211" s="57"/>
      <c r="E211" s="57"/>
      <c r="F211" s="237" t="s">
        <v>5</v>
      </c>
      <c r="G211" s="238"/>
      <c r="H211" s="238"/>
      <c r="I211" s="238"/>
      <c r="J211" s="238"/>
      <c r="K211" s="238"/>
      <c r="L211" s="238"/>
      <c r="M211" s="238"/>
      <c r="N211" s="238"/>
      <c r="O211" s="238"/>
      <c r="P211" s="239"/>
      <c r="Q211" s="85"/>
      <c r="R211" s="204" t="s">
        <v>35</v>
      </c>
      <c r="S211" s="204"/>
      <c r="T211" s="204"/>
      <c r="U211" s="204"/>
      <c r="V211" s="19"/>
      <c r="W211" s="208" t="s">
        <v>6</v>
      </c>
      <c r="X211" s="208"/>
      <c r="Y211" s="208"/>
      <c r="Z211" s="208"/>
      <c r="AA211" s="40" t="s">
        <v>0</v>
      </c>
      <c r="AB211" s="36" t="s">
        <v>7</v>
      </c>
      <c r="AC211" s="36"/>
      <c r="AD211" s="40" t="s">
        <v>0</v>
      </c>
      <c r="AE211" s="36" t="s">
        <v>8</v>
      </c>
    </row>
    <row r="212" spans="1:33" ht="15" customHeight="1" x14ac:dyDescent="0.3">
      <c r="A212" s="88" t="s">
        <v>179</v>
      </c>
      <c r="B212" s="6"/>
      <c r="C212" s="75" t="str">
        <f>C197</f>
        <v>SECRETARIA JURIDICA</v>
      </c>
      <c r="D212" s="90"/>
      <c r="E212" s="90"/>
      <c r="F212" s="201" t="str">
        <f>C203</f>
        <v>AMBIENTE</v>
      </c>
      <c r="G212" s="202"/>
      <c r="H212" s="202"/>
      <c r="I212" s="202"/>
      <c r="J212" s="202"/>
      <c r="K212" s="202"/>
      <c r="L212" s="202"/>
      <c r="M212" s="202"/>
      <c r="N212" s="202"/>
      <c r="O212" s="202"/>
      <c r="P212" s="203"/>
      <c r="Q212" s="91"/>
      <c r="R212" s="232" t="s">
        <v>181</v>
      </c>
      <c r="S212" s="233"/>
      <c r="T212" s="233"/>
      <c r="U212" s="234"/>
      <c r="V212" s="48"/>
      <c r="W212" s="209">
        <v>45163</v>
      </c>
      <c r="X212" s="210"/>
      <c r="Y212" s="210"/>
      <c r="Z212" s="211"/>
      <c r="AA212" s="213">
        <v>1</v>
      </c>
      <c r="AB212" s="215"/>
      <c r="AC212" s="279" t="s">
        <v>9</v>
      </c>
      <c r="AD212" s="213">
        <v>2</v>
      </c>
      <c r="AE212" s="215"/>
    </row>
    <row r="213" spans="1:33" ht="15" customHeight="1" x14ac:dyDescent="0.3">
      <c r="A213" s="88" t="s">
        <v>176</v>
      </c>
      <c r="B213" s="6"/>
      <c r="C213" s="75" t="str">
        <f>C195</f>
        <v>TIC</v>
      </c>
      <c r="D213" s="90"/>
      <c r="E213" s="90"/>
      <c r="F213" s="201" t="str">
        <f>C201</f>
        <v xml:space="preserve">Educacion </v>
      </c>
      <c r="G213" s="202"/>
      <c r="H213" s="202"/>
      <c r="I213" s="202"/>
      <c r="J213" s="202"/>
      <c r="K213" s="202"/>
      <c r="L213" s="202"/>
      <c r="M213" s="202"/>
      <c r="N213" s="202"/>
      <c r="O213" s="202"/>
      <c r="P213" s="203"/>
      <c r="Q213" s="91"/>
      <c r="R213" s="232" t="s">
        <v>181</v>
      </c>
      <c r="S213" s="233"/>
      <c r="T213" s="233"/>
      <c r="U213" s="234"/>
      <c r="V213" s="48"/>
      <c r="W213" s="209">
        <v>45163</v>
      </c>
      <c r="X213" s="210"/>
      <c r="Y213" s="210"/>
      <c r="Z213" s="211"/>
      <c r="AA213" s="213">
        <v>2</v>
      </c>
      <c r="AB213" s="215"/>
      <c r="AC213" s="280"/>
      <c r="AD213" s="213">
        <v>4</v>
      </c>
      <c r="AE213" s="215"/>
    </row>
    <row r="214" spans="1:33" ht="15" customHeight="1" x14ac:dyDescent="0.3">
      <c r="A214" s="106" t="s">
        <v>3</v>
      </c>
      <c r="B214" s="19"/>
      <c r="C214" s="56" t="s">
        <v>4</v>
      </c>
      <c r="D214" s="57"/>
      <c r="E214" s="57"/>
      <c r="F214" s="263" t="s">
        <v>5</v>
      </c>
      <c r="G214" s="264"/>
      <c r="H214" s="264"/>
      <c r="I214" s="264"/>
      <c r="J214" s="264"/>
      <c r="K214" s="264"/>
      <c r="L214" s="264"/>
      <c r="M214" s="264"/>
      <c r="N214" s="264"/>
      <c r="O214" s="264"/>
      <c r="P214" s="265"/>
      <c r="Q214" s="85"/>
      <c r="R214" s="204" t="s">
        <v>35</v>
      </c>
      <c r="S214" s="204"/>
      <c r="T214" s="204"/>
      <c r="U214" s="204"/>
      <c r="V214" s="19"/>
      <c r="W214" s="208" t="s">
        <v>6</v>
      </c>
      <c r="X214" s="208"/>
      <c r="Y214" s="208"/>
      <c r="Z214" s="208"/>
      <c r="AA214" s="40" t="s">
        <v>0</v>
      </c>
      <c r="AB214" s="36" t="s">
        <v>7</v>
      </c>
      <c r="AC214" s="36"/>
      <c r="AD214" s="40" t="s">
        <v>0</v>
      </c>
      <c r="AE214" s="36" t="s">
        <v>8</v>
      </c>
    </row>
    <row r="215" spans="1:33" ht="15" customHeight="1" x14ac:dyDescent="0.3">
      <c r="A215" s="88" t="s">
        <v>179</v>
      </c>
      <c r="B215" s="6"/>
      <c r="C215" s="75" t="str">
        <f>C197</f>
        <v>SECRETARIA JURIDICA</v>
      </c>
      <c r="D215" s="90"/>
      <c r="E215" s="90"/>
      <c r="F215" s="201" t="str">
        <f>C199</f>
        <v>FONDECUN</v>
      </c>
      <c r="G215" s="202"/>
      <c r="H215" s="202"/>
      <c r="I215" s="202"/>
      <c r="J215" s="202"/>
      <c r="K215" s="202"/>
      <c r="L215" s="202"/>
      <c r="M215" s="202"/>
      <c r="N215" s="202"/>
      <c r="O215" s="202"/>
      <c r="P215" s="203"/>
      <c r="Q215" s="91"/>
      <c r="R215" s="232" t="s">
        <v>177</v>
      </c>
      <c r="S215" s="233"/>
      <c r="T215" s="233"/>
      <c r="U215" s="234"/>
      <c r="V215" s="48"/>
      <c r="W215" s="209">
        <v>45169</v>
      </c>
      <c r="X215" s="210"/>
      <c r="Y215" s="210"/>
      <c r="Z215" s="211"/>
      <c r="AA215" s="213"/>
      <c r="AB215" s="215"/>
      <c r="AC215" s="204" t="s">
        <v>9</v>
      </c>
      <c r="AD215" s="213"/>
      <c r="AE215" s="215"/>
    </row>
    <row r="216" spans="1:33" ht="15" customHeight="1" x14ac:dyDescent="0.3">
      <c r="A216" s="88" t="s">
        <v>176</v>
      </c>
      <c r="B216" s="6"/>
      <c r="C216" s="75" t="str">
        <f>C201</f>
        <v xml:space="preserve">Educacion </v>
      </c>
      <c r="D216" s="90"/>
      <c r="E216" s="90"/>
      <c r="F216" s="201" t="str">
        <f>C203</f>
        <v>AMBIENTE</v>
      </c>
      <c r="G216" s="202"/>
      <c r="H216" s="202"/>
      <c r="I216" s="202"/>
      <c r="J216" s="202"/>
      <c r="K216" s="202"/>
      <c r="L216" s="202"/>
      <c r="M216" s="202"/>
      <c r="N216" s="202"/>
      <c r="O216" s="202"/>
      <c r="P216" s="203"/>
      <c r="Q216" s="92"/>
      <c r="R216" s="232" t="s">
        <v>177</v>
      </c>
      <c r="S216" s="233"/>
      <c r="T216" s="233"/>
      <c r="U216" s="234"/>
      <c r="V216" s="50"/>
      <c r="W216" s="209">
        <v>45169</v>
      </c>
      <c r="X216" s="210"/>
      <c r="Y216" s="210"/>
      <c r="Z216" s="211"/>
      <c r="AA216" s="213"/>
      <c r="AB216" s="215"/>
      <c r="AC216" s="204"/>
      <c r="AD216" s="213"/>
      <c r="AE216" s="215"/>
    </row>
    <row r="217" spans="1:33" ht="15" customHeight="1" x14ac:dyDescent="0.3">
      <c r="A217" s="106" t="s">
        <v>3</v>
      </c>
      <c r="B217" s="19"/>
      <c r="C217" s="56" t="s">
        <v>4</v>
      </c>
      <c r="D217" s="57"/>
      <c r="E217" s="57"/>
      <c r="F217" s="237" t="s">
        <v>5</v>
      </c>
      <c r="G217" s="238"/>
      <c r="H217" s="238"/>
      <c r="I217" s="238"/>
      <c r="J217" s="238"/>
      <c r="K217" s="238"/>
      <c r="L217" s="238"/>
      <c r="M217" s="238"/>
      <c r="N217" s="238"/>
      <c r="O217" s="238"/>
      <c r="P217" s="239"/>
      <c r="Q217" s="85"/>
      <c r="R217" s="204" t="s">
        <v>35</v>
      </c>
      <c r="S217" s="204"/>
      <c r="T217" s="204"/>
      <c r="U217" s="204"/>
      <c r="V217" s="19"/>
      <c r="W217" s="208" t="s">
        <v>6</v>
      </c>
      <c r="X217" s="208"/>
      <c r="Y217" s="208"/>
      <c r="Z217" s="208"/>
      <c r="AA217" s="40" t="s">
        <v>0</v>
      </c>
      <c r="AB217" s="36" t="s">
        <v>7</v>
      </c>
      <c r="AC217" s="36"/>
      <c r="AD217" s="40" t="s">
        <v>0</v>
      </c>
      <c r="AE217" s="36" t="s">
        <v>8</v>
      </c>
    </row>
    <row r="218" spans="1:33" ht="15" customHeight="1" x14ac:dyDescent="0.3">
      <c r="A218" s="88" t="s">
        <v>179</v>
      </c>
      <c r="B218" s="6"/>
      <c r="C218" s="75" t="str">
        <f>C199</f>
        <v>FONDECUN</v>
      </c>
      <c r="D218" s="90"/>
      <c r="E218" s="90"/>
      <c r="F218" s="201" t="str">
        <f>C203</f>
        <v>AMBIENTE</v>
      </c>
      <c r="G218" s="202"/>
      <c r="H218" s="202"/>
      <c r="I218" s="202"/>
      <c r="J218" s="202"/>
      <c r="K218" s="202"/>
      <c r="L218" s="202"/>
      <c r="M218" s="202"/>
      <c r="N218" s="202"/>
      <c r="O218" s="202"/>
      <c r="P218" s="203"/>
      <c r="Q218" s="91"/>
      <c r="R218" s="232" t="s">
        <v>178</v>
      </c>
      <c r="S218" s="233"/>
      <c r="T218" s="233"/>
      <c r="U218" s="234"/>
      <c r="V218" s="48"/>
      <c r="W218" s="209">
        <v>45174</v>
      </c>
      <c r="X218" s="210"/>
      <c r="Y218" s="210"/>
      <c r="Z218" s="211"/>
      <c r="AA218" s="213"/>
      <c r="AB218" s="215"/>
      <c r="AC218" s="204" t="s">
        <v>9</v>
      </c>
      <c r="AD218" s="213"/>
      <c r="AE218" s="215"/>
    </row>
    <row r="219" spans="1:33" ht="15" customHeight="1" x14ac:dyDescent="0.3">
      <c r="A219" s="88" t="s">
        <v>176</v>
      </c>
      <c r="B219" s="6"/>
      <c r="C219" s="75" t="str">
        <f>C195</f>
        <v>TIC</v>
      </c>
      <c r="D219" s="90"/>
      <c r="E219" s="90"/>
      <c r="F219" s="201" t="str">
        <f>C197</f>
        <v>SECRETARIA JURIDICA</v>
      </c>
      <c r="G219" s="202"/>
      <c r="H219" s="202"/>
      <c r="I219" s="202"/>
      <c r="J219" s="202"/>
      <c r="K219" s="202"/>
      <c r="L219" s="202"/>
      <c r="M219" s="202"/>
      <c r="N219" s="202"/>
      <c r="O219" s="202"/>
      <c r="P219" s="203"/>
      <c r="Q219" s="92"/>
      <c r="R219" s="232" t="s">
        <v>178</v>
      </c>
      <c r="S219" s="233"/>
      <c r="T219" s="233"/>
      <c r="U219" s="234"/>
      <c r="V219" s="50"/>
      <c r="W219" s="209">
        <v>45174</v>
      </c>
      <c r="X219" s="210"/>
      <c r="Y219" s="210"/>
      <c r="Z219" s="211"/>
      <c r="AA219" s="213"/>
      <c r="AB219" s="215"/>
      <c r="AC219" s="204"/>
      <c r="AD219" s="213"/>
      <c r="AE219" s="215"/>
    </row>
    <row r="220" spans="1:33" ht="15" customHeight="1" x14ac:dyDescent="0.3">
      <c r="A220" s="106" t="s">
        <v>3</v>
      </c>
      <c r="B220" s="19"/>
      <c r="C220" s="56" t="s">
        <v>4</v>
      </c>
      <c r="D220" s="57"/>
      <c r="E220" s="57"/>
      <c r="F220" s="237" t="s">
        <v>5</v>
      </c>
      <c r="G220" s="238"/>
      <c r="H220" s="238"/>
      <c r="I220" s="238"/>
      <c r="J220" s="238"/>
      <c r="K220" s="238"/>
      <c r="L220" s="238"/>
      <c r="M220" s="238"/>
      <c r="N220" s="238"/>
      <c r="O220" s="238"/>
      <c r="P220" s="239"/>
      <c r="Q220" s="85"/>
      <c r="R220" s="204" t="s">
        <v>35</v>
      </c>
      <c r="S220" s="204"/>
      <c r="T220" s="204"/>
      <c r="U220" s="204"/>
      <c r="V220" s="19"/>
      <c r="W220" s="208" t="s">
        <v>6</v>
      </c>
      <c r="X220" s="208"/>
      <c r="Y220" s="208"/>
      <c r="Z220" s="208"/>
      <c r="AA220" s="40" t="s">
        <v>0</v>
      </c>
      <c r="AB220" s="36" t="s">
        <v>7</v>
      </c>
      <c r="AC220" s="36"/>
      <c r="AD220" s="40" t="s">
        <v>0</v>
      </c>
      <c r="AE220" s="36" t="s">
        <v>8</v>
      </c>
    </row>
    <row r="221" spans="1:33" ht="15" customHeight="1" x14ac:dyDescent="0.3">
      <c r="A221" s="88" t="s">
        <v>179</v>
      </c>
      <c r="B221" s="6"/>
      <c r="C221" s="75" t="str">
        <f>C197</f>
        <v>SECRETARIA JURIDICA</v>
      </c>
      <c r="D221" s="90"/>
      <c r="E221" s="90"/>
      <c r="F221" s="201" t="str">
        <f>C201</f>
        <v xml:space="preserve">Educacion </v>
      </c>
      <c r="G221" s="202"/>
      <c r="H221" s="202"/>
      <c r="I221" s="202"/>
      <c r="J221" s="202"/>
      <c r="K221" s="202"/>
      <c r="L221" s="202"/>
      <c r="M221" s="202"/>
      <c r="N221" s="202"/>
      <c r="O221" s="202"/>
      <c r="P221" s="203"/>
      <c r="Q221" s="91"/>
      <c r="R221" s="232" t="s">
        <v>178</v>
      </c>
      <c r="S221" s="233"/>
      <c r="T221" s="233"/>
      <c r="U221" s="234"/>
      <c r="V221" s="48"/>
      <c r="W221" s="209">
        <v>45176</v>
      </c>
      <c r="X221" s="210"/>
      <c r="Y221" s="210"/>
      <c r="Z221" s="211"/>
      <c r="AA221" s="213"/>
      <c r="AB221" s="215"/>
      <c r="AC221" s="204" t="s">
        <v>9</v>
      </c>
      <c r="AD221" s="213"/>
      <c r="AE221" s="215"/>
    </row>
    <row r="222" spans="1:33" ht="15" customHeight="1" x14ac:dyDescent="0.3">
      <c r="A222" s="88" t="s">
        <v>176</v>
      </c>
      <c r="B222" s="6"/>
      <c r="C222" s="75" t="str">
        <f>C199</f>
        <v>FONDECUN</v>
      </c>
      <c r="D222" s="90"/>
      <c r="E222" s="90"/>
      <c r="F222" s="201" t="str">
        <f>C195</f>
        <v>TIC</v>
      </c>
      <c r="G222" s="202"/>
      <c r="H222" s="202"/>
      <c r="I222" s="202"/>
      <c r="J222" s="202"/>
      <c r="K222" s="202"/>
      <c r="L222" s="202"/>
      <c r="M222" s="202"/>
      <c r="N222" s="202"/>
      <c r="O222" s="202"/>
      <c r="P222" s="203"/>
      <c r="Q222" s="92"/>
      <c r="R222" s="266" t="s">
        <v>178</v>
      </c>
      <c r="S222" s="267"/>
      <c r="T222" s="267"/>
      <c r="U222" s="268"/>
      <c r="V222" s="50"/>
      <c r="W222" s="209">
        <v>45176</v>
      </c>
      <c r="X222" s="210"/>
      <c r="Y222" s="210"/>
      <c r="Z222" s="211"/>
      <c r="AA222" s="213"/>
      <c r="AB222" s="215"/>
      <c r="AC222" s="204"/>
      <c r="AD222" s="213"/>
      <c r="AE222" s="215"/>
    </row>
    <row r="223" spans="1:33" ht="16.5" customHeight="1" x14ac:dyDescent="0.3">
      <c r="A223" s="105"/>
      <c r="B223" s="5"/>
      <c r="AB223" s="262" t="s">
        <v>2</v>
      </c>
      <c r="AC223" s="262"/>
      <c r="AD223" s="262"/>
      <c r="AE223" s="262"/>
    </row>
    <row r="224" spans="1:33" ht="15.75" customHeight="1" x14ac:dyDescent="0.3">
      <c r="A224" s="255" t="s">
        <v>122</v>
      </c>
      <c r="B224" s="58"/>
      <c r="C224" s="257" t="s">
        <v>0</v>
      </c>
      <c r="D224" s="258"/>
      <c r="E224" s="257">
        <v>1</v>
      </c>
      <c r="F224" s="258"/>
      <c r="G224" s="257">
        <v>2</v>
      </c>
      <c r="H224" s="258"/>
      <c r="I224" s="257">
        <v>3</v>
      </c>
      <c r="J224" s="258"/>
      <c r="K224" s="212">
        <v>4</v>
      </c>
      <c r="L224" s="212"/>
      <c r="M224" s="212"/>
      <c r="N224" s="212"/>
      <c r="O224" s="254">
        <v>5</v>
      </c>
      <c r="P224" s="254"/>
      <c r="Q224" s="33"/>
      <c r="R224" s="254"/>
      <c r="S224" s="20" t="s">
        <v>13</v>
      </c>
      <c r="T224" s="20" t="s">
        <v>14</v>
      </c>
      <c r="U224" s="20" t="s">
        <v>15</v>
      </c>
      <c r="V224" s="20" t="s">
        <v>116</v>
      </c>
      <c r="W224" s="21" t="s">
        <v>107</v>
      </c>
      <c r="X224" s="20" t="s">
        <v>110</v>
      </c>
      <c r="Y224" s="20" t="s">
        <v>111</v>
      </c>
      <c r="Z224" s="20" t="s">
        <v>106</v>
      </c>
      <c r="AA224" s="42" t="s">
        <v>1</v>
      </c>
      <c r="AB224" s="20" t="s">
        <v>17</v>
      </c>
    </row>
    <row r="225" spans="1:33" ht="15.75" customHeight="1" x14ac:dyDescent="0.3">
      <c r="A225" s="256"/>
      <c r="B225" s="217">
        <v>1</v>
      </c>
      <c r="C225" s="219" t="str">
        <f>SORTEO!O14</f>
        <v>HACIENDA</v>
      </c>
      <c r="D225" s="220"/>
      <c r="E225" s="269"/>
      <c r="F225" s="270"/>
      <c r="G225" s="273">
        <v>0</v>
      </c>
      <c r="H225" s="193">
        <v>2</v>
      </c>
      <c r="I225" s="227"/>
      <c r="J225" s="135"/>
      <c r="K225" s="253"/>
      <c r="L225" s="135"/>
      <c r="M225" s="253"/>
      <c r="N225" s="135"/>
      <c r="O225" s="251"/>
      <c r="P225" s="161"/>
      <c r="Q225" s="161"/>
      <c r="R225" s="254"/>
      <c r="S225" s="236">
        <v>1</v>
      </c>
      <c r="T225" s="229">
        <v>0</v>
      </c>
      <c r="U225" s="229">
        <v>1</v>
      </c>
      <c r="V225" s="229">
        <v>0</v>
      </c>
      <c r="W225" s="236">
        <v>0</v>
      </c>
      <c r="X225" s="235">
        <f>H225+J225+L225+N225</f>
        <v>2</v>
      </c>
      <c r="Y225" s="235">
        <f>H226+J226+L226+N226</f>
        <v>4</v>
      </c>
      <c r="Z225" s="235">
        <f>+X225-Y225</f>
        <v>-2</v>
      </c>
      <c r="AA225" s="231">
        <f>G225+I225+K225+M225</f>
        <v>0</v>
      </c>
      <c r="AB225" s="216"/>
    </row>
    <row r="226" spans="1:33" ht="15.75" customHeight="1" x14ac:dyDescent="0.3">
      <c r="A226" s="256"/>
      <c r="B226" s="218"/>
      <c r="C226" s="221"/>
      <c r="D226" s="222"/>
      <c r="E226" s="271"/>
      <c r="F226" s="272"/>
      <c r="G226" s="274"/>
      <c r="H226" s="193">
        <v>4</v>
      </c>
      <c r="I226" s="228"/>
      <c r="J226" s="135"/>
      <c r="K226" s="253"/>
      <c r="L226" s="135"/>
      <c r="M226" s="253"/>
      <c r="N226" s="135"/>
      <c r="O226" s="251"/>
      <c r="P226" s="161"/>
      <c r="Q226" s="161"/>
      <c r="R226" s="254"/>
      <c r="S226" s="236"/>
      <c r="T226" s="230"/>
      <c r="U226" s="230"/>
      <c r="V226" s="230"/>
      <c r="W226" s="236"/>
      <c r="X226" s="236"/>
      <c r="Y226" s="236"/>
      <c r="Z226" s="236"/>
      <c r="AA226" s="231"/>
      <c r="AB226" s="216"/>
    </row>
    <row r="227" spans="1:33" ht="15.75" customHeight="1" x14ac:dyDescent="0.3">
      <c r="A227" s="256"/>
      <c r="B227" s="217">
        <v>2</v>
      </c>
      <c r="C227" s="219" t="str">
        <f>SORTEO!O15</f>
        <v>FUNCION PUBLICA</v>
      </c>
      <c r="D227" s="220"/>
      <c r="E227" s="223">
        <v>3</v>
      </c>
      <c r="F227" s="162">
        <v>4</v>
      </c>
      <c r="G227" s="275"/>
      <c r="H227" s="276"/>
      <c r="I227" s="227"/>
      <c r="J227" s="135"/>
      <c r="K227" s="253"/>
      <c r="L227" s="135"/>
      <c r="M227" s="253"/>
      <c r="N227" s="135"/>
      <c r="O227" s="251"/>
      <c r="P227" s="161"/>
      <c r="Q227" s="161"/>
      <c r="R227" s="254"/>
      <c r="S227" s="236">
        <v>1</v>
      </c>
      <c r="T227" s="229">
        <v>1</v>
      </c>
      <c r="U227" s="229">
        <v>0</v>
      </c>
      <c r="V227" s="229">
        <v>0</v>
      </c>
      <c r="W227" s="236">
        <v>0</v>
      </c>
      <c r="X227" s="235">
        <f>F227+J227+L227+N227</f>
        <v>4</v>
      </c>
      <c r="Y227" s="235">
        <f>F228+J228+L228+N228</f>
        <v>2</v>
      </c>
      <c r="Z227" s="235">
        <f>+X227-Y227</f>
        <v>2</v>
      </c>
      <c r="AA227" s="249">
        <f>E227+I227+K227+M227</f>
        <v>3</v>
      </c>
      <c r="AB227" s="216"/>
    </row>
    <row r="228" spans="1:33" ht="15.75" customHeight="1" x14ac:dyDescent="0.3">
      <c r="A228" s="256"/>
      <c r="B228" s="218"/>
      <c r="C228" s="221"/>
      <c r="D228" s="222"/>
      <c r="E228" s="224"/>
      <c r="F228" s="162">
        <v>2</v>
      </c>
      <c r="G228" s="277"/>
      <c r="H228" s="278"/>
      <c r="I228" s="228"/>
      <c r="J228" s="135"/>
      <c r="K228" s="253"/>
      <c r="L228" s="135"/>
      <c r="M228" s="253"/>
      <c r="N228" s="135"/>
      <c r="O228" s="251"/>
      <c r="P228" s="161"/>
      <c r="Q228" s="161"/>
      <c r="R228" s="254"/>
      <c r="S228" s="236"/>
      <c r="T228" s="230"/>
      <c r="U228" s="230"/>
      <c r="V228" s="230"/>
      <c r="W228" s="236"/>
      <c r="X228" s="236"/>
      <c r="Y228" s="236"/>
      <c r="Z228" s="236"/>
      <c r="AA228" s="250"/>
      <c r="AB228" s="216"/>
    </row>
    <row r="229" spans="1:33" ht="15.75" customHeight="1" x14ac:dyDescent="0.3">
      <c r="A229" s="256"/>
      <c r="B229" s="217">
        <v>3</v>
      </c>
      <c r="C229" s="219" t="str">
        <f>SORTEO!O16</f>
        <v>HABITAT Y VIVIENDA</v>
      </c>
      <c r="D229" s="220"/>
      <c r="E229" s="240"/>
      <c r="F229" s="135"/>
      <c r="G229" s="227"/>
      <c r="H229" s="135"/>
      <c r="I229" s="275"/>
      <c r="J229" s="276"/>
      <c r="K229" s="246">
        <v>0</v>
      </c>
      <c r="L229" s="162">
        <v>0</v>
      </c>
      <c r="M229" s="253"/>
      <c r="N229" s="135"/>
      <c r="O229" s="251"/>
      <c r="P229" s="161"/>
      <c r="Q229" s="161"/>
      <c r="R229" s="254"/>
      <c r="S229" s="236">
        <v>1</v>
      </c>
      <c r="T229" s="229">
        <v>0</v>
      </c>
      <c r="U229" s="229">
        <v>1</v>
      </c>
      <c r="V229" s="229">
        <v>0</v>
      </c>
      <c r="W229" s="236">
        <v>0</v>
      </c>
      <c r="X229" s="235">
        <f>F229+H229+L229+N229</f>
        <v>0</v>
      </c>
      <c r="Y229" s="235">
        <f>F230+H230+L230+N230</f>
        <v>1</v>
      </c>
      <c r="Z229" s="236">
        <f>+X229-Y229</f>
        <v>-1</v>
      </c>
      <c r="AA229" s="249">
        <f>E229+G229+K229+M229</f>
        <v>0</v>
      </c>
      <c r="AB229" s="216"/>
    </row>
    <row r="230" spans="1:33" ht="15.75" customHeight="1" x14ac:dyDescent="0.3">
      <c r="A230" s="256"/>
      <c r="B230" s="218"/>
      <c r="C230" s="221"/>
      <c r="D230" s="222"/>
      <c r="E230" s="241"/>
      <c r="F230" s="135"/>
      <c r="G230" s="228"/>
      <c r="H230" s="135"/>
      <c r="I230" s="277"/>
      <c r="J230" s="278"/>
      <c r="K230" s="246"/>
      <c r="L230" s="162">
        <v>1</v>
      </c>
      <c r="M230" s="253"/>
      <c r="N230" s="135"/>
      <c r="O230" s="251"/>
      <c r="P230" s="161"/>
      <c r="Q230" s="161"/>
      <c r="R230" s="254"/>
      <c r="S230" s="236"/>
      <c r="T230" s="230"/>
      <c r="U230" s="230"/>
      <c r="V230" s="230"/>
      <c r="W230" s="236"/>
      <c r="X230" s="236"/>
      <c r="Y230" s="236"/>
      <c r="Z230" s="236"/>
      <c r="AA230" s="250"/>
      <c r="AB230" s="216"/>
    </row>
    <row r="231" spans="1:33" ht="15.75" customHeight="1" x14ac:dyDescent="0.3">
      <c r="A231" s="256"/>
      <c r="B231" s="217">
        <v>4</v>
      </c>
      <c r="C231" s="219" t="str">
        <f>SORTEO!O17</f>
        <v>EMPRESA DE SEGURIDAD</v>
      </c>
      <c r="D231" s="220"/>
      <c r="E231" s="240"/>
      <c r="F231" s="135"/>
      <c r="G231" s="227"/>
      <c r="H231" s="135"/>
      <c r="I231" s="225">
        <v>3</v>
      </c>
      <c r="J231" s="162">
        <v>1</v>
      </c>
      <c r="K231" s="252"/>
      <c r="L231" s="252"/>
      <c r="M231" s="253"/>
      <c r="N231" s="135"/>
      <c r="O231" s="251"/>
      <c r="P231" s="161"/>
      <c r="Q231" s="161"/>
      <c r="R231" s="254"/>
      <c r="S231" s="236">
        <v>1</v>
      </c>
      <c r="T231" s="229">
        <v>1</v>
      </c>
      <c r="U231" s="229">
        <v>0</v>
      </c>
      <c r="V231" s="229">
        <v>0</v>
      </c>
      <c r="W231" s="236">
        <v>0</v>
      </c>
      <c r="X231" s="235">
        <f>F231+H231+J231+N231</f>
        <v>1</v>
      </c>
      <c r="Y231" s="235">
        <f>F232+H232+J232+N232</f>
        <v>0</v>
      </c>
      <c r="Z231" s="236">
        <f>+X231-Y231</f>
        <v>1</v>
      </c>
      <c r="AA231" s="249">
        <f>E231+G231+I231+M231</f>
        <v>3</v>
      </c>
      <c r="AB231" s="216"/>
    </row>
    <row r="232" spans="1:33" ht="15.75" customHeight="1" x14ac:dyDescent="0.3">
      <c r="A232" s="256"/>
      <c r="B232" s="218"/>
      <c r="C232" s="221"/>
      <c r="D232" s="222"/>
      <c r="E232" s="241"/>
      <c r="F232" s="135"/>
      <c r="G232" s="228"/>
      <c r="H232" s="135"/>
      <c r="I232" s="226"/>
      <c r="J232" s="162">
        <v>0</v>
      </c>
      <c r="K232" s="252"/>
      <c r="L232" s="252"/>
      <c r="M232" s="253"/>
      <c r="N232" s="135"/>
      <c r="O232" s="251"/>
      <c r="P232" s="161"/>
      <c r="Q232" s="161"/>
      <c r="R232" s="254"/>
      <c r="S232" s="236"/>
      <c r="T232" s="230"/>
      <c r="U232" s="230"/>
      <c r="V232" s="230"/>
      <c r="W232" s="236"/>
      <c r="X232" s="236"/>
      <c r="Y232" s="236"/>
      <c r="Z232" s="236"/>
      <c r="AA232" s="250"/>
      <c r="AB232" s="216"/>
    </row>
    <row r="233" spans="1:33" ht="15.75" customHeight="1" x14ac:dyDescent="0.3"/>
    <row r="234" spans="1:33" ht="15.75" customHeight="1" x14ac:dyDescent="0.3">
      <c r="A234" s="261" t="s">
        <v>188</v>
      </c>
      <c r="B234" s="261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261"/>
      <c r="T234" s="261"/>
      <c r="U234" s="261"/>
      <c r="V234" s="261"/>
      <c r="W234" s="261"/>
      <c r="X234" s="261"/>
      <c r="Y234" s="261"/>
      <c r="Z234" s="261"/>
      <c r="AA234" s="261"/>
      <c r="AB234" s="10"/>
      <c r="AC234" s="10"/>
      <c r="AD234" s="39"/>
      <c r="AE234" s="10"/>
    </row>
    <row r="235" spans="1:33" ht="15.75" customHeight="1" x14ac:dyDescent="0.3">
      <c r="A235" s="105"/>
      <c r="B235" s="5"/>
      <c r="AB235" s="262" t="s">
        <v>2</v>
      </c>
      <c r="AC235" s="262"/>
      <c r="AD235" s="262"/>
      <c r="AE235" s="262"/>
    </row>
    <row r="236" spans="1:33" ht="15.75" customHeight="1" x14ac:dyDescent="0.3">
      <c r="A236" s="106" t="s">
        <v>3</v>
      </c>
      <c r="B236" s="19"/>
      <c r="C236" s="19" t="s">
        <v>4</v>
      </c>
      <c r="D236" s="32"/>
      <c r="E236" s="32"/>
      <c r="F236" s="243" t="s">
        <v>5</v>
      </c>
      <c r="G236" s="244"/>
      <c r="H236" s="244"/>
      <c r="I236" s="244"/>
      <c r="J236" s="244"/>
      <c r="K236" s="244"/>
      <c r="L236" s="244"/>
      <c r="M236" s="244"/>
      <c r="N236" s="244"/>
      <c r="O236" s="244"/>
      <c r="P236" s="245"/>
      <c r="Q236" s="84"/>
      <c r="R236" s="204" t="s">
        <v>35</v>
      </c>
      <c r="S236" s="204"/>
      <c r="T236" s="204"/>
      <c r="U236" s="204"/>
      <c r="V236" s="19"/>
      <c r="W236" s="204" t="s">
        <v>6</v>
      </c>
      <c r="X236" s="204"/>
      <c r="Y236" s="204"/>
      <c r="Z236" s="204"/>
      <c r="AA236" s="40" t="s">
        <v>0</v>
      </c>
      <c r="AB236" s="36" t="s">
        <v>7</v>
      </c>
      <c r="AC236" s="36"/>
      <c r="AD236" s="40" t="s">
        <v>0</v>
      </c>
      <c r="AE236" s="36" t="s">
        <v>8</v>
      </c>
    </row>
    <row r="237" spans="1:33" ht="15.75" customHeight="1" x14ac:dyDescent="0.3">
      <c r="A237" s="192" t="s">
        <v>409</v>
      </c>
      <c r="B237" s="6"/>
      <c r="C237" s="75" t="str">
        <f>C225</f>
        <v>HACIENDA</v>
      </c>
      <c r="D237" s="90"/>
      <c r="E237" s="90"/>
      <c r="F237" s="201" t="str">
        <f>C231</f>
        <v>EMPRESA DE SEGURIDAD</v>
      </c>
      <c r="G237" s="202"/>
      <c r="H237" s="202"/>
      <c r="I237" s="202"/>
      <c r="J237" s="202"/>
      <c r="K237" s="202"/>
      <c r="L237" s="202"/>
      <c r="M237" s="202"/>
      <c r="N237" s="202"/>
      <c r="O237" s="202"/>
      <c r="P237" s="203"/>
      <c r="Q237" s="91"/>
      <c r="R237" s="232" t="s">
        <v>177</v>
      </c>
      <c r="S237" s="233"/>
      <c r="T237" s="233"/>
      <c r="U237" s="234"/>
      <c r="V237" s="48"/>
      <c r="W237" s="205">
        <v>45180</v>
      </c>
      <c r="X237" s="206"/>
      <c r="Y237" s="206"/>
      <c r="Z237" s="207"/>
      <c r="AA237" s="213" t="s">
        <v>283</v>
      </c>
      <c r="AB237" s="214"/>
      <c r="AC237" s="214"/>
      <c r="AD237" s="214"/>
      <c r="AE237" s="215"/>
      <c r="AF237" s="170" t="s">
        <v>410</v>
      </c>
      <c r="AG237" s="169"/>
    </row>
    <row r="238" spans="1:33" ht="15.75" customHeight="1" x14ac:dyDescent="0.3">
      <c r="A238" s="88" t="s">
        <v>176</v>
      </c>
      <c r="B238" s="88"/>
      <c r="C238" s="75" t="str">
        <f>C227</f>
        <v>FUNCION PUBLICA</v>
      </c>
      <c r="D238" s="90"/>
      <c r="E238" s="90"/>
      <c r="F238" s="201" t="str">
        <f>C229</f>
        <v>HABITAT Y VIVIENDA</v>
      </c>
      <c r="G238" s="202"/>
      <c r="H238" s="202"/>
      <c r="I238" s="202"/>
      <c r="J238" s="202"/>
      <c r="K238" s="202"/>
      <c r="L238" s="202"/>
      <c r="M238" s="202"/>
      <c r="N238" s="202"/>
      <c r="O238" s="202"/>
      <c r="P238" s="203"/>
      <c r="Q238" s="91"/>
      <c r="R238" s="232" t="s">
        <v>178</v>
      </c>
      <c r="S238" s="233"/>
      <c r="T238" s="233"/>
      <c r="U238" s="234"/>
      <c r="V238" s="89"/>
      <c r="W238" s="205">
        <v>45180</v>
      </c>
      <c r="X238" s="206"/>
      <c r="Y238" s="206"/>
      <c r="Z238" s="207"/>
      <c r="AA238" s="213" t="s">
        <v>283</v>
      </c>
      <c r="AB238" s="214"/>
      <c r="AC238" s="214"/>
      <c r="AD238" s="214"/>
      <c r="AE238" s="215"/>
      <c r="AF238" s="170"/>
      <c r="AG238" s="169"/>
    </row>
    <row r="239" spans="1:33" ht="15.75" customHeight="1" x14ac:dyDescent="0.3">
      <c r="A239" s="106" t="s">
        <v>3</v>
      </c>
      <c r="B239" s="19"/>
      <c r="C239" s="56" t="s">
        <v>4</v>
      </c>
      <c r="D239" s="57"/>
      <c r="E239" s="57"/>
      <c r="F239" s="237" t="s">
        <v>5</v>
      </c>
      <c r="G239" s="238"/>
      <c r="H239" s="238"/>
      <c r="I239" s="238"/>
      <c r="J239" s="238"/>
      <c r="K239" s="238"/>
      <c r="L239" s="238"/>
      <c r="M239" s="238"/>
      <c r="N239" s="238"/>
      <c r="O239" s="238"/>
      <c r="P239" s="239"/>
      <c r="Q239" s="85"/>
      <c r="R239" s="204" t="s">
        <v>35</v>
      </c>
      <c r="S239" s="204"/>
      <c r="T239" s="204"/>
      <c r="U239" s="204"/>
      <c r="V239" s="19"/>
      <c r="W239" s="208" t="s">
        <v>6</v>
      </c>
      <c r="X239" s="208"/>
      <c r="Y239" s="208"/>
      <c r="Z239" s="208"/>
      <c r="AA239" s="40" t="s">
        <v>0</v>
      </c>
      <c r="AB239" s="36" t="s">
        <v>7</v>
      </c>
      <c r="AC239" s="36"/>
      <c r="AD239" s="40" t="s">
        <v>0</v>
      </c>
      <c r="AE239" s="36" t="s">
        <v>8</v>
      </c>
    </row>
    <row r="240" spans="1:33" ht="15.75" customHeight="1" x14ac:dyDescent="0.3">
      <c r="A240" s="88" t="s">
        <v>179</v>
      </c>
      <c r="B240" s="6"/>
      <c r="C240" s="75" t="str">
        <f>C231</f>
        <v>EMPRESA DE SEGURIDAD</v>
      </c>
      <c r="D240" s="90"/>
      <c r="E240" s="90"/>
      <c r="F240" s="201" t="str">
        <f>C229</f>
        <v>HABITAT Y VIVIENDA</v>
      </c>
      <c r="G240" s="202"/>
      <c r="H240" s="202"/>
      <c r="I240" s="202"/>
      <c r="J240" s="202"/>
      <c r="K240" s="202"/>
      <c r="L240" s="202"/>
      <c r="M240" s="202"/>
      <c r="N240" s="202"/>
      <c r="O240" s="202"/>
      <c r="P240" s="203"/>
      <c r="Q240" s="91"/>
      <c r="R240" s="232" t="s">
        <v>177</v>
      </c>
      <c r="S240" s="233"/>
      <c r="T240" s="233"/>
      <c r="U240" s="234"/>
      <c r="V240" s="48"/>
      <c r="W240" s="209">
        <v>45163</v>
      </c>
      <c r="X240" s="210"/>
      <c r="Y240" s="210"/>
      <c r="Z240" s="211"/>
      <c r="AA240" s="213">
        <v>1</v>
      </c>
      <c r="AB240" s="215"/>
      <c r="AC240" s="279" t="s">
        <v>9</v>
      </c>
      <c r="AD240" s="213">
        <v>0</v>
      </c>
      <c r="AE240" s="215"/>
    </row>
    <row r="241" spans="1:32" ht="15.75" customHeight="1" x14ac:dyDescent="0.3">
      <c r="A241" s="88" t="s">
        <v>176</v>
      </c>
      <c r="B241" s="6"/>
      <c r="C241" s="75" t="str">
        <f>C225</f>
        <v>HACIENDA</v>
      </c>
      <c r="D241" s="90"/>
      <c r="E241" s="90"/>
      <c r="F241" s="201" t="str">
        <f>C227</f>
        <v>FUNCION PUBLICA</v>
      </c>
      <c r="G241" s="202"/>
      <c r="H241" s="202"/>
      <c r="I241" s="202"/>
      <c r="J241" s="202"/>
      <c r="K241" s="202"/>
      <c r="L241" s="202"/>
      <c r="M241" s="202"/>
      <c r="N241" s="202"/>
      <c r="O241" s="202"/>
      <c r="P241" s="203"/>
      <c r="Q241" s="91"/>
      <c r="R241" s="232" t="s">
        <v>177</v>
      </c>
      <c r="S241" s="233"/>
      <c r="T241" s="233"/>
      <c r="U241" s="234"/>
      <c r="V241" s="48"/>
      <c r="W241" s="209">
        <v>45163</v>
      </c>
      <c r="X241" s="210"/>
      <c r="Y241" s="210"/>
      <c r="Z241" s="211"/>
      <c r="AA241" s="213">
        <v>2</v>
      </c>
      <c r="AB241" s="215"/>
      <c r="AC241" s="280"/>
      <c r="AD241" s="213">
        <v>4</v>
      </c>
      <c r="AE241" s="215"/>
    </row>
    <row r="242" spans="1:32" ht="15.75" customHeight="1" x14ac:dyDescent="0.3">
      <c r="A242" s="106" t="s">
        <v>3</v>
      </c>
      <c r="B242" s="19"/>
      <c r="C242" s="56" t="s">
        <v>4</v>
      </c>
      <c r="D242" s="57"/>
      <c r="E242" s="57"/>
      <c r="F242" s="237" t="s">
        <v>5</v>
      </c>
      <c r="G242" s="238"/>
      <c r="H242" s="238"/>
      <c r="I242" s="238"/>
      <c r="J242" s="238"/>
      <c r="K242" s="238"/>
      <c r="L242" s="238"/>
      <c r="M242" s="238"/>
      <c r="N242" s="238"/>
      <c r="O242" s="238"/>
      <c r="P242" s="239"/>
      <c r="Q242" s="85"/>
      <c r="R242" s="204" t="s">
        <v>35</v>
      </c>
      <c r="S242" s="204"/>
      <c r="T242" s="204"/>
      <c r="U242" s="204"/>
      <c r="V242" s="19"/>
      <c r="W242" s="208" t="s">
        <v>6</v>
      </c>
      <c r="X242" s="208"/>
      <c r="Y242" s="208"/>
      <c r="Z242" s="208"/>
      <c r="AA242" s="40" t="s">
        <v>0</v>
      </c>
      <c r="AB242" s="36" t="s">
        <v>7</v>
      </c>
      <c r="AC242" s="36"/>
      <c r="AD242" s="40" t="s">
        <v>0</v>
      </c>
      <c r="AE242" s="36" t="s">
        <v>8</v>
      </c>
    </row>
    <row r="243" spans="1:32" ht="15.75" customHeight="1" x14ac:dyDescent="0.3">
      <c r="A243" s="192" t="s">
        <v>409</v>
      </c>
      <c r="B243" s="6"/>
      <c r="C243" s="75" t="str">
        <f>C227</f>
        <v>FUNCION PUBLICA</v>
      </c>
      <c r="D243" s="90"/>
      <c r="E243" s="90"/>
      <c r="F243" s="201" t="str">
        <f>C231</f>
        <v>EMPRESA DE SEGURIDAD</v>
      </c>
      <c r="G243" s="202"/>
      <c r="H243" s="202"/>
      <c r="I243" s="202"/>
      <c r="J243" s="202"/>
      <c r="K243" s="202"/>
      <c r="L243" s="202"/>
      <c r="M243" s="202"/>
      <c r="N243" s="202"/>
      <c r="O243" s="202"/>
      <c r="P243" s="203"/>
      <c r="Q243" s="91"/>
      <c r="R243" s="266" t="s">
        <v>177</v>
      </c>
      <c r="S243" s="267"/>
      <c r="T243" s="267"/>
      <c r="U243" s="268"/>
      <c r="V243" s="48"/>
      <c r="W243" s="209">
        <v>45169</v>
      </c>
      <c r="X243" s="210"/>
      <c r="Y243" s="210"/>
      <c r="Z243" s="211"/>
      <c r="AA243" s="213"/>
      <c r="AB243" s="215"/>
      <c r="AC243" s="204" t="s">
        <v>9</v>
      </c>
      <c r="AD243" s="213"/>
      <c r="AE243" s="215"/>
      <c r="AF243" s="170" t="s">
        <v>410</v>
      </c>
    </row>
    <row r="244" spans="1:32" ht="15.75" customHeight="1" x14ac:dyDescent="0.3">
      <c r="A244" s="88" t="s">
        <v>176</v>
      </c>
      <c r="B244" s="6"/>
      <c r="C244" s="75" t="str">
        <f>C229</f>
        <v>HABITAT Y VIVIENDA</v>
      </c>
      <c r="D244" s="90"/>
      <c r="E244" s="90"/>
      <c r="F244" s="201" t="str">
        <f>C225</f>
        <v>HACIENDA</v>
      </c>
      <c r="G244" s="202"/>
      <c r="H244" s="202"/>
      <c r="I244" s="202"/>
      <c r="J244" s="202"/>
      <c r="K244" s="202"/>
      <c r="L244" s="202"/>
      <c r="M244" s="202"/>
      <c r="N244" s="202"/>
      <c r="O244" s="202"/>
      <c r="P244" s="203"/>
      <c r="Q244" s="92"/>
      <c r="R244" s="266" t="s">
        <v>178</v>
      </c>
      <c r="S244" s="267"/>
      <c r="T244" s="267"/>
      <c r="U244" s="268"/>
      <c r="V244" s="50"/>
      <c r="W244" s="209">
        <v>45169</v>
      </c>
      <c r="X244" s="210"/>
      <c r="Y244" s="210"/>
      <c r="Z244" s="211"/>
      <c r="AA244" s="213"/>
      <c r="AB244" s="215"/>
      <c r="AC244" s="204"/>
      <c r="AD244" s="213"/>
      <c r="AE244" s="215"/>
    </row>
  </sheetData>
  <sheetProtection algorithmName="SHA-512" hashValue="jAZF6EFeYxjcaRJBWo5RxCKY0DOUN65jh5JuWFpOb5SlpyWqPk6nN0oFki9xB5ifqZnq1rxGXk7sFa3Eon/fTg==" saltValue="cVDmfcz9o3v6jBGuHStXpA==" spinCount="100000" sheet="1" objects="1" scenarios="1"/>
  <mergeCells count="1321">
    <mergeCell ref="AC215:AC216"/>
    <mergeCell ref="AD215:AE215"/>
    <mergeCell ref="F216:P216"/>
    <mergeCell ref="R216:U216"/>
    <mergeCell ref="W216:Z216"/>
    <mergeCell ref="AA216:AB216"/>
    <mergeCell ref="AA221:AB221"/>
    <mergeCell ref="AC221:AC222"/>
    <mergeCell ref="AD221:AE221"/>
    <mergeCell ref="AA222:AB222"/>
    <mergeCell ref="AD222:AE222"/>
    <mergeCell ref="W208:Z208"/>
    <mergeCell ref="F209:P209"/>
    <mergeCell ref="R209:U209"/>
    <mergeCell ref="W209:Z209"/>
    <mergeCell ref="F210:P210"/>
    <mergeCell ref="R210:U210"/>
    <mergeCell ref="W210:Z210"/>
    <mergeCell ref="F211:P211"/>
    <mergeCell ref="R211:U211"/>
    <mergeCell ref="W211:Z211"/>
    <mergeCell ref="F214:P214"/>
    <mergeCell ref="R214:U214"/>
    <mergeCell ref="W214:Z214"/>
    <mergeCell ref="F215:P215"/>
    <mergeCell ref="R215:U215"/>
    <mergeCell ref="W215:Z215"/>
    <mergeCell ref="AA215:AB215"/>
    <mergeCell ref="AD216:AE216"/>
    <mergeCell ref="AC212:AC213"/>
    <mergeCell ref="AD212:AE212"/>
    <mergeCell ref="F213:P213"/>
    <mergeCell ref="B199:B200"/>
    <mergeCell ref="C199:D200"/>
    <mergeCell ref="E199:E200"/>
    <mergeCell ref="G199:G200"/>
    <mergeCell ref="I199:J200"/>
    <mergeCell ref="K199:K200"/>
    <mergeCell ref="M199:M200"/>
    <mergeCell ref="O199:O200"/>
    <mergeCell ref="S199:S200"/>
    <mergeCell ref="T199:T200"/>
    <mergeCell ref="U199:U200"/>
    <mergeCell ref="V199:V200"/>
    <mergeCell ref="W199:W200"/>
    <mergeCell ref="F212:P212"/>
    <mergeCell ref="R212:U212"/>
    <mergeCell ref="W212:Z212"/>
    <mergeCell ref="AA212:AB212"/>
    <mergeCell ref="B201:B202"/>
    <mergeCell ref="C201:D202"/>
    <mergeCell ref="E201:E202"/>
    <mergeCell ref="G201:G202"/>
    <mergeCell ref="I201:I202"/>
    <mergeCell ref="K201:L202"/>
    <mergeCell ref="M201:M202"/>
    <mergeCell ref="O201:O202"/>
    <mergeCell ref="S201:S202"/>
    <mergeCell ref="T201:T202"/>
    <mergeCell ref="U201:U202"/>
    <mergeCell ref="V201:V202"/>
    <mergeCell ref="W201:W202"/>
    <mergeCell ref="Y201:Y202"/>
    <mergeCell ref="Z201:Z202"/>
    <mergeCell ref="B197:B198"/>
    <mergeCell ref="C197:D198"/>
    <mergeCell ref="E197:E198"/>
    <mergeCell ref="G197:H198"/>
    <mergeCell ref="I197:I198"/>
    <mergeCell ref="K197:K198"/>
    <mergeCell ref="M197:M198"/>
    <mergeCell ref="O197:O198"/>
    <mergeCell ref="S197:S198"/>
    <mergeCell ref="T197:T198"/>
    <mergeCell ref="U197:U198"/>
    <mergeCell ref="V197:V198"/>
    <mergeCell ref="W197:W198"/>
    <mergeCell ref="X197:X198"/>
    <mergeCell ref="Y197:Y198"/>
    <mergeCell ref="Z197:Z198"/>
    <mergeCell ref="AA197:AA198"/>
    <mergeCell ref="AA201:AA202"/>
    <mergeCell ref="X199:X200"/>
    <mergeCell ref="Y199:Y200"/>
    <mergeCell ref="Z199:Z200"/>
    <mergeCell ref="AA199:AA200"/>
    <mergeCell ref="W195:W196"/>
    <mergeCell ref="X195:X196"/>
    <mergeCell ref="Y195:Y196"/>
    <mergeCell ref="Z195:Z196"/>
    <mergeCell ref="AA195:AA196"/>
    <mergeCell ref="X201:X202"/>
    <mergeCell ref="W187:Z187"/>
    <mergeCell ref="F188:P188"/>
    <mergeCell ref="R188:U188"/>
    <mergeCell ref="W188:Z188"/>
    <mergeCell ref="AA188:AB188"/>
    <mergeCell ref="AB195:AB196"/>
    <mergeCell ref="AB197:AB198"/>
    <mergeCell ref="K195:K196"/>
    <mergeCell ref="M195:M196"/>
    <mergeCell ref="O195:O196"/>
    <mergeCell ref="S195:S196"/>
    <mergeCell ref="T195:T196"/>
    <mergeCell ref="U195:U196"/>
    <mergeCell ref="V195:V196"/>
    <mergeCell ref="AB199:AB200"/>
    <mergeCell ref="AB201:AB202"/>
    <mergeCell ref="AC188:AC189"/>
    <mergeCell ref="AD188:AE188"/>
    <mergeCell ref="F189:P189"/>
    <mergeCell ref="R189:U189"/>
    <mergeCell ref="W189:Z189"/>
    <mergeCell ref="AA189:AB189"/>
    <mergeCell ref="AD189:AE189"/>
    <mergeCell ref="F190:P190"/>
    <mergeCell ref="R190:U190"/>
    <mergeCell ref="W190:Z190"/>
    <mergeCell ref="F191:P191"/>
    <mergeCell ref="R191:U191"/>
    <mergeCell ref="W191:Z191"/>
    <mergeCell ref="AA191:AB191"/>
    <mergeCell ref="AC191:AC192"/>
    <mergeCell ref="AD191:AE191"/>
    <mergeCell ref="AA192:AB192"/>
    <mergeCell ref="AD192:AE192"/>
    <mergeCell ref="A176:AA176"/>
    <mergeCell ref="AB177:AE177"/>
    <mergeCell ref="F179:P179"/>
    <mergeCell ref="R179:U179"/>
    <mergeCell ref="W179:Z179"/>
    <mergeCell ref="AA179:AB179"/>
    <mergeCell ref="AC179:AC180"/>
    <mergeCell ref="AD179:AE179"/>
    <mergeCell ref="F180:P180"/>
    <mergeCell ref="R180:U180"/>
    <mergeCell ref="W180:Z180"/>
    <mergeCell ref="AA180:AB180"/>
    <mergeCell ref="AD180:AE180"/>
    <mergeCell ref="F181:P181"/>
    <mergeCell ref="R181:U181"/>
    <mergeCell ref="W181:Z181"/>
    <mergeCell ref="F182:P182"/>
    <mergeCell ref="R182:U182"/>
    <mergeCell ref="W182:Z182"/>
    <mergeCell ref="AA182:AB182"/>
    <mergeCell ref="AC182:AC183"/>
    <mergeCell ref="AD182:AE182"/>
    <mergeCell ref="F183:P183"/>
    <mergeCell ref="R183:U183"/>
    <mergeCell ref="W183:Z183"/>
    <mergeCell ref="AA183:AB183"/>
    <mergeCell ref="AD183:AE183"/>
    <mergeCell ref="Y171:Y172"/>
    <mergeCell ref="Z171:Z172"/>
    <mergeCell ref="AA171:AA172"/>
    <mergeCell ref="AB171:AB172"/>
    <mergeCell ref="B173:B174"/>
    <mergeCell ref="C173:D174"/>
    <mergeCell ref="E173:E174"/>
    <mergeCell ref="G173:G174"/>
    <mergeCell ref="I173:I174"/>
    <mergeCell ref="K173:K174"/>
    <mergeCell ref="M173:N174"/>
    <mergeCell ref="O173:O174"/>
    <mergeCell ref="S173:S174"/>
    <mergeCell ref="T173:T174"/>
    <mergeCell ref="U173:U174"/>
    <mergeCell ref="V173:V174"/>
    <mergeCell ref="W173:W174"/>
    <mergeCell ref="X173:X174"/>
    <mergeCell ref="Y173:Y174"/>
    <mergeCell ref="Z173:Z174"/>
    <mergeCell ref="AA173:AA174"/>
    <mergeCell ref="AB173:AB174"/>
    <mergeCell ref="S171:S172"/>
    <mergeCell ref="T171:T172"/>
    <mergeCell ref="U171:U172"/>
    <mergeCell ref="V171:V172"/>
    <mergeCell ref="W171:W172"/>
    <mergeCell ref="X171:X172"/>
    <mergeCell ref="AA167:AA168"/>
    <mergeCell ref="AB167:AB168"/>
    <mergeCell ref="B169:B170"/>
    <mergeCell ref="C169:D170"/>
    <mergeCell ref="E169:E170"/>
    <mergeCell ref="G169:G170"/>
    <mergeCell ref="I169:J170"/>
    <mergeCell ref="K169:K170"/>
    <mergeCell ref="M169:M170"/>
    <mergeCell ref="O169:O170"/>
    <mergeCell ref="S169:S170"/>
    <mergeCell ref="T169:T170"/>
    <mergeCell ref="U169:U170"/>
    <mergeCell ref="V169:V170"/>
    <mergeCell ref="W169:W170"/>
    <mergeCell ref="X169:X170"/>
    <mergeCell ref="Y169:Y170"/>
    <mergeCell ref="Z169:Z170"/>
    <mergeCell ref="AA169:AA170"/>
    <mergeCell ref="AB169:AB170"/>
    <mergeCell ref="AA162:AB162"/>
    <mergeCell ref="AD162:AE162"/>
    <mergeCell ref="A164:A174"/>
    <mergeCell ref="C164:D164"/>
    <mergeCell ref="E164:F164"/>
    <mergeCell ref="G164:H164"/>
    <mergeCell ref="I164:J164"/>
    <mergeCell ref="K164:L164"/>
    <mergeCell ref="M164:N164"/>
    <mergeCell ref="O164:P164"/>
    <mergeCell ref="R164:R174"/>
    <mergeCell ref="E165:F166"/>
    <mergeCell ref="K165:K166"/>
    <mergeCell ref="B167:B168"/>
    <mergeCell ref="C167:D168"/>
    <mergeCell ref="E167:E168"/>
    <mergeCell ref="G167:H168"/>
    <mergeCell ref="I167:I168"/>
    <mergeCell ref="K167:K168"/>
    <mergeCell ref="M167:M168"/>
    <mergeCell ref="O167:O168"/>
    <mergeCell ref="B171:B172"/>
    <mergeCell ref="C171:D172"/>
    <mergeCell ref="E171:E172"/>
    <mergeCell ref="G171:G172"/>
    <mergeCell ref="I171:I172"/>
    <mergeCell ref="K171:L172"/>
    <mergeCell ref="M171:M172"/>
    <mergeCell ref="O171:O172"/>
    <mergeCell ref="S167:S168"/>
    <mergeCell ref="T167:T168"/>
    <mergeCell ref="U167:U168"/>
    <mergeCell ref="AB135:AB136"/>
    <mergeCell ref="E137:E138"/>
    <mergeCell ref="G137:H138"/>
    <mergeCell ref="G139:G140"/>
    <mergeCell ref="I139:J140"/>
    <mergeCell ref="I141:I142"/>
    <mergeCell ref="K141:L142"/>
    <mergeCell ref="K143:K144"/>
    <mergeCell ref="M143:N144"/>
    <mergeCell ref="F157:P157"/>
    <mergeCell ref="R157:U157"/>
    <mergeCell ref="W157:Z157"/>
    <mergeCell ref="F158:P158"/>
    <mergeCell ref="R158:U158"/>
    <mergeCell ref="W158:Z158"/>
    <mergeCell ref="AA158:AB158"/>
    <mergeCell ref="AC158:AC159"/>
    <mergeCell ref="F151:P151"/>
    <mergeCell ref="R151:U151"/>
    <mergeCell ref="W151:Z151"/>
    <mergeCell ref="F152:P152"/>
    <mergeCell ref="R152:U152"/>
    <mergeCell ref="W152:Z152"/>
    <mergeCell ref="AA152:AB152"/>
    <mergeCell ref="AC152:AC153"/>
    <mergeCell ref="AA141:AA142"/>
    <mergeCell ref="AB141:AB142"/>
    <mergeCell ref="AB137:AB138"/>
    <mergeCell ref="F159:P159"/>
    <mergeCell ref="R159:U159"/>
    <mergeCell ref="W159:Z159"/>
    <mergeCell ref="AA159:AB159"/>
    <mergeCell ref="B135:B136"/>
    <mergeCell ref="C135:D136"/>
    <mergeCell ref="E135:F136"/>
    <mergeCell ref="G135:G136"/>
    <mergeCell ref="I135:I136"/>
    <mergeCell ref="K135:K136"/>
    <mergeCell ref="M135:M136"/>
    <mergeCell ref="O135:O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12:AB113"/>
    <mergeCell ref="A115:AA115"/>
    <mergeCell ref="AB116:AE116"/>
    <mergeCell ref="AC118:AC119"/>
    <mergeCell ref="AA119:AB119"/>
    <mergeCell ref="AD119:AE119"/>
    <mergeCell ref="AC121:AC122"/>
    <mergeCell ref="AA122:AB122"/>
    <mergeCell ref="AD122:AE122"/>
    <mergeCell ref="AC124:AC125"/>
    <mergeCell ref="AA125:AB125"/>
    <mergeCell ref="AD125:AE125"/>
    <mergeCell ref="AC127:AC128"/>
    <mergeCell ref="AA128:AB128"/>
    <mergeCell ref="AD128:AE128"/>
    <mergeCell ref="AC130:AC131"/>
    <mergeCell ref="F131:P131"/>
    <mergeCell ref="R131:U131"/>
    <mergeCell ref="W131:Z131"/>
    <mergeCell ref="AA131:AB131"/>
    <mergeCell ref="AD131:AE131"/>
    <mergeCell ref="B112:B113"/>
    <mergeCell ref="C112:D113"/>
    <mergeCell ref="E112:E113"/>
    <mergeCell ref="G112:G113"/>
    <mergeCell ref="I112:I113"/>
    <mergeCell ref="K112:K113"/>
    <mergeCell ref="M112:N113"/>
    <mergeCell ref="O112:O113"/>
    <mergeCell ref="S112:S113"/>
    <mergeCell ref="T112:T113"/>
    <mergeCell ref="U112:U113"/>
    <mergeCell ref="AB108:AB109"/>
    <mergeCell ref="B110:B111"/>
    <mergeCell ref="C110:D111"/>
    <mergeCell ref="E110:E111"/>
    <mergeCell ref="G110:G111"/>
    <mergeCell ref="I110:I111"/>
    <mergeCell ref="K110:L111"/>
    <mergeCell ref="M110:M111"/>
    <mergeCell ref="O110:O111"/>
    <mergeCell ref="S110:S111"/>
    <mergeCell ref="T110:T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B108:B109"/>
    <mergeCell ref="C108:D109"/>
    <mergeCell ref="E108:E109"/>
    <mergeCell ref="G108:G109"/>
    <mergeCell ref="I108:J109"/>
    <mergeCell ref="K108:K109"/>
    <mergeCell ref="M108:M109"/>
    <mergeCell ref="T108:T109"/>
    <mergeCell ref="U108:U109"/>
    <mergeCell ref="V108:V109"/>
    <mergeCell ref="W108:W109"/>
    <mergeCell ref="X108:X109"/>
    <mergeCell ref="Y108:Y109"/>
    <mergeCell ref="Z108:Z109"/>
    <mergeCell ref="AA108:AA109"/>
    <mergeCell ref="U104:U105"/>
    <mergeCell ref="V104:V105"/>
    <mergeCell ref="W104:W105"/>
    <mergeCell ref="X104:X105"/>
    <mergeCell ref="Y104:Y105"/>
    <mergeCell ref="Z104:Z105"/>
    <mergeCell ref="AA104:AA105"/>
    <mergeCell ref="V112:V113"/>
    <mergeCell ref="W112:W113"/>
    <mergeCell ref="X112:X113"/>
    <mergeCell ref="Y112:Y113"/>
    <mergeCell ref="Z112:Z113"/>
    <mergeCell ref="AA112:AA113"/>
    <mergeCell ref="AB104:AB105"/>
    <mergeCell ref="B106:B107"/>
    <mergeCell ref="C106:D107"/>
    <mergeCell ref="E106:E107"/>
    <mergeCell ref="G106:H107"/>
    <mergeCell ref="I106:I107"/>
    <mergeCell ref="K106:K107"/>
    <mergeCell ref="M106:M107"/>
    <mergeCell ref="O106:O107"/>
    <mergeCell ref="S106:S107"/>
    <mergeCell ref="T106:T107"/>
    <mergeCell ref="U106:U107"/>
    <mergeCell ref="V106:V107"/>
    <mergeCell ref="W106:W107"/>
    <mergeCell ref="X106:X107"/>
    <mergeCell ref="Y106:Y107"/>
    <mergeCell ref="Z106:Z107"/>
    <mergeCell ref="AA106:AA107"/>
    <mergeCell ref="AB106:AB107"/>
    <mergeCell ref="T104:T105"/>
    <mergeCell ref="K81:K82"/>
    <mergeCell ref="M81:N82"/>
    <mergeCell ref="O81:O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84:AA84"/>
    <mergeCell ref="AB85:AE85"/>
    <mergeCell ref="AC87:AC88"/>
    <mergeCell ref="AA88:AB88"/>
    <mergeCell ref="AD88:AE88"/>
    <mergeCell ref="AD87:AE87"/>
    <mergeCell ref="A103:A113"/>
    <mergeCell ref="C103:D103"/>
    <mergeCell ref="E103:F103"/>
    <mergeCell ref="G103:H103"/>
    <mergeCell ref="I103:J103"/>
    <mergeCell ref="R103:R113"/>
    <mergeCell ref="B104:B105"/>
    <mergeCell ref="C104:D105"/>
    <mergeCell ref="E104:F105"/>
    <mergeCell ref="G104:G105"/>
    <mergeCell ref="F128:P128"/>
    <mergeCell ref="F129:P129"/>
    <mergeCell ref="F130:P130"/>
    <mergeCell ref="R130:U130"/>
    <mergeCell ref="AA130:AB130"/>
    <mergeCell ref="AD130:AE130"/>
    <mergeCell ref="A72:A82"/>
    <mergeCell ref="C72:D72"/>
    <mergeCell ref="E72:F72"/>
    <mergeCell ref="G72:H72"/>
    <mergeCell ref="I72:J72"/>
    <mergeCell ref="K72:L72"/>
    <mergeCell ref="M72:N72"/>
    <mergeCell ref="O72:P72"/>
    <mergeCell ref="R72:R82"/>
    <mergeCell ref="B73:B74"/>
    <mergeCell ref="E73:F74"/>
    <mergeCell ref="G73:G74"/>
    <mergeCell ref="K73:K74"/>
    <mergeCell ref="W73:W74"/>
    <mergeCell ref="Y73:Y74"/>
    <mergeCell ref="Z73:Z74"/>
    <mergeCell ref="AB73:AB74"/>
    <mergeCell ref="B75:B76"/>
    <mergeCell ref="G75:H76"/>
    <mergeCell ref="I75:I76"/>
    <mergeCell ref="K75:K76"/>
    <mergeCell ref="M75:M76"/>
    <mergeCell ref="O75:O76"/>
    <mergeCell ref="F124:P124"/>
    <mergeCell ref="R124:U124"/>
    <mergeCell ref="W124:Z124"/>
    <mergeCell ref="AA124:AB124"/>
    <mergeCell ref="AD124:AE124"/>
    <mergeCell ref="F125:P125"/>
    <mergeCell ref="R125:U125"/>
    <mergeCell ref="W125:Z125"/>
    <mergeCell ref="F126:P126"/>
    <mergeCell ref="F127:P127"/>
    <mergeCell ref="AA127:AB127"/>
    <mergeCell ref="AD127:AE127"/>
    <mergeCell ref="F117:P117"/>
    <mergeCell ref="R117:U117"/>
    <mergeCell ref="W117:Z117"/>
    <mergeCell ref="F118:P118"/>
    <mergeCell ref="R118:U118"/>
    <mergeCell ref="W118:Z118"/>
    <mergeCell ref="AA118:AB118"/>
    <mergeCell ref="AD118:AE118"/>
    <mergeCell ref="F119:P119"/>
    <mergeCell ref="R119:U119"/>
    <mergeCell ref="W119:Z119"/>
    <mergeCell ref="F120:P120"/>
    <mergeCell ref="R120:U120"/>
    <mergeCell ref="W120:Z120"/>
    <mergeCell ref="AA121:AB121"/>
    <mergeCell ref="AD121:AE121"/>
    <mergeCell ref="F122:P122"/>
    <mergeCell ref="R122:U122"/>
    <mergeCell ref="W122:Z122"/>
    <mergeCell ref="F123:P123"/>
    <mergeCell ref="R123:U123"/>
    <mergeCell ref="W123:Z123"/>
    <mergeCell ref="I104:I105"/>
    <mergeCell ref="K104:K105"/>
    <mergeCell ref="M104:M105"/>
    <mergeCell ref="O104:O105"/>
    <mergeCell ref="S104:S105"/>
    <mergeCell ref="K103:L103"/>
    <mergeCell ref="M103:N103"/>
    <mergeCell ref="O103:P103"/>
    <mergeCell ref="O108:O109"/>
    <mergeCell ref="S108:S109"/>
    <mergeCell ref="F96:P96"/>
    <mergeCell ref="R96:U96"/>
    <mergeCell ref="W96:Z96"/>
    <mergeCell ref="AA96:AB96"/>
    <mergeCell ref="AD96:AE96"/>
    <mergeCell ref="F97:P97"/>
    <mergeCell ref="R97:U97"/>
    <mergeCell ref="W97:Z97"/>
    <mergeCell ref="F98:P98"/>
    <mergeCell ref="R98:U98"/>
    <mergeCell ref="W98:Z98"/>
    <mergeCell ref="F99:P99"/>
    <mergeCell ref="R99:U99"/>
    <mergeCell ref="W99:Z99"/>
    <mergeCell ref="AA99:AB99"/>
    <mergeCell ref="AD99:AE99"/>
    <mergeCell ref="AC96:AC97"/>
    <mergeCell ref="AA97:AB97"/>
    <mergeCell ref="AD97:AE97"/>
    <mergeCell ref="AC99:AC100"/>
    <mergeCell ref="F100:P100"/>
    <mergeCell ref="R100:U100"/>
    <mergeCell ref="W100:Z100"/>
    <mergeCell ref="AA100:AB100"/>
    <mergeCell ref="AD100:AE100"/>
    <mergeCell ref="F91:P91"/>
    <mergeCell ref="R91:U91"/>
    <mergeCell ref="W91:Z91"/>
    <mergeCell ref="F92:P92"/>
    <mergeCell ref="R92:U92"/>
    <mergeCell ref="W92:Z92"/>
    <mergeCell ref="F93:P93"/>
    <mergeCell ref="R93:U93"/>
    <mergeCell ref="W93:Z93"/>
    <mergeCell ref="AA93:AB93"/>
    <mergeCell ref="AD93:AE93"/>
    <mergeCell ref="F94:P94"/>
    <mergeCell ref="R94:U94"/>
    <mergeCell ref="W94:Z94"/>
    <mergeCell ref="AC90:AC91"/>
    <mergeCell ref="AA91:AB91"/>
    <mergeCell ref="AD91:AE91"/>
    <mergeCell ref="AC93:AC94"/>
    <mergeCell ref="AA94:AB94"/>
    <mergeCell ref="AD94:AE94"/>
    <mergeCell ref="AA90:AB90"/>
    <mergeCell ref="AD90:AE90"/>
    <mergeCell ref="R95:U95"/>
    <mergeCell ref="W95:Z95"/>
    <mergeCell ref="F90:P90"/>
    <mergeCell ref="B79:B80"/>
    <mergeCell ref="C79:D80"/>
    <mergeCell ref="E79:E80"/>
    <mergeCell ref="G79:G80"/>
    <mergeCell ref="I79:I80"/>
    <mergeCell ref="K79:L80"/>
    <mergeCell ref="M79:M80"/>
    <mergeCell ref="O79:O80"/>
    <mergeCell ref="S79:S80"/>
    <mergeCell ref="T79:T80"/>
    <mergeCell ref="U79:U80"/>
    <mergeCell ref="V79:V80"/>
    <mergeCell ref="W79:W80"/>
    <mergeCell ref="X79:X80"/>
    <mergeCell ref="Y79:Y80"/>
    <mergeCell ref="B77:B78"/>
    <mergeCell ref="C77:D78"/>
    <mergeCell ref="E77:E78"/>
    <mergeCell ref="G77:G78"/>
    <mergeCell ref="I77:J78"/>
    <mergeCell ref="K77:K78"/>
    <mergeCell ref="M77:M78"/>
    <mergeCell ref="O77:O78"/>
    <mergeCell ref="S77:S78"/>
    <mergeCell ref="T77:T78"/>
    <mergeCell ref="U77:U78"/>
    <mergeCell ref="W77:W78"/>
    <mergeCell ref="Z79:Z80"/>
    <mergeCell ref="AA79:AA80"/>
    <mergeCell ref="F67:P67"/>
    <mergeCell ref="R67:U67"/>
    <mergeCell ref="W67:Z67"/>
    <mergeCell ref="F68:P68"/>
    <mergeCell ref="R68:U68"/>
    <mergeCell ref="W68:Z68"/>
    <mergeCell ref="AA68:AB68"/>
    <mergeCell ref="AC68:AC69"/>
    <mergeCell ref="AD68:AE68"/>
    <mergeCell ref="F69:P69"/>
    <mergeCell ref="R69:U69"/>
    <mergeCell ref="W69:Z69"/>
    <mergeCell ref="AA69:AB69"/>
    <mergeCell ref="AD69:AE69"/>
    <mergeCell ref="F62:P62"/>
    <mergeCell ref="R62:U62"/>
    <mergeCell ref="W62:Z62"/>
    <mergeCell ref="AA62:AB62"/>
    <mergeCell ref="AC62:AC63"/>
    <mergeCell ref="AD62:AE62"/>
    <mergeCell ref="F63:P63"/>
    <mergeCell ref="R63:U63"/>
    <mergeCell ref="W63:Z63"/>
    <mergeCell ref="AA63:AB63"/>
    <mergeCell ref="AD63:AE63"/>
    <mergeCell ref="F64:P64"/>
    <mergeCell ref="R64:U64"/>
    <mergeCell ref="W64:Z64"/>
    <mergeCell ref="F65:P65"/>
    <mergeCell ref="R65:U65"/>
    <mergeCell ref="W65:Z65"/>
    <mergeCell ref="AA65:AB65"/>
    <mergeCell ref="AC65:AC66"/>
    <mergeCell ref="AD65:AE65"/>
    <mergeCell ref="F66:P66"/>
    <mergeCell ref="R66:U66"/>
    <mergeCell ref="W66:Z66"/>
    <mergeCell ref="AA66:AB66"/>
    <mergeCell ref="AD66:AE66"/>
    <mergeCell ref="F58:P58"/>
    <mergeCell ref="R58:U58"/>
    <mergeCell ref="W58:Z58"/>
    <mergeCell ref="F59:P59"/>
    <mergeCell ref="R59:U59"/>
    <mergeCell ref="W59:Z59"/>
    <mergeCell ref="AA59:AB59"/>
    <mergeCell ref="AC59:AC60"/>
    <mergeCell ref="AD59:AE59"/>
    <mergeCell ref="F60:P60"/>
    <mergeCell ref="R60:U60"/>
    <mergeCell ref="W60:Z60"/>
    <mergeCell ref="AA60:AB60"/>
    <mergeCell ref="AD60:AE60"/>
    <mergeCell ref="F61:P61"/>
    <mergeCell ref="R61:U61"/>
    <mergeCell ref="W61:Z61"/>
    <mergeCell ref="AB50:AB51"/>
    <mergeCell ref="A53:AA53"/>
    <mergeCell ref="AB54:AE54"/>
    <mergeCell ref="F55:P55"/>
    <mergeCell ref="R55:U55"/>
    <mergeCell ref="W55:Z55"/>
    <mergeCell ref="F56:P56"/>
    <mergeCell ref="R56:U56"/>
    <mergeCell ref="W56:Z56"/>
    <mergeCell ref="AA56:AB56"/>
    <mergeCell ref="AC56:AC57"/>
    <mergeCell ref="AD56:AE56"/>
    <mergeCell ref="F57:P57"/>
    <mergeCell ref="R57:U57"/>
    <mergeCell ref="W57:Z57"/>
    <mergeCell ref="AA57:AB57"/>
    <mergeCell ref="AD57:AE57"/>
    <mergeCell ref="B50:B51"/>
    <mergeCell ref="C50:D51"/>
    <mergeCell ref="E50:E51"/>
    <mergeCell ref="G50:G51"/>
    <mergeCell ref="I50:I51"/>
    <mergeCell ref="K50:K51"/>
    <mergeCell ref="M50:N51"/>
    <mergeCell ref="O50:O51"/>
    <mergeCell ref="S50:S51"/>
    <mergeCell ref="T50:T51"/>
    <mergeCell ref="U50:U51"/>
    <mergeCell ref="V50:V51"/>
    <mergeCell ref="W50:W51"/>
    <mergeCell ref="X50:X51"/>
    <mergeCell ref="Y50:Y51"/>
    <mergeCell ref="Z50:Z51"/>
    <mergeCell ref="AA50:AA51"/>
    <mergeCell ref="AB46:AB47"/>
    <mergeCell ref="B48:B49"/>
    <mergeCell ref="C48:D49"/>
    <mergeCell ref="E48:E49"/>
    <mergeCell ref="G48:G49"/>
    <mergeCell ref="I48:I49"/>
    <mergeCell ref="K48:L49"/>
    <mergeCell ref="M48:M49"/>
    <mergeCell ref="O48:O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B46:B47"/>
    <mergeCell ref="C46:D47"/>
    <mergeCell ref="E46:E47"/>
    <mergeCell ref="G46:G47"/>
    <mergeCell ref="I46:J47"/>
    <mergeCell ref="K46:K47"/>
    <mergeCell ref="M46:M47"/>
    <mergeCell ref="O46:O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B44:B45"/>
    <mergeCell ref="C44:D45"/>
    <mergeCell ref="E44:E45"/>
    <mergeCell ref="G44:H45"/>
    <mergeCell ref="I44:I45"/>
    <mergeCell ref="K44:K45"/>
    <mergeCell ref="M44:M45"/>
    <mergeCell ref="O44:O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41:A51"/>
    <mergeCell ref="C41:D41"/>
    <mergeCell ref="E41:F41"/>
    <mergeCell ref="G41:H41"/>
    <mergeCell ref="I41:J41"/>
    <mergeCell ref="K41:L41"/>
    <mergeCell ref="M41:N41"/>
    <mergeCell ref="O41:P41"/>
    <mergeCell ref="R41:R51"/>
    <mergeCell ref="B42:B43"/>
    <mergeCell ref="C42:D43"/>
    <mergeCell ref="E42:F43"/>
    <mergeCell ref="G42:G43"/>
    <mergeCell ref="I42:I43"/>
    <mergeCell ref="K42:K43"/>
    <mergeCell ref="M42:M43"/>
    <mergeCell ref="O42:O43"/>
    <mergeCell ref="AA36:AB36"/>
    <mergeCell ref="AD36:AE36"/>
    <mergeCell ref="AB44:AB45"/>
    <mergeCell ref="F37:P37"/>
    <mergeCell ref="R37:U37"/>
    <mergeCell ref="W37:Z37"/>
    <mergeCell ref="F38:P38"/>
    <mergeCell ref="R38:U38"/>
    <mergeCell ref="W38:Z38"/>
    <mergeCell ref="AA38:AB38"/>
    <mergeCell ref="AC38:AC39"/>
    <mergeCell ref="AD38:AE38"/>
    <mergeCell ref="F39:P39"/>
    <mergeCell ref="R39:U39"/>
    <mergeCell ref="W39:Z39"/>
    <mergeCell ref="AA39:AB39"/>
    <mergeCell ref="AD39:AE39"/>
    <mergeCell ref="AA29:AB29"/>
    <mergeCell ref="AC29:AC30"/>
    <mergeCell ref="AD29:AE29"/>
    <mergeCell ref="F30:P30"/>
    <mergeCell ref="R30:U30"/>
    <mergeCell ref="W30:Z30"/>
    <mergeCell ref="AA30:AB30"/>
    <mergeCell ref="AD30:AE30"/>
    <mergeCell ref="F31:P31"/>
    <mergeCell ref="R31:U31"/>
    <mergeCell ref="W31:Z31"/>
    <mergeCell ref="S42:S43"/>
    <mergeCell ref="F32:P32"/>
    <mergeCell ref="R32:U32"/>
    <mergeCell ref="W32:Z32"/>
    <mergeCell ref="AA32:AB32"/>
    <mergeCell ref="AC32:AC33"/>
    <mergeCell ref="AD32:AE32"/>
    <mergeCell ref="F33:P33"/>
    <mergeCell ref="R33:U33"/>
    <mergeCell ref="W33:Z33"/>
    <mergeCell ref="AA33:AB33"/>
    <mergeCell ref="AD33:AE33"/>
    <mergeCell ref="F34:P34"/>
    <mergeCell ref="R34:U34"/>
    <mergeCell ref="W34:Z34"/>
    <mergeCell ref="F35:P35"/>
    <mergeCell ref="R35:U35"/>
    <mergeCell ref="W35:Z35"/>
    <mergeCell ref="AA35:AB35"/>
    <mergeCell ref="AC35:AC36"/>
    <mergeCell ref="AD35:AE35"/>
    <mergeCell ref="AA26:AB26"/>
    <mergeCell ref="AC26:AC27"/>
    <mergeCell ref="AD26:AE26"/>
    <mergeCell ref="F27:P27"/>
    <mergeCell ref="R27:U27"/>
    <mergeCell ref="W27:Z27"/>
    <mergeCell ref="AA27:AB27"/>
    <mergeCell ref="AD27:AE27"/>
    <mergeCell ref="A11:A21"/>
    <mergeCell ref="C11:D11"/>
    <mergeCell ref="E11:F11"/>
    <mergeCell ref="G11:H11"/>
    <mergeCell ref="I11:J11"/>
    <mergeCell ref="S16:S17"/>
    <mergeCell ref="X16:X17"/>
    <mergeCell ref="Y16:Y17"/>
    <mergeCell ref="Z16:Z17"/>
    <mergeCell ref="AA16:AA17"/>
    <mergeCell ref="AB18:AB19"/>
    <mergeCell ref="G16:G17"/>
    <mergeCell ref="I16:J17"/>
    <mergeCell ref="K16:K17"/>
    <mergeCell ref="M16:M17"/>
    <mergeCell ref="O16:O17"/>
    <mergeCell ref="W20:W21"/>
    <mergeCell ref="X20:X21"/>
    <mergeCell ref="Y20:Y21"/>
    <mergeCell ref="Z20:Z21"/>
    <mergeCell ref="AA20:AA21"/>
    <mergeCell ref="AB20:AB21"/>
    <mergeCell ref="A23:AA23"/>
    <mergeCell ref="AB24:AE24"/>
    <mergeCell ref="F25:P25"/>
    <mergeCell ref="R25:U25"/>
    <mergeCell ref="W25:Z25"/>
    <mergeCell ref="AB12:AB13"/>
    <mergeCell ref="B14:B15"/>
    <mergeCell ref="C14:D15"/>
    <mergeCell ref="E14:E15"/>
    <mergeCell ref="G14:H15"/>
    <mergeCell ref="I14:I15"/>
    <mergeCell ref="K14:K15"/>
    <mergeCell ref="M14:M15"/>
    <mergeCell ref="O14:O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R11:R21"/>
    <mergeCell ref="B12:B13"/>
    <mergeCell ref="C12:D13"/>
    <mergeCell ref="E12:F13"/>
    <mergeCell ref="T16:T17"/>
    <mergeCell ref="U16:U17"/>
    <mergeCell ref="V16:V17"/>
    <mergeCell ref="W16:W17"/>
    <mergeCell ref="AB16:AB17"/>
    <mergeCell ref="B18:B19"/>
    <mergeCell ref="C18:D19"/>
    <mergeCell ref="E18:E19"/>
    <mergeCell ref="G18:G19"/>
    <mergeCell ref="A234:AA234"/>
    <mergeCell ref="S225:S226"/>
    <mergeCell ref="T225:T226"/>
    <mergeCell ref="S229:S230"/>
    <mergeCell ref="T229:T230"/>
    <mergeCell ref="U229:U230"/>
    <mergeCell ref="V229:V230"/>
    <mergeCell ref="W229:W230"/>
    <mergeCell ref="X229:X230"/>
    <mergeCell ref="Y229:Y230"/>
    <mergeCell ref="Z229:Z230"/>
    <mergeCell ref="O225:O226"/>
    <mergeCell ref="B229:B230"/>
    <mergeCell ref="C229:D230"/>
    <mergeCell ref="AA227:AA228"/>
    <mergeCell ref="F220:P220"/>
    <mergeCell ref="R220:U220"/>
    <mergeCell ref="W220:Z220"/>
    <mergeCell ref="F221:P221"/>
    <mergeCell ref="R221:U221"/>
    <mergeCell ref="W221:Z221"/>
    <mergeCell ref="F222:P222"/>
    <mergeCell ref="R222:U222"/>
    <mergeCell ref="W222:Z222"/>
    <mergeCell ref="O227:O228"/>
    <mergeCell ref="S227:S228"/>
    <mergeCell ref="T227:T228"/>
    <mergeCell ref="U227:U228"/>
    <mergeCell ref="V227:V228"/>
    <mergeCell ref="X12:X13"/>
    <mergeCell ref="Y12:Y13"/>
    <mergeCell ref="Z12:Z13"/>
    <mergeCell ref="AA12:AA13"/>
    <mergeCell ref="I18:I19"/>
    <mergeCell ref="K18:L19"/>
    <mergeCell ref="M18:M19"/>
    <mergeCell ref="O18:O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W242:Z242"/>
    <mergeCell ref="F243:P243"/>
    <mergeCell ref="R243:U243"/>
    <mergeCell ref="W243:Z243"/>
    <mergeCell ref="AA243:AB243"/>
    <mergeCell ref="AC243:AC244"/>
    <mergeCell ref="AD243:AE243"/>
    <mergeCell ref="F244:P244"/>
    <mergeCell ref="R244:U244"/>
    <mergeCell ref="W244:Z244"/>
    <mergeCell ref="AA244:AB244"/>
    <mergeCell ref="AD244:AE244"/>
    <mergeCell ref="F239:P239"/>
    <mergeCell ref="R239:U239"/>
    <mergeCell ref="W239:Z239"/>
    <mergeCell ref="F240:P240"/>
    <mergeCell ref="R240:U240"/>
    <mergeCell ref="W240:Z240"/>
    <mergeCell ref="AA240:AB240"/>
    <mergeCell ref="AC240:AC241"/>
    <mergeCell ref="AD240:AE240"/>
    <mergeCell ref="F241:P241"/>
    <mergeCell ref="R241:U241"/>
    <mergeCell ref="W241:Z241"/>
    <mergeCell ref="AA241:AB241"/>
    <mergeCell ref="AD241:AE241"/>
    <mergeCell ref="F242:P242"/>
    <mergeCell ref="R242:U242"/>
    <mergeCell ref="AB235:AE235"/>
    <mergeCell ref="F236:P236"/>
    <mergeCell ref="R236:U236"/>
    <mergeCell ref="W236:Z236"/>
    <mergeCell ref="F237:P237"/>
    <mergeCell ref="R237:U237"/>
    <mergeCell ref="W237:Z237"/>
    <mergeCell ref="F238:P238"/>
    <mergeCell ref="R238:U238"/>
    <mergeCell ref="W238:Z238"/>
    <mergeCell ref="AA229:AA230"/>
    <mergeCell ref="AB229:AB230"/>
    <mergeCell ref="B231:B232"/>
    <mergeCell ref="C231:D232"/>
    <mergeCell ref="E231:E232"/>
    <mergeCell ref="G231:G232"/>
    <mergeCell ref="I231:I232"/>
    <mergeCell ref="K231:L232"/>
    <mergeCell ref="M231:M232"/>
    <mergeCell ref="O231:O232"/>
    <mergeCell ref="S231:S232"/>
    <mergeCell ref="T231:T232"/>
    <mergeCell ref="U231:U232"/>
    <mergeCell ref="V231:V232"/>
    <mergeCell ref="W231:W232"/>
    <mergeCell ref="X231:X232"/>
    <mergeCell ref="Y231:Y232"/>
    <mergeCell ref="Z231:Z232"/>
    <mergeCell ref="AA231:AA232"/>
    <mergeCell ref="M229:M230"/>
    <mergeCell ref="AB231:AB232"/>
    <mergeCell ref="O229:O230"/>
    <mergeCell ref="A224:A232"/>
    <mergeCell ref="C224:D224"/>
    <mergeCell ref="E224:F224"/>
    <mergeCell ref="G224:H224"/>
    <mergeCell ref="I224:J224"/>
    <mergeCell ref="K224:L224"/>
    <mergeCell ref="M224:N224"/>
    <mergeCell ref="O224:P224"/>
    <mergeCell ref="R224:R232"/>
    <mergeCell ref="B225:B226"/>
    <mergeCell ref="C225:D226"/>
    <mergeCell ref="E225:F226"/>
    <mergeCell ref="G225:G226"/>
    <mergeCell ref="I225:I226"/>
    <mergeCell ref="K225:K226"/>
    <mergeCell ref="M225:M226"/>
    <mergeCell ref="E229:E230"/>
    <mergeCell ref="G229:G230"/>
    <mergeCell ref="I229:J230"/>
    <mergeCell ref="K229:K230"/>
    <mergeCell ref="B227:B228"/>
    <mergeCell ref="C227:D228"/>
    <mergeCell ref="E227:E228"/>
    <mergeCell ref="G227:H228"/>
    <mergeCell ref="I227:I228"/>
    <mergeCell ref="K227:K228"/>
    <mergeCell ref="M227:M228"/>
    <mergeCell ref="W227:W228"/>
    <mergeCell ref="X227:X228"/>
    <mergeCell ref="Y227:Y228"/>
    <mergeCell ref="Z227:Z228"/>
    <mergeCell ref="F217:P217"/>
    <mergeCell ref="R217:U217"/>
    <mergeCell ref="W217:Z217"/>
    <mergeCell ref="F218:P218"/>
    <mergeCell ref="R218:U218"/>
    <mergeCell ref="W218:Z218"/>
    <mergeCell ref="AA218:AB218"/>
    <mergeCell ref="AC218:AC219"/>
    <mergeCell ref="AD218:AE218"/>
    <mergeCell ref="F219:P219"/>
    <mergeCell ref="R219:U219"/>
    <mergeCell ref="W219:Z219"/>
    <mergeCell ref="AA219:AB219"/>
    <mergeCell ref="AD219:AE219"/>
    <mergeCell ref="Y225:Y226"/>
    <mergeCell ref="Z225:Z226"/>
    <mergeCell ref="AA225:AA226"/>
    <mergeCell ref="AB225:AB226"/>
    <mergeCell ref="AB223:AE223"/>
    <mergeCell ref="AB227:AB228"/>
    <mergeCell ref="V225:V226"/>
    <mergeCell ref="W225:W226"/>
    <mergeCell ref="X225:X226"/>
    <mergeCell ref="U225:U226"/>
    <mergeCell ref="E203:E204"/>
    <mergeCell ref="M203:N204"/>
    <mergeCell ref="A206:AA206"/>
    <mergeCell ref="V203:V204"/>
    <mergeCell ref="W203:W204"/>
    <mergeCell ref="X203:X204"/>
    <mergeCell ref="Y203:Y204"/>
    <mergeCell ref="Z203:Z204"/>
    <mergeCell ref="AA203:AA204"/>
    <mergeCell ref="B203:B204"/>
    <mergeCell ref="C203:D204"/>
    <mergeCell ref="G203:G204"/>
    <mergeCell ref="I203:I204"/>
    <mergeCell ref="K203:K204"/>
    <mergeCell ref="O203:O204"/>
    <mergeCell ref="S203:S204"/>
    <mergeCell ref="T203:T204"/>
    <mergeCell ref="U203:U204"/>
    <mergeCell ref="A194:A204"/>
    <mergeCell ref="C194:D194"/>
    <mergeCell ref="E194:F194"/>
    <mergeCell ref="G194:H194"/>
    <mergeCell ref="I194:J194"/>
    <mergeCell ref="K194:L194"/>
    <mergeCell ref="M194:N194"/>
    <mergeCell ref="O194:P194"/>
    <mergeCell ref="R194:R204"/>
    <mergeCell ref="B195:B196"/>
    <mergeCell ref="C195:D196"/>
    <mergeCell ref="E195:F196"/>
    <mergeCell ref="G195:G196"/>
    <mergeCell ref="I195:I196"/>
    <mergeCell ref="R213:U213"/>
    <mergeCell ref="W213:Z213"/>
    <mergeCell ref="AA213:AB213"/>
    <mergeCell ref="AD213:AE213"/>
    <mergeCell ref="AA209:AE209"/>
    <mergeCell ref="AA210:AE210"/>
    <mergeCell ref="AB207:AE207"/>
    <mergeCell ref="F208:P208"/>
    <mergeCell ref="R208:U208"/>
    <mergeCell ref="F192:P192"/>
    <mergeCell ref="R192:U192"/>
    <mergeCell ref="W192:Z192"/>
    <mergeCell ref="F184:P184"/>
    <mergeCell ref="R184:U184"/>
    <mergeCell ref="W184:Z184"/>
    <mergeCell ref="F178:P178"/>
    <mergeCell ref="R178:U178"/>
    <mergeCell ref="W178:Z178"/>
    <mergeCell ref="AB203:AB204"/>
    <mergeCell ref="F185:P185"/>
    <mergeCell ref="R185:U185"/>
    <mergeCell ref="W185:Z185"/>
    <mergeCell ref="AA185:AB185"/>
    <mergeCell ref="AC185:AC186"/>
    <mergeCell ref="AD185:AE185"/>
    <mergeCell ref="F186:P186"/>
    <mergeCell ref="R186:U186"/>
    <mergeCell ref="W186:Z186"/>
    <mergeCell ref="AA186:AB186"/>
    <mergeCell ref="AD186:AE186"/>
    <mergeCell ref="F187:P187"/>
    <mergeCell ref="R187:U187"/>
    <mergeCell ref="B165:B166"/>
    <mergeCell ref="C165:D166"/>
    <mergeCell ref="G165:G166"/>
    <mergeCell ref="I165:I166"/>
    <mergeCell ref="M165:M166"/>
    <mergeCell ref="O165:O166"/>
    <mergeCell ref="S165:S166"/>
    <mergeCell ref="T165:T166"/>
    <mergeCell ref="U165:U166"/>
    <mergeCell ref="V165:V166"/>
    <mergeCell ref="W165:W166"/>
    <mergeCell ref="X165:X166"/>
    <mergeCell ref="V167:V168"/>
    <mergeCell ref="W167:W168"/>
    <mergeCell ref="X167:X168"/>
    <mergeCell ref="Y167:Y168"/>
    <mergeCell ref="Z167:Z168"/>
    <mergeCell ref="AB165:AB166"/>
    <mergeCell ref="Y165:Y166"/>
    <mergeCell ref="Z165:Z166"/>
    <mergeCell ref="AA165:AA166"/>
    <mergeCell ref="F154:P154"/>
    <mergeCell ref="R154:U154"/>
    <mergeCell ref="W154:Z154"/>
    <mergeCell ref="F155:P155"/>
    <mergeCell ref="R155:U155"/>
    <mergeCell ref="W155:Z155"/>
    <mergeCell ref="AA155:AB155"/>
    <mergeCell ref="AC155:AC156"/>
    <mergeCell ref="AD155:AE155"/>
    <mergeCell ref="F156:P156"/>
    <mergeCell ref="R156:U156"/>
    <mergeCell ref="W156:Z156"/>
    <mergeCell ref="AA156:AB156"/>
    <mergeCell ref="AD156:AE156"/>
    <mergeCell ref="AD158:AE158"/>
    <mergeCell ref="AD159:AE159"/>
    <mergeCell ref="F160:P160"/>
    <mergeCell ref="R160:U160"/>
    <mergeCell ref="W160:Z160"/>
    <mergeCell ref="F161:P161"/>
    <mergeCell ref="R161:U161"/>
    <mergeCell ref="W161:Z161"/>
    <mergeCell ref="AA161:AB161"/>
    <mergeCell ref="AC161:AC162"/>
    <mergeCell ref="AD161:AE161"/>
    <mergeCell ref="F162:P162"/>
    <mergeCell ref="R162:U162"/>
    <mergeCell ref="W162:Z162"/>
    <mergeCell ref="AD152:AE152"/>
    <mergeCell ref="F153:P153"/>
    <mergeCell ref="R153:U153"/>
    <mergeCell ref="W153:Z153"/>
    <mergeCell ref="AA153:AB153"/>
    <mergeCell ref="AD153:AE153"/>
    <mergeCell ref="A146:AA146"/>
    <mergeCell ref="AB147:AE147"/>
    <mergeCell ref="F148:P148"/>
    <mergeCell ref="R148:U148"/>
    <mergeCell ref="W148:Z148"/>
    <mergeCell ref="F149:P149"/>
    <mergeCell ref="R149:U149"/>
    <mergeCell ref="W149:Z149"/>
    <mergeCell ref="AA149:AB149"/>
    <mergeCell ref="AC149:AC150"/>
    <mergeCell ref="AD149:AE149"/>
    <mergeCell ref="F150:P150"/>
    <mergeCell ref="R150:U150"/>
    <mergeCell ref="W150:Z150"/>
    <mergeCell ref="AA150:AB150"/>
    <mergeCell ref="AD150:AE150"/>
    <mergeCell ref="AA137:AA138"/>
    <mergeCell ref="B143:B144"/>
    <mergeCell ref="C143:D144"/>
    <mergeCell ref="E143:E144"/>
    <mergeCell ref="G143:G144"/>
    <mergeCell ref="I143:I144"/>
    <mergeCell ref="O143:O144"/>
    <mergeCell ref="S143:S144"/>
    <mergeCell ref="T143:T144"/>
    <mergeCell ref="U143:U144"/>
    <mergeCell ref="V143:V144"/>
    <mergeCell ref="W143:W144"/>
    <mergeCell ref="X143:X144"/>
    <mergeCell ref="Y143:Y144"/>
    <mergeCell ref="Z143:Z144"/>
    <mergeCell ref="AA143:AA144"/>
    <mergeCell ref="AB143:AB144"/>
    <mergeCell ref="O141:O142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B141:B142"/>
    <mergeCell ref="C141:D142"/>
    <mergeCell ref="E141:E142"/>
    <mergeCell ref="G141:G142"/>
    <mergeCell ref="M141:M142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K139:K140"/>
    <mergeCell ref="M139:M140"/>
    <mergeCell ref="O139:O140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AA139:AA140"/>
    <mergeCell ref="AB139:AB140"/>
    <mergeCell ref="I137:I138"/>
    <mergeCell ref="K137:K138"/>
    <mergeCell ref="M11:N11"/>
    <mergeCell ref="O11:P11"/>
    <mergeCell ref="A134:A144"/>
    <mergeCell ref="C134:D134"/>
    <mergeCell ref="E134:F134"/>
    <mergeCell ref="G134:H134"/>
    <mergeCell ref="I134:J134"/>
    <mergeCell ref="K134:L134"/>
    <mergeCell ref="M134:N134"/>
    <mergeCell ref="O134:P134"/>
    <mergeCell ref="R134:R144"/>
    <mergeCell ref="W126:Z126"/>
    <mergeCell ref="W127:Z127"/>
    <mergeCell ref="W128:Z128"/>
    <mergeCell ref="F121:P121"/>
    <mergeCell ref="R121:U121"/>
    <mergeCell ref="W121:Z121"/>
    <mergeCell ref="B139:B140"/>
    <mergeCell ref="C139:D140"/>
    <mergeCell ref="E139:E140"/>
    <mergeCell ref="B137:B138"/>
    <mergeCell ref="C137:D138"/>
    <mergeCell ref="M137:M138"/>
    <mergeCell ref="O137:O138"/>
    <mergeCell ref="G12:G13"/>
    <mergeCell ref="I12:I13"/>
    <mergeCell ref="K12:K13"/>
    <mergeCell ref="M12:M13"/>
    <mergeCell ref="P2:S2"/>
    <mergeCell ref="P3:S3"/>
    <mergeCell ref="P4:S4"/>
    <mergeCell ref="A9:AA9"/>
    <mergeCell ref="Y75:Y76"/>
    <mergeCell ref="Z75:Z76"/>
    <mergeCell ref="AA75:AA76"/>
    <mergeCell ref="C73:D74"/>
    <mergeCell ref="V73:V74"/>
    <mergeCell ref="V75:V76"/>
    <mergeCell ref="S73:S74"/>
    <mergeCell ref="T73:T74"/>
    <mergeCell ref="X77:X78"/>
    <mergeCell ref="Y77:Y78"/>
    <mergeCell ref="Z77:Z78"/>
    <mergeCell ref="AA77:AA78"/>
    <mergeCell ref="O73:O74"/>
    <mergeCell ref="T75:T76"/>
    <mergeCell ref="B20:B21"/>
    <mergeCell ref="C20:D21"/>
    <mergeCell ref="E20:E21"/>
    <mergeCell ref="G20:G21"/>
    <mergeCell ref="I20:I21"/>
    <mergeCell ref="K20:K21"/>
    <mergeCell ref="M20:N21"/>
    <mergeCell ref="O20:O21"/>
    <mergeCell ref="S12:S13"/>
    <mergeCell ref="T12:T13"/>
    <mergeCell ref="U12:U13"/>
    <mergeCell ref="V12:V13"/>
    <mergeCell ref="S20:S21"/>
    <mergeCell ref="T20:T21"/>
    <mergeCell ref="R87:U87"/>
    <mergeCell ref="W75:W76"/>
    <mergeCell ref="O12:O13"/>
    <mergeCell ref="B16:B17"/>
    <mergeCell ref="C16:D17"/>
    <mergeCell ref="E16:E17"/>
    <mergeCell ref="F86:P86"/>
    <mergeCell ref="F95:P95"/>
    <mergeCell ref="S75:S76"/>
    <mergeCell ref="I73:I74"/>
    <mergeCell ref="M73:M74"/>
    <mergeCell ref="C75:D76"/>
    <mergeCell ref="R89:U89"/>
    <mergeCell ref="R90:U90"/>
    <mergeCell ref="F88:P88"/>
    <mergeCell ref="R88:U88"/>
    <mergeCell ref="U20:U21"/>
    <mergeCell ref="V20:V21"/>
    <mergeCell ref="F26:P26"/>
    <mergeCell ref="R26:U26"/>
    <mergeCell ref="W26:Z26"/>
    <mergeCell ref="F28:P28"/>
    <mergeCell ref="R28:U28"/>
    <mergeCell ref="W28:Z28"/>
    <mergeCell ref="F29:P29"/>
    <mergeCell ref="R29:U29"/>
    <mergeCell ref="W29:Z29"/>
    <mergeCell ref="F36:P36"/>
    <mergeCell ref="R36:U36"/>
    <mergeCell ref="W36:Z36"/>
    <mergeCell ref="X75:X76"/>
    <mergeCell ref="W12:W13"/>
    <mergeCell ref="F87:P87"/>
    <mergeCell ref="R86:U86"/>
    <mergeCell ref="W86:Z86"/>
    <mergeCell ref="W88:Z88"/>
    <mergeCell ref="W89:Z89"/>
    <mergeCell ref="W90:Z90"/>
    <mergeCell ref="K11:L11"/>
    <mergeCell ref="AA237:AE237"/>
    <mergeCell ref="AA238:AE238"/>
    <mergeCell ref="AB79:AB80"/>
    <mergeCell ref="B81:B82"/>
    <mergeCell ref="C81:D82"/>
    <mergeCell ref="E81:E82"/>
    <mergeCell ref="G81:G82"/>
    <mergeCell ref="I81:I82"/>
    <mergeCell ref="AA87:AB87"/>
    <mergeCell ref="W87:Z87"/>
    <mergeCell ref="AB75:AB76"/>
    <mergeCell ref="U73:U74"/>
    <mergeCell ref="AA73:AA74"/>
    <mergeCell ref="V77:V78"/>
    <mergeCell ref="U75:U76"/>
    <mergeCell ref="W130:Z130"/>
    <mergeCell ref="R127:U127"/>
    <mergeCell ref="R128:U128"/>
    <mergeCell ref="R129:U129"/>
    <mergeCell ref="W129:Z129"/>
    <mergeCell ref="R126:U126"/>
    <mergeCell ref="AB77:AB78"/>
    <mergeCell ref="X73:X74"/>
    <mergeCell ref="F89:P89"/>
    <mergeCell ref="E75:E76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J148"/>
  <sheetViews>
    <sheetView topLeftCell="A72" workbookViewId="0">
      <selection activeCell="C79" sqref="C79"/>
    </sheetView>
  </sheetViews>
  <sheetFormatPr baseColWidth="10" defaultRowHeight="12.75" x14ac:dyDescent="0.2"/>
  <cols>
    <col min="1" max="1" width="3.28515625" style="157" customWidth="1"/>
    <col min="2" max="2" width="11.42578125" style="157"/>
    <col min="3" max="3" width="56.42578125" style="157" customWidth="1"/>
    <col min="4" max="4" width="31" style="157" bestFit="1" customWidth="1"/>
    <col min="5" max="9" width="11.42578125" style="157"/>
    <col min="10" max="14" width="11.42578125" style="157" hidden="1" customWidth="1"/>
    <col min="15" max="15" width="0" style="157" hidden="1" customWidth="1"/>
    <col min="16" max="17" width="11.42578125" style="157"/>
    <col min="18" max="18" width="23.7109375" style="157" customWidth="1"/>
    <col min="19" max="19" width="15.85546875" style="157" customWidth="1"/>
    <col min="20" max="20" width="4.7109375" style="157" customWidth="1"/>
    <col min="21" max="261" width="11.42578125" style="157"/>
    <col min="262" max="262" width="3.28515625" style="157" customWidth="1"/>
    <col min="263" max="263" width="11.42578125" style="157"/>
    <col min="264" max="264" width="25.42578125" style="157" customWidth="1"/>
    <col min="265" max="265" width="24.28515625" style="157" customWidth="1"/>
    <col min="266" max="273" width="11.42578125" style="157"/>
    <col min="274" max="274" width="23.7109375" style="157" customWidth="1"/>
    <col min="275" max="275" width="15.85546875" style="157" customWidth="1"/>
    <col min="276" max="276" width="4.7109375" style="157" customWidth="1"/>
    <col min="277" max="517" width="11.42578125" style="157"/>
    <col min="518" max="518" width="3.28515625" style="157" customWidth="1"/>
    <col min="519" max="519" width="11.42578125" style="157"/>
    <col min="520" max="520" width="25.42578125" style="157" customWidth="1"/>
    <col min="521" max="521" width="24.28515625" style="157" customWidth="1"/>
    <col min="522" max="529" width="11.42578125" style="157"/>
    <col min="530" max="530" width="23.7109375" style="157" customWidth="1"/>
    <col min="531" max="531" width="15.85546875" style="157" customWidth="1"/>
    <col min="532" max="532" width="4.7109375" style="157" customWidth="1"/>
    <col min="533" max="773" width="11.42578125" style="157"/>
    <col min="774" max="774" width="3.28515625" style="157" customWidth="1"/>
    <col min="775" max="775" width="11.42578125" style="157"/>
    <col min="776" max="776" width="25.42578125" style="157" customWidth="1"/>
    <col min="777" max="777" width="24.28515625" style="157" customWidth="1"/>
    <col min="778" max="785" width="11.42578125" style="157"/>
    <col min="786" max="786" width="23.7109375" style="157" customWidth="1"/>
    <col min="787" max="787" width="15.85546875" style="157" customWidth="1"/>
    <col min="788" max="788" width="4.7109375" style="157" customWidth="1"/>
    <col min="789" max="1029" width="11.42578125" style="157"/>
    <col min="1030" max="1030" width="3.28515625" style="157" customWidth="1"/>
    <col min="1031" max="1031" width="11.42578125" style="157"/>
    <col min="1032" max="1032" width="25.42578125" style="157" customWidth="1"/>
    <col min="1033" max="1033" width="24.28515625" style="157" customWidth="1"/>
    <col min="1034" max="1041" width="11.42578125" style="157"/>
    <col min="1042" max="1042" width="23.7109375" style="157" customWidth="1"/>
    <col min="1043" max="1043" width="15.85546875" style="157" customWidth="1"/>
    <col min="1044" max="1044" width="4.7109375" style="157" customWidth="1"/>
    <col min="1045" max="1285" width="11.42578125" style="157"/>
    <col min="1286" max="1286" width="3.28515625" style="157" customWidth="1"/>
    <col min="1287" max="1287" width="11.42578125" style="157"/>
    <col min="1288" max="1288" width="25.42578125" style="157" customWidth="1"/>
    <col min="1289" max="1289" width="24.28515625" style="157" customWidth="1"/>
    <col min="1290" max="1297" width="11.42578125" style="157"/>
    <col min="1298" max="1298" width="23.7109375" style="157" customWidth="1"/>
    <col min="1299" max="1299" width="15.85546875" style="157" customWidth="1"/>
    <col min="1300" max="1300" width="4.7109375" style="157" customWidth="1"/>
    <col min="1301" max="1541" width="11.42578125" style="157"/>
    <col min="1542" max="1542" width="3.28515625" style="157" customWidth="1"/>
    <col min="1543" max="1543" width="11.42578125" style="157"/>
    <col min="1544" max="1544" width="25.42578125" style="157" customWidth="1"/>
    <col min="1545" max="1545" width="24.28515625" style="157" customWidth="1"/>
    <col min="1546" max="1553" width="11.42578125" style="157"/>
    <col min="1554" max="1554" width="23.7109375" style="157" customWidth="1"/>
    <col min="1555" max="1555" width="15.85546875" style="157" customWidth="1"/>
    <col min="1556" max="1556" width="4.7109375" style="157" customWidth="1"/>
    <col min="1557" max="1797" width="11.42578125" style="157"/>
    <col min="1798" max="1798" width="3.28515625" style="157" customWidth="1"/>
    <col min="1799" max="1799" width="11.42578125" style="157"/>
    <col min="1800" max="1800" width="25.42578125" style="157" customWidth="1"/>
    <col min="1801" max="1801" width="24.28515625" style="157" customWidth="1"/>
    <col min="1802" max="1809" width="11.42578125" style="157"/>
    <col min="1810" max="1810" width="23.7109375" style="157" customWidth="1"/>
    <col min="1811" max="1811" width="15.85546875" style="157" customWidth="1"/>
    <col min="1812" max="1812" width="4.7109375" style="157" customWidth="1"/>
    <col min="1813" max="2053" width="11.42578125" style="157"/>
    <col min="2054" max="2054" width="3.28515625" style="157" customWidth="1"/>
    <col min="2055" max="2055" width="11.42578125" style="157"/>
    <col min="2056" max="2056" width="25.42578125" style="157" customWidth="1"/>
    <col min="2057" max="2057" width="24.28515625" style="157" customWidth="1"/>
    <col min="2058" max="2065" width="11.42578125" style="157"/>
    <col min="2066" max="2066" width="23.7109375" style="157" customWidth="1"/>
    <col min="2067" max="2067" width="15.85546875" style="157" customWidth="1"/>
    <col min="2068" max="2068" width="4.7109375" style="157" customWidth="1"/>
    <col min="2069" max="2309" width="11.42578125" style="157"/>
    <col min="2310" max="2310" width="3.28515625" style="157" customWidth="1"/>
    <col min="2311" max="2311" width="11.42578125" style="157"/>
    <col min="2312" max="2312" width="25.42578125" style="157" customWidth="1"/>
    <col min="2313" max="2313" width="24.28515625" style="157" customWidth="1"/>
    <col min="2314" max="2321" width="11.42578125" style="157"/>
    <col min="2322" max="2322" width="23.7109375" style="157" customWidth="1"/>
    <col min="2323" max="2323" width="15.85546875" style="157" customWidth="1"/>
    <col min="2324" max="2324" width="4.7109375" style="157" customWidth="1"/>
    <col min="2325" max="2565" width="11.42578125" style="157"/>
    <col min="2566" max="2566" width="3.28515625" style="157" customWidth="1"/>
    <col min="2567" max="2567" width="11.42578125" style="157"/>
    <col min="2568" max="2568" width="25.42578125" style="157" customWidth="1"/>
    <col min="2569" max="2569" width="24.28515625" style="157" customWidth="1"/>
    <col min="2570" max="2577" width="11.42578125" style="157"/>
    <col min="2578" max="2578" width="23.7109375" style="157" customWidth="1"/>
    <col min="2579" max="2579" width="15.85546875" style="157" customWidth="1"/>
    <col min="2580" max="2580" width="4.7109375" style="157" customWidth="1"/>
    <col min="2581" max="2821" width="11.42578125" style="157"/>
    <col min="2822" max="2822" width="3.28515625" style="157" customWidth="1"/>
    <col min="2823" max="2823" width="11.42578125" style="157"/>
    <col min="2824" max="2824" width="25.42578125" style="157" customWidth="1"/>
    <col min="2825" max="2825" width="24.28515625" style="157" customWidth="1"/>
    <col min="2826" max="2833" width="11.42578125" style="157"/>
    <col min="2834" max="2834" width="23.7109375" style="157" customWidth="1"/>
    <col min="2835" max="2835" width="15.85546875" style="157" customWidth="1"/>
    <col min="2836" max="2836" width="4.7109375" style="157" customWidth="1"/>
    <col min="2837" max="3077" width="11.42578125" style="157"/>
    <col min="3078" max="3078" width="3.28515625" style="157" customWidth="1"/>
    <col min="3079" max="3079" width="11.42578125" style="157"/>
    <col min="3080" max="3080" width="25.42578125" style="157" customWidth="1"/>
    <col min="3081" max="3081" width="24.28515625" style="157" customWidth="1"/>
    <col min="3082" max="3089" width="11.42578125" style="157"/>
    <col min="3090" max="3090" width="23.7109375" style="157" customWidth="1"/>
    <col min="3091" max="3091" width="15.85546875" style="157" customWidth="1"/>
    <col min="3092" max="3092" width="4.7109375" style="157" customWidth="1"/>
    <col min="3093" max="3333" width="11.42578125" style="157"/>
    <col min="3334" max="3334" width="3.28515625" style="157" customWidth="1"/>
    <col min="3335" max="3335" width="11.42578125" style="157"/>
    <col min="3336" max="3336" width="25.42578125" style="157" customWidth="1"/>
    <col min="3337" max="3337" width="24.28515625" style="157" customWidth="1"/>
    <col min="3338" max="3345" width="11.42578125" style="157"/>
    <col min="3346" max="3346" width="23.7109375" style="157" customWidth="1"/>
    <col min="3347" max="3347" width="15.85546875" style="157" customWidth="1"/>
    <col min="3348" max="3348" width="4.7109375" style="157" customWidth="1"/>
    <col min="3349" max="3589" width="11.42578125" style="157"/>
    <col min="3590" max="3590" width="3.28515625" style="157" customWidth="1"/>
    <col min="3591" max="3591" width="11.42578125" style="157"/>
    <col min="3592" max="3592" width="25.42578125" style="157" customWidth="1"/>
    <col min="3593" max="3593" width="24.28515625" style="157" customWidth="1"/>
    <col min="3594" max="3601" width="11.42578125" style="157"/>
    <col min="3602" max="3602" width="23.7109375" style="157" customWidth="1"/>
    <col min="3603" max="3603" width="15.85546875" style="157" customWidth="1"/>
    <col min="3604" max="3604" width="4.7109375" style="157" customWidth="1"/>
    <col min="3605" max="3845" width="11.42578125" style="157"/>
    <col min="3846" max="3846" width="3.28515625" style="157" customWidth="1"/>
    <col min="3847" max="3847" width="11.42578125" style="157"/>
    <col min="3848" max="3848" width="25.42578125" style="157" customWidth="1"/>
    <col min="3849" max="3849" width="24.28515625" style="157" customWidth="1"/>
    <col min="3850" max="3857" width="11.42578125" style="157"/>
    <col min="3858" max="3858" width="23.7109375" style="157" customWidth="1"/>
    <col min="3859" max="3859" width="15.85546875" style="157" customWidth="1"/>
    <col min="3860" max="3860" width="4.7109375" style="157" customWidth="1"/>
    <col min="3861" max="4101" width="11.42578125" style="157"/>
    <col min="4102" max="4102" width="3.28515625" style="157" customWidth="1"/>
    <col min="4103" max="4103" width="11.42578125" style="157"/>
    <col min="4104" max="4104" width="25.42578125" style="157" customWidth="1"/>
    <col min="4105" max="4105" width="24.28515625" style="157" customWidth="1"/>
    <col min="4106" max="4113" width="11.42578125" style="157"/>
    <col min="4114" max="4114" width="23.7109375" style="157" customWidth="1"/>
    <col min="4115" max="4115" width="15.85546875" style="157" customWidth="1"/>
    <col min="4116" max="4116" width="4.7109375" style="157" customWidth="1"/>
    <col min="4117" max="4357" width="11.42578125" style="157"/>
    <col min="4358" max="4358" width="3.28515625" style="157" customWidth="1"/>
    <col min="4359" max="4359" width="11.42578125" style="157"/>
    <col min="4360" max="4360" width="25.42578125" style="157" customWidth="1"/>
    <col min="4361" max="4361" width="24.28515625" style="157" customWidth="1"/>
    <col min="4362" max="4369" width="11.42578125" style="157"/>
    <col min="4370" max="4370" width="23.7109375" style="157" customWidth="1"/>
    <col min="4371" max="4371" width="15.85546875" style="157" customWidth="1"/>
    <col min="4372" max="4372" width="4.7109375" style="157" customWidth="1"/>
    <col min="4373" max="4613" width="11.42578125" style="157"/>
    <col min="4614" max="4614" width="3.28515625" style="157" customWidth="1"/>
    <col min="4615" max="4615" width="11.42578125" style="157"/>
    <col min="4616" max="4616" width="25.42578125" style="157" customWidth="1"/>
    <col min="4617" max="4617" width="24.28515625" style="157" customWidth="1"/>
    <col min="4618" max="4625" width="11.42578125" style="157"/>
    <col min="4626" max="4626" width="23.7109375" style="157" customWidth="1"/>
    <col min="4627" max="4627" width="15.85546875" style="157" customWidth="1"/>
    <col min="4628" max="4628" width="4.7109375" style="157" customWidth="1"/>
    <col min="4629" max="4869" width="11.42578125" style="157"/>
    <col min="4870" max="4870" width="3.28515625" style="157" customWidth="1"/>
    <col min="4871" max="4871" width="11.42578125" style="157"/>
    <col min="4872" max="4872" width="25.42578125" style="157" customWidth="1"/>
    <col min="4873" max="4873" width="24.28515625" style="157" customWidth="1"/>
    <col min="4874" max="4881" width="11.42578125" style="157"/>
    <col min="4882" max="4882" width="23.7109375" style="157" customWidth="1"/>
    <col min="4883" max="4883" width="15.85546875" style="157" customWidth="1"/>
    <col min="4884" max="4884" width="4.7109375" style="157" customWidth="1"/>
    <col min="4885" max="5125" width="11.42578125" style="157"/>
    <col min="5126" max="5126" width="3.28515625" style="157" customWidth="1"/>
    <col min="5127" max="5127" width="11.42578125" style="157"/>
    <col min="5128" max="5128" width="25.42578125" style="157" customWidth="1"/>
    <col min="5129" max="5129" width="24.28515625" style="157" customWidth="1"/>
    <col min="5130" max="5137" width="11.42578125" style="157"/>
    <col min="5138" max="5138" width="23.7109375" style="157" customWidth="1"/>
    <col min="5139" max="5139" width="15.85546875" style="157" customWidth="1"/>
    <col min="5140" max="5140" width="4.7109375" style="157" customWidth="1"/>
    <col min="5141" max="5381" width="11.42578125" style="157"/>
    <col min="5382" max="5382" width="3.28515625" style="157" customWidth="1"/>
    <col min="5383" max="5383" width="11.42578125" style="157"/>
    <col min="5384" max="5384" width="25.42578125" style="157" customWidth="1"/>
    <col min="5385" max="5385" width="24.28515625" style="157" customWidth="1"/>
    <col min="5386" max="5393" width="11.42578125" style="157"/>
    <col min="5394" max="5394" width="23.7109375" style="157" customWidth="1"/>
    <col min="5395" max="5395" width="15.85546875" style="157" customWidth="1"/>
    <col min="5396" max="5396" width="4.7109375" style="157" customWidth="1"/>
    <col min="5397" max="5637" width="11.42578125" style="157"/>
    <col min="5638" max="5638" width="3.28515625" style="157" customWidth="1"/>
    <col min="5639" max="5639" width="11.42578125" style="157"/>
    <col min="5640" max="5640" width="25.42578125" style="157" customWidth="1"/>
    <col min="5641" max="5641" width="24.28515625" style="157" customWidth="1"/>
    <col min="5642" max="5649" width="11.42578125" style="157"/>
    <col min="5650" max="5650" width="23.7109375" style="157" customWidth="1"/>
    <col min="5651" max="5651" width="15.85546875" style="157" customWidth="1"/>
    <col min="5652" max="5652" width="4.7109375" style="157" customWidth="1"/>
    <col min="5653" max="5893" width="11.42578125" style="157"/>
    <col min="5894" max="5894" width="3.28515625" style="157" customWidth="1"/>
    <col min="5895" max="5895" width="11.42578125" style="157"/>
    <col min="5896" max="5896" width="25.42578125" style="157" customWidth="1"/>
    <col min="5897" max="5897" width="24.28515625" style="157" customWidth="1"/>
    <col min="5898" max="5905" width="11.42578125" style="157"/>
    <col min="5906" max="5906" width="23.7109375" style="157" customWidth="1"/>
    <col min="5907" max="5907" width="15.85546875" style="157" customWidth="1"/>
    <col min="5908" max="5908" width="4.7109375" style="157" customWidth="1"/>
    <col min="5909" max="6149" width="11.42578125" style="157"/>
    <col min="6150" max="6150" width="3.28515625" style="157" customWidth="1"/>
    <col min="6151" max="6151" width="11.42578125" style="157"/>
    <col min="6152" max="6152" width="25.42578125" style="157" customWidth="1"/>
    <col min="6153" max="6153" width="24.28515625" style="157" customWidth="1"/>
    <col min="6154" max="6161" width="11.42578125" style="157"/>
    <col min="6162" max="6162" width="23.7109375" style="157" customWidth="1"/>
    <col min="6163" max="6163" width="15.85546875" style="157" customWidth="1"/>
    <col min="6164" max="6164" width="4.7109375" style="157" customWidth="1"/>
    <col min="6165" max="6405" width="11.42578125" style="157"/>
    <col min="6406" max="6406" width="3.28515625" style="157" customWidth="1"/>
    <col min="6407" max="6407" width="11.42578125" style="157"/>
    <col min="6408" max="6408" width="25.42578125" style="157" customWidth="1"/>
    <col min="6409" max="6409" width="24.28515625" style="157" customWidth="1"/>
    <col min="6410" max="6417" width="11.42578125" style="157"/>
    <col min="6418" max="6418" width="23.7109375" style="157" customWidth="1"/>
    <col min="6419" max="6419" width="15.85546875" style="157" customWidth="1"/>
    <col min="6420" max="6420" width="4.7109375" style="157" customWidth="1"/>
    <col min="6421" max="6661" width="11.42578125" style="157"/>
    <col min="6662" max="6662" width="3.28515625" style="157" customWidth="1"/>
    <col min="6663" max="6663" width="11.42578125" style="157"/>
    <col min="6664" max="6664" width="25.42578125" style="157" customWidth="1"/>
    <col min="6665" max="6665" width="24.28515625" style="157" customWidth="1"/>
    <col min="6666" max="6673" width="11.42578125" style="157"/>
    <col min="6674" max="6674" width="23.7109375" style="157" customWidth="1"/>
    <col min="6675" max="6675" width="15.85546875" style="157" customWidth="1"/>
    <col min="6676" max="6676" width="4.7109375" style="157" customWidth="1"/>
    <col min="6677" max="6917" width="11.42578125" style="157"/>
    <col min="6918" max="6918" width="3.28515625" style="157" customWidth="1"/>
    <col min="6919" max="6919" width="11.42578125" style="157"/>
    <col min="6920" max="6920" width="25.42578125" style="157" customWidth="1"/>
    <col min="6921" max="6921" width="24.28515625" style="157" customWidth="1"/>
    <col min="6922" max="6929" width="11.42578125" style="157"/>
    <col min="6930" max="6930" width="23.7109375" style="157" customWidth="1"/>
    <col min="6931" max="6931" width="15.85546875" style="157" customWidth="1"/>
    <col min="6932" max="6932" width="4.7109375" style="157" customWidth="1"/>
    <col min="6933" max="7173" width="11.42578125" style="157"/>
    <col min="7174" max="7174" width="3.28515625" style="157" customWidth="1"/>
    <col min="7175" max="7175" width="11.42578125" style="157"/>
    <col min="7176" max="7176" width="25.42578125" style="157" customWidth="1"/>
    <col min="7177" max="7177" width="24.28515625" style="157" customWidth="1"/>
    <col min="7178" max="7185" width="11.42578125" style="157"/>
    <col min="7186" max="7186" width="23.7109375" style="157" customWidth="1"/>
    <col min="7187" max="7187" width="15.85546875" style="157" customWidth="1"/>
    <col min="7188" max="7188" width="4.7109375" style="157" customWidth="1"/>
    <col min="7189" max="7429" width="11.42578125" style="157"/>
    <col min="7430" max="7430" width="3.28515625" style="157" customWidth="1"/>
    <col min="7431" max="7431" width="11.42578125" style="157"/>
    <col min="7432" max="7432" width="25.42578125" style="157" customWidth="1"/>
    <col min="7433" max="7433" width="24.28515625" style="157" customWidth="1"/>
    <col min="7434" max="7441" width="11.42578125" style="157"/>
    <col min="7442" max="7442" width="23.7109375" style="157" customWidth="1"/>
    <col min="7443" max="7443" width="15.85546875" style="157" customWidth="1"/>
    <col min="7444" max="7444" width="4.7109375" style="157" customWidth="1"/>
    <col min="7445" max="7685" width="11.42578125" style="157"/>
    <col min="7686" max="7686" width="3.28515625" style="157" customWidth="1"/>
    <col min="7687" max="7687" width="11.42578125" style="157"/>
    <col min="7688" max="7688" width="25.42578125" style="157" customWidth="1"/>
    <col min="7689" max="7689" width="24.28515625" style="157" customWidth="1"/>
    <col min="7690" max="7697" width="11.42578125" style="157"/>
    <col min="7698" max="7698" width="23.7109375" style="157" customWidth="1"/>
    <col min="7699" max="7699" width="15.85546875" style="157" customWidth="1"/>
    <col min="7700" max="7700" width="4.7109375" style="157" customWidth="1"/>
    <col min="7701" max="7941" width="11.42578125" style="157"/>
    <col min="7942" max="7942" width="3.28515625" style="157" customWidth="1"/>
    <col min="7943" max="7943" width="11.42578125" style="157"/>
    <col min="7944" max="7944" width="25.42578125" style="157" customWidth="1"/>
    <col min="7945" max="7945" width="24.28515625" style="157" customWidth="1"/>
    <col min="7946" max="7953" width="11.42578125" style="157"/>
    <col min="7954" max="7954" width="23.7109375" style="157" customWidth="1"/>
    <col min="7955" max="7955" width="15.85546875" style="157" customWidth="1"/>
    <col min="7956" max="7956" width="4.7109375" style="157" customWidth="1"/>
    <col min="7957" max="8197" width="11.42578125" style="157"/>
    <col min="8198" max="8198" width="3.28515625" style="157" customWidth="1"/>
    <col min="8199" max="8199" width="11.42578125" style="157"/>
    <col min="8200" max="8200" width="25.42578125" style="157" customWidth="1"/>
    <col min="8201" max="8201" width="24.28515625" style="157" customWidth="1"/>
    <col min="8202" max="8209" width="11.42578125" style="157"/>
    <col min="8210" max="8210" width="23.7109375" style="157" customWidth="1"/>
    <col min="8211" max="8211" width="15.85546875" style="157" customWidth="1"/>
    <col min="8212" max="8212" width="4.7109375" style="157" customWidth="1"/>
    <col min="8213" max="8453" width="11.42578125" style="157"/>
    <col min="8454" max="8454" width="3.28515625" style="157" customWidth="1"/>
    <col min="8455" max="8455" width="11.42578125" style="157"/>
    <col min="8456" max="8456" width="25.42578125" style="157" customWidth="1"/>
    <col min="8457" max="8457" width="24.28515625" style="157" customWidth="1"/>
    <col min="8458" max="8465" width="11.42578125" style="157"/>
    <col min="8466" max="8466" width="23.7109375" style="157" customWidth="1"/>
    <col min="8467" max="8467" width="15.85546875" style="157" customWidth="1"/>
    <col min="8468" max="8468" width="4.7109375" style="157" customWidth="1"/>
    <col min="8469" max="8709" width="11.42578125" style="157"/>
    <col min="8710" max="8710" width="3.28515625" style="157" customWidth="1"/>
    <col min="8711" max="8711" width="11.42578125" style="157"/>
    <col min="8712" max="8712" width="25.42578125" style="157" customWidth="1"/>
    <col min="8713" max="8713" width="24.28515625" style="157" customWidth="1"/>
    <col min="8714" max="8721" width="11.42578125" style="157"/>
    <col min="8722" max="8722" width="23.7109375" style="157" customWidth="1"/>
    <col min="8723" max="8723" width="15.85546875" style="157" customWidth="1"/>
    <col min="8724" max="8724" width="4.7109375" style="157" customWidth="1"/>
    <col min="8725" max="8965" width="11.42578125" style="157"/>
    <col min="8966" max="8966" width="3.28515625" style="157" customWidth="1"/>
    <col min="8967" max="8967" width="11.42578125" style="157"/>
    <col min="8968" max="8968" width="25.42578125" style="157" customWidth="1"/>
    <col min="8969" max="8969" width="24.28515625" style="157" customWidth="1"/>
    <col min="8970" max="8977" width="11.42578125" style="157"/>
    <col min="8978" max="8978" width="23.7109375" style="157" customWidth="1"/>
    <col min="8979" max="8979" width="15.85546875" style="157" customWidth="1"/>
    <col min="8980" max="8980" width="4.7109375" style="157" customWidth="1"/>
    <col min="8981" max="9221" width="11.42578125" style="157"/>
    <col min="9222" max="9222" width="3.28515625" style="157" customWidth="1"/>
    <col min="9223" max="9223" width="11.42578125" style="157"/>
    <col min="9224" max="9224" width="25.42578125" style="157" customWidth="1"/>
    <col min="9225" max="9225" width="24.28515625" style="157" customWidth="1"/>
    <col min="9226" max="9233" width="11.42578125" style="157"/>
    <col min="9234" max="9234" width="23.7109375" style="157" customWidth="1"/>
    <col min="9235" max="9235" width="15.85546875" style="157" customWidth="1"/>
    <col min="9236" max="9236" width="4.7109375" style="157" customWidth="1"/>
    <col min="9237" max="9477" width="11.42578125" style="157"/>
    <col min="9478" max="9478" width="3.28515625" style="157" customWidth="1"/>
    <col min="9479" max="9479" width="11.42578125" style="157"/>
    <col min="9480" max="9480" width="25.42578125" style="157" customWidth="1"/>
    <col min="9481" max="9481" width="24.28515625" style="157" customWidth="1"/>
    <col min="9482" max="9489" width="11.42578125" style="157"/>
    <col min="9490" max="9490" width="23.7109375" style="157" customWidth="1"/>
    <col min="9491" max="9491" width="15.85546875" style="157" customWidth="1"/>
    <col min="9492" max="9492" width="4.7109375" style="157" customWidth="1"/>
    <col min="9493" max="9733" width="11.42578125" style="157"/>
    <col min="9734" max="9734" width="3.28515625" style="157" customWidth="1"/>
    <col min="9735" max="9735" width="11.42578125" style="157"/>
    <col min="9736" max="9736" width="25.42578125" style="157" customWidth="1"/>
    <col min="9737" max="9737" width="24.28515625" style="157" customWidth="1"/>
    <col min="9738" max="9745" width="11.42578125" style="157"/>
    <col min="9746" max="9746" width="23.7109375" style="157" customWidth="1"/>
    <col min="9747" max="9747" width="15.85546875" style="157" customWidth="1"/>
    <col min="9748" max="9748" width="4.7109375" style="157" customWidth="1"/>
    <col min="9749" max="9989" width="11.42578125" style="157"/>
    <col min="9990" max="9990" width="3.28515625" style="157" customWidth="1"/>
    <col min="9991" max="9991" width="11.42578125" style="157"/>
    <col min="9992" max="9992" width="25.42578125" style="157" customWidth="1"/>
    <col min="9993" max="9993" width="24.28515625" style="157" customWidth="1"/>
    <col min="9994" max="10001" width="11.42578125" style="157"/>
    <col min="10002" max="10002" width="23.7109375" style="157" customWidth="1"/>
    <col min="10003" max="10003" width="15.85546875" style="157" customWidth="1"/>
    <col min="10004" max="10004" width="4.7109375" style="157" customWidth="1"/>
    <col min="10005" max="10245" width="11.42578125" style="157"/>
    <col min="10246" max="10246" width="3.28515625" style="157" customWidth="1"/>
    <col min="10247" max="10247" width="11.42578125" style="157"/>
    <col min="10248" max="10248" width="25.42578125" style="157" customWidth="1"/>
    <col min="10249" max="10249" width="24.28515625" style="157" customWidth="1"/>
    <col min="10250" max="10257" width="11.42578125" style="157"/>
    <col min="10258" max="10258" width="23.7109375" style="157" customWidth="1"/>
    <col min="10259" max="10259" width="15.85546875" style="157" customWidth="1"/>
    <col min="10260" max="10260" width="4.7109375" style="157" customWidth="1"/>
    <col min="10261" max="10501" width="11.42578125" style="157"/>
    <col min="10502" max="10502" width="3.28515625" style="157" customWidth="1"/>
    <col min="10503" max="10503" width="11.42578125" style="157"/>
    <col min="10504" max="10504" width="25.42578125" style="157" customWidth="1"/>
    <col min="10505" max="10505" width="24.28515625" style="157" customWidth="1"/>
    <col min="10506" max="10513" width="11.42578125" style="157"/>
    <col min="10514" max="10514" width="23.7109375" style="157" customWidth="1"/>
    <col min="10515" max="10515" width="15.85546875" style="157" customWidth="1"/>
    <col min="10516" max="10516" width="4.7109375" style="157" customWidth="1"/>
    <col min="10517" max="10757" width="11.42578125" style="157"/>
    <col min="10758" max="10758" width="3.28515625" style="157" customWidth="1"/>
    <col min="10759" max="10759" width="11.42578125" style="157"/>
    <col min="10760" max="10760" width="25.42578125" style="157" customWidth="1"/>
    <col min="10761" max="10761" width="24.28515625" style="157" customWidth="1"/>
    <col min="10762" max="10769" width="11.42578125" style="157"/>
    <col min="10770" max="10770" width="23.7109375" style="157" customWidth="1"/>
    <col min="10771" max="10771" width="15.85546875" style="157" customWidth="1"/>
    <col min="10772" max="10772" width="4.7109375" style="157" customWidth="1"/>
    <col min="10773" max="11013" width="11.42578125" style="157"/>
    <col min="11014" max="11014" width="3.28515625" style="157" customWidth="1"/>
    <col min="11015" max="11015" width="11.42578125" style="157"/>
    <col min="11016" max="11016" width="25.42578125" style="157" customWidth="1"/>
    <col min="11017" max="11017" width="24.28515625" style="157" customWidth="1"/>
    <col min="11018" max="11025" width="11.42578125" style="157"/>
    <col min="11026" max="11026" width="23.7109375" style="157" customWidth="1"/>
    <col min="11027" max="11027" width="15.85546875" style="157" customWidth="1"/>
    <col min="11028" max="11028" width="4.7109375" style="157" customWidth="1"/>
    <col min="11029" max="11269" width="11.42578125" style="157"/>
    <col min="11270" max="11270" width="3.28515625" style="157" customWidth="1"/>
    <col min="11271" max="11271" width="11.42578125" style="157"/>
    <col min="11272" max="11272" width="25.42578125" style="157" customWidth="1"/>
    <col min="11273" max="11273" width="24.28515625" style="157" customWidth="1"/>
    <col min="11274" max="11281" width="11.42578125" style="157"/>
    <col min="11282" max="11282" width="23.7109375" style="157" customWidth="1"/>
    <col min="11283" max="11283" width="15.85546875" style="157" customWidth="1"/>
    <col min="11284" max="11284" width="4.7109375" style="157" customWidth="1"/>
    <col min="11285" max="11525" width="11.42578125" style="157"/>
    <col min="11526" max="11526" width="3.28515625" style="157" customWidth="1"/>
    <col min="11527" max="11527" width="11.42578125" style="157"/>
    <col min="11528" max="11528" width="25.42578125" style="157" customWidth="1"/>
    <col min="11529" max="11529" width="24.28515625" style="157" customWidth="1"/>
    <col min="11530" max="11537" width="11.42578125" style="157"/>
    <col min="11538" max="11538" width="23.7109375" style="157" customWidth="1"/>
    <col min="11539" max="11539" width="15.85546875" style="157" customWidth="1"/>
    <col min="11540" max="11540" width="4.7109375" style="157" customWidth="1"/>
    <col min="11541" max="11781" width="11.42578125" style="157"/>
    <col min="11782" max="11782" width="3.28515625" style="157" customWidth="1"/>
    <col min="11783" max="11783" width="11.42578125" style="157"/>
    <col min="11784" max="11784" width="25.42578125" style="157" customWidth="1"/>
    <col min="11785" max="11785" width="24.28515625" style="157" customWidth="1"/>
    <col min="11786" max="11793" width="11.42578125" style="157"/>
    <col min="11794" max="11794" width="23.7109375" style="157" customWidth="1"/>
    <col min="11795" max="11795" width="15.85546875" style="157" customWidth="1"/>
    <col min="11796" max="11796" width="4.7109375" style="157" customWidth="1"/>
    <col min="11797" max="12037" width="11.42578125" style="157"/>
    <col min="12038" max="12038" width="3.28515625" style="157" customWidth="1"/>
    <col min="12039" max="12039" width="11.42578125" style="157"/>
    <col min="12040" max="12040" width="25.42578125" style="157" customWidth="1"/>
    <col min="12041" max="12041" width="24.28515625" style="157" customWidth="1"/>
    <col min="12042" max="12049" width="11.42578125" style="157"/>
    <col min="12050" max="12050" width="23.7109375" style="157" customWidth="1"/>
    <col min="12051" max="12051" width="15.85546875" style="157" customWidth="1"/>
    <col min="12052" max="12052" width="4.7109375" style="157" customWidth="1"/>
    <col min="12053" max="12293" width="11.42578125" style="157"/>
    <col min="12294" max="12294" width="3.28515625" style="157" customWidth="1"/>
    <col min="12295" max="12295" width="11.42578125" style="157"/>
    <col min="12296" max="12296" width="25.42578125" style="157" customWidth="1"/>
    <col min="12297" max="12297" width="24.28515625" style="157" customWidth="1"/>
    <col min="12298" max="12305" width="11.42578125" style="157"/>
    <col min="12306" max="12306" width="23.7109375" style="157" customWidth="1"/>
    <col min="12307" max="12307" width="15.85546875" style="157" customWidth="1"/>
    <col min="12308" max="12308" width="4.7109375" style="157" customWidth="1"/>
    <col min="12309" max="12549" width="11.42578125" style="157"/>
    <col min="12550" max="12550" width="3.28515625" style="157" customWidth="1"/>
    <col min="12551" max="12551" width="11.42578125" style="157"/>
    <col min="12552" max="12552" width="25.42578125" style="157" customWidth="1"/>
    <col min="12553" max="12553" width="24.28515625" style="157" customWidth="1"/>
    <col min="12554" max="12561" width="11.42578125" style="157"/>
    <col min="12562" max="12562" width="23.7109375" style="157" customWidth="1"/>
    <col min="12563" max="12563" width="15.85546875" style="157" customWidth="1"/>
    <col min="12564" max="12564" width="4.7109375" style="157" customWidth="1"/>
    <col min="12565" max="12805" width="11.42578125" style="157"/>
    <col min="12806" max="12806" width="3.28515625" style="157" customWidth="1"/>
    <col min="12807" max="12807" width="11.42578125" style="157"/>
    <col min="12808" max="12808" width="25.42578125" style="157" customWidth="1"/>
    <col min="12809" max="12809" width="24.28515625" style="157" customWidth="1"/>
    <col min="12810" max="12817" width="11.42578125" style="157"/>
    <col min="12818" max="12818" width="23.7109375" style="157" customWidth="1"/>
    <col min="12819" max="12819" width="15.85546875" style="157" customWidth="1"/>
    <col min="12820" max="12820" width="4.7109375" style="157" customWidth="1"/>
    <col min="12821" max="13061" width="11.42578125" style="157"/>
    <col min="13062" max="13062" width="3.28515625" style="157" customWidth="1"/>
    <col min="13063" max="13063" width="11.42578125" style="157"/>
    <col min="13064" max="13064" width="25.42578125" style="157" customWidth="1"/>
    <col min="13065" max="13065" width="24.28515625" style="157" customWidth="1"/>
    <col min="13066" max="13073" width="11.42578125" style="157"/>
    <col min="13074" max="13074" width="23.7109375" style="157" customWidth="1"/>
    <col min="13075" max="13075" width="15.85546875" style="157" customWidth="1"/>
    <col min="13076" max="13076" width="4.7109375" style="157" customWidth="1"/>
    <col min="13077" max="13317" width="11.42578125" style="157"/>
    <col min="13318" max="13318" width="3.28515625" style="157" customWidth="1"/>
    <col min="13319" max="13319" width="11.42578125" style="157"/>
    <col min="13320" max="13320" width="25.42578125" style="157" customWidth="1"/>
    <col min="13321" max="13321" width="24.28515625" style="157" customWidth="1"/>
    <col min="13322" max="13329" width="11.42578125" style="157"/>
    <col min="13330" max="13330" width="23.7109375" style="157" customWidth="1"/>
    <col min="13331" max="13331" width="15.85546875" style="157" customWidth="1"/>
    <col min="13332" max="13332" width="4.7109375" style="157" customWidth="1"/>
    <col min="13333" max="13573" width="11.42578125" style="157"/>
    <col min="13574" max="13574" width="3.28515625" style="157" customWidth="1"/>
    <col min="13575" max="13575" width="11.42578125" style="157"/>
    <col min="13576" max="13576" width="25.42578125" style="157" customWidth="1"/>
    <col min="13577" max="13577" width="24.28515625" style="157" customWidth="1"/>
    <col min="13578" max="13585" width="11.42578125" style="157"/>
    <col min="13586" max="13586" width="23.7109375" style="157" customWidth="1"/>
    <col min="13587" max="13587" width="15.85546875" style="157" customWidth="1"/>
    <col min="13588" max="13588" width="4.7109375" style="157" customWidth="1"/>
    <col min="13589" max="13829" width="11.42578125" style="157"/>
    <col min="13830" max="13830" width="3.28515625" style="157" customWidth="1"/>
    <col min="13831" max="13831" width="11.42578125" style="157"/>
    <col min="13832" max="13832" width="25.42578125" style="157" customWidth="1"/>
    <col min="13833" max="13833" width="24.28515625" style="157" customWidth="1"/>
    <col min="13834" max="13841" width="11.42578125" style="157"/>
    <col min="13842" max="13842" width="23.7109375" style="157" customWidth="1"/>
    <col min="13843" max="13843" width="15.85546875" style="157" customWidth="1"/>
    <col min="13844" max="13844" width="4.7109375" style="157" customWidth="1"/>
    <col min="13845" max="14085" width="11.42578125" style="157"/>
    <col min="14086" max="14086" width="3.28515625" style="157" customWidth="1"/>
    <col min="14087" max="14087" width="11.42578125" style="157"/>
    <col min="14088" max="14088" width="25.42578125" style="157" customWidth="1"/>
    <col min="14089" max="14089" width="24.28515625" style="157" customWidth="1"/>
    <col min="14090" max="14097" width="11.42578125" style="157"/>
    <col min="14098" max="14098" width="23.7109375" style="157" customWidth="1"/>
    <col min="14099" max="14099" width="15.85546875" style="157" customWidth="1"/>
    <col min="14100" max="14100" width="4.7109375" style="157" customWidth="1"/>
    <col min="14101" max="14341" width="11.42578125" style="157"/>
    <col min="14342" max="14342" width="3.28515625" style="157" customWidth="1"/>
    <col min="14343" max="14343" width="11.42578125" style="157"/>
    <col min="14344" max="14344" width="25.42578125" style="157" customWidth="1"/>
    <col min="14345" max="14345" width="24.28515625" style="157" customWidth="1"/>
    <col min="14346" max="14353" width="11.42578125" style="157"/>
    <col min="14354" max="14354" width="23.7109375" style="157" customWidth="1"/>
    <col min="14355" max="14355" width="15.85546875" style="157" customWidth="1"/>
    <col min="14356" max="14356" width="4.7109375" style="157" customWidth="1"/>
    <col min="14357" max="14597" width="11.42578125" style="157"/>
    <col min="14598" max="14598" width="3.28515625" style="157" customWidth="1"/>
    <col min="14599" max="14599" width="11.42578125" style="157"/>
    <col min="14600" max="14600" width="25.42578125" style="157" customWidth="1"/>
    <col min="14601" max="14601" width="24.28515625" style="157" customWidth="1"/>
    <col min="14602" max="14609" width="11.42578125" style="157"/>
    <col min="14610" max="14610" width="23.7109375" style="157" customWidth="1"/>
    <col min="14611" max="14611" width="15.85546875" style="157" customWidth="1"/>
    <col min="14612" max="14612" width="4.7109375" style="157" customWidth="1"/>
    <col min="14613" max="14853" width="11.42578125" style="157"/>
    <col min="14854" max="14854" width="3.28515625" style="157" customWidth="1"/>
    <col min="14855" max="14855" width="11.42578125" style="157"/>
    <col min="14856" max="14856" width="25.42578125" style="157" customWidth="1"/>
    <col min="14857" max="14857" width="24.28515625" style="157" customWidth="1"/>
    <col min="14858" max="14865" width="11.42578125" style="157"/>
    <col min="14866" max="14866" width="23.7109375" style="157" customWidth="1"/>
    <col min="14867" max="14867" width="15.85546875" style="157" customWidth="1"/>
    <col min="14868" max="14868" width="4.7109375" style="157" customWidth="1"/>
    <col min="14869" max="15109" width="11.42578125" style="157"/>
    <col min="15110" max="15110" width="3.28515625" style="157" customWidth="1"/>
    <col min="15111" max="15111" width="11.42578125" style="157"/>
    <col min="15112" max="15112" width="25.42578125" style="157" customWidth="1"/>
    <col min="15113" max="15113" width="24.28515625" style="157" customWidth="1"/>
    <col min="15114" max="15121" width="11.42578125" style="157"/>
    <col min="15122" max="15122" width="23.7109375" style="157" customWidth="1"/>
    <col min="15123" max="15123" width="15.85546875" style="157" customWidth="1"/>
    <col min="15124" max="15124" width="4.7109375" style="157" customWidth="1"/>
    <col min="15125" max="15365" width="11.42578125" style="157"/>
    <col min="15366" max="15366" width="3.28515625" style="157" customWidth="1"/>
    <col min="15367" max="15367" width="11.42578125" style="157"/>
    <col min="15368" max="15368" width="25.42578125" style="157" customWidth="1"/>
    <col min="15369" max="15369" width="24.28515625" style="157" customWidth="1"/>
    <col min="15370" max="15377" width="11.42578125" style="157"/>
    <col min="15378" max="15378" width="23.7109375" style="157" customWidth="1"/>
    <col min="15379" max="15379" width="15.85546875" style="157" customWidth="1"/>
    <col min="15380" max="15380" width="4.7109375" style="157" customWidth="1"/>
    <col min="15381" max="15621" width="11.42578125" style="157"/>
    <col min="15622" max="15622" width="3.28515625" style="157" customWidth="1"/>
    <col min="15623" max="15623" width="11.42578125" style="157"/>
    <col min="15624" max="15624" width="25.42578125" style="157" customWidth="1"/>
    <col min="15625" max="15625" width="24.28515625" style="157" customWidth="1"/>
    <col min="15626" max="15633" width="11.42578125" style="157"/>
    <col min="15634" max="15634" width="23.7109375" style="157" customWidth="1"/>
    <col min="15635" max="15635" width="15.85546875" style="157" customWidth="1"/>
    <col min="15636" max="15636" width="4.7109375" style="157" customWidth="1"/>
    <col min="15637" max="15877" width="11.42578125" style="157"/>
    <col min="15878" max="15878" width="3.28515625" style="157" customWidth="1"/>
    <col min="15879" max="15879" width="11.42578125" style="157"/>
    <col min="15880" max="15880" width="25.42578125" style="157" customWidth="1"/>
    <col min="15881" max="15881" width="24.28515625" style="157" customWidth="1"/>
    <col min="15882" max="15889" width="11.42578125" style="157"/>
    <col min="15890" max="15890" width="23.7109375" style="157" customWidth="1"/>
    <col min="15891" max="15891" width="15.85546875" style="157" customWidth="1"/>
    <col min="15892" max="15892" width="4.7109375" style="157" customWidth="1"/>
    <col min="15893" max="16133" width="11.42578125" style="157"/>
    <col min="16134" max="16134" width="3.28515625" style="157" customWidth="1"/>
    <col min="16135" max="16135" width="11.42578125" style="157"/>
    <col min="16136" max="16136" width="25.42578125" style="157" customWidth="1"/>
    <col min="16137" max="16137" width="24.28515625" style="157" customWidth="1"/>
    <col min="16138" max="16145" width="11.42578125" style="157"/>
    <col min="16146" max="16146" width="23.7109375" style="157" customWidth="1"/>
    <col min="16147" max="16147" width="15.85546875" style="157" customWidth="1"/>
    <col min="16148" max="16148" width="4.7109375" style="157" customWidth="1"/>
    <col min="16149" max="16384" width="11.42578125" style="157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47"/>
      <c r="Q2" s="247"/>
      <c r="R2" s="247"/>
      <c r="S2" s="247"/>
      <c r="T2" s="1"/>
      <c r="U2" s="1"/>
      <c r="V2" s="1"/>
      <c r="W2" s="1"/>
      <c r="X2" s="7"/>
      <c r="Y2" s="1"/>
      <c r="Z2" s="1"/>
      <c r="AA2" s="37"/>
      <c r="AB2" s="1"/>
      <c r="AC2" s="143"/>
      <c r="AD2" s="143"/>
      <c r="AE2" s="143"/>
      <c r="AF2" s="144"/>
      <c r="AG2" s="144"/>
      <c r="AH2" s="144"/>
      <c r="AI2" s="144"/>
      <c r="AJ2" s="144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47"/>
      <c r="Q3" s="247"/>
      <c r="R3" s="247"/>
      <c r="S3" s="247"/>
      <c r="T3" s="1"/>
      <c r="U3" s="1"/>
      <c r="V3" s="1"/>
      <c r="W3" s="1"/>
      <c r="X3" s="7"/>
      <c r="Y3" s="1"/>
      <c r="Z3" s="1"/>
      <c r="AA3" s="37"/>
      <c r="AB3" s="1"/>
      <c r="AC3" s="143"/>
      <c r="AD3" s="143"/>
      <c r="AE3" s="143"/>
      <c r="AF3" s="145"/>
      <c r="AG3" s="145"/>
      <c r="AH3" s="145"/>
      <c r="AI3" s="145"/>
      <c r="AJ3" s="145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47"/>
      <c r="Q4" s="247"/>
      <c r="R4" s="247"/>
      <c r="S4" s="247"/>
      <c r="T4" s="1"/>
      <c r="U4" s="1"/>
      <c r="V4" s="1"/>
      <c r="W4" s="1"/>
      <c r="X4" s="7"/>
      <c r="Y4" s="1"/>
      <c r="Z4" s="1"/>
      <c r="AA4" s="37"/>
      <c r="AB4" s="1"/>
      <c r="AC4" s="146"/>
      <c r="AD4" s="146"/>
      <c r="AE4" s="146"/>
      <c r="AF4" s="145"/>
      <c r="AG4" s="145"/>
      <c r="AH4" s="145"/>
      <c r="AI4" s="145"/>
      <c r="AJ4" s="145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432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48" t="s">
        <v>433</v>
      </c>
      <c r="S8" s="248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48" t="s">
        <v>148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147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7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7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165" t="s">
        <v>198</v>
      </c>
      <c r="C12" s="165" t="s">
        <v>0</v>
      </c>
      <c r="D12" s="165" t="s">
        <v>190</v>
      </c>
      <c r="E12" s="284" t="s">
        <v>194</v>
      </c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6"/>
      <c r="R12" s="165" t="s">
        <v>233</v>
      </c>
      <c r="S12" s="165" t="s">
        <v>234</v>
      </c>
    </row>
    <row r="13" spans="1:36" s="136" customFormat="1" ht="21" customHeight="1" x14ac:dyDescent="0.35">
      <c r="B13" s="166"/>
      <c r="C13" s="166"/>
      <c r="D13" s="166"/>
      <c r="E13" s="148" t="s">
        <v>67</v>
      </c>
      <c r="F13" s="148" t="s">
        <v>68</v>
      </c>
      <c r="G13" s="148" t="s">
        <v>201</v>
      </c>
      <c r="H13" s="148" t="s">
        <v>202</v>
      </c>
      <c r="I13" s="148" t="s">
        <v>203</v>
      </c>
      <c r="J13" s="148" t="s">
        <v>204</v>
      </c>
      <c r="K13" s="148" t="s">
        <v>205</v>
      </c>
      <c r="L13" s="148" t="s">
        <v>206</v>
      </c>
      <c r="M13" s="148" t="s">
        <v>207</v>
      </c>
      <c r="N13" s="148" t="s">
        <v>208</v>
      </c>
      <c r="O13" s="148" t="s">
        <v>209</v>
      </c>
      <c r="P13" s="148" t="s">
        <v>210</v>
      </c>
      <c r="Q13" s="148" t="s">
        <v>154</v>
      </c>
      <c r="R13" s="166"/>
      <c r="S13" s="178"/>
      <c r="V13" s="149"/>
    </row>
    <row r="14" spans="1:36" s="136" customFormat="1" ht="21" customHeight="1" x14ac:dyDescent="0.35">
      <c r="B14" s="158">
        <v>2</v>
      </c>
      <c r="C14" s="159" t="s">
        <v>79</v>
      </c>
      <c r="D14" s="151" t="s">
        <v>327</v>
      </c>
      <c r="E14" s="141">
        <v>3</v>
      </c>
      <c r="F14" s="141">
        <v>4</v>
      </c>
      <c r="G14" s="141">
        <v>2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52">
        <f t="shared" ref="R14:R77" si="0">SUM(E14:Q14)</f>
        <v>9</v>
      </c>
      <c r="S14" s="141">
        <f t="shared" ref="S14:S77" si="1">COUNT(E14:Q14)</f>
        <v>3</v>
      </c>
      <c r="V14" s="149"/>
    </row>
    <row r="15" spans="1:36" s="136" customFormat="1" ht="21" customHeight="1" x14ac:dyDescent="0.35">
      <c r="B15" s="158">
        <v>1</v>
      </c>
      <c r="C15" s="159" t="s">
        <v>235</v>
      </c>
      <c r="D15" s="151" t="s">
        <v>236</v>
      </c>
      <c r="E15" s="141">
        <v>5</v>
      </c>
      <c r="F15" s="141">
        <v>2</v>
      </c>
      <c r="G15" s="141">
        <v>0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52">
        <f t="shared" si="0"/>
        <v>7</v>
      </c>
      <c r="S15" s="141">
        <f t="shared" si="1"/>
        <v>3</v>
      </c>
      <c r="V15" s="149"/>
    </row>
    <row r="16" spans="1:36" s="136" customFormat="1" ht="21" customHeight="1" x14ac:dyDescent="0.35">
      <c r="B16" s="158">
        <v>18</v>
      </c>
      <c r="C16" s="159" t="s">
        <v>147</v>
      </c>
      <c r="D16" s="151" t="s">
        <v>329</v>
      </c>
      <c r="E16" s="141">
        <v>0</v>
      </c>
      <c r="F16" s="141">
        <v>3</v>
      </c>
      <c r="G16" s="141">
        <v>3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52">
        <f t="shared" si="0"/>
        <v>6</v>
      </c>
      <c r="S16" s="141">
        <f t="shared" si="1"/>
        <v>3</v>
      </c>
      <c r="V16" s="149"/>
    </row>
    <row r="17" spans="2:24" s="136" customFormat="1" ht="21" customHeight="1" x14ac:dyDescent="0.35">
      <c r="B17" s="158">
        <v>3</v>
      </c>
      <c r="C17" s="159" t="s">
        <v>137</v>
      </c>
      <c r="D17" s="151" t="s">
        <v>293</v>
      </c>
      <c r="E17" s="155"/>
      <c r="F17" s="141">
        <v>5</v>
      </c>
      <c r="G17" s="141">
        <v>0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52">
        <f t="shared" si="0"/>
        <v>5</v>
      </c>
      <c r="S17" s="141">
        <f t="shared" si="1"/>
        <v>2</v>
      </c>
    </row>
    <row r="18" spans="2:24" s="136" customFormat="1" ht="21" customHeight="1" x14ac:dyDescent="0.35">
      <c r="B18" s="158">
        <v>4</v>
      </c>
      <c r="C18" s="140" t="s">
        <v>238</v>
      </c>
      <c r="D18" s="154" t="s">
        <v>239</v>
      </c>
      <c r="E18" s="139">
        <v>2</v>
      </c>
      <c r="F18" s="139">
        <v>3</v>
      </c>
      <c r="G18" s="155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52">
        <f t="shared" si="0"/>
        <v>5</v>
      </c>
      <c r="S18" s="141">
        <f t="shared" si="1"/>
        <v>2</v>
      </c>
    </row>
    <row r="19" spans="2:24" s="136" customFormat="1" ht="21" customHeight="1" x14ac:dyDescent="0.35">
      <c r="B19" s="158">
        <v>5</v>
      </c>
      <c r="C19" s="159" t="s">
        <v>43</v>
      </c>
      <c r="D19" s="154" t="s">
        <v>256</v>
      </c>
      <c r="E19" s="139">
        <v>3</v>
      </c>
      <c r="F19" s="139">
        <v>2</v>
      </c>
      <c r="G19" s="141">
        <v>0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52">
        <f t="shared" si="0"/>
        <v>5</v>
      </c>
      <c r="S19" s="141">
        <f t="shared" si="1"/>
        <v>3</v>
      </c>
    </row>
    <row r="20" spans="2:24" s="136" customFormat="1" ht="21" customHeight="1" x14ac:dyDescent="0.35">
      <c r="B20" s="158">
        <v>6</v>
      </c>
      <c r="C20" s="159" t="s">
        <v>146</v>
      </c>
      <c r="D20" s="154" t="s">
        <v>217</v>
      </c>
      <c r="E20" s="139">
        <v>2</v>
      </c>
      <c r="F20" s="186"/>
      <c r="G20" s="141">
        <v>3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52">
        <f t="shared" si="0"/>
        <v>5</v>
      </c>
      <c r="S20" s="141">
        <f t="shared" si="1"/>
        <v>2</v>
      </c>
    </row>
    <row r="21" spans="2:24" s="136" customFormat="1" ht="21" customHeight="1" x14ac:dyDescent="0.35">
      <c r="B21" s="158">
        <v>34</v>
      </c>
      <c r="C21" s="159" t="s">
        <v>79</v>
      </c>
      <c r="D21" s="154" t="s">
        <v>335</v>
      </c>
      <c r="E21" s="139">
        <v>2</v>
      </c>
      <c r="F21" s="139">
        <v>0</v>
      </c>
      <c r="G21" s="141">
        <v>3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52">
        <f t="shared" si="0"/>
        <v>5</v>
      </c>
      <c r="S21" s="141">
        <f t="shared" si="1"/>
        <v>3</v>
      </c>
    </row>
    <row r="22" spans="2:24" s="136" customFormat="1" ht="21" customHeight="1" x14ac:dyDescent="0.35">
      <c r="B22" s="158">
        <v>107</v>
      </c>
      <c r="C22" s="159" t="s">
        <v>359</v>
      </c>
      <c r="D22" s="154" t="s">
        <v>333</v>
      </c>
      <c r="E22" s="186"/>
      <c r="F22" s="139">
        <v>1</v>
      </c>
      <c r="G22" s="141">
        <v>4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52">
        <f t="shared" si="0"/>
        <v>5</v>
      </c>
      <c r="S22" s="141">
        <f t="shared" si="1"/>
        <v>2</v>
      </c>
    </row>
    <row r="23" spans="2:24" s="136" customFormat="1" ht="21" customHeight="1" x14ac:dyDescent="0.35">
      <c r="B23" s="158">
        <v>13</v>
      </c>
      <c r="C23" s="159" t="s">
        <v>43</v>
      </c>
      <c r="D23" s="154" t="s">
        <v>255</v>
      </c>
      <c r="E23" s="139">
        <v>3</v>
      </c>
      <c r="F23" s="139">
        <v>0</v>
      </c>
      <c r="G23" s="141">
        <v>2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52">
        <f t="shared" si="0"/>
        <v>5</v>
      </c>
      <c r="S23" s="141">
        <f t="shared" si="1"/>
        <v>3</v>
      </c>
    </row>
    <row r="24" spans="2:24" s="136" customFormat="1" ht="21" customHeight="1" x14ac:dyDescent="0.35">
      <c r="B24" s="158">
        <v>7</v>
      </c>
      <c r="C24" s="159" t="s">
        <v>94</v>
      </c>
      <c r="D24" s="154" t="s">
        <v>219</v>
      </c>
      <c r="E24" s="139">
        <v>4</v>
      </c>
      <c r="F24" s="139">
        <v>0</v>
      </c>
      <c r="G24" s="141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52">
        <f t="shared" si="0"/>
        <v>4</v>
      </c>
      <c r="S24" s="141">
        <f t="shared" si="1"/>
        <v>2</v>
      </c>
    </row>
    <row r="25" spans="2:24" s="136" customFormat="1" ht="21" customHeight="1" x14ac:dyDescent="0.35">
      <c r="B25" s="158">
        <v>8</v>
      </c>
      <c r="C25" s="159" t="s">
        <v>253</v>
      </c>
      <c r="D25" s="154" t="s">
        <v>254</v>
      </c>
      <c r="E25" s="139">
        <v>4</v>
      </c>
      <c r="F25" s="139">
        <v>0</v>
      </c>
      <c r="G25" s="141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52">
        <f t="shared" si="0"/>
        <v>4</v>
      </c>
      <c r="S25" s="141">
        <f t="shared" si="1"/>
        <v>2</v>
      </c>
    </row>
    <row r="26" spans="2:24" s="136" customFormat="1" ht="21" customHeight="1" x14ac:dyDescent="0.35">
      <c r="B26" s="158">
        <v>9</v>
      </c>
      <c r="C26" s="159" t="s">
        <v>221</v>
      </c>
      <c r="D26" s="151" t="s">
        <v>222</v>
      </c>
      <c r="E26" s="141">
        <v>2</v>
      </c>
      <c r="F26" s="141">
        <v>2</v>
      </c>
      <c r="G26" s="141">
        <v>0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52">
        <f t="shared" si="0"/>
        <v>4</v>
      </c>
      <c r="S26" s="141">
        <f t="shared" si="1"/>
        <v>3</v>
      </c>
    </row>
    <row r="27" spans="2:24" s="136" customFormat="1" ht="21" customHeight="1" x14ac:dyDescent="0.35">
      <c r="B27" s="158">
        <v>10</v>
      </c>
      <c r="C27" s="140" t="s">
        <v>235</v>
      </c>
      <c r="D27" s="151" t="s">
        <v>237</v>
      </c>
      <c r="E27" s="141">
        <v>3</v>
      </c>
      <c r="F27" s="141">
        <v>1</v>
      </c>
      <c r="G27" s="141">
        <v>0</v>
      </c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52">
        <f t="shared" si="0"/>
        <v>4</v>
      </c>
      <c r="S27" s="141">
        <f t="shared" si="1"/>
        <v>3</v>
      </c>
      <c r="X27" s="160"/>
    </row>
    <row r="28" spans="2:24" s="136" customFormat="1" ht="21" customHeight="1" x14ac:dyDescent="0.35">
      <c r="B28" s="158">
        <v>11</v>
      </c>
      <c r="C28" s="140" t="s">
        <v>238</v>
      </c>
      <c r="D28" s="151" t="s">
        <v>328</v>
      </c>
      <c r="E28" s="141">
        <v>0</v>
      </c>
      <c r="F28" s="141">
        <v>4</v>
      </c>
      <c r="G28" s="155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52">
        <f t="shared" si="0"/>
        <v>4</v>
      </c>
      <c r="S28" s="141">
        <f t="shared" si="1"/>
        <v>2</v>
      </c>
      <c r="X28" s="160"/>
    </row>
    <row r="29" spans="2:24" s="136" customFormat="1" ht="21" customHeight="1" x14ac:dyDescent="0.35">
      <c r="B29" s="158">
        <v>12</v>
      </c>
      <c r="C29" s="140" t="s">
        <v>31</v>
      </c>
      <c r="D29" s="151" t="s">
        <v>299</v>
      </c>
      <c r="E29" s="141">
        <v>1</v>
      </c>
      <c r="F29" s="141">
        <v>1</v>
      </c>
      <c r="G29" s="141">
        <v>2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52">
        <f t="shared" si="0"/>
        <v>4</v>
      </c>
      <c r="S29" s="141">
        <f t="shared" si="1"/>
        <v>3</v>
      </c>
      <c r="X29" s="160"/>
    </row>
    <row r="30" spans="2:24" s="136" customFormat="1" ht="21" customHeight="1" x14ac:dyDescent="0.35">
      <c r="B30" s="158">
        <v>20</v>
      </c>
      <c r="C30" s="140" t="s">
        <v>32</v>
      </c>
      <c r="D30" s="151" t="s">
        <v>354</v>
      </c>
      <c r="E30" s="141">
        <v>0</v>
      </c>
      <c r="F30" s="141">
        <v>3</v>
      </c>
      <c r="G30" s="141">
        <v>1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52">
        <f t="shared" si="0"/>
        <v>4</v>
      </c>
      <c r="S30" s="141">
        <f t="shared" si="1"/>
        <v>3</v>
      </c>
      <c r="X30" s="160"/>
    </row>
    <row r="31" spans="2:24" s="136" customFormat="1" ht="21" customHeight="1" x14ac:dyDescent="0.35">
      <c r="B31" s="158">
        <v>14</v>
      </c>
      <c r="C31" s="140" t="s">
        <v>125</v>
      </c>
      <c r="D31" s="151" t="s">
        <v>257</v>
      </c>
      <c r="E31" s="141">
        <v>3</v>
      </c>
      <c r="F31" s="141">
        <v>0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2">
        <f t="shared" si="0"/>
        <v>3</v>
      </c>
      <c r="S31" s="141">
        <f t="shared" si="1"/>
        <v>2</v>
      </c>
      <c r="X31" s="160"/>
    </row>
    <row r="32" spans="2:24" s="136" customFormat="1" ht="21" customHeight="1" x14ac:dyDescent="0.35">
      <c r="B32" s="158">
        <v>15</v>
      </c>
      <c r="C32" s="138" t="s">
        <v>94</v>
      </c>
      <c r="D32" s="151" t="s">
        <v>220</v>
      </c>
      <c r="E32" s="141">
        <v>2</v>
      </c>
      <c r="F32" s="141">
        <v>1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52">
        <f t="shared" si="0"/>
        <v>3</v>
      </c>
      <c r="S32" s="141">
        <f t="shared" si="1"/>
        <v>2</v>
      </c>
      <c r="X32" s="160"/>
    </row>
    <row r="33" spans="2:24" s="136" customFormat="1" ht="21" customHeight="1" x14ac:dyDescent="0.35">
      <c r="B33" s="158">
        <v>16</v>
      </c>
      <c r="C33" s="140" t="s">
        <v>82</v>
      </c>
      <c r="D33" s="151" t="s">
        <v>242</v>
      </c>
      <c r="E33" s="141">
        <v>2</v>
      </c>
      <c r="F33" s="141">
        <v>1</v>
      </c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2">
        <f t="shared" si="0"/>
        <v>3</v>
      </c>
      <c r="S33" s="141">
        <f t="shared" si="1"/>
        <v>2</v>
      </c>
      <c r="X33" s="160"/>
    </row>
    <row r="34" spans="2:24" s="136" customFormat="1" ht="21" customHeight="1" x14ac:dyDescent="0.35">
      <c r="B34" s="158">
        <v>17</v>
      </c>
      <c r="C34" s="140" t="s">
        <v>147</v>
      </c>
      <c r="D34" s="151" t="s">
        <v>243</v>
      </c>
      <c r="E34" s="141">
        <v>2</v>
      </c>
      <c r="F34" s="141">
        <v>1</v>
      </c>
      <c r="G34" s="141">
        <v>0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2">
        <f t="shared" si="0"/>
        <v>3</v>
      </c>
      <c r="S34" s="141">
        <f t="shared" si="1"/>
        <v>3</v>
      </c>
      <c r="X34" s="160"/>
    </row>
    <row r="35" spans="2:24" s="136" customFormat="1" ht="21" customHeight="1" x14ac:dyDescent="0.35">
      <c r="B35" s="158">
        <v>19</v>
      </c>
      <c r="C35" s="140" t="s">
        <v>253</v>
      </c>
      <c r="D35" s="151" t="s">
        <v>258</v>
      </c>
      <c r="E35" s="141">
        <v>2</v>
      </c>
      <c r="F35" s="141">
        <v>1</v>
      </c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52">
        <f t="shared" si="0"/>
        <v>3</v>
      </c>
      <c r="S35" s="141">
        <f t="shared" si="1"/>
        <v>2</v>
      </c>
      <c r="X35" s="160"/>
    </row>
    <row r="36" spans="2:24" s="136" customFormat="1" ht="21" customHeight="1" x14ac:dyDescent="0.35">
      <c r="B36" s="158">
        <v>21</v>
      </c>
      <c r="C36" s="140" t="s">
        <v>86</v>
      </c>
      <c r="D36" s="151" t="s">
        <v>296</v>
      </c>
      <c r="E36" s="141">
        <v>0</v>
      </c>
      <c r="F36" s="141">
        <v>2</v>
      </c>
      <c r="G36" s="141">
        <v>1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52">
        <f t="shared" si="0"/>
        <v>3</v>
      </c>
      <c r="S36" s="141">
        <f t="shared" si="1"/>
        <v>3</v>
      </c>
      <c r="X36" s="160"/>
    </row>
    <row r="37" spans="2:24" s="136" customFormat="1" ht="21" customHeight="1" x14ac:dyDescent="0.35">
      <c r="B37" s="158">
        <v>22</v>
      </c>
      <c r="C37" s="159" t="s">
        <v>146</v>
      </c>
      <c r="D37" s="151" t="s">
        <v>396</v>
      </c>
      <c r="E37" s="141">
        <v>0</v>
      </c>
      <c r="F37" s="155"/>
      <c r="G37" s="141">
        <v>3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52">
        <f t="shared" si="0"/>
        <v>3</v>
      </c>
      <c r="S37" s="141">
        <f t="shared" si="1"/>
        <v>2</v>
      </c>
      <c r="X37" s="160"/>
    </row>
    <row r="38" spans="2:24" s="136" customFormat="1" ht="21" customHeight="1" x14ac:dyDescent="0.35">
      <c r="B38" s="158">
        <v>23</v>
      </c>
      <c r="C38" s="159" t="s">
        <v>140</v>
      </c>
      <c r="D38" s="151" t="s">
        <v>397</v>
      </c>
      <c r="E38" s="141">
        <v>0</v>
      </c>
      <c r="F38" s="141">
        <v>0</v>
      </c>
      <c r="G38" s="141">
        <v>3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52">
        <f t="shared" si="0"/>
        <v>3</v>
      </c>
      <c r="S38" s="141">
        <f t="shared" si="1"/>
        <v>3</v>
      </c>
      <c r="X38" s="160"/>
    </row>
    <row r="39" spans="2:24" s="136" customFormat="1" ht="21" customHeight="1" x14ac:dyDescent="0.35">
      <c r="B39" s="158">
        <v>24</v>
      </c>
      <c r="C39" s="140" t="s">
        <v>140</v>
      </c>
      <c r="D39" s="151" t="s">
        <v>325</v>
      </c>
      <c r="E39" s="141">
        <v>0</v>
      </c>
      <c r="F39" s="141">
        <v>1</v>
      </c>
      <c r="G39" s="141">
        <v>2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52">
        <f t="shared" si="0"/>
        <v>3</v>
      </c>
      <c r="S39" s="141">
        <f t="shared" si="1"/>
        <v>3</v>
      </c>
      <c r="X39" s="160"/>
    </row>
    <row r="40" spans="2:24" s="136" customFormat="1" ht="21" customHeight="1" x14ac:dyDescent="0.35">
      <c r="B40" s="158">
        <v>25</v>
      </c>
      <c r="C40" s="159" t="s">
        <v>221</v>
      </c>
      <c r="D40" s="151" t="s">
        <v>294</v>
      </c>
      <c r="E40" s="141">
        <v>0</v>
      </c>
      <c r="F40" s="141">
        <v>2</v>
      </c>
      <c r="G40" s="141">
        <v>1</v>
      </c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52">
        <f t="shared" si="0"/>
        <v>3</v>
      </c>
      <c r="S40" s="141">
        <f t="shared" si="1"/>
        <v>3</v>
      </c>
      <c r="X40" s="160"/>
    </row>
    <row r="41" spans="2:24" s="136" customFormat="1" ht="21" customHeight="1" x14ac:dyDescent="0.35">
      <c r="B41" s="158">
        <v>61</v>
      </c>
      <c r="C41" s="159" t="s">
        <v>223</v>
      </c>
      <c r="D41" s="151" t="s">
        <v>228</v>
      </c>
      <c r="E41" s="141">
        <v>1</v>
      </c>
      <c r="F41" s="155"/>
      <c r="G41" s="141">
        <v>2</v>
      </c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52">
        <f t="shared" si="0"/>
        <v>3</v>
      </c>
      <c r="S41" s="141">
        <f t="shared" si="1"/>
        <v>2</v>
      </c>
      <c r="X41" s="160"/>
    </row>
    <row r="42" spans="2:24" s="136" customFormat="1" ht="21" customHeight="1" x14ac:dyDescent="0.35">
      <c r="B42" s="158">
        <v>35</v>
      </c>
      <c r="C42" s="159" t="s">
        <v>259</v>
      </c>
      <c r="D42" s="151" t="s">
        <v>260</v>
      </c>
      <c r="E42" s="141">
        <v>2</v>
      </c>
      <c r="F42" s="155"/>
      <c r="G42" s="141">
        <v>1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52">
        <f t="shared" si="0"/>
        <v>3</v>
      </c>
      <c r="S42" s="141">
        <f t="shared" si="1"/>
        <v>2</v>
      </c>
      <c r="X42" s="160"/>
    </row>
    <row r="43" spans="2:24" s="136" customFormat="1" ht="21" customHeight="1" x14ac:dyDescent="0.35">
      <c r="B43" s="158">
        <v>46</v>
      </c>
      <c r="C43" s="140" t="s">
        <v>270</v>
      </c>
      <c r="D43" s="151" t="s">
        <v>272</v>
      </c>
      <c r="E43" s="141">
        <v>1</v>
      </c>
      <c r="F43" s="141">
        <v>1</v>
      </c>
      <c r="G43" s="141">
        <v>1</v>
      </c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52">
        <f t="shared" si="0"/>
        <v>3</v>
      </c>
      <c r="S43" s="141">
        <f t="shared" si="1"/>
        <v>3</v>
      </c>
      <c r="X43" s="160"/>
    </row>
    <row r="44" spans="2:24" s="136" customFormat="1" ht="21" customHeight="1" x14ac:dyDescent="0.35">
      <c r="B44" s="158">
        <v>47</v>
      </c>
      <c r="C44" s="140" t="s">
        <v>356</v>
      </c>
      <c r="D44" s="151" t="s">
        <v>357</v>
      </c>
      <c r="E44" s="155"/>
      <c r="F44" s="141">
        <v>2</v>
      </c>
      <c r="G44" s="141">
        <v>1</v>
      </c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52">
        <f t="shared" si="0"/>
        <v>3</v>
      </c>
      <c r="S44" s="141">
        <f t="shared" si="1"/>
        <v>2</v>
      </c>
      <c r="X44" s="160"/>
    </row>
    <row r="45" spans="2:24" s="136" customFormat="1" ht="21" customHeight="1" x14ac:dyDescent="0.35">
      <c r="B45" s="158"/>
      <c r="C45" s="140" t="s">
        <v>43</v>
      </c>
      <c r="D45" s="151" t="s">
        <v>363</v>
      </c>
      <c r="E45" s="141">
        <v>0</v>
      </c>
      <c r="F45" s="141">
        <v>0</v>
      </c>
      <c r="G45" s="141">
        <v>3</v>
      </c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52">
        <f t="shared" si="0"/>
        <v>3</v>
      </c>
      <c r="S45" s="141">
        <f t="shared" si="1"/>
        <v>3</v>
      </c>
      <c r="X45" s="160"/>
    </row>
    <row r="46" spans="2:24" s="136" customFormat="1" ht="21" customHeight="1" x14ac:dyDescent="0.35">
      <c r="B46" s="158">
        <v>96</v>
      </c>
      <c r="C46" s="140" t="s">
        <v>43</v>
      </c>
      <c r="D46" s="151" t="s">
        <v>358</v>
      </c>
      <c r="E46" s="141">
        <v>0</v>
      </c>
      <c r="F46" s="141">
        <v>1</v>
      </c>
      <c r="G46" s="141">
        <v>2</v>
      </c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52">
        <f t="shared" si="0"/>
        <v>3</v>
      </c>
      <c r="S46" s="141">
        <f t="shared" si="1"/>
        <v>3</v>
      </c>
      <c r="X46" s="160"/>
    </row>
    <row r="47" spans="2:24" s="136" customFormat="1" ht="21" customHeight="1" x14ac:dyDescent="0.35">
      <c r="B47" s="158">
        <v>26</v>
      </c>
      <c r="C47" s="140" t="s">
        <v>223</v>
      </c>
      <c r="D47" s="151" t="s">
        <v>224</v>
      </c>
      <c r="E47" s="141">
        <v>2</v>
      </c>
      <c r="F47" s="155"/>
      <c r="G47" s="141">
        <v>0</v>
      </c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52">
        <f t="shared" si="0"/>
        <v>2</v>
      </c>
      <c r="S47" s="141">
        <f t="shared" si="1"/>
        <v>2</v>
      </c>
      <c r="X47" s="160"/>
    </row>
    <row r="48" spans="2:24" s="136" customFormat="1" ht="21" customHeight="1" x14ac:dyDescent="0.35">
      <c r="B48" s="158">
        <v>27</v>
      </c>
      <c r="C48" s="140" t="s">
        <v>223</v>
      </c>
      <c r="D48" s="151" t="s">
        <v>225</v>
      </c>
      <c r="E48" s="141">
        <v>2</v>
      </c>
      <c r="F48" s="155"/>
      <c r="G48" s="141">
        <v>0</v>
      </c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52">
        <f t="shared" si="0"/>
        <v>2</v>
      </c>
      <c r="S48" s="141">
        <f t="shared" si="1"/>
        <v>2</v>
      </c>
      <c r="X48" s="160"/>
    </row>
    <row r="49" spans="2:24" s="136" customFormat="1" ht="21" customHeight="1" x14ac:dyDescent="0.35">
      <c r="B49" s="158">
        <v>28</v>
      </c>
      <c r="C49" s="140" t="s">
        <v>143</v>
      </c>
      <c r="D49" s="151" t="s">
        <v>240</v>
      </c>
      <c r="E49" s="141">
        <v>2</v>
      </c>
      <c r="F49" s="155"/>
      <c r="G49" s="141">
        <v>0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52">
        <f t="shared" si="0"/>
        <v>2</v>
      </c>
      <c r="S49" s="141">
        <f t="shared" si="1"/>
        <v>2</v>
      </c>
      <c r="X49" s="160"/>
    </row>
    <row r="50" spans="2:24" s="136" customFormat="1" ht="21" customHeight="1" x14ac:dyDescent="0.35">
      <c r="B50" s="158">
        <v>29</v>
      </c>
      <c r="C50" s="140" t="s">
        <v>235</v>
      </c>
      <c r="D50" s="151" t="s">
        <v>398</v>
      </c>
      <c r="E50" s="141">
        <v>0</v>
      </c>
      <c r="F50" s="141">
        <v>0</v>
      </c>
      <c r="G50" s="141">
        <v>2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52">
        <f t="shared" si="0"/>
        <v>2</v>
      </c>
      <c r="S50" s="141">
        <f t="shared" si="1"/>
        <v>3</v>
      </c>
      <c r="X50" s="160"/>
    </row>
    <row r="51" spans="2:24" s="136" customFormat="1" ht="21" customHeight="1" x14ac:dyDescent="0.35">
      <c r="B51" s="158">
        <v>30</v>
      </c>
      <c r="C51" s="140" t="s">
        <v>235</v>
      </c>
      <c r="D51" s="151" t="s">
        <v>241</v>
      </c>
      <c r="E51" s="141">
        <v>2</v>
      </c>
      <c r="F51" s="141">
        <v>0</v>
      </c>
      <c r="G51" s="141">
        <v>0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52">
        <f t="shared" si="0"/>
        <v>2</v>
      </c>
      <c r="S51" s="141">
        <f t="shared" si="1"/>
        <v>3</v>
      </c>
      <c r="X51" s="160"/>
    </row>
    <row r="52" spans="2:24" s="136" customFormat="1" ht="21" customHeight="1" x14ac:dyDescent="0.35">
      <c r="B52" s="158">
        <v>33</v>
      </c>
      <c r="C52" s="140" t="s">
        <v>79</v>
      </c>
      <c r="D52" s="151" t="s">
        <v>249</v>
      </c>
      <c r="E52" s="141">
        <v>0</v>
      </c>
      <c r="F52" s="141">
        <v>0</v>
      </c>
      <c r="G52" s="141">
        <v>2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52">
        <f t="shared" si="0"/>
        <v>2</v>
      </c>
      <c r="S52" s="141">
        <f t="shared" si="1"/>
        <v>3</v>
      </c>
      <c r="X52" s="160"/>
    </row>
    <row r="53" spans="2:24" s="136" customFormat="1" ht="21" customHeight="1" x14ac:dyDescent="0.35">
      <c r="B53" s="158">
        <v>36</v>
      </c>
      <c r="C53" s="140" t="s">
        <v>137</v>
      </c>
      <c r="D53" s="151" t="s">
        <v>295</v>
      </c>
      <c r="E53" s="155"/>
      <c r="F53" s="141">
        <v>2</v>
      </c>
      <c r="G53" s="141">
        <v>0</v>
      </c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52">
        <f t="shared" si="0"/>
        <v>2</v>
      </c>
      <c r="S53" s="141">
        <f t="shared" si="1"/>
        <v>2</v>
      </c>
      <c r="X53" s="160"/>
    </row>
    <row r="54" spans="2:24" s="136" customFormat="1" ht="21" customHeight="1" x14ac:dyDescent="0.35">
      <c r="B54" s="158">
        <v>37</v>
      </c>
      <c r="C54" s="140" t="s">
        <v>31</v>
      </c>
      <c r="D54" s="151" t="s">
        <v>297</v>
      </c>
      <c r="E54" s="141">
        <v>0</v>
      </c>
      <c r="F54" s="141">
        <v>2</v>
      </c>
      <c r="G54" s="141">
        <v>0</v>
      </c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52">
        <f t="shared" si="0"/>
        <v>2</v>
      </c>
      <c r="S54" s="141">
        <f t="shared" si="1"/>
        <v>3</v>
      </c>
      <c r="X54" s="160"/>
    </row>
    <row r="55" spans="2:24" s="136" customFormat="1" ht="21" customHeight="1" x14ac:dyDescent="0.35">
      <c r="B55" s="158">
        <v>38</v>
      </c>
      <c r="C55" s="140" t="s">
        <v>31</v>
      </c>
      <c r="D55" s="151" t="s">
        <v>298</v>
      </c>
      <c r="E55" s="141">
        <v>0</v>
      </c>
      <c r="F55" s="141">
        <v>2</v>
      </c>
      <c r="G55" s="141">
        <v>0</v>
      </c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52">
        <f t="shared" si="0"/>
        <v>2</v>
      </c>
      <c r="S55" s="141">
        <f t="shared" si="1"/>
        <v>3</v>
      </c>
      <c r="X55" s="160"/>
    </row>
    <row r="56" spans="2:24" s="136" customFormat="1" ht="21" customHeight="1" x14ac:dyDescent="0.35">
      <c r="B56" s="158">
        <v>39</v>
      </c>
      <c r="C56" s="140" t="s">
        <v>146</v>
      </c>
      <c r="D56" s="151" t="s">
        <v>399</v>
      </c>
      <c r="E56" s="141">
        <v>0</v>
      </c>
      <c r="F56" s="155"/>
      <c r="G56" s="141">
        <v>2</v>
      </c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52">
        <f t="shared" si="0"/>
        <v>2</v>
      </c>
      <c r="S56" s="141">
        <f t="shared" si="1"/>
        <v>2</v>
      </c>
      <c r="X56" s="160"/>
    </row>
    <row r="57" spans="2:24" s="136" customFormat="1" ht="21" customHeight="1" x14ac:dyDescent="0.35">
      <c r="B57" s="158">
        <v>40</v>
      </c>
      <c r="C57" s="140" t="s">
        <v>20</v>
      </c>
      <c r="D57" s="151" t="s">
        <v>300</v>
      </c>
      <c r="E57" s="155"/>
      <c r="F57" s="141">
        <v>2</v>
      </c>
      <c r="G57" s="141">
        <v>0</v>
      </c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52">
        <f t="shared" si="0"/>
        <v>2</v>
      </c>
      <c r="S57" s="141">
        <f t="shared" si="1"/>
        <v>2</v>
      </c>
      <c r="X57" s="160"/>
    </row>
    <row r="58" spans="2:24" s="136" customFormat="1" ht="21" customHeight="1" x14ac:dyDescent="0.35">
      <c r="B58" s="158">
        <v>41</v>
      </c>
      <c r="C58" s="140" t="s">
        <v>140</v>
      </c>
      <c r="D58" s="151" t="s">
        <v>246</v>
      </c>
      <c r="E58" s="141">
        <v>1</v>
      </c>
      <c r="F58" s="141">
        <v>1</v>
      </c>
      <c r="G58" s="141">
        <v>0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52">
        <f t="shared" si="0"/>
        <v>2</v>
      </c>
      <c r="S58" s="141">
        <f t="shared" si="1"/>
        <v>3</v>
      </c>
      <c r="X58" s="160"/>
    </row>
    <row r="59" spans="2:24" s="136" customFormat="1" ht="21" customHeight="1" x14ac:dyDescent="0.35">
      <c r="B59" s="158">
        <v>42</v>
      </c>
      <c r="C59" s="140" t="s">
        <v>253</v>
      </c>
      <c r="D59" s="151" t="s">
        <v>261</v>
      </c>
      <c r="E59" s="141">
        <v>1</v>
      </c>
      <c r="F59" s="141">
        <v>1</v>
      </c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52">
        <f t="shared" si="0"/>
        <v>2</v>
      </c>
      <c r="S59" s="141">
        <f t="shared" si="1"/>
        <v>2</v>
      </c>
      <c r="X59" s="160"/>
    </row>
    <row r="60" spans="2:24" s="136" customFormat="1" ht="21" customHeight="1" x14ac:dyDescent="0.35">
      <c r="B60" s="158">
        <v>43</v>
      </c>
      <c r="C60" s="140" t="s">
        <v>43</v>
      </c>
      <c r="D60" s="151" t="s">
        <v>350</v>
      </c>
      <c r="E60" s="141">
        <v>0</v>
      </c>
      <c r="F60" s="141">
        <v>2</v>
      </c>
      <c r="G60" s="141">
        <v>0</v>
      </c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52">
        <f t="shared" si="0"/>
        <v>2</v>
      </c>
      <c r="S60" s="141">
        <f t="shared" si="1"/>
        <v>3</v>
      </c>
      <c r="X60" s="160"/>
    </row>
    <row r="61" spans="2:24" s="136" customFormat="1" ht="21" customHeight="1" x14ac:dyDescent="0.35">
      <c r="B61" s="158">
        <v>44</v>
      </c>
      <c r="C61" s="140" t="s">
        <v>270</v>
      </c>
      <c r="D61" s="151" t="s">
        <v>271</v>
      </c>
      <c r="E61" s="141">
        <v>1</v>
      </c>
      <c r="F61" s="141">
        <v>1</v>
      </c>
      <c r="G61" s="141">
        <v>0</v>
      </c>
      <c r="H61" s="141"/>
      <c r="I61" s="141"/>
      <c r="J61" s="141"/>
      <c r="K61" s="141"/>
      <c r="L61" s="141"/>
      <c r="M61" s="141"/>
      <c r="N61" s="141"/>
      <c r="O61" s="141"/>
      <c r="P61" s="156"/>
      <c r="Q61" s="141"/>
      <c r="R61" s="152">
        <f t="shared" si="0"/>
        <v>2</v>
      </c>
      <c r="S61" s="141">
        <f t="shared" si="1"/>
        <v>3</v>
      </c>
      <c r="X61" s="160"/>
    </row>
    <row r="62" spans="2:24" s="136" customFormat="1" ht="21" customHeight="1" x14ac:dyDescent="0.35">
      <c r="B62" s="158">
        <v>45</v>
      </c>
      <c r="C62" s="140" t="s">
        <v>270</v>
      </c>
      <c r="D62" s="151" t="s">
        <v>355</v>
      </c>
      <c r="E62" s="141">
        <v>0</v>
      </c>
      <c r="F62" s="141">
        <v>2</v>
      </c>
      <c r="G62" s="141">
        <v>0</v>
      </c>
      <c r="H62" s="141"/>
      <c r="I62" s="141"/>
      <c r="J62" s="141"/>
      <c r="K62" s="141"/>
      <c r="L62" s="141"/>
      <c r="M62" s="141"/>
      <c r="N62" s="141"/>
      <c r="O62" s="141"/>
      <c r="P62" s="156"/>
      <c r="Q62" s="141"/>
      <c r="R62" s="152">
        <f t="shared" si="0"/>
        <v>2</v>
      </c>
      <c r="S62" s="141">
        <f t="shared" si="1"/>
        <v>3</v>
      </c>
      <c r="X62" s="160"/>
    </row>
    <row r="63" spans="2:24" s="136" customFormat="1" ht="21" customHeight="1" x14ac:dyDescent="0.35">
      <c r="B63" s="158">
        <v>48</v>
      </c>
      <c r="C63" s="140" t="s">
        <v>87</v>
      </c>
      <c r="D63" s="151" t="s">
        <v>370</v>
      </c>
      <c r="E63" s="180"/>
      <c r="F63" s="141">
        <v>2</v>
      </c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52">
        <f t="shared" si="0"/>
        <v>2</v>
      </c>
      <c r="S63" s="141">
        <f t="shared" si="1"/>
        <v>1</v>
      </c>
      <c r="X63" s="160"/>
    </row>
    <row r="64" spans="2:24" s="136" customFormat="1" ht="21" customHeight="1" x14ac:dyDescent="0.35">
      <c r="B64" s="158">
        <v>49</v>
      </c>
      <c r="C64" s="140" t="s">
        <v>85</v>
      </c>
      <c r="D64" s="151" t="s">
        <v>382</v>
      </c>
      <c r="E64" s="180"/>
      <c r="F64" s="141">
        <v>2</v>
      </c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52">
        <f t="shared" si="0"/>
        <v>2</v>
      </c>
      <c r="S64" s="141">
        <f t="shared" si="1"/>
        <v>1</v>
      </c>
      <c r="X64" s="160"/>
    </row>
    <row r="65" spans="2:24" s="136" customFormat="1" ht="21" customHeight="1" x14ac:dyDescent="0.35">
      <c r="B65" s="158">
        <v>50</v>
      </c>
      <c r="C65" s="140" t="s">
        <v>140</v>
      </c>
      <c r="D65" s="151" t="s">
        <v>245</v>
      </c>
      <c r="E65" s="141">
        <v>1</v>
      </c>
      <c r="F65" s="141">
        <v>0</v>
      </c>
      <c r="G65" s="141">
        <v>1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52">
        <f t="shared" si="0"/>
        <v>2</v>
      </c>
      <c r="S65" s="141">
        <f t="shared" si="1"/>
        <v>3</v>
      </c>
      <c r="X65" s="160"/>
    </row>
    <row r="66" spans="2:24" s="136" customFormat="1" ht="21" customHeight="1" x14ac:dyDescent="0.35">
      <c r="B66" s="158">
        <v>51</v>
      </c>
      <c r="C66" s="140" t="s">
        <v>20</v>
      </c>
      <c r="D66" s="151" t="s">
        <v>318</v>
      </c>
      <c r="E66" s="155"/>
      <c r="F66" s="141">
        <v>0</v>
      </c>
      <c r="G66" s="141">
        <v>2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52">
        <f t="shared" si="0"/>
        <v>2</v>
      </c>
      <c r="S66" s="141">
        <f t="shared" si="1"/>
        <v>2</v>
      </c>
      <c r="X66" s="160"/>
    </row>
    <row r="67" spans="2:24" s="136" customFormat="1" ht="21" customHeight="1" x14ac:dyDescent="0.35">
      <c r="B67" s="158">
        <v>54</v>
      </c>
      <c r="C67" s="140" t="s">
        <v>221</v>
      </c>
      <c r="D67" s="151" t="s">
        <v>301</v>
      </c>
      <c r="E67" s="141">
        <v>0</v>
      </c>
      <c r="F67" s="141">
        <v>1</v>
      </c>
      <c r="G67" s="141">
        <v>1</v>
      </c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52">
        <f t="shared" si="0"/>
        <v>2</v>
      </c>
      <c r="S67" s="141">
        <f t="shared" si="1"/>
        <v>3</v>
      </c>
      <c r="X67" s="160"/>
    </row>
    <row r="68" spans="2:24" s="136" customFormat="1" ht="21" customHeight="1" x14ac:dyDescent="0.35">
      <c r="B68" s="158">
        <v>55</v>
      </c>
      <c r="C68" s="140" t="s">
        <v>221</v>
      </c>
      <c r="D68" s="151" t="s">
        <v>302</v>
      </c>
      <c r="E68" s="141">
        <v>0</v>
      </c>
      <c r="F68" s="141">
        <v>1</v>
      </c>
      <c r="G68" s="141">
        <v>1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52">
        <f t="shared" si="0"/>
        <v>2</v>
      </c>
      <c r="S68" s="141">
        <f t="shared" si="1"/>
        <v>3</v>
      </c>
      <c r="X68" s="160"/>
    </row>
    <row r="69" spans="2:24" s="136" customFormat="1" ht="21" customHeight="1" x14ac:dyDescent="0.35">
      <c r="B69" s="158">
        <v>64</v>
      </c>
      <c r="C69" s="140" t="s">
        <v>223</v>
      </c>
      <c r="D69" s="151" t="s">
        <v>229</v>
      </c>
      <c r="E69" s="141">
        <v>1</v>
      </c>
      <c r="F69" s="155"/>
      <c r="G69" s="141">
        <v>1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52">
        <f t="shared" si="0"/>
        <v>2</v>
      </c>
      <c r="S69" s="141">
        <f t="shared" si="1"/>
        <v>2</v>
      </c>
      <c r="X69" s="160"/>
    </row>
    <row r="70" spans="2:24" s="136" customFormat="1" ht="21" customHeight="1" x14ac:dyDescent="0.35">
      <c r="B70" s="158">
        <v>65</v>
      </c>
      <c r="C70" s="140" t="s">
        <v>223</v>
      </c>
      <c r="D70" s="151" t="s">
        <v>230</v>
      </c>
      <c r="E70" s="141">
        <v>1</v>
      </c>
      <c r="F70" s="155"/>
      <c r="G70" s="141">
        <v>1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52">
        <f t="shared" si="0"/>
        <v>2</v>
      </c>
      <c r="S70" s="141">
        <f t="shared" si="1"/>
        <v>2</v>
      </c>
      <c r="X70" s="160"/>
    </row>
    <row r="71" spans="2:24" s="136" customFormat="1" ht="21" customHeight="1" x14ac:dyDescent="0.35">
      <c r="B71" s="158">
        <v>83</v>
      </c>
      <c r="C71" s="140" t="s">
        <v>79</v>
      </c>
      <c r="D71" s="151" t="s">
        <v>413</v>
      </c>
      <c r="E71" s="141">
        <v>1</v>
      </c>
      <c r="F71" s="141">
        <v>0</v>
      </c>
      <c r="G71" s="141">
        <v>1</v>
      </c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52">
        <f t="shared" si="0"/>
        <v>2</v>
      </c>
      <c r="S71" s="141">
        <f t="shared" si="1"/>
        <v>3</v>
      </c>
      <c r="X71" s="160"/>
    </row>
    <row r="72" spans="2:24" s="136" customFormat="1" ht="21" customHeight="1" x14ac:dyDescent="0.35">
      <c r="B72" s="158">
        <v>84</v>
      </c>
      <c r="C72" s="140" t="s">
        <v>77</v>
      </c>
      <c r="D72" s="151" t="s">
        <v>414</v>
      </c>
      <c r="E72" s="141">
        <v>1</v>
      </c>
      <c r="F72" s="155"/>
      <c r="G72" s="141">
        <v>1</v>
      </c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52">
        <f t="shared" si="0"/>
        <v>2</v>
      </c>
      <c r="S72" s="141">
        <f t="shared" si="1"/>
        <v>2</v>
      </c>
      <c r="X72" s="160"/>
    </row>
    <row r="73" spans="2:24" s="136" customFormat="1" ht="21" customHeight="1" x14ac:dyDescent="0.35">
      <c r="B73" s="158">
        <v>88</v>
      </c>
      <c r="C73" s="140" t="s">
        <v>126</v>
      </c>
      <c r="D73" s="151" t="s">
        <v>345</v>
      </c>
      <c r="E73" s="141">
        <v>0</v>
      </c>
      <c r="F73" s="141">
        <v>1</v>
      </c>
      <c r="G73" s="141">
        <v>1</v>
      </c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52">
        <f t="shared" si="0"/>
        <v>2</v>
      </c>
      <c r="S73" s="141">
        <f t="shared" si="1"/>
        <v>3</v>
      </c>
      <c r="X73" s="160"/>
    </row>
    <row r="74" spans="2:24" s="136" customFormat="1" ht="21" customHeight="1" x14ac:dyDescent="0.35">
      <c r="B74" s="158">
        <v>89</v>
      </c>
      <c r="C74" s="140" t="s">
        <v>126</v>
      </c>
      <c r="D74" s="151" t="s">
        <v>346</v>
      </c>
      <c r="E74" s="141">
        <v>0</v>
      </c>
      <c r="F74" s="141">
        <v>1</v>
      </c>
      <c r="G74" s="141">
        <v>1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52">
        <f t="shared" si="0"/>
        <v>2</v>
      </c>
      <c r="S74" s="141">
        <f t="shared" si="1"/>
        <v>3</v>
      </c>
      <c r="X74" s="160"/>
    </row>
    <row r="75" spans="2:24" s="136" customFormat="1" ht="21" customHeight="1" x14ac:dyDescent="0.35">
      <c r="B75" s="158"/>
      <c r="C75" s="140" t="s">
        <v>43</v>
      </c>
      <c r="D75" s="151" t="s">
        <v>436</v>
      </c>
      <c r="E75" s="141">
        <v>0</v>
      </c>
      <c r="F75" s="141">
        <v>0</v>
      </c>
      <c r="G75" s="141">
        <v>2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52">
        <f t="shared" si="0"/>
        <v>2</v>
      </c>
      <c r="S75" s="141">
        <f t="shared" si="1"/>
        <v>3</v>
      </c>
      <c r="X75" s="160"/>
    </row>
    <row r="76" spans="2:24" s="136" customFormat="1" ht="21" customHeight="1" x14ac:dyDescent="0.35">
      <c r="B76" s="158">
        <v>97</v>
      </c>
      <c r="C76" s="140" t="s">
        <v>43</v>
      </c>
      <c r="D76" s="151" t="s">
        <v>349</v>
      </c>
      <c r="E76" s="141">
        <v>0</v>
      </c>
      <c r="F76" s="141">
        <v>1</v>
      </c>
      <c r="G76" s="141">
        <v>1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52">
        <f t="shared" si="0"/>
        <v>2</v>
      </c>
      <c r="S76" s="141">
        <f t="shared" si="1"/>
        <v>3</v>
      </c>
      <c r="X76" s="160"/>
    </row>
    <row r="77" spans="2:24" s="136" customFormat="1" ht="21" customHeight="1" x14ac:dyDescent="0.35">
      <c r="B77" s="158">
        <v>99</v>
      </c>
      <c r="C77" s="140" t="s">
        <v>270</v>
      </c>
      <c r="D77" s="151" t="s">
        <v>273</v>
      </c>
      <c r="E77" s="141">
        <v>1</v>
      </c>
      <c r="F77" s="141">
        <v>0</v>
      </c>
      <c r="G77" s="141">
        <v>1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52">
        <f t="shared" si="0"/>
        <v>2</v>
      </c>
      <c r="S77" s="141">
        <f t="shared" si="1"/>
        <v>3</v>
      </c>
      <c r="X77" s="160"/>
    </row>
    <row r="78" spans="2:24" s="136" customFormat="1" ht="21" customHeight="1" x14ac:dyDescent="0.35">
      <c r="B78" s="158">
        <v>113</v>
      </c>
      <c r="C78" s="140" t="s">
        <v>356</v>
      </c>
      <c r="D78" s="151" t="s">
        <v>437</v>
      </c>
      <c r="E78" s="155"/>
      <c r="F78" s="141">
        <v>1</v>
      </c>
      <c r="G78" s="141">
        <v>1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52">
        <f t="shared" ref="R78:R141" si="2">SUM(E78:Q78)</f>
        <v>2</v>
      </c>
      <c r="S78" s="141">
        <f t="shared" ref="S78:S141" si="3">COUNT(E78:Q78)</f>
        <v>2</v>
      </c>
      <c r="X78" s="160"/>
    </row>
    <row r="79" spans="2:24" s="136" customFormat="1" ht="21" customHeight="1" x14ac:dyDescent="0.35">
      <c r="B79" s="158"/>
      <c r="C79" s="140" t="s">
        <v>259</v>
      </c>
      <c r="D79" s="151" t="s">
        <v>438</v>
      </c>
      <c r="E79" s="141">
        <v>0</v>
      </c>
      <c r="F79" s="155"/>
      <c r="G79" s="141">
        <v>1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52">
        <f t="shared" si="2"/>
        <v>1</v>
      </c>
      <c r="S79" s="141">
        <f t="shared" si="3"/>
        <v>2</v>
      </c>
      <c r="X79" s="160"/>
    </row>
    <row r="80" spans="2:24" s="136" customFormat="1" ht="21" customHeight="1" x14ac:dyDescent="0.35">
      <c r="B80" s="158"/>
      <c r="C80" s="140" t="s">
        <v>259</v>
      </c>
      <c r="D80" s="151" t="s">
        <v>439</v>
      </c>
      <c r="E80" s="141">
        <v>0</v>
      </c>
      <c r="F80" s="155"/>
      <c r="G80" s="141">
        <v>1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52">
        <f t="shared" si="2"/>
        <v>1</v>
      </c>
      <c r="S80" s="141">
        <f t="shared" si="3"/>
        <v>2</v>
      </c>
      <c r="X80" s="160"/>
    </row>
    <row r="81" spans="2:24" s="136" customFormat="1" ht="21" customHeight="1" x14ac:dyDescent="0.35">
      <c r="B81" s="158">
        <v>31</v>
      </c>
      <c r="C81" s="140" t="s">
        <v>79</v>
      </c>
      <c r="D81" s="151" t="s">
        <v>415</v>
      </c>
      <c r="E81" s="141">
        <v>0</v>
      </c>
      <c r="F81" s="141">
        <v>0</v>
      </c>
      <c r="G81" s="141">
        <v>1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52">
        <f t="shared" si="2"/>
        <v>1</v>
      </c>
      <c r="S81" s="141">
        <f t="shared" si="3"/>
        <v>3</v>
      </c>
      <c r="X81" s="160"/>
    </row>
    <row r="82" spans="2:24" s="136" customFormat="1" ht="21" customHeight="1" x14ac:dyDescent="0.35">
      <c r="B82" s="158">
        <v>32</v>
      </c>
      <c r="C82" s="140" t="s">
        <v>79</v>
      </c>
      <c r="D82" s="151" t="s">
        <v>416</v>
      </c>
      <c r="E82" s="141">
        <v>0</v>
      </c>
      <c r="F82" s="141">
        <v>0</v>
      </c>
      <c r="G82" s="141">
        <v>1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52">
        <f t="shared" si="2"/>
        <v>1</v>
      </c>
      <c r="S82" s="141">
        <f t="shared" si="3"/>
        <v>3</v>
      </c>
      <c r="X82" s="160"/>
    </row>
    <row r="83" spans="2:24" s="136" customFormat="1" ht="21" customHeight="1" x14ac:dyDescent="0.35">
      <c r="B83" s="158">
        <v>52</v>
      </c>
      <c r="C83" s="140" t="s">
        <v>146</v>
      </c>
      <c r="D83" s="151" t="s">
        <v>400</v>
      </c>
      <c r="E83" s="141">
        <v>0</v>
      </c>
      <c r="F83" s="155"/>
      <c r="G83" s="141">
        <v>1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52">
        <f t="shared" si="2"/>
        <v>1</v>
      </c>
      <c r="S83" s="141">
        <f t="shared" si="3"/>
        <v>2</v>
      </c>
      <c r="X83" s="160"/>
    </row>
    <row r="84" spans="2:24" s="136" customFormat="1" ht="21" customHeight="1" x14ac:dyDescent="0.35">
      <c r="B84" s="158">
        <v>53</v>
      </c>
      <c r="C84" s="140" t="s">
        <v>253</v>
      </c>
      <c r="D84" s="151" t="s">
        <v>344</v>
      </c>
      <c r="E84" s="141">
        <v>0</v>
      </c>
      <c r="F84" s="141">
        <v>1</v>
      </c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52">
        <f t="shared" si="2"/>
        <v>1</v>
      </c>
      <c r="S84" s="141">
        <f t="shared" si="3"/>
        <v>2</v>
      </c>
      <c r="X84" s="160"/>
    </row>
    <row r="85" spans="2:24" s="136" customFormat="1" ht="21" customHeight="1" x14ac:dyDescent="0.35">
      <c r="B85" s="158">
        <v>56</v>
      </c>
      <c r="C85" s="140" t="s">
        <v>94</v>
      </c>
      <c r="D85" s="151" t="s">
        <v>303</v>
      </c>
      <c r="E85" s="141">
        <v>0</v>
      </c>
      <c r="F85" s="141">
        <v>1</v>
      </c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52">
        <f t="shared" si="2"/>
        <v>1</v>
      </c>
      <c r="S85" s="141">
        <f t="shared" si="3"/>
        <v>2</v>
      </c>
      <c r="X85" s="160"/>
    </row>
    <row r="86" spans="2:24" s="136" customFormat="1" ht="21" customHeight="1" x14ac:dyDescent="0.35">
      <c r="B86" s="158">
        <v>57</v>
      </c>
      <c r="C86" s="140" t="s">
        <v>94</v>
      </c>
      <c r="D86" s="151" t="s">
        <v>304</v>
      </c>
      <c r="E86" s="141">
        <v>0</v>
      </c>
      <c r="F86" s="141">
        <v>1</v>
      </c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52">
        <f t="shared" si="2"/>
        <v>1</v>
      </c>
      <c r="S86" s="141">
        <f t="shared" si="3"/>
        <v>2</v>
      </c>
      <c r="X86" s="160"/>
    </row>
    <row r="87" spans="2:24" s="136" customFormat="1" ht="21" customHeight="1" x14ac:dyDescent="0.35">
      <c r="B87" s="158">
        <v>58</v>
      </c>
      <c r="C87" s="140" t="s">
        <v>94</v>
      </c>
      <c r="D87" s="151" t="s">
        <v>214</v>
      </c>
      <c r="E87" s="141">
        <v>0</v>
      </c>
      <c r="F87" s="141">
        <v>1</v>
      </c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52">
        <f t="shared" si="2"/>
        <v>1</v>
      </c>
      <c r="S87" s="141">
        <f t="shared" si="3"/>
        <v>2</v>
      </c>
      <c r="X87" s="160"/>
    </row>
    <row r="88" spans="2:24" s="136" customFormat="1" ht="21" customHeight="1" x14ac:dyDescent="0.35">
      <c r="B88" s="158">
        <v>59</v>
      </c>
      <c r="C88" s="140" t="s">
        <v>94</v>
      </c>
      <c r="D88" s="151" t="s">
        <v>226</v>
      </c>
      <c r="E88" s="141">
        <v>1</v>
      </c>
      <c r="F88" s="141">
        <v>0</v>
      </c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52">
        <f t="shared" si="2"/>
        <v>1</v>
      </c>
      <c r="S88" s="141">
        <f t="shared" si="3"/>
        <v>2</v>
      </c>
      <c r="X88" s="160"/>
    </row>
    <row r="89" spans="2:24" s="136" customFormat="1" ht="21" customHeight="1" x14ac:dyDescent="0.35">
      <c r="B89" s="158">
        <v>60</v>
      </c>
      <c r="C89" s="140" t="s">
        <v>94</v>
      </c>
      <c r="D89" s="151" t="s">
        <v>227</v>
      </c>
      <c r="E89" s="141">
        <v>1</v>
      </c>
      <c r="F89" s="141">
        <v>0</v>
      </c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52">
        <f t="shared" si="2"/>
        <v>1</v>
      </c>
      <c r="S89" s="141">
        <f t="shared" si="3"/>
        <v>2</v>
      </c>
      <c r="X89" s="160"/>
    </row>
    <row r="90" spans="2:24" s="136" customFormat="1" ht="21" customHeight="1" x14ac:dyDescent="0.35">
      <c r="B90" s="158">
        <v>62</v>
      </c>
      <c r="C90" s="140" t="s">
        <v>223</v>
      </c>
      <c r="D90" s="151" t="s">
        <v>417</v>
      </c>
      <c r="E90" s="141">
        <v>0</v>
      </c>
      <c r="F90" s="155"/>
      <c r="G90" s="141">
        <v>1</v>
      </c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2">
        <f t="shared" si="2"/>
        <v>1</v>
      </c>
      <c r="S90" s="141">
        <f t="shared" si="3"/>
        <v>2</v>
      </c>
      <c r="X90" s="160"/>
    </row>
    <row r="91" spans="2:24" s="136" customFormat="1" ht="21" customHeight="1" x14ac:dyDescent="0.35">
      <c r="B91" s="158">
        <v>63</v>
      </c>
      <c r="C91" s="140" t="s">
        <v>223</v>
      </c>
      <c r="D91" s="151" t="s">
        <v>418</v>
      </c>
      <c r="E91" s="141">
        <v>0</v>
      </c>
      <c r="F91" s="155"/>
      <c r="G91" s="141">
        <v>1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52">
        <f t="shared" si="2"/>
        <v>1</v>
      </c>
      <c r="S91" s="141">
        <f t="shared" si="3"/>
        <v>2</v>
      </c>
      <c r="X91" s="160"/>
    </row>
    <row r="92" spans="2:24" s="136" customFormat="1" ht="21" customHeight="1" x14ac:dyDescent="0.35">
      <c r="B92" s="158">
        <v>66</v>
      </c>
      <c r="C92" s="140" t="s">
        <v>80</v>
      </c>
      <c r="D92" s="151" t="s">
        <v>305</v>
      </c>
      <c r="E92" s="141">
        <v>0</v>
      </c>
      <c r="F92" s="141">
        <v>1</v>
      </c>
      <c r="G92" s="141">
        <v>0</v>
      </c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52">
        <f t="shared" si="2"/>
        <v>1</v>
      </c>
      <c r="S92" s="141">
        <f t="shared" si="3"/>
        <v>3</v>
      </c>
      <c r="X92" s="160"/>
    </row>
    <row r="93" spans="2:24" s="136" customFormat="1" ht="21" customHeight="1" x14ac:dyDescent="0.35">
      <c r="B93" s="158">
        <v>67</v>
      </c>
      <c r="C93" s="140" t="s">
        <v>80</v>
      </c>
      <c r="D93" s="151" t="s">
        <v>419</v>
      </c>
      <c r="E93" s="141">
        <v>0</v>
      </c>
      <c r="F93" s="141">
        <v>0</v>
      </c>
      <c r="G93" s="141">
        <v>1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52">
        <f t="shared" si="2"/>
        <v>1</v>
      </c>
      <c r="S93" s="141">
        <f t="shared" si="3"/>
        <v>3</v>
      </c>
      <c r="X93" s="160"/>
    </row>
    <row r="94" spans="2:24" s="136" customFormat="1" ht="21" customHeight="1" x14ac:dyDescent="0.35">
      <c r="B94" s="158">
        <v>68</v>
      </c>
      <c r="C94" s="140" t="s">
        <v>80</v>
      </c>
      <c r="D94" s="151" t="s">
        <v>231</v>
      </c>
      <c r="E94" s="141">
        <v>1</v>
      </c>
      <c r="F94" s="141">
        <v>0</v>
      </c>
      <c r="G94" s="141">
        <v>0</v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52">
        <f t="shared" si="2"/>
        <v>1</v>
      </c>
      <c r="S94" s="141">
        <f t="shared" si="3"/>
        <v>3</v>
      </c>
      <c r="X94" s="160"/>
    </row>
    <row r="95" spans="2:24" s="136" customFormat="1" ht="21" customHeight="1" x14ac:dyDescent="0.35">
      <c r="B95" s="158">
        <v>69</v>
      </c>
      <c r="C95" s="140" t="s">
        <v>29</v>
      </c>
      <c r="D95" s="151" t="s">
        <v>211</v>
      </c>
      <c r="E95" s="141">
        <v>1</v>
      </c>
      <c r="F95" s="141">
        <v>0</v>
      </c>
      <c r="G95" s="155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52">
        <f t="shared" si="2"/>
        <v>1</v>
      </c>
      <c r="S95" s="141">
        <f t="shared" si="3"/>
        <v>2</v>
      </c>
      <c r="X95" s="160"/>
    </row>
    <row r="96" spans="2:24" s="136" customFormat="1" ht="21" customHeight="1" x14ac:dyDescent="0.35">
      <c r="B96" s="158">
        <v>70</v>
      </c>
      <c r="C96" s="140" t="s">
        <v>29</v>
      </c>
      <c r="D96" s="151" t="s">
        <v>306</v>
      </c>
      <c r="E96" s="141">
        <v>0</v>
      </c>
      <c r="F96" s="141">
        <v>1</v>
      </c>
      <c r="G96" s="155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52">
        <f t="shared" si="2"/>
        <v>1</v>
      </c>
      <c r="S96" s="141">
        <f t="shared" si="3"/>
        <v>2</v>
      </c>
      <c r="X96" s="160"/>
    </row>
    <row r="97" spans="2:24" s="136" customFormat="1" ht="21" customHeight="1" x14ac:dyDescent="0.35">
      <c r="B97" s="158">
        <v>71</v>
      </c>
      <c r="C97" s="140" t="s">
        <v>29</v>
      </c>
      <c r="D97" s="151" t="s">
        <v>307</v>
      </c>
      <c r="E97" s="141">
        <v>0</v>
      </c>
      <c r="F97" s="141">
        <v>1</v>
      </c>
      <c r="G97" s="155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52">
        <f t="shared" si="2"/>
        <v>1</v>
      </c>
      <c r="S97" s="141">
        <f t="shared" si="3"/>
        <v>2</v>
      </c>
      <c r="X97" s="160"/>
    </row>
    <row r="98" spans="2:24" s="136" customFormat="1" ht="21" customHeight="1" x14ac:dyDescent="0.35">
      <c r="B98" s="158">
        <v>72</v>
      </c>
      <c r="C98" s="140" t="s">
        <v>29</v>
      </c>
      <c r="D98" s="151" t="s">
        <v>232</v>
      </c>
      <c r="E98" s="141">
        <v>1</v>
      </c>
      <c r="F98" s="141">
        <v>0</v>
      </c>
      <c r="G98" s="155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52">
        <f t="shared" si="2"/>
        <v>1</v>
      </c>
      <c r="S98" s="141">
        <f t="shared" si="3"/>
        <v>2</v>
      </c>
      <c r="X98" s="160"/>
    </row>
    <row r="99" spans="2:24" s="136" customFormat="1" ht="21" customHeight="1" x14ac:dyDescent="0.35">
      <c r="B99" s="158">
        <v>73</v>
      </c>
      <c r="C99" s="140" t="s">
        <v>86</v>
      </c>
      <c r="D99" s="151" t="s">
        <v>308</v>
      </c>
      <c r="E99" s="141">
        <v>0</v>
      </c>
      <c r="F99" s="141">
        <v>1</v>
      </c>
      <c r="G99" s="141">
        <v>0</v>
      </c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52">
        <f t="shared" si="2"/>
        <v>1</v>
      </c>
      <c r="S99" s="141">
        <f t="shared" si="3"/>
        <v>3</v>
      </c>
    </row>
    <row r="100" spans="2:24" s="136" customFormat="1" ht="21" customHeight="1" x14ac:dyDescent="0.35">
      <c r="B100" s="158">
        <v>74</v>
      </c>
      <c r="C100" s="140" t="s">
        <v>86</v>
      </c>
      <c r="D100" s="151" t="s">
        <v>309</v>
      </c>
      <c r="E100" s="141">
        <v>0</v>
      </c>
      <c r="F100" s="141">
        <v>1</v>
      </c>
      <c r="G100" s="141">
        <v>0</v>
      </c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52">
        <f t="shared" si="2"/>
        <v>1</v>
      </c>
      <c r="S100" s="141">
        <f t="shared" si="3"/>
        <v>3</v>
      </c>
    </row>
    <row r="101" spans="2:24" s="136" customFormat="1" ht="21" customHeight="1" x14ac:dyDescent="0.35">
      <c r="B101" s="158">
        <v>75</v>
      </c>
      <c r="C101" s="140" t="s">
        <v>86</v>
      </c>
      <c r="D101" s="151" t="s">
        <v>213</v>
      </c>
      <c r="E101" s="141">
        <v>1</v>
      </c>
      <c r="F101" s="141">
        <v>0</v>
      </c>
      <c r="G101" s="141">
        <v>0</v>
      </c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52">
        <f t="shared" si="2"/>
        <v>1</v>
      </c>
      <c r="S101" s="141">
        <f t="shared" si="3"/>
        <v>3</v>
      </c>
    </row>
    <row r="102" spans="2:24" s="136" customFormat="1" ht="21" customHeight="1" x14ac:dyDescent="0.35">
      <c r="B102" s="158">
        <v>76</v>
      </c>
      <c r="C102" s="140" t="s">
        <v>31</v>
      </c>
      <c r="D102" s="151" t="s">
        <v>401</v>
      </c>
      <c r="E102" s="141">
        <v>0</v>
      </c>
      <c r="F102" s="141">
        <v>0</v>
      </c>
      <c r="G102" s="141">
        <v>1</v>
      </c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52">
        <f t="shared" si="2"/>
        <v>1</v>
      </c>
      <c r="S102" s="141">
        <f t="shared" si="3"/>
        <v>3</v>
      </c>
    </row>
    <row r="103" spans="2:24" s="136" customFormat="1" ht="21" customHeight="1" x14ac:dyDescent="0.35">
      <c r="B103" s="158">
        <v>77</v>
      </c>
      <c r="C103" s="140" t="s">
        <v>31</v>
      </c>
      <c r="D103" s="151" t="s">
        <v>310</v>
      </c>
      <c r="E103" s="141">
        <v>0</v>
      </c>
      <c r="F103" s="141">
        <v>1</v>
      </c>
      <c r="G103" s="141">
        <v>0</v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52">
        <f t="shared" si="2"/>
        <v>1</v>
      </c>
      <c r="S103" s="141">
        <f t="shared" si="3"/>
        <v>3</v>
      </c>
    </row>
    <row r="104" spans="2:24" s="136" customFormat="1" ht="21" customHeight="1" x14ac:dyDescent="0.35">
      <c r="B104" s="158">
        <v>78</v>
      </c>
      <c r="C104" s="140" t="s">
        <v>31</v>
      </c>
      <c r="D104" s="151" t="s">
        <v>311</v>
      </c>
      <c r="E104" s="141">
        <v>0</v>
      </c>
      <c r="F104" s="141">
        <v>1</v>
      </c>
      <c r="G104" s="141">
        <v>0</v>
      </c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52">
        <f t="shared" si="2"/>
        <v>1</v>
      </c>
      <c r="S104" s="141">
        <f t="shared" si="3"/>
        <v>3</v>
      </c>
    </row>
    <row r="105" spans="2:24" s="136" customFormat="1" ht="21" customHeight="1" x14ac:dyDescent="0.35">
      <c r="B105" s="158">
        <v>79</v>
      </c>
      <c r="C105" s="140" t="s">
        <v>140</v>
      </c>
      <c r="D105" s="151" t="s">
        <v>402</v>
      </c>
      <c r="E105" s="141">
        <v>0</v>
      </c>
      <c r="F105" s="141">
        <v>0</v>
      </c>
      <c r="G105" s="141">
        <v>1</v>
      </c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52">
        <f t="shared" si="2"/>
        <v>1</v>
      </c>
      <c r="S105" s="141">
        <f t="shared" si="3"/>
        <v>3</v>
      </c>
    </row>
    <row r="106" spans="2:24" s="136" customFormat="1" ht="21" customHeight="1" x14ac:dyDescent="0.35">
      <c r="B106" s="158">
        <v>80</v>
      </c>
      <c r="C106" s="140" t="s">
        <v>140</v>
      </c>
      <c r="D106" s="151" t="s">
        <v>244</v>
      </c>
      <c r="E106" s="141">
        <v>1</v>
      </c>
      <c r="F106" s="141">
        <v>0</v>
      </c>
      <c r="G106" s="141">
        <v>0</v>
      </c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52">
        <f t="shared" si="2"/>
        <v>1</v>
      </c>
      <c r="S106" s="141">
        <f t="shared" si="3"/>
        <v>3</v>
      </c>
    </row>
    <row r="107" spans="2:24" s="136" customFormat="1" ht="21" customHeight="1" x14ac:dyDescent="0.35">
      <c r="B107" s="158">
        <v>81</v>
      </c>
      <c r="C107" s="140" t="s">
        <v>140</v>
      </c>
      <c r="D107" s="151" t="s">
        <v>403</v>
      </c>
      <c r="E107" s="141">
        <v>0</v>
      </c>
      <c r="F107" s="141">
        <v>0</v>
      </c>
      <c r="G107" s="141">
        <v>1</v>
      </c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52">
        <f t="shared" si="2"/>
        <v>1</v>
      </c>
      <c r="S107" s="141">
        <f t="shared" si="3"/>
        <v>3</v>
      </c>
    </row>
    <row r="108" spans="2:24" s="136" customFormat="1" ht="21" customHeight="1" x14ac:dyDescent="0.35">
      <c r="B108" s="158">
        <v>82</v>
      </c>
      <c r="C108" s="140" t="s">
        <v>82</v>
      </c>
      <c r="D108" s="151" t="s">
        <v>247</v>
      </c>
      <c r="E108" s="141">
        <v>1</v>
      </c>
      <c r="F108" s="141">
        <v>0</v>
      </c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52">
        <f t="shared" si="2"/>
        <v>1</v>
      </c>
      <c r="S108" s="141">
        <f t="shared" si="3"/>
        <v>2</v>
      </c>
    </row>
    <row r="109" spans="2:24" s="136" customFormat="1" ht="21" customHeight="1" x14ac:dyDescent="0.35">
      <c r="B109" s="158">
        <v>85</v>
      </c>
      <c r="C109" s="140" t="s">
        <v>77</v>
      </c>
      <c r="D109" s="151" t="s">
        <v>420</v>
      </c>
      <c r="E109" s="141">
        <v>0</v>
      </c>
      <c r="F109" s="155"/>
      <c r="G109" s="141">
        <v>1</v>
      </c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52">
        <f t="shared" si="2"/>
        <v>1</v>
      </c>
      <c r="S109" s="141">
        <f t="shared" si="3"/>
        <v>2</v>
      </c>
    </row>
    <row r="110" spans="2:24" s="136" customFormat="1" ht="21" customHeight="1" x14ac:dyDescent="0.35">
      <c r="B110" s="158">
        <v>86</v>
      </c>
      <c r="C110" s="140" t="s">
        <v>77</v>
      </c>
      <c r="D110" s="151" t="s">
        <v>248</v>
      </c>
      <c r="E110" s="141">
        <v>1</v>
      </c>
      <c r="F110" s="155"/>
      <c r="G110" s="141">
        <v>0</v>
      </c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52">
        <f t="shared" si="2"/>
        <v>1</v>
      </c>
      <c r="S110" s="141">
        <f t="shared" si="3"/>
        <v>2</v>
      </c>
    </row>
    <row r="111" spans="2:24" s="136" customFormat="1" ht="21" customHeight="1" x14ac:dyDescent="0.35">
      <c r="B111" s="158">
        <v>87</v>
      </c>
      <c r="C111" s="140" t="s">
        <v>262</v>
      </c>
      <c r="D111" s="151" t="s">
        <v>263</v>
      </c>
      <c r="E111" s="141">
        <v>1</v>
      </c>
      <c r="F111" s="155"/>
      <c r="G111" s="141">
        <v>0</v>
      </c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52">
        <f t="shared" si="2"/>
        <v>1</v>
      </c>
      <c r="S111" s="141">
        <f t="shared" si="3"/>
        <v>2</v>
      </c>
    </row>
    <row r="112" spans="2:24" s="136" customFormat="1" ht="21" customHeight="1" x14ac:dyDescent="0.35">
      <c r="B112" s="158">
        <v>90</v>
      </c>
      <c r="C112" s="140" t="s">
        <v>126</v>
      </c>
      <c r="D112" s="151" t="s">
        <v>264</v>
      </c>
      <c r="E112" s="141">
        <v>1</v>
      </c>
      <c r="F112" s="141">
        <v>0</v>
      </c>
      <c r="G112" s="141">
        <v>0</v>
      </c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52">
        <f t="shared" si="2"/>
        <v>1</v>
      </c>
      <c r="S112" s="141">
        <f t="shared" si="3"/>
        <v>3</v>
      </c>
    </row>
    <row r="113" spans="2:19" s="136" customFormat="1" ht="21" customHeight="1" x14ac:dyDescent="0.35">
      <c r="B113" s="158">
        <v>91</v>
      </c>
      <c r="C113" s="140" t="s">
        <v>126</v>
      </c>
      <c r="D113" s="151" t="s">
        <v>265</v>
      </c>
      <c r="E113" s="141">
        <v>1</v>
      </c>
      <c r="F113" s="141">
        <v>0</v>
      </c>
      <c r="G113" s="141">
        <v>0</v>
      </c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52">
        <f t="shared" si="2"/>
        <v>1</v>
      </c>
      <c r="S113" s="141">
        <f t="shared" si="3"/>
        <v>3</v>
      </c>
    </row>
    <row r="114" spans="2:19" s="136" customFormat="1" ht="21" customHeight="1" x14ac:dyDescent="0.35">
      <c r="B114" s="158">
        <v>92</v>
      </c>
      <c r="C114" s="140" t="s">
        <v>43</v>
      </c>
      <c r="D114" s="151" t="s">
        <v>266</v>
      </c>
      <c r="E114" s="141">
        <v>1</v>
      </c>
      <c r="F114" s="141">
        <v>0</v>
      </c>
      <c r="G114" s="141">
        <v>0</v>
      </c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52">
        <f t="shared" si="2"/>
        <v>1</v>
      </c>
      <c r="S114" s="141">
        <f t="shared" si="3"/>
        <v>3</v>
      </c>
    </row>
    <row r="115" spans="2:19" s="136" customFormat="1" ht="21" customHeight="1" x14ac:dyDescent="0.35">
      <c r="B115" s="158"/>
      <c r="C115" s="140" t="s">
        <v>43</v>
      </c>
      <c r="D115" s="151" t="s">
        <v>440</v>
      </c>
      <c r="E115" s="141">
        <v>0</v>
      </c>
      <c r="F115" s="141">
        <v>0</v>
      </c>
      <c r="G115" s="141">
        <v>1</v>
      </c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52">
        <f t="shared" si="2"/>
        <v>1</v>
      </c>
      <c r="S115" s="141">
        <f t="shared" si="3"/>
        <v>3</v>
      </c>
    </row>
    <row r="116" spans="2:19" s="136" customFormat="1" ht="21" customHeight="1" x14ac:dyDescent="0.35">
      <c r="B116" s="158">
        <v>93</v>
      </c>
      <c r="C116" s="140" t="s">
        <v>43</v>
      </c>
      <c r="D116" s="151" t="s">
        <v>267</v>
      </c>
      <c r="E116" s="141">
        <v>1</v>
      </c>
      <c r="F116" s="141">
        <v>0</v>
      </c>
      <c r="G116" s="141">
        <v>0</v>
      </c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52">
        <f t="shared" si="2"/>
        <v>1</v>
      </c>
      <c r="S116" s="141">
        <f t="shared" si="3"/>
        <v>3</v>
      </c>
    </row>
    <row r="117" spans="2:19" s="136" customFormat="1" ht="21" customHeight="1" x14ac:dyDescent="0.35">
      <c r="B117" s="158">
        <v>94</v>
      </c>
      <c r="C117" s="140" t="s">
        <v>125</v>
      </c>
      <c r="D117" s="151" t="s">
        <v>348</v>
      </c>
      <c r="E117" s="141">
        <v>0</v>
      </c>
      <c r="F117" s="141">
        <v>1</v>
      </c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52">
        <f t="shared" si="2"/>
        <v>1</v>
      </c>
      <c r="S117" s="141">
        <f t="shared" si="3"/>
        <v>2</v>
      </c>
    </row>
    <row r="118" spans="2:19" s="136" customFormat="1" ht="21" customHeight="1" x14ac:dyDescent="0.35">
      <c r="B118" s="158">
        <v>95</v>
      </c>
      <c r="C118" s="140" t="s">
        <v>125</v>
      </c>
      <c r="D118" s="151" t="s">
        <v>268</v>
      </c>
      <c r="E118" s="141">
        <v>1</v>
      </c>
      <c r="F118" s="141">
        <v>0</v>
      </c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52">
        <f t="shared" si="2"/>
        <v>1</v>
      </c>
      <c r="S118" s="141">
        <f t="shared" si="3"/>
        <v>2</v>
      </c>
    </row>
    <row r="119" spans="2:19" s="136" customFormat="1" ht="21" customHeight="1" x14ac:dyDescent="0.35">
      <c r="B119" s="158">
        <v>98</v>
      </c>
      <c r="C119" s="140" t="s">
        <v>125</v>
      </c>
      <c r="D119" s="151" t="s">
        <v>269</v>
      </c>
      <c r="E119" s="141">
        <v>1</v>
      </c>
      <c r="F119" s="141">
        <v>0</v>
      </c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52">
        <f t="shared" si="2"/>
        <v>1</v>
      </c>
      <c r="S119" s="141">
        <f t="shared" si="3"/>
        <v>2</v>
      </c>
    </row>
    <row r="120" spans="2:19" s="136" customFormat="1" ht="21" customHeight="1" x14ac:dyDescent="0.35">
      <c r="B120" s="158">
        <v>100</v>
      </c>
      <c r="C120" s="140" t="s">
        <v>137</v>
      </c>
      <c r="D120" s="151" t="s">
        <v>312</v>
      </c>
      <c r="E120" s="155"/>
      <c r="F120" s="141">
        <v>1</v>
      </c>
      <c r="G120" s="141">
        <v>0</v>
      </c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52">
        <f t="shared" si="2"/>
        <v>1</v>
      </c>
      <c r="S120" s="141">
        <f t="shared" si="3"/>
        <v>2</v>
      </c>
    </row>
    <row r="121" spans="2:19" s="136" customFormat="1" ht="21" customHeight="1" x14ac:dyDescent="0.35">
      <c r="B121" s="158">
        <v>101</v>
      </c>
      <c r="C121" s="140" t="s">
        <v>20</v>
      </c>
      <c r="D121" s="151" t="s">
        <v>404</v>
      </c>
      <c r="E121" s="155"/>
      <c r="F121" s="141">
        <v>0</v>
      </c>
      <c r="G121" s="141">
        <v>1</v>
      </c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52">
        <f t="shared" si="2"/>
        <v>1</v>
      </c>
      <c r="S121" s="141">
        <f t="shared" si="3"/>
        <v>2</v>
      </c>
    </row>
    <row r="122" spans="2:19" s="136" customFormat="1" ht="21" customHeight="1" x14ac:dyDescent="0.35">
      <c r="B122" s="158">
        <v>102</v>
      </c>
      <c r="C122" s="140" t="s">
        <v>20</v>
      </c>
      <c r="D122" s="151" t="s">
        <v>313</v>
      </c>
      <c r="E122" s="155"/>
      <c r="F122" s="141">
        <v>1</v>
      </c>
      <c r="G122" s="141">
        <v>0</v>
      </c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52">
        <f t="shared" si="2"/>
        <v>1</v>
      </c>
      <c r="S122" s="141">
        <f t="shared" si="3"/>
        <v>2</v>
      </c>
    </row>
    <row r="123" spans="2:19" s="136" customFormat="1" ht="21" customHeight="1" x14ac:dyDescent="0.35">
      <c r="B123" s="158">
        <v>103</v>
      </c>
      <c r="C123" s="140" t="s">
        <v>359</v>
      </c>
      <c r="D123" s="151" t="s">
        <v>330</v>
      </c>
      <c r="E123" s="155"/>
      <c r="F123" s="141">
        <v>1</v>
      </c>
      <c r="G123" s="141">
        <v>0</v>
      </c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52">
        <f t="shared" si="2"/>
        <v>1</v>
      </c>
      <c r="S123" s="141">
        <f t="shared" si="3"/>
        <v>2</v>
      </c>
    </row>
    <row r="124" spans="2:19" s="136" customFormat="1" ht="21" customHeight="1" x14ac:dyDescent="0.35">
      <c r="B124" s="158">
        <v>104</v>
      </c>
      <c r="C124" s="140" t="s">
        <v>359</v>
      </c>
      <c r="D124" s="151" t="s">
        <v>331</v>
      </c>
      <c r="E124" s="155"/>
      <c r="F124" s="141">
        <v>1</v>
      </c>
      <c r="G124" s="141">
        <v>0</v>
      </c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52">
        <f t="shared" si="2"/>
        <v>1</v>
      </c>
      <c r="S124" s="141">
        <f t="shared" si="3"/>
        <v>2</v>
      </c>
    </row>
    <row r="125" spans="2:19" s="136" customFormat="1" ht="21" customHeight="1" x14ac:dyDescent="0.35">
      <c r="B125" s="158">
        <v>105</v>
      </c>
      <c r="C125" s="140" t="s">
        <v>359</v>
      </c>
      <c r="D125" s="151" t="s">
        <v>332</v>
      </c>
      <c r="E125" s="155"/>
      <c r="F125" s="141">
        <v>1</v>
      </c>
      <c r="G125" s="141">
        <v>0</v>
      </c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52">
        <f t="shared" si="2"/>
        <v>1</v>
      </c>
      <c r="S125" s="141">
        <f t="shared" si="3"/>
        <v>2</v>
      </c>
    </row>
    <row r="126" spans="2:19" s="136" customFormat="1" ht="21" customHeight="1" x14ac:dyDescent="0.35">
      <c r="B126" s="158">
        <v>106</v>
      </c>
      <c r="C126" s="140" t="s">
        <v>359</v>
      </c>
      <c r="D126" s="151" t="s">
        <v>421</v>
      </c>
      <c r="E126" s="155"/>
      <c r="F126" s="141">
        <v>0</v>
      </c>
      <c r="G126" s="141">
        <v>1</v>
      </c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52">
        <f t="shared" si="2"/>
        <v>1</v>
      </c>
      <c r="S126" s="141">
        <f t="shared" si="3"/>
        <v>2</v>
      </c>
    </row>
    <row r="127" spans="2:19" s="136" customFormat="1" ht="21" customHeight="1" x14ac:dyDescent="0.35">
      <c r="B127" s="158">
        <v>108</v>
      </c>
      <c r="C127" s="140" t="s">
        <v>140</v>
      </c>
      <c r="D127" s="151" t="s">
        <v>334</v>
      </c>
      <c r="E127" s="141">
        <v>0</v>
      </c>
      <c r="F127" s="141">
        <v>1</v>
      </c>
      <c r="G127" s="141">
        <v>0</v>
      </c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52">
        <f t="shared" si="2"/>
        <v>1</v>
      </c>
      <c r="S127" s="141">
        <f t="shared" si="3"/>
        <v>3</v>
      </c>
    </row>
    <row r="128" spans="2:19" s="136" customFormat="1" ht="21" customHeight="1" x14ac:dyDescent="0.35">
      <c r="B128" s="158">
        <v>109</v>
      </c>
      <c r="C128" s="140" t="s">
        <v>235</v>
      </c>
      <c r="D128" s="151" t="s">
        <v>326</v>
      </c>
      <c r="E128" s="141">
        <v>0</v>
      </c>
      <c r="F128" s="141">
        <v>1</v>
      </c>
      <c r="G128" s="141">
        <v>0</v>
      </c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52">
        <f t="shared" si="2"/>
        <v>1</v>
      </c>
      <c r="S128" s="141">
        <f t="shared" si="3"/>
        <v>3</v>
      </c>
    </row>
    <row r="129" spans="2:19" s="136" customFormat="1" ht="21" customHeight="1" x14ac:dyDescent="0.35">
      <c r="B129" s="158">
        <v>110</v>
      </c>
      <c r="C129" s="140" t="s">
        <v>128</v>
      </c>
      <c r="D129" s="151" t="s">
        <v>340</v>
      </c>
      <c r="E129" s="155"/>
      <c r="F129" s="141">
        <v>1</v>
      </c>
      <c r="G129" s="141">
        <v>0</v>
      </c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52">
        <f t="shared" si="2"/>
        <v>1</v>
      </c>
      <c r="S129" s="141">
        <f t="shared" si="3"/>
        <v>2</v>
      </c>
    </row>
    <row r="130" spans="2:19" s="136" customFormat="1" ht="21" customHeight="1" x14ac:dyDescent="0.35">
      <c r="B130" s="158">
        <v>111</v>
      </c>
      <c r="C130" s="140" t="s">
        <v>128</v>
      </c>
      <c r="D130" s="151" t="s">
        <v>341</v>
      </c>
      <c r="E130" s="155"/>
      <c r="F130" s="141">
        <v>1</v>
      </c>
      <c r="G130" s="141">
        <v>0</v>
      </c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52">
        <f t="shared" si="2"/>
        <v>1</v>
      </c>
      <c r="S130" s="141">
        <f t="shared" si="3"/>
        <v>2</v>
      </c>
    </row>
    <row r="131" spans="2:19" s="136" customFormat="1" ht="21" customHeight="1" x14ac:dyDescent="0.35">
      <c r="B131" s="158"/>
      <c r="C131" s="140" t="s">
        <v>356</v>
      </c>
      <c r="D131" s="151" t="s">
        <v>441</v>
      </c>
      <c r="E131" s="155"/>
      <c r="F131" s="141">
        <v>0</v>
      </c>
      <c r="G131" s="141">
        <v>1</v>
      </c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52">
        <f t="shared" si="2"/>
        <v>1</v>
      </c>
      <c r="S131" s="141">
        <f t="shared" si="3"/>
        <v>2</v>
      </c>
    </row>
    <row r="132" spans="2:19" s="136" customFormat="1" ht="21" customHeight="1" x14ac:dyDescent="0.35">
      <c r="B132" s="158">
        <v>112</v>
      </c>
      <c r="C132" s="140" t="s">
        <v>356</v>
      </c>
      <c r="D132" s="151" t="s">
        <v>352</v>
      </c>
      <c r="E132" s="155"/>
      <c r="F132" s="141">
        <v>1</v>
      </c>
      <c r="G132" s="141">
        <v>0</v>
      </c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52">
        <f t="shared" si="2"/>
        <v>1</v>
      </c>
      <c r="S132" s="141">
        <f t="shared" si="3"/>
        <v>2</v>
      </c>
    </row>
    <row r="133" spans="2:19" s="136" customFormat="1" ht="21" customHeight="1" x14ac:dyDescent="0.35">
      <c r="B133" s="158">
        <v>114</v>
      </c>
      <c r="C133" s="140" t="s">
        <v>32</v>
      </c>
      <c r="D133" s="151" t="s">
        <v>360</v>
      </c>
      <c r="E133" s="141">
        <v>0</v>
      </c>
      <c r="F133" s="141">
        <v>1</v>
      </c>
      <c r="G133" s="141">
        <v>0</v>
      </c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52">
        <f t="shared" si="2"/>
        <v>1</v>
      </c>
      <c r="S133" s="141">
        <f t="shared" si="3"/>
        <v>3</v>
      </c>
    </row>
    <row r="134" spans="2:19" s="136" customFormat="1" ht="21" customHeight="1" x14ac:dyDescent="0.35">
      <c r="B134" s="158">
        <v>115</v>
      </c>
      <c r="C134" s="140" t="s">
        <v>32</v>
      </c>
      <c r="D134" s="151" t="s">
        <v>342</v>
      </c>
      <c r="E134" s="141">
        <v>0</v>
      </c>
      <c r="F134" s="141">
        <v>1</v>
      </c>
      <c r="G134" s="141">
        <v>0</v>
      </c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52">
        <f t="shared" si="2"/>
        <v>1</v>
      </c>
      <c r="S134" s="141">
        <f t="shared" si="3"/>
        <v>3</v>
      </c>
    </row>
    <row r="135" spans="2:19" s="136" customFormat="1" ht="21" customHeight="1" x14ac:dyDescent="0.35">
      <c r="B135" s="158">
        <v>116</v>
      </c>
      <c r="C135" s="140" t="s">
        <v>32</v>
      </c>
      <c r="D135" s="151" t="s">
        <v>343</v>
      </c>
      <c r="E135" s="141">
        <v>0</v>
      </c>
      <c r="F135" s="141">
        <v>1</v>
      </c>
      <c r="G135" s="141">
        <v>0</v>
      </c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52">
        <f t="shared" si="2"/>
        <v>1</v>
      </c>
      <c r="S135" s="141">
        <f t="shared" si="3"/>
        <v>3</v>
      </c>
    </row>
    <row r="136" spans="2:19" s="136" customFormat="1" ht="21" customHeight="1" x14ac:dyDescent="0.35">
      <c r="B136" s="158">
        <v>117</v>
      </c>
      <c r="C136" s="140" t="s">
        <v>133</v>
      </c>
      <c r="D136" s="151" t="s">
        <v>383</v>
      </c>
      <c r="E136" s="155"/>
      <c r="F136" s="141">
        <v>1</v>
      </c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52">
        <f t="shared" si="2"/>
        <v>1</v>
      </c>
      <c r="S136" s="141">
        <f t="shared" si="3"/>
        <v>1</v>
      </c>
    </row>
    <row r="137" spans="2:19" s="136" customFormat="1" ht="21" customHeight="1" x14ac:dyDescent="0.35">
      <c r="B137" s="158">
        <v>118</v>
      </c>
      <c r="C137" s="140" t="s">
        <v>139</v>
      </c>
      <c r="D137" s="151" t="s">
        <v>384</v>
      </c>
      <c r="E137" s="180"/>
      <c r="F137" s="141">
        <v>1</v>
      </c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52">
        <f t="shared" si="2"/>
        <v>1</v>
      </c>
      <c r="S137" s="141">
        <f t="shared" si="3"/>
        <v>1</v>
      </c>
    </row>
    <row r="138" spans="2:19" s="136" customFormat="1" ht="21" customHeight="1" x14ac:dyDescent="0.35">
      <c r="B138" s="158">
        <v>119</v>
      </c>
      <c r="C138" s="140" t="s">
        <v>85</v>
      </c>
      <c r="D138" s="151" t="s">
        <v>371</v>
      </c>
      <c r="E138" s="180"/>
      <c r="F138" s="141">
        <v>1</v>
      </c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52">
        <f t="shared" si="2"/>
        <v>1</v>
      </c>
      <c r="S138" s="141">
        <f t="shared" si="3"/>
        <v>1</v>
      </c>
    </row>
    <row r="139" spans="2:19" s="136" customFormat="1" ht="21" customHeight="1" x14ac:dyDescent="0.35">
      <c r="B139" s="158">
        <v>120</v>
      </c>
      <c r="C139" s="140" t="s">
        <v>85</v>
      </c>
      <c r="D139" s="151" t="s">
        <v>372</v>
      </c>
      <c r="E139" s="180"/>
      <c r="F139" s="141">
        <v>1</v>
      </c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52">
        <f t="shared" si="2"/>
        <v>1</v>
      </c>
      <c r="S139" s="141">
        <f t="shared" si="3"/>
        <v>1</v>
      </c>
    </row>
    <row r="140" spans="2:19" s="136" customFormat="1" ht="21" customHeight="1" x14ac:dyDescent="0.35">
      <c r="B140" s="158">
        <v>121</v>
      </c>
      <c r="C140" s="140" t="s">
        <v>84</v>
      </c>
      <c r="D140" s="151" t="s">
        <v>373</v>
      </c>
      <c r="E140" s="180"/>
      <c r="F140" s="141">
        <v>1</v>
      </c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52">
        <f t="shared" si="2"/>
        <v>1</v>
      </c>
      <c r="S140" s="141">
        <f t="shared" si="3"/>
        <v>1</v>
      </c>
    </row>
    <row r="141" spans="2:19" s="136" customFormat="1" ht="21" customHeight="1" x14ac:dyDescent="0.35">
      <c r="B141" s="158">
        <v>122</v>
      </c>
      <c r="C141" s="140" t="s">
        <v>84</v>
      </c>
      <c r="D141" s="151" t="s">
        <v>374</v>
      </c>
      <c r="E141" s="180"/>
      <c r="F141" s="141">
        <v>1</v>
      </c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52">
        <f t="shared" si="2"/>
        <v>1</v>
      </c>
      <c r="S141" s="141">
        <f t="shared" si="3"/>
        <v>1</v>
      </c>
    </row>
    <row r="142" spans="2:19" s="136" customFormat="1" ht="21" customHeight="1" x14ac:dyDescent="0.35">
      <c r="B142" s="158">
        <v>123</v>
      </c>
      <c r="C142" s="140" t="s">
        <v>27</v>
      </c>
      <c r="D142" s="151" t="s">
        <v>375</v>
      </c>
      <c r="E142" s="180"/>
      <c r="F142" s="141">
        <v>1</v>
      </c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52">
        <f t="shared" ref="R142:R148" si="4">SUM(E142:Q142)</f>
        <v>1</v>
      </c>
      <c r="S142" s="141">
        <f t="shared" ref="S142:S148" si="5">COUNT(E142:Q142)</f>
        <v>1</v>
      </c>
    </row>
    <row r="143" spans="2:19" s="136" customFormat="1" ht="21" customHeight="1" x14ac:dyDescent="0.35">
      <c r="B143" s="158">
        <v>124</v>
      </c>
      <c r="C143" s="140" t="s">
        <v>27</v>
      </c>
      <c r="D143" s="151" t="s">
        <v>385</v>
      </c>
      <c r="E143" s="180"/>
      <c r="F143" s="141">
        <v>1</v>
      </c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52">
        <f t="shared" si="4"/>
        <v>1</v>
      </c>
      <c r="S143" s="141">
        <f t="shared" si="5"/>
        <v>1</v>
      </c>
    </row>
    <row r="144" spans="2:19" s="136" customFormat="1" ht="21" customHeight="1" x14ac:dyDescent="0.35">
      <c r="B144" s="158">
        <v>125</v>
      </c>
      <c r="C144" s="140" t="s">
        <v>89</v>
      </c>
      <c r="D144" s="151" t="s">
        <v>386</v>
      </c>
      <c r="E144" s="180"/>
      <c r="F144" s="141">
        <v>1</v>
      </c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52">
        <f t="shared" si="4"/>
        <v>1</v>
      </c>
      <c r="S144" s="141">
        <f t="shared" si="5"/>
        <v>1</v>
      </c>
    </row>
    <row r="145" spans="2:19" s="136" customFormat="1" ht="21" customHeight="1" x14ac:dyDescent="0.35">
      <c r="B145" s="158">
        <v>126</v>
      </c>
      <c r="C145" s="140" t="s">
        <v>89</v>
      </c>
      <c r="D145" s="151" t="s">
        <v>376</v>
      </c>
      <c r="E145" s="180"/>
      <c r="F145" s="141">
        <v>1</v>
      </c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52">
        <f t="shared" si="4"/>
        <v>1</v>
      </c>
      <c r="S145" s="141">
        <f t="shared" si="5"/>
        <v>1</v>
      </c>
    </row>
    <row r="146" spans="2:19" s="136" customFormat="1" ht="21" customHeight="1" x14ac:dyDescent="0.35">
      <c r="B146" s="158">
        <v>127</v>
      </c>
      <c r="C146" s="140" t="s">
        <v>89</v>
      </c>
      <c r="D146" s="151" t="s">
        <v>378</v>
      </c>
      <c r="E146" s="180"/>
      <c r="F146" s="141">
        <v>1</v>
      </c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52">
        <f t="shared" si="4"/>
        <v>1</v>
      </c>
      <c r="S146" s="141">
        <f t="shared" si="5"/>
        <v>1</v>
      </c>
    </row>
    <row r="147" spans="2:19" s="136" customFormat="1" ht="21" customHeight="1" x14ac:dyDescent="0.35">
      <c r="B147" s="158">
        <v>128</v>
      </c>
      <c r="C147" s="140" t="s">
        <v>89</v>
      </c>
      <c r="D147" s="151" t="s">
        <v>377</v>
      </c>
      <c r="E147" s="180"/>
      <c r="F147" s="141">
        <v>1</v>
      </c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52">
        <f t="shared" si="4"/>
        <v>1</v>
      </c>
      <c r="S147" s="141">
        <f t="shared" si="5"/>
        <v>1</v>
      </c>
    </row>
    <row r="148" spans="2:19" s="136" customFormat="1" ht="21" customHeight="1" x14ac:dyDescent="0.35">
      <c r="B148" s="158">
        <v>129</v>
      </c>
      <c r="C148" s="140" t="s">
        <v>321</v>
      </c>
      <c r="D148" s="151"/>
      <c r="E148" s="155"/>
      <c r="F148" s="141">
        <v>0</v>
      </c>
      <c r="G148" s="141">
        <v>0</v>
      </c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52">
        <f t="shared" si="4"/>
        <v>0</v>
      </c>
      <c r="S148" s="141">
        <f t="shared" si="5"/>
        <v>2</v>
      </c>
    </row>
  </sheetData>
  <sheetProtection algorithmName="SHA-512" hashValue="y6tjH8Xn9gdmkv8h1t1GGi2yjQZGGWIUeBng0yobtBVzg2CNDU7UYMt2sEw8UaCK7zYYiouX6ZCcYdrr8RIODg==" saltValue="x7qA7JfCfqCsZFC+6iOW0w==" spinCount="100000" sheet="1" objects="1" scenarios="1"/>
  <mergeCells count="6">
    <mergeCell ref="E12:Q12"/>
    <mergeCell ref="P2:S2"/>
    <mergeCell ref="P3:S3"/>
    <mergeCell ref="P4:S4"/>
    <mergeCell ref="A9:S9"/>
    <mergeCell ref="R8:S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J148"/>
  <sheetViews>
    <sheetView topLeftCell="D35" workbookViewId="0">
      <selection activeCell="D35" sqref="D35"/>
    </sheetView>
  </sheetViews>
  <sheetFormatPr baseColWidth="10" defaultRowHeight="12.75" x14ac:dyDescent="0.2"/>
  <cols>
    <col min="1" max="1" width="3.28515625" style="157" customWidth="1"/>
    <col min="2" max="2" width="11.42578125" style="157"/>
    <col min="3" max="3" width="59" style="157" customWidth="1"/>
    <col min="4" max="4" width="31" style="157" bestFit="1" customWidth="1"/>
    <col min="5" max="7" width="11.42578125" style="157"/>
    <col min="8" max="9" width="11.42578125" style="157" customWidth="1"/>
    <col min="10" max="14" width="11.42578125" style="157" hidden="1" customWidth="1"/>
    <col min="15" max="15" width="6.5703125" style="157" hidden="1" customWidth="1"/>
    <col min="16" max="17" width="11.42578125" style="157" customWidth="1"/>
    <col min="18" max="18" width="23.7109375" style="157" customWidth="1"/>
    <col min="19" max="19" width="15.85546875" style="157" customWidth="1"/>
    <col min="20" max="20" width="4.7109375" style="157" customWidth="1"/>
    <col min="21" max="261" width="11.42578125" style="157"/>
    <col min="262" max="262" width="3.28515625" style="157" customWidth="1"/>
    <col min="263" max="263" width="11.42578125" style="157"/>
    <col min="264" max="264" width="25.42578125" style="157" customWidth="1"/>
    <col min="265" max="265" width="24.28515625" style="157" customWidth="1"/>
    <col min="266" max="273" width="11.42578125" style="157"/>
    <col min="274" max="274" width="23.7109375" style="157" customWidth="1"/>
    <col min="275" max="275" width="15.85546875" style="157" customWidth="1"/>
    <col min="276" max="276" width="4.7109375" style="157" customWidth="1"/>
    <col min="277" max="517" width="11.42578125" style="157"/>
    <col min="518" max="518" width="3.28515625" style="157" customWidth="1"/>
    <col min="519" max="519" width="11.42578125" style="157"/>
    <col min="520" max="520" width="25.42578125" style="157" customWidth="1"/>
    <col min="521" max="521" width="24.28515625" style="157" customWidth="1"/>
    <col min="522" max="529" width="11.42578125" style="157"/>
    <col min="530" max="530" width="23.7109375" style="157" customWidth="1"/>
    <col min="531" max="531" width="15.85546875" style="157" customWidth="1"/>
    <col min="532" max="532" width="4.7109375" style="157" customWidth="1"/>
    <col min="533" max="773" width="11.42578125" style="157"/>
    <col min="774" max="774" width="3.28515625" style="157" customWidth="1"/>
    <col min="775" max="775" width="11.42578125" style="157"/>
    <col min="776" max="776" width="25.42578125" style="157" customWidth="1"/>
    <col min="777" max="777" width="24.28515625" style="157" customWidth="1"/>
    <col min="778" max="785" width="11.42578125" style="157"/>
    <col min="786" max="786" width="23.7109375" style="157" customWidth="1"/>
    <col min="787" max="787" width="15.85546875" style="157" customWidth="1"/>
    <col min="788" max="788" width="4.7109375" style="157" customWidth="1"/>
    <col min="789" max="1029" width="11.42578125" style="157"/>
    <col min="1030" max="1030" width="3.28515625" style="157" customWidth="1"/>
    <col min="1031" max="1031" width="11.42578125" style="157"/>
    <col min="1032" max="1032" width="25.42578125" style="157" customWidth="1"/>
    <col min="1033" max="1033" width="24.28515625" style="157" customWidth="1"/>
    <col min="1034" max="1041" width="11.42578125" style="157"/>
    <col min="1042" max="1042" width="23.7109375" style="157" customWidth="1"/>
    <col min="1043" max="1043" width="15.85546875" style="157" customWidth="1"/>
    <col min="1044" max="1044" width="4.7109375" style="157" customWidth="1"/>
    <col min="1045" max="1285" width="11.42578125" style="157"/>
    <col min="1286" max="1286" width="3.28515625" style="157" customWidth="1"/>
    <col min="1287" max="1287" width="11.42578125" style="157"/>
    <col min="1288" max="1288" width="25.42578125" style="157" customWidth="1"/>
    <col min="1289" max="1289" width="24.28515625" style="157" customWidth="1"/>
    <col min="1290" max="1297" width="11.42578125" style="157"/>
    <col min="1298" max="1298" width="23.7109375" style="157" customWidth="1"/>
    <col min="1299" max="1299" width="15.85546875" style="157" customWidth="1"/>
    <col min="1300" max="1300" width="4.7109375" style="157" customWidth="1"/>
    <col min="1301" max="1541" width="11.42578125" style="157"/>
    <col min="1542" max="1542" width="3.28515625" style="157" customWidth="1"/>
    <col min="1543" max="1543" width="11.42578125" style="157"/>
    <col min="1544" max="1544" width="25.42578125" style="157" customWidth="1"/>
    <col min="1545" max="1545" width="24.28515625" style="157" customWidth="1"/>
    <col min="1546" max="1553" width="11.42578125" style="157"/>
    <col min="1554" max="1554" width="23.7109375" style="157" customWidth="1"/>
    <col min="1555" max="1555" width="15.85546875" style="157" customWidth="1"/>
    <col min="1556" max="1556" width="4.7109375" style="157" customWidth="1"/>
    <col min="1557" max="1797" width="11.42578125" style="157"/>
    <col min="1798" max="1798" width="3.28515625" style="157" customWidth="1"/>
    <col min="1799" max="1799" width="11.42578125" style="157"/>
    <col min="1800" max="1800" width="25.42578125" style="157" customWidth="1"/>
    <col min="1801" max="1801" width="24.28515625" style="157" customWidth="1"/>
    <col min="1802" max="1809" width="11.42578125" style="157"/>
    <col min="1810" max="1810" width="23.7109375" style="157" customWidth="1"/>
    <col min="1811" max="1811" width="15.85546875" style="157" customWidth="1"/>
    <col min="1812" max="1812" width="4.7109375" style="157" customWidth="1"/>
    <col min="1813" max="2053" width="11.42578125" style="157"/>
    <col min="2054" max="2054" width="3.28515625" style="157" customWidth="1"/>
    <col min="2055" max="2055" width="11.42578125" style="157"/>
    <col min="2056" max="2056" width="25.42578125" style="157" customWidth="1"/>
    <col min="2057" max="2057" width="24.28515625" style="157" customWidth="1"/>
    <col min="2058" max="2065" width="11.42578125" style="157"/>
    <col min="2066" max="2066" width="23.7109375" style="157" customWidth="1"/>
    <col min="2067" max="2067" width="15.85546875" style="157" customWidth="1"/>
    <col min="2068" max="2068" width="4.7109375" style="157" customWidth="1"/>
    <col min="2069" max="2309" width="11.42578125" style="157"/>
    <col min="2310" max="2310" width="3.28515625" style="157" customWidth="1"/>
    <col min="2311" max="2311" width="11.42578125" style="157"/>
    <col min="2312" max="2312" width="25.42578125" style="157" customWidth="1"/>
    <col min="2313" max="2313" width="24.28515625" style="157" customWidth="1"/>
    <col min="2314" max="2321" width="11.42578125" style="157"/>
    <col min="2322" max="2322" width="23.7109375" style="157" customWidth="1"/>
    <col min="2323" max="2323" width="15.85546875" style="157" customWidth="1"/>
    <col min="2324" max="2324" width="4.7109375" style="157" customWidth="1"/>
    <col min="2325" max="2565" width="11.42578125" style="157"/>
    <col min="2566" max="2566" width="3.28515625" style="157" customWidth="1"/>
    <col min="2567" max="2567" width="11.42578125" style="157"/>
    <col min="2568" max="2568" width="25.42578125" style="157" customWidth="1"/>
    <col min="2569" max="2569" width="24.28515625" style="157" customWidth="1"/>
    <col min="2570" max="2577" width="11.42578125" style="157"/>
    <col min="2578" max="2578" width="23.7109375" style="157" customWidth="1"/>
    <col min="2579" max="2579" width="15.85546875" style="157" customWidth="1"/>
    <col min="2580" max="2580" width="4.7109375" style="157" customWidth="1"/>
    <col min="2581" max="2821" width="11.42578125" style="157"/>
    <col min="2822" max="2822" width="3.28515625" style="157" customWidth="1"/>
    <col min="2823" max="2823" width="11.42578125" style="157"/>
    <col min="2824" max="2824" width="25.42578125" style="157" customWidth="1"/>
    <col min="2825" max="2825" width="24.28515625" style="157" customWidth="1"/>
    <col min="2826" max="2833" width="11.42578125" style="157"/>
    <col min="2834" max="2834" width="23.7109375" style="157" customWidth="1"/>
    <col min="2835" max="2835" width="15.85546875" style="157" customWidth="1"/>
    <col min="2836" max="2836" width="4.7109375" style="157" customWidth="1"/>
    <col min="2837" max="3077" width="11.42578125" style="157"/>
    <col min="3078" max="3078" width="3.28515625" style="157" customWidth="1"/>
    <col min="3079" max="3079" width="11.42578125" style="157"/>
    <col min="3080" max="3080" width="25.42578125" style="157" customWidth="1"/>
    <col min="3081" max="3081" width="24.28515625" style="157" customWidth="1"/>
    <col min="3082" max="3089" width="11.42578125" style="157"/>
    <col min="3090" max="3090" width="23.7109375" style="157" customWidth="1"/>
    <col min="3091" max="3091" width="15.85546875" style="157" customWidth="1"/>
    <col min="3092" max="3092" width="4.7109375" style="157" customWidth="1"/>
    <col min="3093" max="3333" width="11.42578125" style="157"/>
    <col min="3334" max="3334" width="3.28515625" style="157" customWidth="1"/>
    <col min="3335" max="3335" width="11.42578125" style="157"/>
    <col min="3336" max="3336" width="25.42578125" style="157" customWidth="1"/>
    <col min="3337" max="3337" width="24.28515625" style="157" customWidth="1"/>
    <col min="3338" max="3345" width="11.42578125" style="157"/>
    <col min="3346" max="3346" width="23.7109375" style="157" customWidth="1"/>
    <col min="3347" max="3347" width="15.85546875" style="157" customWidth="1"/>
    <col min="3348" max="3348" width="4.7109375" style="157" customWidth="1"/>
    <col min="3349" max="3589" width="11.42578125" style="157"/>
    <col min="3590" max="3590" width="3.28515625" style="157" customWidth="1"/>
    <col min="3591" max="3591" width="11.42578125" style="157"/>
    <col min="3592" max="3592" width="25.42578125" style="157" customWidth="1"/>
    <col min="3593" max="3593" width="24.28515625" style="157" customWidth="1"/>
    <col min="3594" max="3601" width="11.42578125" style="157"/>
    <col min="3602" max="3602" width="23.7109375" style="157" customWidth="1"/>
    <col min="3603" max="3603" width="15.85546875" style="157" customWidth="1"/>
    <col min="3604" max="3604" width="4.7109375" style="157" customWidth="1"/>
    <col min="3605" max="3845" width="11.42578125" style="157"/>
    <col min="3846" max="3846" width="3.28515625" style="157" customWidth="1"/>
    <col min="3847" max="3847" width="11.42578125" style="157"/>
    <col min="3848" max="3848" width="25.42578125" style="157" customWidth="1"/>
    <col min="3849" max="3849" width="24.28515625" style="157" customWidth="1"/>
    <col min="3850" max="3857" width="11.42578125" style="157"/>
    <col min="3858" max="3858" width="23.7109375" style="157" customWidth="1"/>
    <col min="3859" max="3859" width="15.85546875" style="157" customWidth="1"/>
    <col min="3860" max="3860" width="4.7109375" style="157" customWidth="1"/>
    <col min="3861" max="4101" width="11.42578125" style="157"/>
    <col min="4102" max="4102" width="3.28515625" style="157" customWidth="1"/>
    <col min="4103" max="4103" width="11.42578125" style="157"/>
    <col min="4104" max="4104" width="25.42578125" style="157" customWidth="1"/>
    <col min="4105" max="4105" width="24.28515625" style="157" customWidth="1"/>
    <col min="4106" max="4113" width="11.42578125" style="157"/>
    <col min="4114" max="4114" width="23.7109375" style="157" customWidth="1"/>
    <col min="4115" max="4115" width="15.85546875" style="157" customWidth="1"/>
    <col min="4116" max="4116" width="4.7109375" style="157" customWidth="1"/>
    <col min="4117" max="4357" width="11.42578125" style="157"/>
    <col min="4358" max="4358" width="3.28515625" style="157" customWidth="1"/>
    <col min="4359" max="4359" width="11.42578125" style="157"/>
    <col min="4360" max="4360" width="25.42578125" style="157" customWidth="1"/>
    <col min="4361" max="4361" width="24.28515625" style="157" customWidth="1"/>
    <col min="4362" max="4369" width="11.42578125" style="157"/>
    <col min="4370" max="4370" width="23.7109375" style="157" customWidth="1"/>
    <col min="4371" max="4371" width="15.85546875" style="157" customWidth="1"/>
    <col min="4372" max="4372" width="4.7109375" style="157" customWidth="1"/>
    <col min="4373" max="4613" width="11.42578125" style="157"/>
    <col min="4614" max="4614" width="3.28515625" style="157" customWidth="1"/>
    <col min="4615" max="4615" width="11.42578125" style="157"/>
    <col min="4616" max="4616" width="25.42578125" style="157" customWidth="1"/>
    <col min="4617" max="4617" width="24.28515625" style="157" customWidth="1"/>
    <col min="4618" max="4625" width="11.42578125" style="157"/>
    <col min="4626" max="4626" width="23.7109375" style="157" customWidth="1"/>
    <col min="4627" max="4627" width="15.85546875" style="157" customWidth="1"/>
    <col min="4628" max="4628" width="4.7109375" style="157" customWidth="1"/>
    <col min="4629" max="4869" width="11.42578125" style="157"/>
    <col min="4870" max="4870" width="3.28515625" style="157" customWidth="1"/>
    <col min="4871" max="4871" width="11.42578125" style="157"/>
    <col min="4872" max="4872" width="25.42578125" style="157" customWidth="1"/>
    <col min="4873" max="4873" width="24.28515625" style="157" customWidth="1"/>
    <col min="4874" max="4881" width="11.42578125" style="157"/>
    <col min="4882" max="4882" width="23.7109375" style="157" customWidth="1"/>
    <col min="4883" max="4883" width="15.85546875" style="157" customWidth="1"/>
    <col min="4884" max="4884" width="4.7109375" style="157" customWidth="1"/>
    <col min="4885" max="5125" width="11.42578125" style="157"/>
    <col min="5126" max="5126" width="3.28515625" style="157" customWidth="1"/>
    <col min="5127" max="5127" width="11.42578125" style="157"/>
    <col min="5128" max="5128" width="25.42578125" style="157" customWidth="1"/>
    <col min="5129" max="5129" width="24.28515625" style="157" customWidth="1"/>
    <col min="5130" max="5137" width="11.42578125" style="157"/>
    <col min="5138" max="5138" width="23.7109375" style="157" customWidth="1"/>
    <col min="5139" max="5139" width="15.85546875" style="157" customWidth="1"/>
    <col min="5140" max="5140" width="4.7109375" style="157" customWidth="1"/>
    <col min="5141" max="5381" width="11.42578125" style="157"/>
    <col min="5382" max="5382" width="3.28515625" style="157" customWidth="1"/>
    <col min="5383" max="5383" width="11.42578125" style="157"/>
    <col min="5384" max="5384" width="25.42578125" style="157" customWidth="1"/>
    <col min="5385" max="5385" width="24.28515625" style="157" customWidth="1"/>
    <col min="5386" max="5393" width="11.42578125" style="157"/>
    <col min="5394" max="5394" width="23.7109375" style="157" customWidth="1"/>
    <col min="5395" max="5395" width="15.85546875" style="157" customWidth="1"/>
    <col min="5396" max="5396" width="4.7109375" style="157" customWidth="1"/>
    <col min="5397" max="5637" width="11.42578125" style="157"/>
    <col min="5638" max="5638" width="3.28515625" style="157" customWidth="1"/>
    <col min="5639" max="5639" width="11.42578125" style="157"/>
    <col min="5640" max="5640" width="25.42578125" style="157" customWidth="1"/>
    <col min="5641" max="5641" width="24.28515625" style="157" customWidth="1"/>
    <col min="5642" max="5649" width="11.42578125" style="157"/>
    <col min="5650" max="5650" width="23.7109375" style="157" customWidth="1"/>
    <col min="5651" max="5651" width="15.85546875" style="157" customWidth="1"/>
    <col min="5652" max="5652" width="4.7109375" style="157" customWidth="1"/>
    <col min="5653" max="5893" width="11.42578125" style="157"/>
    <col min="5894" max="5894" width="3.28515625" style="157" customWidth="1"/>
    <col min="5895" max="5895" width="11.42578125" style="157"/>
    <col min="5896" max="5896" width="25.42578125" style="157" customWidth="1"/>
    <col min="5897" max="5897" width="24.28515625" style="157" customWidth="1"/>
    <col min="5898" max="5905" width="11.42578125" style="157"/>
    <col min="5906" max="5906" width="23.7109375" style="157" customWidth="1"/>
    <col min="5907" max="5907" width="15.85546875" style="157" customWidth="1"/>
    <col min="5908" max="5908" width="4.7109375" style="157" customWidth="1"/>
    <col min="5909" max="6149" width="11.42578125" style="157"/>
    <col min="6150" max="6150" width="3.28515625" style="157" customWidth="1"/>
    <col min="6151" max="6151" width="11.42578125" style="157"/>
    <col min="6152" max="6152" width="25.42578125" style="157" customWidth="1"/>
    <col min="6153" max="6153" width="24.28515625" style="157" customWidth="1"/>
    <col min="6154" max="6161" width="11.42578125" style="157"/>
    <col min="6162" max="6162" width="23.7109375" style="157" customWidth="1"/>
    <col min="6163" max="6163" width="15.85546875" style="157" customWidth="1"/>
    <col min="6164" max="6164" width="4.7109375" style="157" customWidth="1"/>
    <col min="6165" max="6405" width="11.42578125" style="157"/>
    <col min="6406" max="6406" width="3.28515625" style="157" customWidth="1"/>
    <col min="6407" max="6407" width="11.42578125" style="157"/>
    <col min="6408" max="6408" width="25.42578125" style="157" customWidth="1"/>
    <col min="6409" max="6409" width="24.28515625" style="157" customWidth="1"/>
    <col min="6410" max="6417" width="11.42578125" style="157"/>
    <col min="6418" max="6418" width="23.7109375" style="157" customWidth="1"/>
    <col min="6419" max="6419" width="15.85546875" style="157" customWidth="1"/>
    <col min="6420" max="6420" width="4.7109375" style="157" customWidth="1"/>
    <col min="6421" max="6661" width="11.42578125" style="157"/>
    <col min="6662" max="6662" width="3.28515625" style="157" customWidth="1"/>
    <col min="6663" max="6663" width="11.42578125" style="157"/>
    <col min="6664" max="6664" width="25.42578125" style="157" customWidth="1"/>
    <col min="6665" max="6665" width="24.28515625" style="157" customWidth="1"/>
    <col min="6666" max="6673" width="11.42578125" style="157"/>
    <col min="6674" max="6674" width="23.7109375" style="157" customWidth="1"/>
    <col min="6675" max="6675" width="15.85546875" style="157" customWidth="1"/>
    <col min="6676" max="6676" width="4.7109375" style="157" customWidth="1"/>
    <col min="6677" max="6917" width="11.42578125" style="157"/>
    <col min="6918" max="6918" width="3.28515625" style="157" customWidth="1"/>
    <col min="6919" max="6919" width="11.42578125" style="157"/>
    <col min="6920" max="6920" width="25.42578125" style="157" customWidth="1"/>
    <col min="6921" max="6921" width="24.28515625" style="157" customWidth="1"/>
    <col min="6922" max="6929" width="11.42578125" style="157"/>
    <col min="6930" max="6930" width="23.7109375" style="157" customWidth="1"/>
    <col min="6931" max="6931" width="15.85546875" style="157" customWidth="1"/>
    <col min="6932" max="6932" width="4.7109375" style="157" customWidth="1"/>
    <col min="6933" max="7173" width="11.42578125" style="157"/>
    <col min="7174" max="7174" width="3.28515625" style="157" customWidth="1"/>
    <col min="7175" max="7175" width="11.42578125" style="157"/>
    <col min="7176" max="7176" width="25.42578125" style="157" customWidth="1"/>
    <col min="7177" max="7177" width="24.28515625" style="157" customWidth="1"/>
    <col min="7178" max="7185" width="11.42578125" style="157"/>
    <col min="7186" max="7186" width="23.7109375" style="157" customWidth="1"/>
    <col min="7187" max="7187" width="15.85546875" style="157" customWidth="1"/>
    <col min="7188" max="7188" width="4.7109375" style="157" customWidth="1"/>
    <col min="7189" max="7429" width="11.42578125" style="157"/>
    <col min="7430" max="7430" width="3.28515625" style="157" customWidth="1"/>
    <col min="7431" max="7431" width="11.42578125" style="157"/>
    <col min="7432" max="7432" width="25.42578125" style="157" customWidth="1"/>
    <col min="7433" max="7433" width="24.28515625" style="157" customWidth="1"/>
    <col min="7434" max="7441" width="11.42578125" style="157"/>
    <col min="7442" max="7442" width="23.7109375" style="157" customWidth="1"/>
    <col min="7443" max="7443" width="15.85546875" style="157" customWidth="1"/>
    <col min="7444" max="7444" width="4.7109375" style="157" customWidth="1"/>
    <col min="7445" max="7685" width="11.42578125" style="157"/>
    <col min="7686" max="7686" width="3.28515625" style="157" customWidth="1"/>
    <col min="7687" max="7687" width="11.42578125" style="157"/>
    <col min="7688" max="7688" width="25.42578125" style="157" customWidth="1"/>
    <col min="7689" max="7689" width="24.28515625" style="157" customWidth="1"/>
    <col min="7690" max="7697" width="11.42578125" style="157"/>
    <col min="7698" max="7698" width="23.7109375" style="157" customWidth="1"/>
    <col min="7699" max="7699" width="15.85546875" style="157" customWidth="1"/>
    <col min="7700" max="7700" width="4.7109375" style="157" customWidth="1"/>
    <col min="7701" max="7941" width="11.42578125" style="157"/>
    <col min="7942" max="7942" width="3.28515625" style="157" customWidth="1"/>
    <col min="7943" max="7943" width="11.42578125" style="157"/>
    <col min="7944" max="7944" width="25.42578125" style="157" customWidth="1"/>
    <col min="7945" max="7945" width="24.28515625" style="157" customWidth="1"/>
    <col min="7946" max="7953" width="11.42578125" style="157"/>
    <col min="7954" max="7954" width="23.7109375" style="157" customWidth="1"/>
    <col min="7955" max="7955" width="15.85546875" style="157" customWidth="1"/>
    <col min="7956" max="7956" width="4.7109375" style="157" customWidth="1"/>
    <col min="7957" max="8197" width="11.42578125" style="157"/>
    <col min="8198" max="8198" width="3.28515625" style="157" customWidth="1"/>
    <col min="8199" max="8199" width="11.42578125" style="157"/>
    <col min="8200" max="8200" width="25.42578125" style="157" customWidth="1"/>
    <col min="8201" max="8201" width="24.28515625" style="157" customWidth="1"/>
    <col min="8202" max="8209" width="11.42578125" style="157"/>
    <col min="8210" max="8210" width="23.7109375" style="157" customWidth="1"/>
    <col min="8211" max="8211" width="15.85546875" style="157" customWidth="1"/>
    <col min="8212" max="8212" width="4.7109375" style="157" customWidth="1"/>
    <col min="8213" max="8453" width="11.42578125" style="157"/>
    <col min="8454" max="8454" width="3.28515625" style="157" customWidth="1"/>
    <col min="8455" max="8455" width="11.42578125" style="157"/>
    <col min="8456" max="8456" width="25.42578125" style="157" customWidth="1"/>
    <col min="8457" max="8457" width="24.28515625" style="157" customWidth="1"/>
    <col min="8458" max="8465" width="11.42578125" style="157"/>
    <col min="8466" max="8466" width="23.7109375" style="157" customWidth="1"/>
    <col min="8467" max="8467" width="15.85546875" style="157" customWidth="1"/>
    <col min="8468" max="8468" width="4.7109375" style="157" customWidth="1"/>
    <col min="8469" max="8709" width="11.42578125" style="157"/>
    <col min="8710" max="8710" width="3.28515625" style="157" customWidth="1"/>
    <col min="8711" max="8711" width="11.42578125" style="157"/>
    <col min="8712" max="8712" width="25.42578125" style="157" customWidth="1"/>
    <col min="8713" max="8713" width="24.28515625" style="157" customWidth="1"/>
    <col min="8714" max="8721" width="11.42578125" style="157"/>
    <col min="8722" max="8722" width="23.7109375" style="157" customWidth="1"/>
    <col min="8723" max="8723" width="15.85546875" style="157" customWidth="1"/>
    <col min="8724" max="8724" width="4.7109375" style="157" customWidth="1"/>
    <col min="8725" max="8965" width="11.42578125" style="157"/>
    <col min="8966" max="8966" width="3.28515625" style="157" customWidth="1"/>
    <col min="8967" max="8967" width="11.42578125" style="157"/>
    <col min="8968" max="8968" width="25.42578125" style="157" customWidth="1"/>
    <col min="8969" max="8969" width="24.28515625" style="157" customWidth="1"/>
    <col min="8970" max="8977" width="11.42578125" style="157"/>
    <col min="8978" max="8978" width="23.7109375" style="157" customWidth="1"/>
    <col min="8979" max="8979" width="15.85546875" style="157" customWidth="1"/>
    <col min="8980" max="8980" width="4.7109375" style="157" customWidth="1"/>
    <col min="8981" max="9221" width="11.42578125" style="157"/>
    <col min="9222" max="9222" width="3.28515625" style="157" customWidth="1"/>
    <col min="9223" max="9223" width="11.42578125" style="157"/>
    <col min="9224" max="9224" width="25.42578125" style="157" customWidth="1"/>
    <col min="9225" max="9225" width="24.28515625" style="157" customWidth="1"/>
    <col min="9226" max="9233" width="11.42578125" style="157"/>
    <col min="9234" max="9234" width="23.7109375" style="157" customWidth="1"/>
    <col min="9235" max="9235" width="15.85546875" style="157" customWidth="1"/>
    <col min="9236" max="9236" width="4.7109375" style="157" customWidth="1"/>
    <col min="9237" max="9477" width="11.42578125" style="157"/>
    <col min="9478" max="9478" width="3.28515625" style="157" customWidth="1"/>
    <col min="9479" max="9479" width="11.42578125" style="157"/>
    <col min="9480" max="9480" width="25.42578125" style="157" customWidth="1"/>
    <col min="9481" max="9481" width="24.28515625" style="157" customWidth="1"/>
    <col min="9482" max="9489" width="11.42578125" style="157"/>
    <col min="9490" max="9490" width="23.7109375" style="157" customWidth="1"/>
    <col min="9491" max="9491" width="15.85546875" style="157" customWidth="1"/>
    <col min="9492" max="9492" width="4.7109375" style="157" customWidth="1"/>
    <col min="9493" max="9733" width="11.42578125" style="157"/>
    <col min="9734" max="9734" width="3.28515625" style="157" customWidth="1"/>
    <col min="9735" max="9735" width="11.42578125" style="157"/>
    <col min="9736" max="9736" width="25.42578125" style="157" customWidth="1"/>
    <col min="9737" max="9737" width="24.28515625" style="157" customWidth="1"/>
    <col min="9738" max="9745" width="11.42578125" style="157"/>
    <col min="9746" max="9746" width="23.7109375" style="157" customWidth="1"/>
    <col min="9747" max="9747" width="15.85546875" style="157" customWidth="1"/>
    <col min="9748" max="9748" width="4.7109375" style="157" customWidth="1"/>
    <col min="9749" max="9989" width="11.42578125" style="157"/>
    <col min="9990" max="9990" width="3.28515625" style="157" customWidth="1"/>
    <col min="9991" max="9991" width="11.42578125" style="157"/>
    <col min="9992" max="9992" width="25.42578125" style="157" customWidth="1"/>
    <col min="9993" max="9993" width="24.28515625" style="157" customWidth="1"/>
    <col min="9994" max="10001" width="11.42578125" style="157"/>
    <col min="10002" max="10002" width="23.7109375" style="157" customWidth="1"/>
    <col min="10003" max="10003" width="15.85546875" style="157" customWidth="1"/>
    <col min="10004" max="10004" width="4.7109375" style="157" customWidth="1"/>
    <col min="10005" max="10245" width="11.42578125" style="157"/>
    <col min="10246" max="10246" width="3.28515625" style="157" customWidth="1"/>
    <col min="10247" max="10247" width="11.42578125" style="157"/>
    <col min="10248" max="10248" width="25.42578125" style="157" customWidth="1"/>
    <col min="10249" max="10249" width="24.28515625" style="157" customWidth="1"/>
    <col min="10250" max="10257" width="11.42578125" style="157"/>
    <col min="10258" max="10258" width="23.7109375" style="157" customWidth="1"/>
    <col min="10259" max="10259" width="15.85546875" style="157" customWidth="1"/>
    <col min="10260" max="10260" width="4.7109375" style="157" customWidth="1"/>
    <col min="10261" max="10501" width="11.42578125" style="157"/>
    <col min="10502" max="10502" width="3.28515625" style="157" customWidth="1"/>
    <col min="10503" max="10503" width="11.42578125" style="157"/>
    <col min="10504" max="10504" width="25.42578125" style="157" customWidth="1"/>
    <col min="10505" max="10505" width="24.28515625" style="157" customWidth="1"/>
    <col min="10506" max="10513" width="11.42578125" style="157"/>
    <col min="10514" max="10514" width="23.7109375" style="157" customWidth="1"/>
    <col min="10515" max="10515" width="15.85546875" style="157" customWidth="1"/>
    <col min="10516" max="10516" width="4.7109375" style="157" customWidth="1"/>
    <col min="10517" max="10757" width="11.42578125" style="157"/>
    <col min="10758" max="10758" width="3.28515625" style="157" customWidth="1"/>
    <col min="10759" max="10759" width="11.42578125" style="157"/>
    <col min="10760" max="10760" width="25.42578125" style="157" customWidth="1"/>
    <col min="10761" max="10761" width="24.28515625" style="157" customWidth="1"/>
    <col min="10762" max="10769" width="11.42578125" style="157"/>
    <col min="10770" max="10770" width="23.7109375" style="157" customWidth="1"/>
    <col min="10771" max="10771" width="15.85546875" style="157" customWidth="1"/>
    <col min="10772" max="10772" width="4.7109375" style="157" customWidth="1"/>
    <col min="10773" max="11013" width="11.42578125" style="157"/>
    <col min="11014" max="11014" width="3.28515625" style="157" customWidth="1"/>
    <col min="11015" max="11015" width="11.42578125" style="157"/>
    <col min="11016" max="11016" width="25.42578125" style="157" customWidth="1"/>
    <col min="11017" max="11017" width="24.28515625" style="157" customWidth="1"/>
    <col min="11018" max="11025" width="11.42578125" style="157"/>
    <col min="11026" max="11026" width="23.7109375" style="157" customWidth="1"/>
    <col min="11027" max="11027" width="15.85546875" style="157" customWidth="1"/>
    <col min="11028" max="11028" width="4.7109375" style="157" customWidth="1"/>
    <col min="11029" max="11269" width="11.42578125" style="157"/>
    <col min="11270" max="11270" width="3.28515625" style="157" customWidth="1"/>
    <col min="11271" max="11271" width="11.42578125" style="157"/>
    <col min="11272" max="11272" width="25.42578125" style="157" customWidth="1"/>
    <col min="11273" max="11273" width="24.28515625" style="157" customWidth="1"/>
    <col min="11274" max="11281" width="11.42578125" style="157"/>
    <col min="11282" max="11282" width="23.7109375" style="157" customWidth="1"/>
    <col min="11283" max="11283" width="15.85546875" style="157" customWidth="1"/>
    <col min="11284" max="11284" width="4.7109375" style="157" customWidth="1"/>
    <col min="11285" max="11525" width="11.42578125" style="157"/>
    <col min="11526" max="11526" width="3.28515625" style="157" customWidth="1"/>
    <col min="11527" max="11527" width="11.42578125" style="157"/>
    <col min="11528" max="11528" width="25.42578125" style="157" customWidth="1"/>
    <col min="11529" max="11529" width="24.28515625" style="157" customWidth="1"/>
    <col min="11530" max="11537" width="11.42578125" style="157"/>
    <col min="11538" max="11538" width="23.7109375" style="157" customWidth="1"/>
    <col min="11539" max="11539" width="15.85546875" style="157" customWidth="1"/>
    <col min="11540" max="11540" width="4.7109375" style="157" customWidth="1"/>
    <col min="11541" max="11781" width="11.42578125" style="157"/>
    <col min="11782" max="11782" width="3.28515625" style="157" customWidth="1"/>
    <col min="11783" max="11783" width="11.42578125" style="157"/>
    <col min="11784" max="11784" width="25.42578125" style="157" customWidth="1"/>
    <col min="11785" max="11785" width="24.28515625" style="157" customWidth="1"/>
    <col min="11786" max="11793" width="11.42578125" style="157"/>
    <col min="11794" max="11794" width="23.7109375" style="157" customWidth="1"/>
    <col min="11795" max="11795" width="15.85546875" style="157" customWidth="1"/>
    <col min="11796" max="11796" width="4.7109375" style="157" customWidth="1"/>
    <col min="11797" max="12037" width="11.42578125" style="157"/>
    <col min="12038" max="12038" width="3.28515625" style="157" customWidth="1"/>
    <col min="12039" max="12039" width="11.42578125" style="157"/>
    <col min="12040" max="12040" width="25.42578125" style="157" customWidth="1"/>
    <col min="12041" max="12041" width="24.28515625" style="157" customWidth="1"/>
    <col min="12042" max="12049" width="11.42578125" style="157"/>
    <col min="12050" max="12050" width="23.7109375" style="157" customWidth="1"/>
    <col min="12051" max="12051" width="15.85546875" style="157" customWidth="1"/>
    <col min="12052" max="12052" width="4.7109375" style="157" customWidth="1"/>
    <col min="12053" max="12293" width="11.42578125" style="157"/>
    <col min="12294" max="12294" width="3.28515625" style="157" customWidth="1"/>
    <col min="12295" max="12295" width="11.42578125" style="157"/>
    <col min="12296" max="12296" width="25.42578125" style="157" customWidth="1"/>
    <col min="12297" max="12297" width="24.28515625" style="157" customWidth="1"/>
    <col min="12298" max="12305" width="11.42578125" style="157"/>
    <col min="12306" max="12306" width="23.7109375" style="157" customWidth="1"/>
    <col min="12307" max="12307" width="15.85546875" style="157" customWidth="1"/>
    <col min="12308" max="12308" width="4.7109375" style="157" customWidth="1"/>
    <col min="12309" max="12549" width="11.42578125" style="157"/>
    <col min="12550" max="12550" width="3.28515625" style="157" customWidth="1"/>
    <col min="12551" max="12551" width="11.42578125" style="157"/>
    <col min="12552" max="12552" width="25.42578125" style="157" customWidth="1"/>
    <col min="12553" max="12553" width="24.28515625" style="157" customWidth="1"/>
    <col min="12554" max="12561" width="11.42578125" style="157"/>
    <col min="12562" max="12562" width="23.7109375" style="157" customWidth="1"/>
    <col min="12563" max="12563" width="15.85546875" style="157" customWidth="1"/>
    <col min="12564" max="12564" width="4.7109375" style="157" customWidth="1"/>
    <col min="12565" max="12805" width="11.42578125" style="157"/>
    <col min="12806" max="12806" width="3.28515625" style="157" customWidth="1"/>
    <col min="12807" max="12807" width="11.42578125" style="157"/>
    <col min="12808" max="12808" width="25.42578125" style="157" customWidth="1"/>
    <col min="12809" max="12809" width="24.28515625" style="157" customWidth="1"/>
    <col min="12810" max="12817" width="11.42578125" style="157"/>
    <col min="12818" max="12818" width="23.7109375" style="157" customWidth="1"/>
    <col min="12819" max="12819" width="15.85546875" style="157" customWidth="1"/>
    <col min="12820" max="12820" width="4.7109375" style="157" customWidth="1"/>
    <col min="12821" max="13061" width="11.42578125" style="157"/>
    <col min="13062" max="13062" width="3.28515625" style="157" customWidth="1"/>
    <col min="13063" max="13063" width="11.42578125" style="157"/>
    <col min="13064" max="13064" width="25.42578125" style="157" customWidth="1"/>
    <col min="13065" max="13065" width="24.28515625" style="157" customWidth="1"/>
    <col min="13066" max="13073" width="11.42578125" style="157"/>
    <col min="13074" max="13074" width="23.7109375" style="157" customWidth="1"/>
    <col min="13075" max="13075" width="15.85546875" style="157" customWidth="1"/>
    <col min="13076" max="13076" width="4.7109375" style="157" customWidth="1"/>
    <col min="13077" max="13317" width="11.42578125" style="157"/>
    <col min="13318" max="13318" width="3.28515625" style="157" customWidth="1"/>
    <col min="13319" max="13319" width="11.42578125" style="157"/>
    <col min="13320" max="13320" width="25.42578125" style="157" customWidth="1"/>
    <col min="13321" max="13321" width="24.28515625" style="157" customWidth="1"/>
    <col min="13322" max="13329" width="11.42578125" style="157"/>
    <col min="13330" max="13330" width="23.7109375" style="157" customWidth="1"/>
    <col min="13331" max="13331" width="15.85546875" style="157" customWidth="1"/>
    <col min="13332" max="13332" width="4.7109375" style="157" customWidth="1"/>
    <col min="13333" max="13573" width="11.42578125" style="157"/>
    <col min="13574" max="13574" width="3.28515625" style="157" customWidth="1"/>
    <col min="13575" max="13575" width="11.42578125" style="157"/>
    <col min="13576" max="13576" width="25.42578125" style="157" customWidth="1"/>
    <col min="13577" max="13577" width="24.28515625" style="157" customWidth="1"/>
    <col min="13578" max="13585" width="11.42578125" style="157"/>
    <col min="13586" max="13586" width="23.7109375" style="157" customWidth="1"/>
    <col min="13587" max="13587" width="15.85546875" style="157" customWidth="1"/>
    <col min="13588" max="13588" width="4.7109375" style="157" customWidth="1"/>
    <col min="13589" max="13829" width="11.42578125" style="157"/>
    <col min="13830" max="13830" width="3.28515625" style="157" customWidth="1"/>
    <col min="13831" max="13831" width="11.42578125" style="157"/>
    <col min="13832" max="13832" width="25.42578125" style="157" customWidth="1"/>
    <col min="13833" max="13833" width="24.28515625" style="157" customWidth="1"/>
    <col min="13834" max="13841" width="11.42578125" style="157"/>
    <col min="13842" max="13842" width="23.7109375" style="157" customWidth="1"/>
    <col min="13843" max="13843" width="15.85546875" style="157" customWidth="1"/>
    <col min="13844" max="13844" width="4.7109375" style="157" customWidth="1"/>
    <col min="13845" max="14085" width="11.42578125" style="157"/>
    <col min="14086" max="14086" width="3.28515625" style="157" customWidth="1"/>
    <col min="14087" max="14087" width="11.42578125" style="157"/>
    <col min="14088" max="14088" width="25.42578125" style="157" customWidth="1"/>
    <col min="14089" max="14089" width="24.28515625" style="157" customWidth="1"/>
    <col min="14090" max="14097" width="11.42578125" style="157"/>
    <col min="14098" max="14098" width="23.7109375" style="157" customWidth="1"/>
    <col min="14099" max="14099" width="15.85546875" style="157" customWidth="1"/>
    <col min="14100" max="14100" width="4.7109375" style="157" customWidth="1"/>
    <col min="14101" max="14341" width="11.42578125" style="157"/>
    <col min="14342" max="14342" width="3.28515625" style="157" customWidth="1"/>
    <col min="14343" max="14343" width="11.42578125" style="157"/>
    <col min="14344" max="14344" width="25.42578125" style="157" customWidth="1"/>
    <col min="14345" max="14345" width="24.28515625" style="157" customWidth="1"/>
    <col min="14346" max="14353" width="11.42578125" style="157"/>
    <col min="14354" max="14354" width="23.7109375" style="157" customWidth="1"/>
    <col min="14355" max="14355" width="15.85546875" style="157" customWidth="1"/>
    <col min="14356" max="14356" width="4.7109375" style="157" customWidth="1"/>
    <col min="14357" max="14597" width="11.42578125" style="157"/>
    <col min="14598" max="14598" width="3.28515625" style="157" customWidth="1"/>
    <col min="14599" max="14599" width="11.42578125" style="157"/>
    <col min="14600" max="14600" width="25.42578125" style="157" customWidth="1"/>
    <col min="14601" max="14601" width="24.28515625" style="157" customWidth="1"/>
    <col min="14602" max="14609" width="11.42578125" style="157"/>
    <col min="14610" max="14610" width="23.7109375" style="157" customWidth="1"/>
    <col min="14611" max="14611" width="15.85546875" style="157" customWidth="1"/>
    <col min="14612" max="14612" width="4.7109375" style="157" customWidth="1"/>
    <col min="14613" max="14853" width="11.42578125" style="157"/>
    <col min="14854" max="14854" width="3.28515625" style="157" customWidth="1"/>
    <col min="14855" max="14855" width="11.42578125" style="157"/>
    <col min="14856" max="14856" width="25.42578125" style="157" customWidth="1"/>
    <col min="14857" max="14857" width="24.28515625" style="157" customWidth="1"/>
    <col min="14858" max="14865" width="11.42578125" style="157"/>
    <col min="14866" max="14866" width="23.7109375" style="157" customWidth="1"/>
    <col min="14867" max="14867" width="15.85546875" style="157" customWidth="1"/>
    <col min="14868" max="14868" width="4.7109375" style="157" customWidth="1"/>
    <col min="14869" max="15109" width="11.42578125" style="157"/>
    <col min="15110" max="15110" width="3.28515625" style="157" customWidth="1"/>
    <col min="15111" max="15111" width="11.42578125" style="157"/>
    <col min="15112" max="15112" width="25.42578125" style="157" customWidth="1"/>
    <col min="15113" max="15113" width="24.28515625" style="157" customWidth="1"/>
    <col min="15114" max="15121" width="11.42578125" style="157"/>
    <col min="15122" max="15122" width="23.7109375" style="157" customWidth="1"/>
    <col min="15123" max="15123" width="15.85546875" style="157" customWidth="1"/>
    <col min="15124" max="15124" width="4.7109375" style="157" customWidth="1"/>
    <col min="15125" max="15365" width="11.42578125" style="157"/>
    <col min="15366" max="15366" width="3.28515625" style="157" customWidth="1"/>
    <col min="15367" max="15367" width="11.42578125" style="157"/>
    <col min="15368" max="15368" width="25.42578125" style="157" customWidth="1"/>
    <col min="15369" max="15369" width="24.28515625" style="157" customWidth="1"/>
    <col min="15370" max="15377" width="11.42578125" style="157"/>
    <col min="15378" max="15378" width="23.7109375" style="157" customWidth="1"/>
    <col min="15379" max="15379" width="15.85546875" style="157" customWidth="1"/>
    <col min="15380" max="15380" width="4.7109375" style="157" customWidth="1"/>
    <col min="15381" max="15621" width="11.42578125" style="157"/>
    <col min="15622" max="15622" width="3.28515625" style="157" customWidth="1"/>
    <col min="15623" max="15623" width="11.42578125" style="157"/>
    <col min="15624" max="15624" width="25.42578125" style="157" customWidth="1"/>
    <col min="15625" max="15625" width="24.28515625" style="157" customWidth="1"/>
    <col min="15626" max="15633" width="11.42578125" style="157"/>
    <col min="15634" max="15634" width="23.7109375" style="157" customWidth="1"/>
    <col min="15635" max="15635" width="15.85546875" style="157" customWidth="1"/>
    <col min="15636" max="15636" width="4.7109375" style="157" customWidth="1"/>
    <col min="15637" max="15877" width="11.42578125" style="157"/>
    <col min="15878" max="15878" width="3.28515625" style="157" customWidth="1"/>
    <col min="15879" max="15879" width="11.42578125" style="157"/>
    <col min="15880" max="15880" width="25.42578125" style="157" customWidth="1"/>
    <col min="15881" max="15881" width="24.28515625" style="157" customWidth="1"/>
    <col min="15882" max="15889" width="11.42578125" style="157"/>
    <col min="15890" max="15890" width="23.7109375" style="157" customWidth="1"/>
    <col min="15891" max="15891" width="15.85546875" style="157" customWidth="1"/>
    <col min="15892" max="15892" width="4.7109375" style="157" customWidth="1"/>
    <col min="15893" max="16133" width="11.42578125" style="157"/>
    <col min="16134" max="16134" width="3.28515625" style="157" customWidth="1"/>
    <col min="16135" max="16135" width="11.42578125" style="157"/>
    <col min="16136" max="16136" width="25.42578125" style="157" customWidth="1"/>
    <col min="16137" max="16137" width="24.28515625" style="157" customWidth="1"/>
    <col min="16138" max="16145" width="11.42578125" style="157"/>
    <col min="16146" max="16146" width="23.7109375" style="157" customWidth="1"/>
    <col min="16147" max="16147" width="15.85546875" style="157" customWidth="1"/>
    <col min="16148" max="16148" width="4.7109375" style="157" customWidth="1"/>
    <col min="16149" max="16384" width="11.42578125" style="157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47"/>
      <c r="Q2" s="247"/>
      <c r="R2" s="247"/>
      <c r="S2" s="247"/>
      <c r="T2" s="1"/>
      <c r="U2" s="1"/>
      <c r="V2" s="1"/>
      <c r="W2" s="1"/>
      <c r="X2" s="7"/>
      <c r="Y2" s="1"/>
      <c r="Z2" s="1"/>
      <c r="AA2" s="37"/>
      <c r="AB2" s="1"/>
      <c r="AC2" s="143"/>
      <c r="AD2" s="143"/>
      <c r="AE2" s="143"/>
      <c r="AF2" s="144"/>
      <c r="AG2" s="144"/>
      <c r="AH2" s="144"/>
      <c r="AI2" s="144"/>
      <c r="AJ2" s="144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47"/>
      <c r="Q3" s="247"/>
      <c r="R3" s="247"/>
      <c r="S3" s="247"/>
      <c r="T3" s="1"/>
      <c r="U3" s="1"/>
      <c r="V3" s="1"/>
      <c r="W3" s="1"/>
      <c r="X3" s="7"/>
      <c r="Y3" s="1"/>
      <c r="Z3" s="1"/>
      <c r="AA3" s="37"/>
      <c r="AB3" s="1"/>
      <c r="AC3" s="143"/>
      <c r="AD3" s="143"/>
      <c r="AE3" s="143"/>
      <c r="AF3" s="145"/>
      <c r="AG3" s="145"/>
      <c r="AH3" s="145"/>
      <c r="AI3" s="145"/>
      <c r="AJ3" s="145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47"/>
      <c r="Q4" s="247"/>
      <c r="R4" s="247"/>
      <c r="S4" s="247"/>
      <c r="T4" s="1"/>
      <c r="U4" s="1"/>
      <c r="V4" s="1"/>
      <c r="W4" s="1"/>
      <c r="X4" s="7"/>
      <c r="Y4" s="1"/>
      <c r="Z4" s="1"/>
      <c r="AA4" s="37"/>
      <c r="AB4" s="1"/>
      <c r="AC4" s="146"/>
      <c r="AD4" s="146"/>
      <c r="AE4" s="146"/>
      <c r="AF4" s="145"/>
      <c r="AG4" s="145"/>
      <c r="AH4" s="145"/>
      <c r="AI4" s="145"/>
      <c r="AJ4" s="145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432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48" t="s">
        <v>433</v>
      </c>
      <c r="S8" s="248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48" t="s">
        <v>148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147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7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7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165" t="s">
        <v>198</v>
      </c>
      <c r="C12" s="165" t="s">
        <v>0</v>
      </c>
      <c r="D12" s="165" t="s">
        <v>190</v>
      </c>
      <c r="E12" s="284" t="s">
        <v>194</v>
      </c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6"/>
      <c r="R12" s="165" t="s">
        <v>199</v>
      </c>
      <c r="S12" s="165" t="s">
        <v>200</v>
      </c>
    </row>
    <row r="13" spans="1:36" s="136" customFormat="1" ht="21" customHeight="1" x14ac:dyDescent="0.35">
      <c r="B13" s="179"/>
      <c r="C13" s="166"/>
      <c r="D13" s="166"/>
      <c r="E13" s="148" t="s">
        <v>67</v>
      </c>
      <c r="F13" s="148" t="s">
        <v>68</v>
      </c>
      <c r="G13" s="148" t="s">
        <v>201</v>
      </c>
      <c r="H13" s="148" t="s">
        <v>202</v>
      </c>
      <c r="I13" s="148" t="s">
        <v>203</v>
      </c>
      <c r="J13" s="148" t="s">
        <v>204</v>
      </c>
      <c r="K13" s="148" t="s">
        <v>205</v>
      </c>
      <c r="L13" s="148" t="s">
        <v>206</v>
      </c>
      <c r="M13" s="148" t="s">
        <v>207</v>
      </c>
      <c r="N13" s="148" t="s">
        <v>208</v>
      </c>
      <c r="O13" s="148" t="s">
        <v>209</v>
      </c>
      <c r="P13" s="148" t="s">
        <v>210</v>
      </c>
      <c r="Q13" s="148" t="s">
        <v>154</v>
      </c>
      <c r="R13" s="166"/>
      <c r="S13" s="178"/>
      <c r="V13" s="149"/>
    </row>
    <row r="14" spans="1:36" s="136" customFormat="1" ht="21" customHeight="1" x14ac:dyDescent="0.35">
      <c r="B14" s="287">
        <v>1</v>
      </c>
      <c r="C14" s="290" t="s">
        <v>125</v>
      </c>
      <c r="D14" s="151" t="s">
        <v>274</v>
      </c>
      <c r="E14" s="141">
        <v>-10</v>
      </c>
      <c r="F14" s="141">
        <v>0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290">
        <f>500+SUM(E14:Q16)</f>
        <v>460</v>
      </c>
      <c r="S14" s="293">
        <f>COUNT(E16:Q16)</f>
        <v>2</v>
      </c>
      <c r="V14" s="149"/>
    </row>
    <row r="15" spans="1:36" s="136" customFormat="1" ht="21" customHeight="1" x14ac:dyDescent="0.35">
      <c r="B15" s="288"/>
      <c r="C15" s="291"/>
      <c r="D15" s="151" t="s">
        <v>268</v>
      </c>
      <c r="E15" s="141">
        <v>0</v>
      </c>
      <c r="F15" s="141">
        <v>-20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291"/>
      <c r="S15" s="294"/>
      <c r="V15" s="149"/>
    </row>
    <row r="16" spans="1:36" s="136" customFormat="1" ht="21" customHeight="1" x14ac:dyDescent="0.35">
      <c r="B16" s="289"/>
      <c r="C16" s="292"/>
      <c r="D16" s="151" t="s">
        <v>269</v>
      </c>
      <c r="E16" s="141">
        <v>-10</v>
      </c>
      <c r="F16" s="141">
        <v>0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292"/>
      <c r="S16" s="295"/>
    </row>
    <row r="17" spans="2:19" s="136" customFormat="1" ht="21" customHeight="1" x14ac:dyDescent="0.35">
      <c r="B17" s="287">
        <v>2</v>
      </c>
      <c r="C17" s="290" t="s">
        <v>126</v>
      </c>
      <c r="D17" s="154" t="s">
        <v>275</v>
      </c>
      <c r="E17" s="139">
        <v>-10</v>
      </c>
      <c r="F17" s="139">
        <v>0</v>
      </c>
      <c r="G17" s="141">
        <v>0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290">
        <f>500+SUM(E17:Q19)</f>
        <v>460</v>
      </c>
      <c r="S17" s="293">
        <f>COUNT(E19:Q19)</f>
        <v>3</v>
      </c>
    </row>
    <row r="18" spans="2:19" s="136" customFormat="1" ht="21" customHeight="1" x14ac:dyDescent="0.35">
      <c r="B18" s="288"/>
      <c r="C18" s="291"/>
      <c r="D18" s="154" t="s">
        <v>361</v>
      </c>
      <c r="E18" s="139">
        <v>0</v>
      </c>
      <c r="F18" s="141">
        <v>-20</v>
      </c>
      <c r="G18" s="141">
        <v>0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291"/>
      <c r="S18" s="294"/>
    </row>
    <row r="19" spans="2:19" s="136" customFormat="1" ht="21" customHeight="1" x14ac:dyDescent="0.35">
      <c r="B19" s="289"/>
      <c r="C19" s="292"/>
      <c r="D19" s="154" t="s">
        <v>264</v>
      </c>
      <c r="E19" s="139">
        <v>-10</v>
      </c>
      <c r="F19" s="139">
        <v>0</v>
      </c>
      <c r="G19" s="141">
        <v>0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292"/>
      <c r="S19" s="295"/>
    </row>
    <row r="20" spans="2:19" s="136" customFormat="1" ht="21" customHeight="1" x14ac:dyDescent="0.35">
      <c r="B20" s="287">
        <v>3</v>
      </c>
      <c r="C20" s="290" t="s">
        <v>362</v>
      </c>
      <c r="D20" s="154" t="s">
        <v>422</v>
      </c>
      <c r="E20" s="141">
        <v>0</v>
      </c>
      <c r="F20" s="155"/>
      <c r="G20" s="141">
        <v>-10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290">
        <f>500+SUM(E20:Q22)</f>
        <v>470</v>
      </c>
      <c r="S20" s="293">
        <f>COUNT(E22:Q22)</f>
        <v>2</v>
      </c>
    </row>
    <row r="21" spans="2:19" s="136" customFormat="1" ht="21" customHeight="1" x14ac:dyDescent="0.35">
      <c r="B21" s="288"/>
      <c r="C21" s="291"/>
      <c r="D21" s="154" t="s">
        <v>248</v>
      </c>
      <c r="E21" s="141">
        <v>0</v>
      </c>
      <c r="F21" s="155"/>
      <c r="G21" s="141">
        <v>-10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291"/>
      <c r="S21" s="294"/>
    </row>
    <row r="22" spans="2:19" s="136" customFormat="1" ht="21" customHeight="1" x14ac:dyDescent="0.35">
      <c r="B22" s="289"/>
      <c r="C22" s="292"/>
      <c r="D22" s="151" t="s">
        <v>423</v>
      </c>
      <c r="E22" s="141">
        <v>0</v>
      </c>
      <c r="F22" s="155"/>
      <c r="G22" s="141">
        <v>-10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292"/>
      <c r="S22" s="295"/>
    </row>
    <row r="23" spans="2:19" s="136" customFormat="1" ht="21" customHeight="1" x14ac:dyDescent="0.35">
      <c r="B23" s="287">
        <v>4</v>
      </c>
      <c r="C23" s="290" t="s">
        <v>79</v>
      </c>
      <c r="D23" s="151" t="s">
        <v>249</v>
      </c>
      <c r="E23" s="141">
        <v>-10</v>
      </c>
      <c r="F23" s="141">
        <v>0</v>
      </c>
      <c r="G23" s="141">
        <v>0</v>
      </c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290">
        <f>500+SUM(E23:Q26)</f>
        <v>460</v>
      </c>
      <c r="S23" s="293">
        <f>COUNT(E26:Q26)</f>
        <v>3</v>
      </c>
    </row>
    <row r="24" spans="2:19" s="136" customFormat="1" ht="21" customHeight="1" x14ac:dyDescent="0.35">
      <c r="B24" s="288"/>
      <c r="C24" s="291"/>
      <c r="D24" s="151" t="s">
        <v>335</v>
      </c>
      <c r="E24" s="141">
        <v>0</v>
      </c>
      <c r="F24" s="141">
        <v>-10</v>
      </c>
      <c r="G24" s="141">
        <v>0</v>
      </c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291"/>
      <c r="S24" s="294"/>
    </row>
    <row r="25" spans="2:19" s="136" customFormat="1" ht="21" customHeight="1" x14ac:dyDescent="0.35">
      <c r="B25" s="288"/>
      <c r="C25" s="291"/>
      <c r="D25" s="151" t="s">
        <v>336</v>
      </c>
      <c r="E25" s="141">
        <v>0</v>
      </c>
      <c r="F25" s="141">
        <v>-10</v>
      </c>
      <c r="G25" s="141">
        <v>0</v>
      </c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291"/>
      <c r="S25" s="294"/>
    </row>
    <row r="26" spans="2:19" s="136" customFormat="1" ht="21" customHeight="1" x14ac:dyDescent="0.35">
      <c r="B26" s="289"/>
      <c r="C26" s="292"/>
      <c r="D26" s="151" t="s">
        <v>250</v>
      </c>
      <c r="E26" s="141">
        <v>-10</v>
      </c>
      <c r="F26" s="141">
        <v>0</v>
      </c>
      <c r="G26" s="141">
        <v>0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292"/>
      <c r="S26" s="295"/>
    </row>
    <row r="27" spans="2:19" s="136" customFormat="1" ht="21" customHeight="1" x14ac:dyDescent="0.35">
      <c r="B27" s="287">
        <v>5</v>
      </c>
      <c r="C27" s="290" t="s">
        <v>43</v>
      </c>
      <c r="D27" s="151" t="s">
        <v>363</v>
      </c>
      <c r="E27" s="141">
        <v>0</v>
      </c>
      <c r="F27" s="189">
        <v>-10</v>
      </c>
      <c r="G27" s="189">
        <v>-10</v>
      </c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290">
        <f>500+SUM(E27:Q29)</f>
        <v>460</v>
      </c>
      <c r="S27" s="293">
        <f>COUNT(E29:Q29)</f>
        <v>3</v>
      </c>
    </row>
    <row r="28" spans="2:19" s="136" customFormat="1" ht="21" customHeight="1" x14ac:dyDescent="0.35">
      <c r="B28" s="288"/>
      <c r="C28" s="291"/>
      <c r="D28" s="151" t="s">
        <v>267</v>
      </c>
      <c r="E28" s="141">
        <v>0</v>
      </c>
      <c r="F28" s="168">
        <v>0</v>
      </c>
      <c r="G28" s="141">
        <v>-10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291"/>
      <c r="S28" s="294"/>
    </row>
    <row r="29" spans="2:19" s="136" customFormat="1" ht="21" customHeight="1" x14ac:dyDescent="0.35">
      <c r="B29" s="289"/>
      <c r="C29" s="292"/>
      <c r="D29" s="151" t="s">
        <v>364</v>
      </c>
      <c r="E29" s="141">
        <v>0</v>
      </c>
      <c r="F29" s="141">
        <v>-10</v>
      </c>
      <c r="G29" s="141">
        <v>0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292"/>
      <c r="S29" s="295"/>
    </row>
    <row r="30" spans="2:19" s="136" customFormat="1" ht="21" customHeight="1" x14ac:dyDescent="0.35">
      <c r="B30" s="150">
        <v>6</v>
      </c>
      <c r="C30" s="152" t="s">
        <v>27</v>
      </c>
      <c r="D30" s="151" t="s">
        <v>387</v>
      </c>
      <c r="E30" s="181"/>
      <c r="F30" s="141">
        <v>-10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52">
        <f t="shared" ref="R30:R61" si="0">500+SUM(E30:Q30)</f>
        <v>490</v>
      </c>
      <c r="S30" s="141">
        <f t="shared" ref="S30:S66" si="1">COUNT(E30:Q30)</f>
        <v>1</v>
      </c>
    </row>
    <row r="31" spans="2:19" s="136" customFormat="1" ht="21" customHeight="1" x14ac:dyDescent="0.35">
      <c r="B31" s="150">
        <v>7</v>
      </c>
      <c r="C31" s="152" t="s">
        <v>128</v>
      </c>
      <c r="D31" s="151" t="s">
        <v>406</v>
      </c>
      <c r="E31" s="155"/>
      <c r="F31" s="141">
        <v>0</v>
      </c>
      <c r="G31" s="141">
        <v>-60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2">
        <f t="shared" si="0"/>
        <v>440</v>
      </c>
      <c r="S31" s="141">
        <f t="shared" si="1"/>
        <v>2</v>
      </c>
    </row>
    <row r="32" spans="2:19" s="136" customFormat="1" ht="21" customHeight="1" x14ac:dyDescent="0.35">
      <c r="B32" s="150">
        <v>8</v>
      </c>
      <c r="C32" s="152" t="s">
        <v>129</v>
      </c>
      <c r="D32" s="151"/>
      <c r="E32" s="181"/>
      <c r="F32" s="155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52">
        <f t="shared" si="0"/>
        <v>500</v>
      </c>
      <c r="S32" s="141">
        <f t="shared" si="1"/>
        <v>0</v>
      </c>
    </row>
    <row r="33" spans="2:19" s="136" customFormat="1" ht="21" customHeight="1" x14ac:dyDescent="0.35">
      <c r="B33" s="153">
        <v>9</v>
      </c>
      <c r="C33" s="152" t="s">
        <v>32</v>
      </c>
      <c r="D33" s="151" t="s">
        <v>434</v>
      </c>
      <c r="E33" s="141">
        <v>0</v>
      </c>
      <c r="F33" s="141">
        <v>0</v>
      </c>
      <c r="G33" s="141">
        <v>-10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2">
        <f t="shared" si="0"/>
        <v>490</v>
      </c>
      <c r="S33" s="141">
        <f t="shared" si="1"/>
        <v>3</v>
      </c>
    </row>
    <row r="34" spans="2:19" s="136" customFormat="1" ht="21" customHeight="1" x14ac:dyDescent="0.35">
      <c r="B34" s="287">
        <v>10</v>
      </c>
      <c r="C34" s="290" t="s">
        <v>89</v>
      </c>
      <c r="D34" s="151" t="s">
        <v>376</v>
      </c>
      <c r="E34" s="181"/>
      <c r="F34" s="141">
        <v>-10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290">
        <f>500+SUM(E34:Q36)</f>
        <v>470</v>
      </c>
      <c r="S34" s="293">
        <f>COUNT(E36:Q36)</f>
        <v>1</v>
      </c>
    </row>
    <row r="35" spans="2:19" s="136" customFormat="1" ht="21" customHeight="1" x14ac:dyDescent="0.35">
      <c r="B35" s="288"/>
      <c r="C35" s="291"/>
      <c r="D35" s="151" t="s">
        <v>377</v>
      </c>
      <c r="E35" s="181"/>
      <c r="F35" s="141">
        <v>-10</v>
      </c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291"/>
      <c r="S35" s="294"/>
    </row>
    <row r="36" spans="2:19" s="136" customFormat="1" ht="21" customHeight="1" x14ac:dyDescent="0.35">
      <c r="B36" s="289"/>
      <c r="C36" s="292"/>
      <c r="D36" s="151" t="s">
        <v>378</v>
      </c>
      <c r="E36" s="181"/>
      <c r="F36" s="141">
        <v>-10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292"/>
      <c r="S36" s="295"/>
    </row>
    <row r="37" spans="2:19" s="136" customFormat="1" ht="21" customHeight="1" x14ac:dyDescent="0.35">
      <c r="B37" s="150">
        <v>11</v>
      </c>
      <c r="C37" s="152" t="s">
        <v>87</v>
      </c>
      <c r="D37" s="151" t="s">
        <v>381</v>
      </c>
      <c r="E37" s="181"/>
      <c r="F37" s="141">
        <v>-20</v>
      </c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52">
        <f t="shared" si="0"/>
        <v>480</v>
      </c>
      <c r="S37" s="141">
        <f t="shared" si="1"/>
        <v>1</v>
      </c>
    </row>
    <row r="38" spans="2:19" s="136" customFormat="1" ht="21" customHeight="1" x14ac:dyDescent="0.35">
      <c r="B38" s="153">
        <v>12</v>
      </c>
      <c r="C38" s="152" t="s">
        <v>365</v>
      </c>
      <c r="D38" s="151" t="s">
        <v>258</v>
      </c>
      <c r="E38" s="141">
        <v>0</v>
      </c>
      <c r="F38" s="141">
        <v>-10</v>
      </c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52">
        <f t="shared" si="0"/>
        <v>490</v>
      </c>
      <c r="S38" s="141">
        <f t="shared" si="1"/>
        <v>2</v>
      </c>
    </row>
    <row r="39" spans="2:19" s="136" customFormat="1" ht="21" customHeight="1" x14ac:dyDescent="0.35">
      <c r="B39" s="287">
        <v>13</v>
      </c>
      <c r="C39" s="290" t="s">
        <v>270</v>
      </c>
      <c r="D39" s="151" t="s">
        <v>276</v>
      </c>
      <c r="E39" s="141">
        <v>-10</v>
      </c>
      <c r="F39" s="141">
        <v>0</v>
      </c>
      <c r="G39" s="141">
        <v>0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290">
        <f>500+SUM(E39:Q42)</f>
        <v>440</v>
      </c>
      <c r="S39" s="293">
        <f>COUNT(E42:Q42)</f>
        <v>3</v>
      </c>
    </row>
    <row r="40" spans="2:19" s="136" customFormat="1" ht="21" customHeight="1" x14ac:dyDescent="0.35">
      <c r="B40" s="288"/>
      <c r="C40" s="291"/>
      <c r="D40" s="151" t="s">
        <v>442</v>
      </c>
      <c r="E40" s="141">
        <v>0</v>
      </c>
      <c r="F40" s="141">
        <v>0</v>
      </c>
      <c r="G40" s="141">
        <v>-10</v>
      </c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291"/>
      <c r="S40" s="294"/>
    </row>
    <row r="41" spans="2:19" s="136" customFormat="1" ht="21" customHeight="1" x14ac:dyDescent="0.35">
      <c r="B41" s="288"/>
      <c r="C41" s="291"/>
      <c r="D41" s="151" t="s">
        <v>355</v>
      </c>
      <c r="E41" s="141">
        <v>0</v>
      </c>
      <c r="F41" s="141">
        <v>-10</v>
      </c>
      <c r="G41" s="141">
        <v>0</v>
      </c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291"/>
      <c r="S41" s="294"/>
    </row>
    <row r="42" spans="2:19" s="136" customFormat="1" ht="21" customHeight="1" x14ac:dyDescent="0.35">
      <c r="B42" s="289"/>
      <c r="C42" s="292"/>
      <c r="D42" s="151" t="s">
        <v>273</v>
      </c>
      <c r="E42" s="189">
        <v>-20</v>
      </c>
      <c r="F42" s="141">
        <v>0</v>
      </c>
      <c r="G42" s="189">
        <v>-10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292"/>
      <c r="S42" s="295"/>
    </row>
    <row r="43" spans="2:19" s="136" customFormat="1" ht="21" customHeight="1" x14ac:dyDescent="0.35">
      <c r="B43" s="287">
        <v>14</v>
      </c>
      <c r="C43" s="290" t="s">
        <v>132</v>
      </c>
      <c r="D43" s="151" t="s">
        <v>380</v>
      </c>
      <c r="E43" s="181"/>
      <c r="F43" s="141">
        <v>-10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290">
        <f>500+SUM(E43:Q44)</f>
        <v>480</v>
      </c>
      <c r="S43" s="293">
        <f>COUNT(E44:Q44)</f>
        <v>1</v>
      </c>
    </row>
    <row r="44" spans="2:19" s="136" customFormat="1" ht="21" customHeight="1" x14ac:dyDescent="0.35">
      <c r="B44" s="289"/>
      <c r="C44" s="292"/>
      <c r="D44" s="151" t="s">
        <v>388</v>
      </c>
      <c r="E44" s="181"/>
      <c r="F44" s="141">
        <v>-10</v>
      </c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292"/>
      <c r="S44" s="295"/>
    </row>
    <row r="45" spans="2:19" s="136" customFormat="1" ht="21" customHeight="1" x14ac:dyDescent="0.35">
      <c r="B45" s="150">
        <v>15</v>
      </c>
      <c r="C45" s="152" t="s">
        <v>85</v>
      </c>
      <c r="D45" s="151" t="s">
        <v>379</v>
      </c>
      <c r="E45" s="181"/>
      <c r="F45" s="141">
        <v>-10</v>
      </c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52">
        <f t="shared" si="0"/>
        <v>490</v>
      </c>
      <c r="S45" s="141">
        <f t="shared" si="1"/>
        <v>1</v>
      </c>
    </row>
    <row r="46" spans="2:19" s="136" customFormat="1" ht="21" customHeight="1" x14ac:dyDescent="0.35">
      <c r="B46" s="287">
        <v>16</v>
      </c>
      <c r="C46" s="290" t="s">
        <v>133</v>
      </c>
      <c r="D46" s="151" t="s">
        <v>389</v>
      </c>
      <c r="E46" s="155"/>
      <c r="F46" s="141">
        <v>-10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290">
        <f>500+SUM(E46:Q47)</f>
        <v>480</v>
      </c>
      <c r="S46" s="293">
        <f>COUNT(E47:Q47)</f>
        <v>1</v>
      </c>
    </row>
    <row r="47" spans="2:19" s="136" customFormat="1" ht="21" customHeight="1" x14ac:dyDescent="0.35">
      <c r="B47" s="289"/>
      <c r="C47" s="292"/>
      <c r="D47" s="151" t="s">
        <v>390</v>
      </c>
      <c r="E47" s="155"/>
      <c r="F47" s="141">
        <v>-10</v>
      </c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292"/>
      <c r="S47" s="295"/>
    </row>
    <row r="48" spans="2:19" s="136" customFormat="1" ht="21" customHeight="1" x14ac:dyDescent="0.35">
      <c r="B48" s="287">
        <v>17</v>
      </c>
      <c r="C48" s="290" t="s">
        <v>359</v>
      </c>
      <c r="D48" s="151" t="s">
        <v>330</v>
      </c>
      <c r="E48" s="155"/>
      <c r="F48" s="141">
        <v>-10</v>
      </c>
      <c r="G48" s="141">
        <v>0</v>
      </c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290">
        <f>500+SUM(E48:Q51)</f>
        <v>450</v>
      </c>
      <c r="S48" s="293">
        <f>COUNT(E51:Q51)</f>
        <v>2</v>
      </c>
    </row>
    <row r="49" spans="2:19" s="136" customFormat="1" ht="21" customHeight="1" x14ac:dyDescent="0.35">
      <c r="B49" s="288"/>
      <c r="C49" s="291"/>
      <c r="D49" s="151" t="s">
        <v>333</v>
      </c>
      <c r="E49" s="155"/>
      <c r="F49" s="141">
        <v>0</v>
      </c>
      <c r="G49" s="141">
        <v>-10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291"/>
      <c r="S49" s="294"/>
    </row>
    <row r="50" spans="2:19" s="136" customFormat="1" ht="21" customHeight="1" x14ac:dyDescent="0.35">
      <c r="B50" s="288"/>
      <c r="C50" s="291"/>
      <c r="D50" s="151" t="s">
        <v>332</v>
      </c>
      <c r="E50" s="155"/>
      <c r="F50" s="141">
        <v>-10</v>
      </c>
      <c r="G50" s="141">
        <v>0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291"/>
      <c r="S50" s="294"/>
    </row>
    <row r="51" spans="2:19" s="136" customFormat="1" ht="21" customHeight="1" x14ac:dyDescent="0.35">
      <c r="B51" s="289"/>
      <c r="C51" s="292"/>
      <c r="D51" s="151" t="s">
        <v>337</v>
      </c>
      <c r="E51" s="155"/>
      <c r="F51" s="141">
        <v>-20</v>
      </c>
      <c r="G51" s="141">
        <v>0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292"/>
      <c r="S51" s="295"/>
    </row>
    <row r="52" spans="2:19" s="136" customFormat="1" ht="21" customHeight="1" x14ac:dyDescent="0.35">
      <c r="B52" s="287">
        <v>18</v>
      </c>
      <c r="C52" s="290" t="s">
        <v>238</v>
      </c>
      <c r="D52" s="151" t="s">
        <v>338</v>
      </c>
      <c r="E52" s="168">
        <v>0</v>
      </c>
      <c r="F52" s="141">
        <v>-10</v>
      </c>
      <c r="G52" s="155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290">
        <f>500+SUM(E52:Q53)</f>
        <v>480</v>
      </c>
      <c r="S52" s="293">
        <f>COUNT(E53:Q53)</f>
        <v>2</v>
      </c>
    </row>
    <row r="53" spans="2:19" s="136" customFormat="1" ht="21" customHeight="1" x14ac:dyDescent="0.35">
      <c r="B53" s="289"/>
      <c r="C53" s="292"/>
      <c r="D53" s="151" t="s">
        <v>251</v>
      </c>
      <c r="E53" s="141">
        <v>-10</v>
      </c>
      <c r="F53" s="141">
        <v>0</v>
      </c>
      <c r="G53" s="155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292"/>
      <c r="S53" s="295"/>
    </row>
    <row r="54" spans="2:19" s="136" customFormat="1" ht="21" customHeight="1" x14ac:dyDescent="0.35">
      <c r="B54" s="153">
        <v>19</v>
      </c>
      <c r="C54" s="152" t="s">
        <v>235</v>
      </c>
      <c r="D54" s="151"/>
      <c r="E54" s="141">
        <v>0</v>
      </c>
      <c r="F54" s="141">
        <v>0</v>
      </c>
      <c r="G54" s="141">
        <v>0</v>
      </c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52">
        <f t="shared" si="0"/>
        <v>500</v>
      </c>
      <c r="S54" s="141">
        <f t="shared" si="1"/>
        <v>3</v>
      </c>
    </row>
    <row r="55" spans="2:19" s="136" customFormat="1" ht="21" customHeight="1" x14ac:dyDescent="0.35">
      <c r="B55" s="287">
        <v>20</v>
      </c>
      <c r="C55" s="290" t="s">
        <v>259</v>
      </c>
      <c r="D55" s="151" t="s">
        <v>277</v>
      </c>
      <c r="E55" s="141">
        <v>-10</v>
      </c>
      <c r="F55" s="155"/>
      <c r="G55" s="141">
        <v>0</v>
      </c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290">
        <f>500+SUM(E55:Q57)</f>
        <v>460</v>
      </c>
      <c r="S55" s="293">
        <f>COUNT(E57:Q57)</f>
        <v>2</v>
      </c>
    </row>
    <row r="56" spans="2:19" s="136" customFormat="1" ht="21" customHeight="1" x14ac:dyDescent="0.35">
      <c r="B56" s="288"/>
      <c r="C56" s="291"/>
      <c r="D56" s="151" t="s">
        <v>438</v>
      </c>
      <c r="E56" s="141">
        <v>0</v>
      </c>
      <c r="F56" s="155"/>
      <c r="G56" s="141">
        <v>-10</v>
      </c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291"/>
      <c r="S56" s="294"/>
    </row>
    <row r="57" spans="2:19" s="136" customFormat="1" ht="21" customHeight="1" x14ac:dyDescent="0.35">
      <c r="B57" s="289"/>
      <c r="C57" s="292"/>
      <c r="D57" s="151" t="s">
        <v>278</v>
      </c>
      <c r="E57" s="189">
        <v>-10</v>
      </c>
      <c r="F57" s="155"/>
      <c r="G57" s="189">
        <v>-10</v>
      </c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292"/>
      <c r="S57" s="295"/>
    </row>
    <row r="58" spans="2:19" s="136" customFormat="1" ht="21" customHeight="1" x14ac:dyDescent="0.35">
      <c r="B58" s="287">
        <v>21</v>
      </c>
      <c r="C58" s="290" t="s">
        <v>321</v>
      </c>
      <c r="D58" s="151" t="s">
        <v>320</v>
      </c>
      <c r="E58" s="155"/>
      <c r="F58" s="141">
        <v>-20</v>
      </c>
      <c r="G58" s="141">
        <v>0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290">
        <f>500+SUM(E58:Q60)</f>
        <v>460</v>
      </c>
      <c r="S58" s="293">
        <f>COUNT(E60:Q60)</f>
        <v>2</v>
      </c>
    </row>
    <row r="59" spans="2:19" s="136" customFormat="1" ht="21" customHeight="1" x14ac:dyDescent="0.35">
      <c r="B59" s="288"/>
      <c r="C59" s="291"/>
      <c r="D59" s="151" t="s">
        <v>339</v>
      </c>
      <c r="E59" s="155"/>
      <c r="F59" s="141">
        <v>-10</v>
      </c>
      <c r="G59" s="141">
        <v>0</v>
      </c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291"/>
      <c r="S59" s="294"/>
    </row>
    <row r="60" spans="2:19" s="136" customFormat="1" ht="21" customHeight="1" x14ac:dyDescent="0.35">
      <c r="B60" s="289"/>
      <c r="C60" s="292"/>
      <c r="D60" s="151" t="s">
        <v>323</v>
      </c>
      <c r="E60" s="155"/>
      <c r="F60" s="141">
        <v>-10</v>
      </c>
      <c r="G60" s="141">
        <v>0</v>
      </c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292"/>
      <c r="S60" s="295"/>
    </row>
    <row r="61" spans="2:19" s="136" customFormat="1" ht="21" customHeight="1" x14ac:dyDescent="0.35">
      <c r="B61" s="150">
        <v>22</v>
      </c>
      <c r="C61" s="152" t="s">
        <v>137</v>
      </c>
      <c r="D61" s="151"/>
      <c r="E61" s="155"/>
      <c r="F61" s="141">
        <v>0</v>
      </c>
      <c r="G61" s="141">
        <v>0</v>
      </c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52">
        <f t="shared" si="0"/>
        <v>500</v>
      </c>
      <c r="S61" s="141">
        <f t="shared" si="1"/>
        <v>2</v>
      </c>
    </row>
    <row r="62" spans="2:19" s="136" customFormat="1" ht="21" customHeight="1" x14ac:dyDescent="0.35">
      <c r="B62" s="287">
        <v>23</v>
      </c>
      <c r="C62" s="290" t="s">
        <v>138</v>
      </c>
      <c r="D62" s="151" t="s">
        <v>211</v>
      </c>
      <c r="E62" s="141">
        <v>-10</v>
      </c>
      <c r="F62" s="141">
        <v>0</v>
      </c>
      <c r="G62" s="155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290">
        <f>500+SUM(E62:Q64)</f>
        <v>460</v>
      </c>
      <c r="S62" s="293">
        <f>COUNT(E64:Q64)</f>
        <v>2</v>
      </c>
    </row>
    <row r="63" spans="2:19" s="136" customFormat="1" ht="21" customHeight="1" x14ac:dyDescent="0.35">
      <c r="B63" s="288"/>
      <c r="C63" s="291"/>
      <c r="D63" s="151" t="s">
        <v>314</v>
      </c>
      <c r="E63" s="141">
        <v>0</v>
      </c>
      <c r="F63" s="141">
        <v>-10</v>
      </c>
      <c r="G63" s="155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291"/>
      <c r="S63" s="294"/>
    </row>
    <row r="64" spans="2:19" s="136" customFormat="1" ht="21" customHeight="1" x14ac:dyDescent="0.35">
      <c r="B64" s="289"/>
      <c r="C64" s="292"/>
      <c r="D64" s="151" t="s">
        <v>196</v>
      </c>
      <c r="E64" s="141">
        <v>-20</v>
      </c>
      <c r="F64" s="141">
        <v>0</v>
      </c>
      <c r="G64" s="155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292"/>
      <c r="S64" s="295"/>
    </row>
    <row r="65" spans="2:25" s="136" customFormat="1" ht="21" customHeight="1" x14ac:dyDescent="0.35">
      <c r="B65" s="150">
        <v>24</v>
      </c>
      <c r="C65" s="152" t="s">
        <v>139</v>
      </c>
      <c r="D65" s="151" t="s">
        <v>391</v>
      </c>
      <c r="E65" s="181"/>
      <c r="F65" s="141">
        <v>-10</v>
      </c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52">
        <f t="shared" ref="R65" si="2">500+SUM(E65:Q65)</f>
        <v>490</v>
      </c>
      <c r="S65" s="141">
        <f t="shared" si="1"/>
        <v>1</v>
      </c>
    </row>
    <row r="66" spans="2:25" s="136" customFormat="1" ht="21" customHeight="1" x14ac:dyDescent="0.35">
      <c r="B66" s="287">
        <v>25</v>
      </c>
      <c r="C66" s="290" t="s">
        <v>140</v>
      </c>
      <c r="D66" s="151" t="s">
        <v>324</v>
      </c>
      <c r="E66" s="141">
        <v>0</v>
      </c>
      <c r="F66" s="141">
        <v>-10</v>
      </c>
      <c r="G66" s="141">
        <v>0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290">
        <f>500+SUM(E66:Q67)</f>
        <v>480</v>
      </c>
      <c r="S66" s="293">
        <f t="shared" si="1"/>
        <v>3</v>
      </c>
    </row>
    <row r="67" spans="2:25" s="136" customFormat="1" ht="21" customHeight="1" x14ac:dyDescent="0.35">
      <c r="B67" s="289"/>
      <c r="C67" s="292"/>
      <c r="D67" s="151" t="s">
        <v>403</v>
      </c>
      <c r="E67" s="141">
        <v>0</v>
      </c>
      <c r="F67" s="141">
        <v>0</v>
      </c>
      <c r="G67" s="141">
        <v>-10</v>
      </c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292"/>
      <c r="S67" s="295"/>
    </row>
    <row r="68" spans="2:25" s="136" customFormat="1" ht="21" customHeight="1" x14ac:dyDescent="0.35">
      <c r="B68" s="287">
        <v>26</v>
      </c>
      <c r="C68" s="290" t="s">
        <v>80</v>
      </c>
      <c r="D68" s="151" t="s">
        <v>424</v>
      </c>
      <c r="E68" s="141">
        <v>0</v>
      </c>
      <c r="F68" s="141">
        <v>0</v>
      </c>
      <c r="G68" s="141">
        <v>-10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290">
        <f>500+SUM(E68:Q70)</f>
        <v>470</v>
      </c>
      <c r="S68" s="293">
        <f>COUNT(E70:Q70)</f>
        <v>3</v>
      </c>
    </row>
    <row r="69" spans="2:25" s="136" customFormat="1" ht="21" customHeight="1" x14ac:dyDescent="0.35">
      <c r="B69" s="288"/>
      <c r="C69" s="291"/>
      <c r="D69" s="151" t="s">
        <v>425</v>
      </c>
      <c r="E69" s="141">
        <v>0</v>
      </c>
      <c r="F69" s="141">
        <v>0</v>
      </c>
      <c r="G69" s="141">
        <v>-10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291"/>
      <c r="S69" s="294"/>
    </row>
    <row r="70" spans="2:25" s="136" customFormat="1" ht="21" customHeight="1" x14ac:dyDescent="0.35">
      <c r="B70" s="289"/>
      <c r="C70" s="292"/>
      <c r="D70" s="151" t="s">
        <v>212</v>
      </c>
      <c r="E70" s="141">
        <v>-10</v>
      </c>
      <c r="F70" s="141">
        <v>0</v>
      </c>
      <c r="G70" s="141">
        <v>0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292"/>
      <c r="S70" s="295"/>
    </row>
    <row r="71" spans="2:25" s="136" customFormat="1" ht="21" customHeight="1" x14ac:dyDescent="0.35">
      <c r="B71" s="287">
        <v>27</v>
      </c>
      <c r="C71" s="290" t="s">
        <v>86</v>
      </c>
      <c r="D71" s="151" t="s">
        <v>315</v>
      </c>
      <c r="E71" s="141">
        <v>0</v>
      </c>
      <c r="F71" s="141">
        <v>-10</v>
      </c>
      <c r="G71" s="141">
        <v>0</v>
      </c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290">
        <f>500+SUM(E71:Q74)</f>
        <v>450</v>
      </c>
      <c r="S71" s="293">
        <f>COUNT(E74:Q74)</f>
        <v>3</v>
      </c>
    </row>
    <row r="72" spans="2:25" s="136" customFormat="1" ht="21" customHeight="1" x14ac:dyDescent="0.35">
      <c r="B72" s="288"/>
      <c r="C72" s="291"/>
      <c r="D72" s="151" t="s">
        <v>405</v>
      </c>
      <c r="E72" s="141">
        <v>0</v>
      </c>
      <c r="F72" s="141">
        <v>0</v>
      </c>
      <c r="G72" s="141">
        <v>-10</v>
      </c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291"/>
      <c r="S72" s="294"/>
    </row>
    <row r="73" spans="2:25" s="136" customFormat="1" ht="21" customHeight="1" x14ac:dyDescent="0.35">
      <c r="B73" s="288"/>
      <c r="C73" s="291"/>
      <c r="D73" s="151" t="s">
        <v>309</v>
      </c>
      <c r="E73" s="141">
        <v>0</v>
      </c>
      <c r="F73" s="200">
        <v>-10</v>
      </c>
      <c r="G73" s="200">
        <v>-10</v>
      </c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291"/>
      <c r="S73" s="294"/>
    </row>
    <row r="74" spans="2:25" s="136" customFormat="1" ht="21" customHeight="1" x14ac:dyDescent="0.35">
      <c r="B74" s="289"/>
      <c r="C74" s="292"/>
      <c r="D74" s="151" t="s">
        <v>213</v>
      </c>
      <c r="E74" s="141">
        <v>-10</v>
      </c>
      <c r="F74" s="141">
        <v>0</v>
      </c>
      <c r="G74" s="141">
        <v>0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292"/>
      <c r="S74" s="295"/>
      <c r="X74" s="136" t="s">
        <v>279</v>
      </c>
      <c r="Y74" s="136">
        <v>-10</v>
      </c>
    </row>
    <row r="75" spans="2:25" s="136" customFormat="1" ht="21" customHeight="1" x14ac:dyDescent="0.35">
      <c r="B75" s="287">
        <v>28</v>
      </c>
      <c r="C75" s="290" t="s">
        <v>94</v>
      </c>
      <c r="D75" s="151" t="s">
        <v>214</v>
      </c>
      <c r="E75" s="141">
        <v>-10</v>
      </c>
      <c r="F75" s="141">
        <v>0</v>
      </c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290">
        <f>500+SUM(E75:Q76)</f>
        <v>480</v>
      </c>
      <c r="S75" s="293">
        <f>COUNT(E75:Q75)</f>
        <v>2</v>
      </c>
      <c r="X75" s="136" t="s">
        <v>280</v>
      </c>
      <c r="Y75" s="136">
        <v>-20</v>
      </c>
    </row>
    <row r="76" spans="2:25" s="136" customFormat="1" ht="21" customHeight="1" x14ac:dyDescent="0.35">
      <c r="B76" s="289"/>
      <c r="C76" s="292"/>
      <c r="D76" s="151" t="s">
        <v>215</v>
      </c>
      <c r="E76" s="141">
        <v>-10</v>
      </c>
      <c r="F76" s="141">
        <v>0</v>
      </c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292"/>
      <c r="S76" s="295"/>
      <c r="X76" s="136" t="s">
        <v>281</v>
      </c>
      <c r="Y76" s="136">
        <v>-20</v>
      </c>
    </row>
    <row r="77" spans="2:25" s="136" customFormat="1" ht="21" customHeight="1" x14ac:dyDescent="0.35">
      <c r="B77" s="150">
        <v>29</v>
      </c>
      <c r="C77" s="152" t="s">
        <v>84</v>
      </c>
      <c r="D77" s="151"/>
      <c r="E77" s="181"/>
      <c r="F77" s="141">
        <v>0</v>
      </c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52">
        <f t="shared" ref="R77:R84" si="3">500+SUM(E77:Q77)</f>
        <v>500</v>
      </c>
      <c r="S77" s="141">
        <f t="shared" ref="S77:S98" si="4">COUNT(E77:Q77)</f>
        <v>1</v>
      </c>
    </row>
    <row r="78" spans="2:25" s="136" customFormat="1" ht="21" customHeight="1" x14ac:dyDescent="0.35">
      <c r="B78" s="153">
        <v>30</v>
      </c>
      <c r="C78" s="152" t="s">
        <v>82</v>
      </c>
      <c r="D78" s="151" t="s">
        <v>252</v>
      </c>
      <c r="E78" s="141">
        <v>-10</v>
      </c>
      <c r="F78" s="141">
        <v>0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52">
        <f t="shared" si="3"/>
        <v>490</v>
      </c>
      <c r="S78" s="141">
        <f t="shared" si="4"/>
        <v>2</v>
      </c>
    </row>
    <row r="79" spans="2:25" s="136" customFormat="1" ht="21" customHeight="1" x14ac:dyDescent="0.35">
      <c r="B79" s="287">
        <v>31</v>
      </c>
      <c r="C79" s="290" t="s">
        <v>356</v>
      </c>
      <c r="D79" s="151" t="s">
        <v>357</v>
      </c>
      <c r="E79" s="155"/>
      <c r="F79" s="141">
        <v>0</v>
      </c>
      <c r="G79" s="141">
        <v>-10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290">
        <f>500+SUM(E79:Q81)</f>
        <v>470</v>
      </c>
      <c r="S79" s="293">
        <f>COUNT(E81:Q81)</f>
        <v>2</v>
      </c>
    </row>
    <row r="80" spans="2:25" s="136" customFormat="1" ht="21" customHeight="1" x14ac:dyDescent="0.35">
      <c r="B80" s="288"/>
      <c r="C80" s="291"/>
      <c r="D80" s="151" t="s">
        <v>366</v>
      </c>
      <c r="E80" s="155"/>
      <c r="F80" s="141">
        <v>-10</v>
      </c>
      <c r="G80" s="141">
        <v>0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291"/>
      <c r="S80" s="294"/>
    </row>
    <row r="81" spans="2:19" s="136" customFormat="1" ht="21" customHeight="1" x14ac:dyDescent="0.35">
      <c r="B81" s="289"/>
      <c r="C81" s="292"/>
      <c r="D81" s="151" t="s">
        <v>353</v>
      </c>
      <c r="E81" s="155"/>
      <c r="F81" s="141">
        <v>-10</v>
      </c>
      <c r="G81" s="141">
        <v>0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292"/>
      <c r="S81" s="295"/>
    </row>
    <row r="82" spans="2:19" s="136" customFormat="1" ht="21" customHeight="1" x14ac:dyDescent="0.35">
      <c r="B82" s="287">
        <v>32</v>
      </c>
      <c r="C82" s="296" t="s">
        <v>367</v>
      </c>
      <c r="D82" s="151" t="s">
        <v>216</v>
      </c>
      <c r="E82" s="141">
        <v>-10</v>
      </c>
      <c r="F82" s="141">
        <v>0</v>
      </c>
      <c r="G82" s="141">
        <v>0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290">
        <f>500+SUM(E82:Q83)</f>
        <v>480</v>
      </c>
      <c r="S82" s="293">
        <f t="shared" si="4"/>
        <v>3</v>
      </c>
    </row>
    <row r="83" spans="2:19" s="136" customFormat="1" ht="21" customHeight="1" x14ac:dyDescent="0.35">
      <c r="B83" s="289"/>
      <c r="C83" s="292"/>
      <c r="D83" s="151" t="s">
        <v>301</v>
      </c>
      <c r="E83" s="141">
        <v>0</v>
      </c>
      <c r="F83" s="141">
        <v>-10</v>
      </c>
      <c r="G83" s="141">
        <v>0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292"/>
      <c r="S83" s="295"/>
    </row>
    <row r="84" spans="2:19" s="136" customFormat="1" ht="21" customHeight="1" x14ac:dyDescent="0.35">
      <c r="B84" s="153">
        <v>33</v>
      </c>
      <c r="C84" s="152" t="s">
        <v>143</v>
      </c>
      <c r="D84" s="151" t="s">
        <v>406</v>
      </c>
      <c r="E84" s="141">
        <v>0</v>
      </c>
      <c r="F84" s="155"/>
      <c r="G84" s="141">
        <v>-60</v>
      </c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52">
        <f t="shared" si="3"/>
        <v>440</v>
      </c>
      <c r="S84" s="141">
        <f t="shared" si="4"/>
        <v>2</v>
      </c>
    </row>
    <row r="85" spans="2:19" s="136" customFormat="1" ht="21" customHeight="1" x14ac:dyDescent="0.35">
      <c r="B85" s="287">
        <v>34</v>
      </c>
      <c r="C85" s="290" t="s">
        <v>368</v>
      </c>
      <c r="D85" s="151" t="s">
        <v>426</v>
      </c>
      <c r="E85" s="141">
        <v>0</v>
      </c>
      <c r="F85" s="155"/>
      <c r="G85" s="141">
        <v>-10</v>
      </c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290">
        <f>500+SUM(E85:Q88)</f>
        <v>460</v>
      </c>
      <c r="S85" s="293">
        <f>COUNT(E88:Q88)</f>
        <v>2</v>
      </c>
    </row>
    <row r="86" spans="2:19" s="136" customFormat="1" ht="21" customHeight="1" x14ac:dyDescent="0.35">
      <c r="B86" s="288"/>
      <c r="C86" s="291"/>
      <c r="D86" s="151" t="s">
        <v>427</v>
      </c>
      <c r="E86" s="141">
        <v>0</v>
      </c>
      <c r="F86" s="155"/>
      <c r="G86" s="141">
        <v>-10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291"/>
      <c r="S86" s="294"/>
    </row>
    <row r="87" spans="2:19" s="136" customFormat="1" ht="21" customHeight="1" x14ac:dyDescent="0.35">
      <c r="B87" s="288"/>
      <c r="C87" s="291"/>
      <c r="D87" s="151" t="s">
        <v>428</v>
      </c>
      <c r="E87" s="141">
        <v>0</v>
      </c>
      <c r="F87" s="155"/>
      <c r="G87" s="141">
        <v>-10</v>
      </c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291"/>
      <c r="S87" s="294"/>
    </row>
    <row r="88" spans="2:19" s="136" customFormat="1" ht="21" customHeight="1" x14ac:dyDescent="0.35">
      <c r="B88" s="289"/>
      <c r="C88" s="292"/>
      <c r="D88" s="151" t="s">
        <v>418</v>
      </c>
      <c r="E88" s="141">
        <v>0</v>
      </c>
      <c r="F88" s="155"/>
      <c r="G88" s="141">
        <v>-10</v>
      </c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292"/>
      <c r="S88" s="295"/>
    </row>
    <row r="89" spans="2:19" s="136" customFormat="1" ht="21" customHeight="1" x14ac:dyDescent="0.35">
      <c r="B89" s="150">
        <v>35</v>
      </c>
      <c r="C89" s="152" t="s">
        <v>369</v>
      </c>
      <c r="D89" s="151"/>
      <c r="E89" s="141">
        <v>0</v>
      </c>
      <c r="F89" s="155"/>
      <c r="G89" s="141">
        <v>0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52">
        <f>500+SUM(E89:Q89)</f>
        <v>500</v>
      </c>
      <c r="S89" s="141">
        <f t="shared" si="4"/>
        <v>2</v>
      </c>
    </row>
    <row r="90" spans="2:19" s="136" customFormat="1" ht="21" customHeight="1" x14ac:dyDescent="0.35">
      <c r="B90" s="287">
        <v>36</v>
      </c>
      <c r="C90" s="290" t="s">
        <v>31</v>
      </c>
      <c r="D90" s="151" t="s">
        <v>316</v>
      </c>
      <c r="E90" s="141">
        <v>0</v>
      </c>
      <c r="F90" s="141">
        <v>-10</v>
      </c>
      <c r="G90" s="141">
        <v>0</v>
      </c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290">
        <f>500+SUM(E90:Q91)</f>
        <v>480</v>
      </c>
      <c r="S90" s="293">
        <f t="shared" si="4"/>
        <v>3</v>
      </c>
    </row>
    <row r="91" spans="2:19" s="136" customFormat="1" ht="21" customHeight="1" x14ac:dyDescent="0.35">
      <c r="B91" s="289"/>
      <c r="C91" s="292"/>
      <c r="D91" s="151" t="s">
        <v>317</v>
      </c>
      <c r="E91" s="141">
        <v>-10</v>
      </c>
      <c r="F91" s="141">
        <v>0</v>
      </c>
      <c r="G91" s="141">
        <v>0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292"/>
      <c r="S91" s="295"/>
    </row>
    <row r="92" spans="2:19" s="136" customFormat="1" ht="21" customHeight="1" x14ac:dyDescent="0.35">
      <c r="B92" s="287">
        <v>37</v>
      </c>
      <c r="C92" s="290" t="s">
        <v>146</v>
      </c>
      <c r="D92" s="151" t="s">
        <v>217</v>
      </c>
      <c r="E92" s="141">
        <v>-10</v>
      </c>
      <c r="F92" s="155"/>
      <c r="G92" s="141">
        <v>0</v>
      </c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290">
        <f>500+SUM(E92:Q94)</f>
        <v>460</v>
      </c>
      <c r="S92" s="293">
        <f>COUNT(E94:Q94)</f>
        <v>2</v>
      </c>
    </row>
    <row r="93" spans="2:19" s="136" customFormat="1" ht="21" customHeight="1" x14ac:dyDescent="0.35">
      <c r="B93" s="288"/>
      <c r="C93" s="291"/>
      <c r="D93" s="151" t="s">
        <v>396</v>
      </c>
      <c r="E93" s="141">
        <v>0</v>
      </c>
      <c r="F93" s="155"/>
      <c r="G93" s="141">
        <v>-10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291"/>
      <c r="S93" s="294"/>
    </row>
    <row r="94" spans="2:19" s="136" customFormat="1" ht="21" customHeight="1" x14ac:dyDescent="0.35">
      <c r="B94" s="289"/>
      <c r="C94" s="292"/>
      <c r="D94" s="151" t="s">
        <v>218</v>
      </c>
      <c r="E94" s="141">
        <v>-20</v>
      </c>
      <c r="F94" s="155"/>
      <c r="G94" s="141">
        <v>0</v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292"/>
      <c r="S94" s="295"/>
    </row>
    <row r="95" spans="2:19" s="136" customFormat="1" ht="21" customHeight="1" x14ac:dyDescent="0.35">
      <c r="B95" s="287">
        <v>38</v>
      </c>
      <c r="C95" s="290" t="s">
        <v>20</v>
      </c>
      <c r="D95" s="151" t="s">
        <v>318</v>
      </c>
      <c r="E95" s="155"/>
      <c r="F95" s="141">
        <v>-10</v>
      </c>
      <c r="G95" s="141">
        <v>0</v>
      </c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290">
        <f>500+SUM(E95:Q97)</f>
        <v>470</v>
      </c>
      <c r="S95" s="293">
        <f>COUNT(E97:Q97)</f>
        <v>2</v>
      </c>
    </row>
    <row r="96" spans="2:19" s="136" customFormat="1" ht="21" customHeight="1" x14ac:dyDescent="0.35">
      <c r="B96" s="288"/>
      <c r="C96" s="291"/>
      <c r="D96" s="151" t="s">
        <v>407</v>
      </c>
      <c r="E96" s="155"/>
      <c r="F96" s="141">
        <v>0</v>
      </c>
      <c r="G96" s="141">
        <v>-10</v>
      </c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291"/>
      <c r="S96" s="294"/>
    </row>
    <row r="97" spans="2:19" s="136" customFormat="1" ht="21" customHeight="1" x14ac:dyDescent="0.35">
      <c r="B97" s="289"/>
      <c r="C97" s="292"/>
      <c r="D97" s="151" t="s">
        <v>319</v>
      </c>
      <c r="E97" s="155"/>
      <c r="F97" s="141">
        <v>-10</v>
      </c>
      <c r="G97" s="141">
        <v>0</v>
      </c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292"/>
      <c r="S97" s="295"/>
    </row>
    <row r="98" spans="2:19" s="136" customFormat="1" ht="21" customHeight="1" x14ac:dyDescent="0.35">
      <c r="B98" s="287">
        <v>39</v>
      </c>
      <c r="C98" s="290" t="s">
        <v>147</v>
      </c>
      <c r="D98" s="151" t="s">
        <v>429</v>
      </c>
      <c r="E98" s="141">
        <v>0</v>
      </c>
      <c r="F98" s="141">
        <v>0</v>
      </c>
      <c r="G98" s="141">
        <v>-10</v>
      </c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290">
        <f t="shared" ref="R98" si="5">500+SUM(E98:Q98)</f>
        <v>490</v>
      </c>
      <c r="S98" s="293">
        <f t="shared" si="4"/>
        <v>3</v>
      </c>
    </row>
    <row r="99" spans="2:19" s="136" customFormat="1" ht="21" customHeight="1" x14ac:dyDescent="0.35">
      <c r="B99" s="289"/>
      <c r="C99" s="292"/>
      <c r="D99" s="151" t="s">
        <v>243</v>
      </c>
      <c r="E99" s="141">
        <v>0</v>
      </c>
      <c r="F99" s="141">
        <v>0</v>
      </c>
      <c r="G99" s="141">
        <v>-20</v>
      </c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292"/>
      <c r="S99" s="295"/>
    </row>
    <row r="113" s="157" customFormat="1" x14ac:dyDescent="0.2"/>
    <row r="114" s="157" customFormat="1" x14ac:dyDescent="0.2"/>
    <row r="115" s="157" customFormat="1" x14ac:dyDescent="0.2"/>
    <row r="116" s="157" customFormat="1" x14ac:dyDescent="0.2"/>
    <row r="117" s="157" customFormat="1" x14ac:dyDescent="0.2"/>
    <row r="118" s="157" customFormat="1" x14ac:dyDescent="0.2"/>
    <row r="119" s="157" customFormat="1" x14ac:dyDescent="0.2"/>
    <row r="120" s="157" customFormat="1" x14ac:dyDescent="0.2"/>
    <row r="121" s="157" customFormat="1" x14ac:dyDescent="0.2"/>
    <row r="122" s="157" customFormat="1" x14ac:dyDescent="0.2"/>
    <row r="123" s="157" customFormat="1" x14ac:dyDescent="0.2"/>
    <row r="124" s="157" customFormat="1" x14ac:dyDescent="0.2"/>
    <row r="125" s="157" customFormat="1" x14ac:dyDescent="0.2"/>
    <row r="126" s="157" customFormat="1" x14ac:dyDescent="0.2"/>
    <row r="127" s="157" customFormat="1" x14ac:dyDescent="0.2"/>
    <row r="128" s="157" customFormat="1" x14ac:dyDescent="0.2"/>
    <row r="129" s="157" customFormat="1" x14ac:dyDescent="0.2"/>
    <row r="130" s="157" customFormat="1" x14ac:dyDescent="0.2"/>
    <row r="131" s="157" customFormat="1" x14ac:dyDescent="0.2"/>
    <row r="132" s="157" customFormat="1" x14ac:dyDescent="0.2"/>
    <row r="133" s="157" customFormat="1" x14ac:dyDescent="0.2"/>
    <row r="134" s="157" customFormat="1" x14ac:dyDescent="0.2"/>
    <row r="135" s="157" customFormat="1" x14ac:dyDescent="0.2"/>
    <row r="136" s="157" customFormat="1" x14ac:dyDescent="0.2"/>
    <row r="137" s="157" customFormat="1" x14ac:dyDescent="0.2"/>
    <row r="138" s="157" customFormat="1" x14ac:dyDescent="0.2"/>
    <row r="139" s="157" customFormat="1" x14ac:dyDescent="0.2"/>
    <row r="140" s="157" customFormat="1" x14ac:dyDescent="0.2"/>
    <row r="141" s="157" customFormat="1" x14ac:dyDescent="0.2"/>
    <row r="142" s="157" customFormat="1" x14ac:dyDescent="0.2"/>
    <row r="143" s="157" customFormat="1" x14ac:dyDescent="0.2"/>
    <row r="144" s="157" customFormat="1" x14ac:dyDescent="0.2"/>
    <row r="145" s="157" customFormat="1" x14ac:dyDescent="0.2"/>
    <row r="146" s="157" customFormat="1" x14ac:dyDescent="0.2"/>
    <row r="147" s="157" customFormat="1" x14ac:dyDescent="0.2"/>
    <row r="148" s="157" customFormat="1" x14ac:dyDescent="0.2"/>
  </sheetData>
  <sheetProtection algorithmName="SHA-512" hashValue="0FCeVTlWRKebAMmyaxQwYBfWU3DmyIrorFZAO+JbWdz/NG9G11VzsOhnRj5qKsN/0/FfbEqf99r2vfYEW7iG8g==" saltValue="uKAVighM3JyiGkX1/Ste0A==" spinCount="100000" sheet="1" objects="1" scenarios="1"/>
  <mergeCells count="106">
    <mergeCell ref="B92:B94"/>
    <mergeCell ref="C92:C94"/>
    <mergeCell ref="R92:R94"/>
    <mergeCell ref="S92:S94"/>
    <mergeCell ref="B55:B57"/>
    <mergeCell ref="C55:C57"/>
    <mergeCell ref="R55:R57"/>
    <mergeCell ref="S55:S57"/>
    <mergeCell ref="B43:B44"/>
    <mergeCell ref="C43:C44"/>
    <mergeCell ref="R43:R44"/>
    <mergeCell ref="S43:S44"/>
    <mergeCell ref="B46:B47"/>
    <mergeCell ref="C46:C47"/>
    <mergeCell ref="R14:R16"/>
    <mergeCell ref="S14:S16"/>
    <mergeCell ref="B17:B19"/>
    <mergeCell ref="C17:C19"/>
    <mergeCell ref="R17:R19"/>
    <mergeCell ref="S17:S19"/>
    <mergeCell ref="R23:R26"/>
    <mergeCell ref="S23:S26"/>
    <mergeCell ref="P2:S2"/>
    <mergeCell ref="P3:S3"/>
    <mergeCell ref="P4:S4"/>
    <mergeCell ref="A9:S9"/>
    <mergeCell ref="R8:S8"/>
    <mergeCell ref="E12:Q12"/>
    <mergeCell ref="B14:B16"/>
    <mergeCell ref="C14:C16"/>
    <mergeCell ref="B20:B22"/>
    <mergeCell ref="C20:C22"/>
    <mergeCell ref="R20:R22"/>
    <mergeCell ref="S20:S22"/>
    <mergeCell ref="B23:B26"/>
    <mergeCell ref="C23:C26"/>
    <mergeCell ref="B27:B29"/>
    <mergeCell ref="C27:C29"/>
    <mergeCell ref="R27:R29"/>
    <mergeCell ref="S27:S29"/>
    <mergeCell ref="B34:B36"/>
    <mergeCell ref="C34:C36"/>
    <mergeCell ref="R34:R36"/>
    <mergeCell ref="S34:S36"/>
    <mergeCell ref="B39:B42"/>
    <mergeCell ref="C39:C42"/>
    <mergeCell ref="R39:R42"/>
    <mergeCell ref="S39:S42"/>
    <mergeCell ref="R46:R47"/>
    <mergeCell ref="S46:S47"/>
    <mergeCell ref="B48:B51"/>
    <mergeCell ref="C48:C51"/>
    <mergeCell ref="R48:R51"/>
    <mergeCell ref="S48:S51"/>
    <mergeCell ref="B52:B53"/>
    <mergeCell ref="C52:C53"/>
    <mergeCell ref="R52:R53"/>
    <mergeCell ref="S52:S53"/>
    <mergeCell ref="B58:B60"/>
    <mergeCell ref="C58:C60"/>
    <mergeCell ref="R58:R60"/>
    <mergeCell ref="S58:S60"/>
    <mergeCell ref="B62:B64"/>
    <mergeCell ref="C62:C64"/>
    <mergeCell ref="R62:R64"/>
    <mergeCell ref="S62:S64"/>
    <mergeCell ref="B66:B67"/>
    <mergeCell ref="C66:C67"/>
    <mergeCell ref="R66:R67"/>
    <mergeCell ref="S66:S67"/>
    <mergeCell ref="B68:B70"/>
    <mergeCell ref="C68:C70"/>
    <mergeCell ref="R68:R70"/>
    <mergeCell ref="S68:S70"/>
    <mergeCell ref="B71:B74"/>
    <mergeCell ref="C71:C74"/>
    <mergeCell ref="R71:R74"/>
    <mergeCell ref="S71:S74"/>
    <mergeCell ref="B75:B76"/>
    <mergeCell ref="C75:C76"/>
    <mergeCell ref="R75:R76"/>
    <mergeCell ref="S75:S76"/>
    <mergeCell ref="B95:B97"/>
    <mergeCell ref="C95:C97"/>
    <mergeCell ref="R95:R97"/>
    <mergeCell ref="S95:S97"/>
    <mergeCell ref="B98:B99"/>
    <mergeCell ref="C98:C99"/>
    <mergeCell ref="R98:R99"/>
    <mergeCell ref="S98:S99"/>
    <mergeCell ref="B79:B81"/>
    <mergeCell ref="C79:C81"/>
    <mergeCell ref="R79:R81"/>
    <mergeCell ref="S79:S81"/>
    <mergeCell ref="B82:B83"/>
    <mergeCell ref="C82:C83"/>
    <mergeCell ref="R82:R83"/>
    <mergeCell ref="S82:S83"/>
    <mergeCell ref="B85:B88"/>
    <mergeCell ref="C85:C88"/>
    <mergeCell ref="R85:R88"/>
    <mergeCell ref="S85:S88"/>
    <mergeCell ref="B90:B91"/>
    <mergeCell ref="C90:C91"/>
    <mergeCell ref="R90:R91"/>
    <mergeCell ref="S90:S9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/>
  <dimension ref="A6:G22"/>
  <sheetViews>
    <sheetView topLeftCell="A11" workbookViewId="0">
      <selection activeCell="D25" sqref="D25"/>
    </sheetView>
  </sheetViews>
  <sheetFormatPr baseColWidth="10" defaultColWidth="10.7109375" defaultRowHeight="15" x14ac:dyDescent="0.25"/>
  <cols>
    <col min="1" max="1" width="6.85546875" customWidth="1"/>
    <col min="2" max="2" width="22.28515625" customWidth="1"/>
    <col min="3" max="3" width="25.5703125" customWidth="1"/>
    <col min="4" max="4" width="23.42578125" customWidth="1"/>
    <col min="5" max="5" width="22.42578125" bestFit="1" customWidth="1"/>
    <col min="6" max="6" width="19.42578125" customWidth="1"/>
    <col min="7" max="7" width="26.42578125" customWidth="1"/>
    <col min="8" max="12" width="4.5703125" customWidth="1"/>
  </cols>
  <sheetData>
    <row r="6" spans="1:7" ht="21" x14ac:dyDescent="0.35">
      <c r="B6" s="297" t="s">
        <v>197</v>
      </c>
      <c r="C6" s="297"/>
      <c r="D6" s="297"/>
      <c r="E6" s="297"/>
      <c r="F6" s="297"/>
      <c r="G6" s="297"/>
    </row>
    <row r="7" spans="1:7" ht="27.75" x14ac:dyDescent="0.25">
      <c r="A7" s="298" t="s">
        <v>189</v>
      </c>
      <c r="B7" s="298"/>
      <c r="C7" s="298"/>
      <c r="D7" s="298"/>
      <c r="E7" s="298"/>
      <c r="F7" s="298"/>
      <c r="G7" s="298"/>
    </row>
    <row r="8" spans="1:7" ht="18" x14ac:dyDescent="0.35">
      <c r="A8" s="136"/>
      <c r="B8" s="136"/>
      <c r="C8" s="136"/>
      <c r="D8" s="136"/>
      <c r="E8" s="136"/>
      <c r="F8" s="136"/>
      <c r="G8" s="136"/>
    </row>
    <row r="9" spans="1:7" x14ac:dyDescent="0.25">
      <c r="A9" s="299" t="s">
        <v>155</v>
      </c>
      <c r="B9" s="299" t="s">
        <v>0</v>
      </c>
      <c r="C9" s="299" t="s">
        <v>190</v>
      </c>
      <c r="D9" s="299" t="s">
        <v>191</v>
      </c>
      <c r="E9" s="299" t="s">
        <v>192</v>
      </c>
      <c r="F9" s="299" t="s">
        <v>193</v>
      </c>
      <c r="G9" s="299" t="s">
        <v>194</v>
      </c>
    </row>
    <row r="10" spans="1:7" x14ac:dyDescent="0.25">
      <c r="A10" s="299"/>
      <c r="B10" s="299"/>
      <c r="C10" s="299"/>
      <c r="D10" s="299"/>
      <c r="E10" s="299"/>
      <c r="F10" s="299"/>
      <c r="G10" s="299"/>
    </row>
    <row r="11" spans="1:7" ht="45" x14ac:dyDescent="0.25">
      <c r="A11" s="137">
        <v>1</v>
      </c>
      <c r="B11" s="138" t="s">
        <v>146</v>
      </c>
      <c r="C11" s="138" t="s">
        <v>195</v>
      </c>
      <c r="D11" s="164" t="s">
        <v>286</v>
      </c>
      <c r="E11" s="163" t="s">
        <v>288</v>
      </c>
      <c r="F11" s="185">
        <v>3</v>
      </c>
      <c r="G11" s="163" t="s">
        <v>284</v>
      </c>
    </row>
    <row r="12" spans="1:7" ht="36" x14ac:dyDescent="0.25">
      <c r="A12" s="137">
        <v>2</v>
      </c>
      <c r="B12" s="171" t="s">
        <v>29</v>
      </c>
      <c r="C12" s="172" t="s">
        <v>196</v>
      </c>
      <c r="D12" s="173" t="s">
        <v>289</v>
      </c>
      <c r="E12" s="174" t="s">
        <v>287</v>
      </c>
      <c r="F12" s="191">
        <v>1</v>
      </c>
      <c r="G12" s="174" t="s">
        <v>285</v>
      </c>
    </row>
    <row r="13" spans="1:7" ht="36" x14ac:dyDescent="0.25">
      <c r="A13" s="137">
        <v>3</v>
      </c>
      <c r="B13" s="175" t="s">
        <v>282</v>
      </c>
      <c r="C13" s="176" t="s">
        <v>273</v>
      </c>
      <c r="D13" s="173" t="s">
        <v>290</v>
      </c>
      <c r="E13" s="177" t="s">
        <v>291</v>
      </c>
      <c r="F13" s="191">
        <v>1</v>
      </c>
      <c r="G13" s="174" t="s">
        <v>292</v>
      </c>
    </row>
    <row r="14" spans="1:7" ht="36" x14ac:dyDescent="0.25">
      <c r="A14" s="137">
        <v>4</v>
      </c>
      <c r="B14" s="171" t="s">
        <v>321</v>
      </c>
      <c r="C14" s="194" t="s">
        <v>320</v>
      </c>
      <c r="D14" s="173" t="s">
        <v>290</v>
      </c>
      <c r="E14" s="177" t="s">
        <v>291</v>
      </c>
      <c r="F14" s="191">
        <v>1</v>
      </c>
      <c r="G14" s="195" t="s">
        <v>322</v>
      </c>
    </row>
    <row r="15" spans="1:7" ht="36" x14ac:dyDescent="0.25">
      <c r="A15" s="137">
        <v>5</v>
      </c>
      <c r="B15" s="198" t="s">
        <v>126</v>
      </c>
      <c r="C15" s="197" t="s">
        <v>361</v>
      </c>
      <c r="D15" s="173" t="s">
        <v>290</v>
      </c>
      <c r="E15" s="177" t="s">
        <v>291</v>
      </c>
      <c r="F15" s="191">
        <v>1</v>
      </c>
      <c r="G15" s="199" t="s">
        <v>347</v>
      </c>
    </row>
    <row r="16" spans="1:7" ht="36" x14ac:dyDescent="0.25">
      <c r="A16" s="137">
        <v>6</v>
      </c>
      <c r="B16" s="140" t="s">
        <v>125</v>
      </c>
      <c r="C16" s="152" t="s">
        <v>268</v>
      </c>
      <c r="D16" s="164" t="s">
        <v>290</v>
      </c>
      <c r="E16" s="139" t="s">
        <v>291</v>
      </c>
      <c r="F16" s="168">
        <v>1</v>
      </c>
      <c r="G16" s="141" t="s">
        <v>351</v>
      </c>
    </row>
    <row r="17" spans="1:7" ht="45" x14ac:dyDescent="0.25">
      <c r="A17" s="137">
        <v>7</v>
      </c>
      <c r="B17" s="138" t="s">
        <v>87</v>
      </c>
      <c r="C17" s="167" t="s">
        <v>381</v>
      </c>
      <c r="D17" s="164" t="s">
        <v>290</v>
      </c>
      <c r="E17" s="139" t="s">
        <v>291</v>
      </c>
      <c r="F17" s="168">
        <v>3</v>
      </c>
      <c r="G17" s="163" t="s">
        <v>431</v>
      </c>
    </row>
    <row r="18" spans="1:7" ht="36" x14ac:dyDescent="0.25">
      <c r="A18" s="137">
        <v>8</v>
      </c>
      <c r="B18" s="196" t="s">
        <v>394</v>
      </c>
      <c r="C18" s="197" t="s">
        <v>337</v>
      </c>
      <c r="D18" s="173" t="s">
        <v>290</v>
      </c>
      <c r="E18" s="177" t="s">
        <v>291</v>
      </c>
      <c r="F18" s="191">
        <v>1</v>
      </c>
      <c r="G18" s="174" t="s">
        <v>395</v>
      </c>
    </row>
    <row r="19" spans="1:7" ht="36" x14ac:dyDescent="0.25">
      <c r="A19" s="137">
        <v>9</v>
      </c>
      <c r="B19" s="190" t="s">
        <v>86</v>
      </c>
      <c r="C19" s="167" t="s">
        <v>309</v>
      </c>
      <c r="D19" s="164" t="s">
        <v>290</v>
      </c>
      <c r="E19" s="163" t="s">
        <v>412</v>
      </c>
      <c r="F19" s="168">
        <v>1</v>
      </c>
      <c r="G19" s="141" t="s">
        <v>408</v>
      </c>
    </row>
    <row r="20" spans="1:7" ht="54" x14ac:dyDescent="0.25">
      <c r="A20" s="137">
        <v>10</v>
      </c>
      <c r="B20" s="190" t="s">
        <v>147</v>
      </c>
      <c r="C20" s="167" t="s">
        <v>243</v>
      </c>
      <c r="D20" s="164" t="s">
        <v>290</v>
      </c>
      <c r="E20" s="139" t="s">
        <v>291</v>
      </c>
      <c r="F20" s="168">
        <v>1</v>
      </c>
      <c r="G20" s="141" t="s">
        <v>430</v>
      </c>
    </row>
    <row r="21" spans="1:7" ht="36" x14ac:dyDescent="0.25">
      <c r="A21" s="137">
        <v>11</v>
      </c>
      <c r="B21" s="190" t="s">
        <v>43</v>
      </c>
      <c r="C21" s="167" t="s">
        <v>363</v>
      </c>
      <c r="D21" s="164" t="s">
        <v>290</v>
      </c>
      <c r="E21" s="163" t="s">
        <v>412</v>
      </c>
      <c r="F21" s="168">
        <v>1</v>
      </c>
      <c r="G21" s="141" t="s">
        <v>435</v>
      </c>
    </row>
    <row r="22" spans="1:7" ht="36" x14ac:dyDescent="0.25">
      <c r="A22" s="137">
        <v>12</v>
      </c>
      <c r="B22" s="190" t="s">
        <v>259</v>
      </c>
      <c r="C22" s="167" t="s">
        <v>278</v>
      </c>
      <c r="D22" s="164" t="s">
        <v>290</v>
      </c>
      <c r="E22" s="163" t="s">
        <v>412</v>
      </c>
      <c r="F22" s="168">
        <v>1</v>
      </c>
      <c r="G22" s="141" t="s">
        <v>443</v>
      </c>
    </row>
  </sheetData>
  <sheetProtection algorithmName="SHA-512" hashValue="2DKaZRDoOmQuslEAAn0oM7qd1O0/U5vr9dmOYlss+CPKeJSMI7+wiRn1Zk+zUrztni1rKekzlJ2Kcebc0CFvNA==" saltValue="Wi0zMoPY9P1YoMcnbhKKvg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CFB2E-D9D1-4F43-B050-48DDE6E88646}">
  <sheetPr codeName="Hoja8"/>
  <dimension ref="A1:AI52"/>
  <sheetViews>
    <sheetView topLeftCell="B20" workbookViewId="0">
      <selection activeCell="H22" sqref="H22"/>
    </sheetView>
  </sheetViews>
  <sheetFormatPr baseColWidth="10" defaultRowHeight="12.75" x14ac:dyDescent="0.2"/>
  <cols>
    <col min="1" max="1" width="3.28515625" style="157" customWidth="1"/>
    <col min="2" max="2" width="11.42578125" style="157"/>
    <col min="3" max="3" width="64.42578125" style="157" customWidth="1"/>
    <col min="4" max="8" width="11.42578125" style="157"/>
    <col min="9" max="13" width="11.42578125" style="157" hidden="1" customWidth="1"/>
    <col min="14" max="14" width="0" style="157" hidden="1" customWidth="1"/>
    <col min="15" max="16" width="11.42578125" style="157"/>
    <col min="17" max="17" width="23.7109375" style="157" customWidth="1"/>
    <col min="18" max="18" width="15.85546875" style="157" customWidth="1"/>
    <col min="19" max="19" width="4.7109375" style="157" customWidth="1"/>
    <col min="20" max="260" width="11.42578125" style="157"/>
    <col min="261" max="261" width="3.28515625" style="157" customWidth="1"/>
    <col min="262" max="262" width="11.42578125" style="157"/>
    <col min="263" max="263" width="25.42578125" style="157" customWidth="1"/>
    <col min="264" max="264" width="24.28515625" style="157" customWidth="1"/>
    <col min="265" max="272" width="11.42578125" style="157"/>
    <col min="273" max="273" width="23.7109375" style="157" customWidth="1"/>
    <col min="274" max="274" width="15.85546875" style="157" customWidth="1"/>
    <col min="275" max="275" width="4.7109375" style="157" customWidth="1"/>
    <col min="276" max="516" width="11.42578125" style="157"/>
    <col min="517" max="517" width="3.28515625" style="157" customWidth="1"/>
    <col min="518" max="518" width="11.42578125" style="157"/>
    <col min="519" max="519" width="25.42578125" style="157" customWidth="1"/>
    <col min="520" max="520" width="24.28515625" style="157" customWidth="1"/>
    <col min="521" max="528" width="11.42578125" style="157"/>
    <col min="529" max="529" width="23.7109375" style="157" customWidth="1"/>
    <col min="530" max="530" width="15.85546875" style="157" customWidth="1"/>
    <col min="531" max="531" width="4.7109375" style="157" customWidth="1"/>
    <col min="532" max="772" width="11.42578125" style="157"/>
    <col min="773" max="773" width="3.28515625" style="157" customWidth="1"/>
    <col min="774" max="774" width="11.42578125" style="157"/>
    <col min="775" max="775" width="25.42578125" style="157" customWidth="1"/>
    <col min="776" max="776" width="24.28515625" style="157" customWidth="1"/>
    <col min="777" max="784" width="11.42578125" style="157"/>
    <col min="785" max="785" width="23.7109375" style="157" customWidth="1"/>
    <col min="786" max="786" width="15.85546875" style="157" customWidth="1"/>
    <col min="787" max="787" width="4.7109375" style="157" customWidth="1"/>
    <col min="788" max="1028" width="11.42578125" style="157"/>
    <col min="1029" max="1029" width="3.28515625" style="157" customWidth="1"/>
    <col min="1030" max="1030" width="11.42578125" style="157"/>
    <col min="1031" max="1031" width="25.42578125" style="157" customWidth="1"/>
    <col min="1032" max="1032" width="24.28515625" style="157" customWidth="1"/>
    <col min="1033" max="1040" width="11.42578125" style="157"/>
    <col min="1041" max="1041" width="23.7109375" style="157" customWidth="1"/>
    <col min="1042" max="1042" width="15.85546875" style="157" customWidth="1"/>
    <col min="1043" max="1043" width="4.7109375" style="157" customWidth="1"/>
    <col min="1044" max="1284" width="11.42578125" style="157"/>
    <col min="1285" max="1285" width="3.28515625" style="157" customWidth="1"/>
    <col min="1286" max="1286" width="11.42578125" style="157"/>
    <col min="1287" max="1287" width="25.42578125" style="157" customWidth="1"/>
    <col min="1288" max="1288" width="24.28515625" style="157" customWidth="1"/>
    <col min="1289" max="1296" width="11.42578125" style="157"/>
    <col min="1297" max="1297" width="23.7109375" style="157" customWidth="1"/>
    <col min="1298" max="1298" width="15.85546875" style="157" customWidth="1"/>
    <col min="1299" max="1299" width="4.7109375" style="157" customWidth="1"/>
    <col min="1300" max="1540" width="11.42578125" style="157"/>
    <col min="1541" max="1541" width="3.28515625" style="157" customWidth="1"/>
    <col min="1542" max="1542" width="11.42578125" style="157"/>
    <col min="1543" max="1543" width="25.42578125" style="157" customWidth="1"/>
    <col min="1544" max="1544" width="24.28515625" style="157" customWidth="1"/>
    <col min="1545" max="1552" width="11.42578125" style="157"/>
    <col min="1553" max="1553" width="23.7109375" style="157" customWidth="1"/>
    <col min="1554" max="1554" width="15.85546875" style="157" customWidth="1"/>
    <col min="1555" max="1555" width="4.7109375" style="157" customWidth="1"/>
    <col min="1556" max="1796" width="11.42578125" style="157"/>
    <col min="1797" max="1797" width="3.28515625" style="157" customWidth="1"/>
    <col min="1798" max="1798" width="11.42578125" style="157"/>
    <col min="1799" max="1799" width="25.42578125" style="157" customWidth="1"/>
    <col min="1800" max="1800" width="24.28515625" style="157" customWidth="1"/>
    <col min="1801" max="1808" width="11.42578125" style="157"/>
    <col min="1809" max="1809" width="23.7109375" style="157" customWidth="1"/>
    <col min="1810" max="1810" width="15.85546875" style="157" customWidth="1"/>
    <col min="1811" max="1811" width="4.7109375" style="157" customWidth="1"/>
    <col min="1812" max="2052" width="11.42578125" style="157"/>
    <col min="2053" max="2053" width="3.28515625" style="157" customWidth="1"/>
    <col min="2054" max="2054" width="11.42578125" style="157"/>
    <col min="2055" max="2055" width="25.42578125" style="157" customWidth="1"/>
    <col min="2056" max="2056" width="24.28515625" style="157" customWidth="1"/>
    <col min="2057" max="2064" width="11.42578125" style="157"/>
    <col min="2065" max="2065" width="23.7109375" style="157" customWidth="1"/>
    <col min="2066" max="2066" width="15.85546875" style="157" customWidth="1"/>
    <col min="2067" max="2067" width="4.7109375" style="157" customWidth="1"/>
    <col min="2068" max="2308" width="11.42578125" style="157"/>
    <col min="2309" max="2309" width="3.28515625" style="157" customWidth="1"/>
    <col min="2310" max="2310" width="11.42578125" style="157"/>
    <col min="2311" max="2311" width="25.42578125" style="157" customWidth="1"/>
    <col min="2312" max="2312" width="24.28515625" style="157" customWidth="1"/>
    <col min="2313" max="2320" width="11.42578125" style="157"/>
    <col min="2321" max="2321" width="23.7109375" style="157" customWidth="1"/>
    <col min="2322" max="2322" width="15.85546875" style="157" customWidth="1"/>
    <col min="2323" max="2323" width="4.7109375" style="157" customWidth="1"/>
    <col min="2324" max="2564" width="11.42578125" style="157"/>
    <col min="2565" max="2565" width="3.28515625" style="157" customWidth="1"/>
    <col min="2566" max="2566" width="11.42578125" style="157"/>
    <col min="2567" max="2567" width="25.42578125" style="157" customWidth="1"/>
    <col min="2568" max="2568" width="24.28515625" style="157" customWidth="1"/>
    <col min="2569" max="2576" width="11.42578125" style="157"/>
    <col min="2577" max="2577" width="23.7109375" style="157" customWidth="1"/>
    <col min="2578" max="2578" width="15.85546875" style="157" customWidth="1"/>
    <col min="2579" max="2579" width="4.7109375" style="157" customWidth="1"/>
    <col min="2580" max="2820" width="11.42578125" style="157"/>
    <col min="2821" max="2821" width="3.28515625" style="157" customWidth="1"/>
    <col min="2822" max="2822" width="11.42578125" style="157"/>
    <col min="2823" max="2823" width="25.42578125" style="157" customWidth="1"/>
    <col min="2824" max="2824" width="24.28515625" style="157" customWidth="1"/>
    <col min="2825" max="2832" width="11.42578125" style="157"/>
    <col min="2833" max="2833" width="23.7109375" style="157" customWidth="1"/>
    <col min="2834" max="2834" width="15.85546875" style="157" customWidth="1"/>
    <col min="2835" max="2835" width="4.7109375" style="157" customWidth="1"/>
    <col min="2836" max="3076" width="11.42578125" style="157"/>
    <col min="3077" max="3077" width="3.28515625" style="157" customWidth="1"/>
    <col min="3078" max="3078" width="11.42578125" style="157"/>
    <col min="3079" max="3079" width="25.42578125" style="157" customWidth="1"/>
    <col min="3080" max="3080" width="24.28515625" style="157" customWidth="1"/>
    <col min="3081" max="3088" width="11.42578125" style="157"/>
    <col min="3089" max="3089" width="23.7109375" style="157" customWidth="1"/>
    <col min="3090" max="3090" width="15.85546875" style="157" customWidth="1"/>
    <col min="3091" max="3091" width="4.7109375" style="157" customWidth="1"/>
    <col min="3092" max="3332" width="11.42578125" style="157"/>
    <col min="3333" max="3333" width="3.28515625" style="157" customWidth="1"/>
    <col min="3334" max="3334" width="11.42578125" style="157"/>
    <col min="3335" max="3335" width="25.42578125" style="157" customWidth="1"/>
    <col min="3336" max="3336" width="24.28515625" style="157" customWidth="1"/>
    <col min="3337" max="3344" width="11.42578125" style="157"/>
    <col min="3345" max="3345" width="23.7109375" style="157" customWidth="1"/>
    <col min="3346" max="3346" width="15.85546875" style="157" customWidth="1"/>
    <col min="3347" max="3347" width="4.7109375" style="157" customWidth="1"/>
    <col min="3348" max="3588" width="11.42578125" style="157"/>
    <col min="3589" max="3589" width="3.28515625" style="157" customWidth="1"/>
    <col min="3590" max="3590" width="11.42578125" style="157"/>
    <col min="3591" max="3591" width="25.42578125" style="157" customWidth="1"/>
    <col min="3592" max="3592" width="24.28515625" style="157" customWidth="1"/>
    <col min="3593" max="3600" width="11.42578125" style="157"/>
    <col min="3601" max="3601" width="23.7109375" style="157" customWidth="1"/>
    <col min="3602" max="3602" width="15.85546875" style="157" customWidth="1"/>
    <col min="3603" max="3603" width="4.7109375" style="157" customWidth="1"/>
    <col min="3604" max="3844" width="11.42578125" style="157"/>
    <col min="3845" max="3845" width="3.28515625" style="157" customWidth="1"/>
    <col min="3846" max="3846" width="11.42578125" style="157"/>
    <col min="3847" max="3847" width="25.42578125" style="157" customWidth="1"/>
    <col min="3848" max="3848" width="24.28515625" style="157" customWidth="1"/>
    <col min="3849" max="3856" width="11.42578125" style="157"/>
    <col min="3857" max="3857" width="23.7109375" style="157" customWidth="1"/>
    <col min="3858" max="3858" width="15.85546875" style="157" customWidth="1"/>
    <col min="3859" max="3859" width="4.7109375" style="157" customWidth="1"/>
    <col min="3860" max="4100" width="11.42578125" style="157"/>
    <col min="4101" max="4101" width="3.28515625" style="157" customWidth="1"/>
    <col min="4102" max="4102" width="11.42578125" style="157"/>
    <col min="4103" max="4103" width="25.42578125" style="157" customWidth="1"/>
    <col min="4104" max="4104" width="24.28515625" style="157" customWidth="1"/>
    <col min="4105" max="4112" width="11.42578125" style="157"/>
    <col min="4113" max="4113" width="23.7109375" style="157" customWidth="1"/>
    <col min="4114" max="4114" width="15.85546875" style="157" customWidth="1"/>
    <col min="4115" max="4115" width="4.7109375" style="157" customWidth="1"/>
    <col min="4116" max="4356" width="11.42578125" style="157"/>
    <col min="4357" max="4357" width="3.28515625" style="157" customWidth="1"/>
    <col min="4358" max="4358" width="11.42578125" style="157"/>
    <col min="4359" max="4359" width="25.42578125" style="157" customWidth="1"/>
    <col min="4360" max="4360" width="24.28515625" style="157" customWidth="1"/>
    <col min="4361" max="4368" width="11.42578125" style="157"/>
    <col min="4369" max="4369" width="23.7109375" style="157" customWidth="1"/>
    <col min="4370" max="4370" width="15.85546875" style="157" customWidth="1"/>
    <col min="4371" max="4371" width="4.7109375" style="157" customWidth="1"/>
    <col min="4372" max="4612" width="11.42578125" style="157"/>
    <col min="4613" max="4613" width="3.28515625" style="157" customWidth="1"/>
    <col min="4614" max="4614" width="11.42578125" style="157"/>
    <col min="4615" max="4615" width="25.42578125" style="157" customWidth="1"/>
    <col min="4616" max="4616" width="24.28515625" style="157" customWidth="1"/>
    <col min="4617" max="4624" width="11.42578125" style="157"/>
    <col min="4625" max="4625" width="23.7109375" style="157" customWidth="1"/>
    <col min="4626" max="4626" width="15.85546875" style="157" customWidth="1"/>
    <col min="4627" max="4627" width="4.7109375" style="157" customWidth="1"/>
    <col min="4628" max="4868" width="11.42578125" style="157"/>
    <col min="4869" max="4869" width="3.28515625" style="157" customWidth="1"/>
    <col min="4870" max="4870" width="11.42578125" style="157"/>
    <col min="4871" max="4871" width="25.42578125" style="157" customWidth="1"/>
    <col min="4872" max="4872" width="24.28515625" style="157" customWidth="1"/>
    <col min="4873" max="4880" width="11.42578125" style="157"/>
    <col min="4881" max="4881" width="23.7109375" style="157" customWidth="1"/>
    <col min="4882" max="4882" width="15.85546875" style="157" customWidth="1"/>
    <col min="4883" max="4883" width="4.7109375" style="157" customWidth="1"/>
    <col min="4884" max="5124" width="11.42578125" style="157"/>
    <col min="5125" max="5125" width="3.28515625" style="157" customWidth="1"/>
    <col min="5126" max="5126" width="11.42578125" style="157"/>
    <col min="5127" max="5127" width="25.42578125" style="157" customWidth="1"/>
    <col min="5128" max="5128" width="24.28515625" style="157" customWidth="1"/>
    <col min="5129" max="5136" width="11.42578125" style="157"/>
    <col min="5137" max="5137" width="23.7109375" style="157" customWidth="1"/>
    <col min="5138" max="5138" width="15.85546875" style="157" customWidth="1"/>
    <col min="5139" max="5139" width="4.7109375" style="157" customWidth="1"/>
    <col min="5140" max="5380" width="11.42578125" style="157"/>
    <col min="5381" max="5381" width="3.28515625" style="157" customWidth="1"/>
    <col min="5382" max="5382" width="11.42578125" style="157"/>
    <col min="5383" max="5383" width="25.42578125" style="157" customWidth="1"/>
    <col min="5384" max="5384" width="24.28515625" style="157" customWidth="1"/>
    <col min="5385" max="5392" width="11.42578125" style="157"/>
    <col min="5393" max="5393" width="23.7109375" style="157" customWidth="1"/>
    <col min="5394" max="5394" width="15.85546875" style="157" customWidth="1"/>
    <col min="5395" max="5395" width="4.7109375" style="157" customWidth="1"/>
    <col min="5396" max="5636" width="11.42578125" style="157"/>
    <col min="5637" max="5637" width="3.28515625" style="157" customWidth="1"/>
    <col min="5638" max="5638" width="11.42578125" style="157"/>
    <col min="5639" max="5639" width="25.42578125" style="157" customWidth="1"/>
    <col min="5640" max="5640" width="24.28515625" style="157" customWidth="1"/>
    <col min="5641" max="5648" width="11.42578125" style="157"/>
    <col min="5649" max="5649" width="23.7109375" style="157" customWidth="1"/>
    <col min="5650" max="5650" width="15.85546875" style="157" customWidth="1"/>
    <col min="5651" max="5651" width="4.7109375" style="157" customWidth="1"/>
    <col min="5652" max="5892" width="11.42578125" style="157"/>
    <col min="5893" max="5893" width="3.28515625" style="157" customWidth="1"/>
    <col min="5894" max="5894" width="11.42578125" style="157"/>
    <col min="5895" max="5895" width="25.42578125" style="157" customWidth="1"/>
    <col min="5896" max="5896" width="24.28515625" style="157" customWidth="1"/>
    <col min="5897" max="5904" width="11.42578125" style="157"/>
    <col min="5905" max="5905" width="23.7109375" style="157" customWidth="1"/>
    <col min="5906" max="5906" width="15.85546875" style="157" customWidth="1"/>
    <col min="5907" max="5907" width="4.7109375" style="157" customWidth="1"/>
    <col min="5908" max="6148" width="11.42578125" style="157"/>
    <col min="6149" max="6149" width="3.28515625" style="157" customWidth="1"/>
    <col min="6150" max="6150" width="11.42578125" style="157"/>
    <col min="6151" max="6151" width="25.42578125" style="157" customWidth="1"/>
    <col min="6152" max="6152" width="24.28515625" style="157" customWidth="1"/>
    <col min="6153" max="6160" width="11.42578125" style="157"/>
    <col min="6161" max="6161" width="23.7109375" style="157" customWidth="1"/>
    <col min="6162" max="6162" width="15.85546875" style="157" customWidth="1"/>
    <col min="6163" max="6163" width="4.7109375" style="157" customWidth="1"/>
    <col min="6164" max="6404" width="11.42578125" style="157"/>
    <col min="6405" max="6405" width="3.28515625" style="157" customWidth="1"/>
    <col min="6406" max="6406" width="11.42578125" style="157"/>
    <col min="6407" max="6407" width="25.42578125" style="157" customWidth="1"/>
    <col min="6408" max="6408" width="24.28515625" style="157" customWidth="1"/>
    <col min="6409" max="6416" width="11.42578125" style="157"/>
    <col min="6417" max="6417" width="23.7109375" style="157" customWidth="1"/>
    <col min="6418" max="6418" width="15.85546875" style="157" customWidth="1"/>
    <col min="6419" max="6419" width="4.7109375" style="157" customWidth="1"/>
    <col min="6420" max="6660" width="11.42578125" style="157"/>
    <col min="6661" max="6661" width="3.28515625" style="157" customWidth="1"/>
    <col min="6662" max="6662" width="11.42578125" style="157"/>
    <col min="6663" max="6663" width="25.42578125" style="157" customWidth="1"/>
    <col min="6664" max="6664" width="24.28515625" style="157" customWidth="1"/>
    <col min="6665" max="6672" width="11.42578125" style="157"/>
    <col min="6673" max="6673" width="23.7109375" style="157" customWidth="1"/>
    <col min="6674" max="6674" width="15.85546875" style="157" customWidth="1"/>
    <col min="6675" max="6675" width="4.7109375" style="157" customWidth="1"/>
    <col min="6676" max="6916" width="11.42578125" style="157"/>
    <col min="6917" max="6917" width="3.28515625" style="157" customWidth="1"/>
    <col min="6918" max="6918" width="11.42578125" style="157"/>
    <col min="6919" max="6919" width="25.42578125" style="157" customWidth="1"/>
    <col min="6920" max="6920" width="24.28515625" style="157" customWidth="1"/>
    <col min="6921" max="6928" width="11.42578125" style="157"/>
    <col min="6929" max="6929" width="23.7109375" style="157" customWidth="1"/>
    <col min="6930" max="6930" width="15.85546875" style="157" customWidth="1"/>
    <col min="6931" max="6931" width="4.7109375" style="157" customWidth="1"/>
    <col min="6932" max="7172" width="11.42578125" style="157"/>
    <col min="7173" max="7173" width="3.28515625" style="157" customWidth="1"/>
    <col min="7174" max="7174" width="11.42578125" style="157"/>
    <col min="7175" max="7175" width="25.42578125" style="157" customWidth="1"/>
    <col min="7176" max="7176" width="24.28515625" style="157" customWidth="1"/>
    <col min="7177" max="7184" width="11.42578125" style="157"/>
    <col min="7185" max="7185" width="23.7109375" style="157" customWidth="1"/>
    <col min="7186" max="7186" width="15.85546875" style="157" customWidth="1"/>
    <col min="7187" max="7187" width="4.7109375" style="157" customWidth="1"/>
    <col min="7188" max="7428" width="11.42578125" style="157"/>
    <col min="7429" max="7429" width="3.28515625" style="157" customWidth="1"/>
    <col min="7430" max="7430" width="11.42578125" style="157"/>
    <col min="7431" max="7431" width="25.42578125" style="157" customWidth="1"/>
    <col min="7432" max="7432" width="24.28515625" style="157" customWidth="1"/>
    <col min="7433" max="7440" width="11.42578125" style="157"/>
    <col min="7441" max="7441" width="23.7109375" style="157" customWidth="1"/>
    <col min="7442" max="7442" width="15.85546875" style="157" customWidth="1"/>
    <col min="7443" max="7443" width="4.7109375" style="157" customWidth="1"/>
    <col min="7444" max="7684" width="11.42578125" style="157"/>
    <col min="7685" max="7685" width="3.28515625" style="157" customWidth="1"/>
    <col min="7686" max="7686" width="11.42578125" style="157"/>
    <col min="7687" max="7687" width="25.42578125" style="157" customWidth="1"/>
    <col min="7688" max="7688" width="24.28515625" style="157" customWidth="1"/>
    <col min="7689" max="7696" width="11.42578125" style="157"/>
    <col min="7697" max="7697" width="23.7109375" style="157" customWidth="1"/>
    <col min="7698" max="7698" width="15.85546875" style="157" customWidth="1"/>
    <col min="7699" max="7699" width="4.7109375" style="157" customWidth="1"/>
    <col min="7700" max="7940" width="11.42578125" style="157"/>
    <col min="7941" max="7941" width="3.28515625" style="157" customWidth="1"/>
    <col min="7942" max="7942" width="11.42578125" style="157"/>
    <col min="7943" max="7943" width="25.42578125" style="157" customWidth="1"/>
    <col min="7944" max="7944" width="24.28515625" style="157" customWidth="1"/>
    <col min="7945" max="7952" width="11.42578125" style="157"/>
    <col min="7953" max="7953" width="23.7109375" style="157" customWidth="1"/>
    <col min="7954" max="7954" width="15.85546875" style="157" customWidth="1"/>
    <col min="7955" max="7955" width="4.7109375" style="157" customWidth="1"/>
    <col min="7956" max="8196" width="11.42578125" style="157"/>
    <col min="8197" max="8197" width="3.28515625" style="157" customWidth="1"/>
    <col min="8198" max="8198" width="11.42578125" style="157"/>
    <col min="8199" max="8199" width="25.42578125" style="157" customWidth="1"/>
    <col min="8200" max="8200" width="24.28515625" style="157" customWidth="1"/>
    <col min="8201" max="8208" width="11.42578125" style="157"/>
    <col min="8209" max="8209" width="23.7109375" style="157" customWidth="1"/>
    <col min="8210" max="8210" width="15.85546875" style="157" customWidth="1"/>
    <col min="8211" max="8211" width="4.7109375" style="157" customWidth="1"/>
    <col min="8212" max="8452" width="11.42578125" style="157"/>
    <col min="8453" max="8453" width="3.28515625" style="157" customWidth="1"/>
    <col min="8454" max="8454" width="11.42578125" style="157"/>
    <col min="8455" max="8455" width="25.42578125" style="157" customWidth="1"/>
    <col min="8456" max="8456" width="24.28515625" style="157" customWidth="1"/>
    <col min="8457" max="8464" width="11.42578125" style="157"/>
    <col min="8465" max="8465" width="23.7109375" style="157" customWidth="1"/>
    <col min="8466" max="8466" width="15.85546875" style="157" customWidth="1"/>
    <col min="8467" max="8467" width="4.7109375" style="157" customWidth="1"/>
    <col min="8468" max="8708" width="11.42578125" style="157"/>
    <col min="8709" max="8709" width="3.28515625" style="157" customWidth="1"/>
    <col min="8710" max="8710" width="11.42578125" style="157"/>
    <col min="8711" max="8711" width="25.42578125" style="157" customWidth="1"/>
    <col min="8712" max="8712" width="24.28515625" style="157" customWidth="1"/>
    <col min="8713" max="8720" width="11.42578125" style="157"/>
    <col min="8721" max="8721" width="23.7109375" style="157" customWidth="1"/>
    <col min="8722" max="8722" width="15.85546875" style="157" customWidth="1"/>
    <col min="8723" max="8723" width="4.7109375" style="157" customWidth="1"/>
    <col min="8724" max="8964" width="11.42578125" style="157"/>
    <col min="8965" max="8965" width="3.28515625" style="157" customWidth="1"/>
    <col min="8966" max="8966" width="11.42578125" style="157"/>
    <col min="8967" max="8967" width="25.42578125" style="157" customWidth="1"/>
    <col min="8968" max="8968" width="24.28515625" style="157" customWidth="1"/>
    <col min="8969" max="8976" width="11.42578125" style="157"/>
    <col min="8977" max="8977" width="23.7109375" style="157" customWidth="1"/>
    <col min="8978" max="8978" width="15.85546875" style="157" customWidth="1"/>
    <col min="8979" max="8979" width="4.7109375" style="157" customWidth="1"/>
    <col min="8980" max="9220" width="11.42578125" style="157"/>
    <col min="9221" max="9221" width="3.28515625" style="157" customWidth="1"/>
    <col min="9222" max="9222" width="11.42578125" style="157"/>
    <col min="9223" max="9223" width="25.42578125" style="157" customWidth="1"/>
    <col min="9224" max="9224" width="24.28515625" style="157" customWidth="1"/>
    <col min="9225" max="9232" width="11.42578125" style="157"/>
    <col min="9233" max="9233" width="23.7109375" style="157" customWidth="1"/>
    <col min="9234" max="9234" width="15.85546875" style="157" customWidth="1"/>
    <col min="9235" max="9235" width="4.7109375" style="157" customWidth="1"/>
    <col min="9236" max="9476" width="11.42578125" style="157"/>
    <col min="9477" max="9477" width="3.28515625" style="157" customWidth="1"/>
    <col min="9478" max="9478" width="11.42578125" style="157"/>
    <col min="9479" max="9479" width="25.42578125" style="157" customWidth="1"/>
    <col min="9480" max="9480" width="24.28515625" style="157" customWidth="1"/>
    <col min="9481" max="9488" width="11.42578125" style="157"/>
    <col min="9489" max="9489" width="23.7109375" style="157" customWidth="1"/>
    <col min="9490" max="9490" width="15.85546875" style="157" customWidth="1"/>
    <col min="9491" max="9491" width="4.7109375" style="157" customWidth="1"/>
    <col min="9492" max="9732" width="11.42578125" style="157"/>
    <col min="9733" max="9733" width="3.28515625" style="157" customWidth="1"/>
    <col min="9734" max="9734" width="11.42578125" style="157"/>
    <col min="9735" max="9735" width="25.42578125" style="157" customWidth="1"/>
    <col min="9736" max="9736" width="24.28515625" style="157" customWidth="1"/>
    <col min="9737" max="9744" width="11.42578125" style="157"/>
    <col min="9745" max="9745" width="23.7109375" style="157" customWidth="1"/>
    <col min="9746" max="9746" width="15.85546875" style="157" customWidth="1"/>
    <col min="9747" max="9747" width="4.7109375" style="157" customWidth="1"/>
    <col min="9748" max="9988" width="11.42578125" style="157"/>
    <col min="9989" max="9989" width="3.28515625" style="157" customWidth="1"/>
    <col min="9990" max="9990" width="11.42578125" style="157"/>
    <col min="9991" max="9991" width="25.42578125" style="157" customWidth="1"/>
    <col min="9992" max="9992" width="24.28515625" style="157" customWidth="1"/>
    <col min="9993" max="10000" width="11.42578125" style="157"/>
    <col min="10001" max="10001" width="23.7109375" style="157" customWidth="1"/>
    <col min="10002" max="10002" width="15.85546875" style="157" customWidth="1"/>
    <col min="10003" max="10003" width="4.7109375" style="157" customWidth="1"/>
    <col min="10004" max="10244" width="11.42578125" style="157"/>
    <col min="10245" max="10245" width="3.28515625" style="157" customWidth="1"/>
    <col min="10246" max="10246" width="11.42578125" style="157"/>
    <col min="10247" max="10247" width="25.42578125" style="157" customWidth="1"/>
    <col min="10248" max="10248" width="24.28515625" style="157" customWidth="1"/>
    <col min="10249" max="10256" width="11.42578125" style="157"/>
    <col min="10257" max="10257" width="23.7109375" style="157" customWidth="1"/>
    <col min="10258" max="10258" width="15.85546875" style="157" customWidth="1"/>
    <col min="10259" max="10259" width="4.7109375" style="157" customWidth="1"/>
    <col min="10260" max="10500" width="11.42578125" style="157"/>
    <col min="10501" max="10501" width="3.28515625" style="157" customWidth="1"/>
    <col min="10502" max="10502" width="11.42578125" style="157"/>
    <col min="10503" max="10503" width="25.42578125" style="157" customWidth="1"/>
    <col min="10504" max="10504" width="24.28515625" style="157" customWidth="1"/>
    <col min="10505" max="10512" width="11.42578125" style="157"/>
    <col min="10513" max="10513" width="23.7109375" style="157" customWidth="1"/>
    <col min="10514" max="10514" width="15.85546875" style="157" customWidth="1"/>
    <col min="10515" max="10515" width="4.7109375" style="157" customWidth="1"/>
    <col min="10516" max="10756" width="11.42578125" style="157"/>
    <col min="10757" max="10757" width="3.28515625" style="157" customWidth="1"/>
    <col min="10758" max="10758" width="11.42578125" style="157"/>
    <col min="10759" max="10759" width="25.42578125" style="157" customWidth="1"/>
    <col min="10760" max="10760" width="24.28515625" style="157" customWidth="1"/>
    <col min="10761" max="10768" width="11.42578125" style="157"/>
    <col min="10769" max="10769" width="23.7109375" style="157" customWidth="1"/>
    <col min="10770" max="10770" width="15.85546875" style="157" customWidth="1"/>
    <col min="10771" max="10771" width="4.7109375" style="157" customWidth="1"/>
    <col min="10772" max="11012" width="11.42578125" style="157"/>
    <col min="11013" max="11013" width="3.28515625" style="157" customWidth="1"/>
    <col min="11014" max="11014" width="11.42578125" style="157"/>
    <col min="11015" max="11015" width="25.42578125" style="157" customWidth="1"/>
    <col min="11016" max="11016" width="24.28515625" style="157" customWidth="1"/>
    <col min="11017" max="11024" width="11.42578125" style="157"/>
    <col min="11025" max="11025" width="23.7109375" style="157" customWidth="1"/>
    <col min="11026" max="11026" width="15.85546875" style="157" customWidth="1"/>
    <col min="11027" max="11027" width="4.7109375" style="157" customWidth="1"/>
    <col min="11028" max="11268" width="11.42578125" style="157"/>
    <col min="11269" max="11269" width="3.28515625" style="157" customWidth="1"/>
    <col min="11270" max="11270" width="11.42578125" style="157"/>
    <col min="11271" max="11271" width="25.42578125" style="157" customWidth="1"/>
    <col min="11272" max="11272" width="24.28515625" style="157" customWidth="1"/>
    <col min="11273" max="11280" width="11.42578125" style="157"/>
    <col min="11281" max="11281" width="23.7109375" style="157" customWidth="1"/>
    <col min="11282" max="11282" width="15.85546875" style="157" customWidth="1"/>
    <col min="11283" max="11283" width="4.7109375" style="157" customWidth="1"/>
    <col min="11284" max="11524" width="11.42578125" style="157"/>
    <col min="11525" max="11525" width="3.28515625" style="157" customWidth="1"/>
    <col min="11526" max="11526" width="11.42578125" style="157"/>
    <col min="11527" max="11527" width="25.42578125" style="157" customWidth="1"/>
    <col min="11528" max="11528" width="24.28515625" style="157" customWidth="1"/>
    <col min="11529" max="11536" width="11.42578125" style="157"/>
    <col min="11537" max="11537" width="23.7109375" style="157" customWidth="1"/>
    <col min="11538" max="11538" width="15.85546875" style="157" customWidth="1"/>
    <col min="11539" max="11539" width="4.7109375" style="157" customWidth="1"/>
    <col min="11540" max="11780" width="11.42578125" style="157"/>
    <col min="11781" max="11781" width="3.28515625" style="157" customWidth="1"/>
    <col min="11782" max="11782" width="11.42578125" style="157"/>
    <col min="11783" max="11783" width="25.42578125" style="157" customWidth="1"/>
    <col min="11784" max="11784" width="24.28515625" style="157" customWidth="1"/>
    <col min="11785" max="11792" width="11.42578125" style="157"/>
    <col min="11793" max="11793" width="23.7109375" style="157" customWidth="1"/>
    <col min="11794" max="11794" width="15.85546875" style="157" customWidth="1"/>
    <col min="11795" max="11795" width="4.7109375" style="157" customWidth="1"/>
    <col min="11796" max="12036" width="11.42578125" style="157"/>
    <col min="12037" max="12037" width="3.28515625" style="157" customWidth="1"/>
    <col min="12038" max="12038" width="11.42578125" style="157"/>
    <col min="12039" max="12039" width="25.42578125" style="157" customWidth="1"/>
    <col min="12040" max="12040" width="24.28515625" style="157" customWidth="1"/>
    <col min="12041" max="12048" width="11.42578125" style="157"/>
    <col min="12049" max="12049" width="23.7109375" style="157" customWidth="1"/>
    <col min="12050" max="12050" width="15.85546875" style="157" customWidth="1"/>
    <col min="12051" max="12051" width="4.7109375" style="157" customWidth="1"/>
    <col min="12052" max="12292" width="11.42578125" style="157"/>
    <col min="12293" max="12293" width="3.28515625" style="157" customWidth="1"/>
    <col min="12294" max="12294" width="11.42578125" style="157"/>
    <col min="12295" max="12295" width="25.42578125" style="157" customWidth="1"/>
    <col min="12296" max="12296" width="24.28515625" style="157" customWidth="1"/>
    <col min="12297" max="12304" width="11.42578125" style="157"/>
    <col min="12305" max="12305" width="23.7109375" style="157" customWidth="1"/>
    <col min="12306" max="12306" width="15.85546875" style="157" customWidth="1"/>
    <col min="12307" max="12307" width="4.7109375" style="157" customWidth="1"/>
    <col min="12308" max="12548" width="11.42578125" style="157"/>
    <col min="12549" max="12549" width="3.28515625" style="157" customWidth="1"/>
    <col min="12550" max="12550" width="11.42578125" style="157"/>
    <col min="12551" max="12551" width="25.42578125" style="157" customWidth="1"/>
    <col min="12552" max="12552" width="24.28515625" style="157" customWidth="1"/>
    <col min="12553" max="12560" width="11.42578125" style="157"/>
    <col min="12561" max="12561" width="23.7109375" style="157" customWidth="1"/>
    <col min="12562" max="12562" width="15.85546875" style="157" customWidth="1"/>
    <col min="12563" max="12563" width="4.7109375" style="157" customWidth="1"/>
    <col min="12564" max="12804" width="11.42578125" style="157"/>
    <col min="12805" max="12805" width="3.28515625" style="157" customWidth="1"/>
    <col min="12806" max="12806" width="11.42578125" style="157"/>
    <col min="12807" max="12807" width="25.42578125" style="157" customWidth="1"/>
    <col min="12808" max="12808" width="24.28515625" style="157" customWidth="1"/>
    <col min="12809" max="12816" width="11.42578125" style="157"/>
    <col min="12817" max="12817" width="23.7109375" style="157" customWidth="1"/>
    <col min="12818" max="12818" width="15.85546875" style="157" customWidth="1"/>
    <col min="12819" max="12819" width="4.7109375" style="157" customWidth="1"/>
    <col min="12820" max="13060" width="11.42578125" style="157"/>
    <col min="13061" max="13061" width="3.28515625" style="157" customWidth="1"/>
    <col min="13062" max="13062" width="11.42578125" style="157"/>
    <col min="13063" max="13063" width="25.42578125" style="157" customWidth="1"/>
    <col min="13064" max="13064" width="24.28515625" style="157" customWidth="1"/>
    <col min="13065" max="13072" width="11.42578125" style="157"/>
    <col min="13073" max="13073" width="23.7109375" style="157" customWidth="1"/>
    <col min="13074" max="13074" width="15.85546875" style="157" customWidth="1"/>
    <col min="13075" max="13075" width="4.7109375" style="157" customWidth="1"/>
    <col min="13076" max="13316" width="11.42578125" style="157"/>
    <col min="13317" max="13317" width="3.28515625" style="157" customWidth="1"/>
    <col min="13318" max="13318" width="11.42578125" style="157"/>
    <col min="13319" max="13319" width="25.42578125" style="157" customWidth="1"/>
    <col min="13320" max="13320" width="24.28515625" style="157" customWidth="1"/>
    <col min="13321" max="13328" width="11.42578125" style="157"/>
    <col min="13329" max="13329" width="23.7109375" style="157" customWidth="1"/>
    <col min="13330" max="13330" width="15.85546875" style="157" customWidth="1"/>
    <col min="13331" max="13331" width="4.7109375" style="157" customWidth="1"/>
    <col min="13332" max="13572" width="11.42578125" style="157"/>
    <col min="13573" max="13573" width="3.28515625" style="157" customWidth="1"/>
    <col min="13574" max="13574" width="11.42578125" style="157"/>
    <col min="13575" max="13575" width="25.42578125" style="157" customWidth="1"/>
    <col min="13576" max="13576" width="24.28515625" style="157" customWidth="1"/>
    <col min="13577" max="13584" width="11.42578125" style="157"/>
    <col min="13585" max="13585" width="23.7109375" style="157" customWidth="1"/>
    <col min="13586" max="13586" width="15.85546875" style="157" customWidth="1"/>
    <col min="13587" max="13587" width="4.7109375" style="157" customWidth="1"/>
    <col min="13588" max="13828" width="11.42578125" style="157"/>
    <col min="13829" max="13829" width="3.28515625" style="157" customWidth="1"/>
    <col min="13830" max="13830" width="11.42578125" style="157"/>
    <col min="13831" max="13831" width="25.42578125" style="157" customWidth="1"/>
    <col min="13832" max="13832" width="24.28515625" style="157" customWidth="1"/>
    <col min="13833" max="13840" width="11.42578125" style="157"/>
    <col min="13841" max="13841" width="23.7109375" style="157" customWidth="1"/>
    <col min="13842" max="13842" width="15.85546875" style="157" customWidth="1"/>
    <col min="13843" max="13843" width="4.7109375" style="157" customWidth="1"/>
    <col min="13844" max="14084" width="11.42578125" style="157"/>
    <col min="14085" max="14085" width="3.28515625" style="157" customWidth="1"/>
    <col min="14086" max="14086" width="11.42578125" style="157"/>
    <col min="14087" max="14087" width="25.42578125" style="157" customWidth="1"/>
    <col min="14088" max="14088" width="24.28515625" style="157" customWidth="1"/>
    <col min="14089" max="14096" width="11.42578125" style="157"/>
    <col min="14097" max="14097" width="23.7109375" style="157" customWidth="1"/>
    <col min="14098" max="14098" width="15.85546875" style="157" customWidth="1"/>
    <col min="14099" max="14099" width="4.7109375" style="157" customWidth="1"/>
    <col min="14100" max="14340" width="11.42578125" style="157"/>
    <col min="14341" max="14341" width="3.28515625" style="157" customWidth="1"/>
    <col min="14342" max="14342" width="11.42578125" style="157"/>
    <col min="14343" max="14343" width="25.42578125" style="157" customWidth="1"/>
    <col min="14344" max="14344" width="24.28515625" style="157" customWidth="1"/>
    <col min="14345" max="14352" width="11.42578125" style="157"/>
    <col min="14353" max="14353" width="23.7109375" style="157" customWidth="1"/>
    <col min="14354" max="14354" width="15.85546875" style="157" customWidth="1"/>
    <col min="14355" max="14355" width="4.7109375" style="157" customWidth="1"/>
    <col min="14356" max="14596" width="11.42578125" style="157"/>
    <col min="14597" max="14597" width="3.28515625" style="157" customWidth="1"/>
    <col min="14598" max="14598" width="11.42578125" style="157"/>
    <col min="14599" max="14599" width="25.42578125" style="157" customWidth="1"/>
    <col min="14600" max="14600" width="24.28515625" style="157" customWidth="1"/>
    <col min="14601" max="14608" width="11.42578125" style="157"/>
    <col min="14609" max="14609" width="23.7109375" style="157" customWidth="1"/>
    <col min="14610" max="14610" width="15.85546875" style="157" customWidth="1"/>
    <col min="14611" max="14611" width="4.7109375" style="157" customWidth="1"/>
    <col min="14612" max="14852" width="11.42578125" style="157"/>
    <col min="14853" max="14853" width="3.28515625" style="157" customWidth="1"/>
    <col min="14854" max="14854" width="11.42578125" style="157"/>
    <col min="14855" max="14855" width="25.42578125" style="157" customWidth="1"/>
    <col min="14856" max="14856" width="24.28515625" style="157" customWidth="1"/>
    <col min="14857" max="14864" width="11.42578125" style="157"/>
    <col min="14865" max="14865" width="23.7109375" style="157" customWidth="1"/>
    <col min="14866" max="14866" width="15.85546875" style="157" customWidth="1"/>
    <col min="14867" max="14867" width="4.7109375" style="157" customWidth="1"/>
    <col min="14868" max="15108" width="11.42578125" style="157"/>
    <col min="15109" max="15109" width="3.28515625" style="157" customWidth="1"/>
    <col min="15110" max="15110" width="11.42578125" style="157"/>
    <col min="15111" max="15111" width="25.42578125" style="157" customWidth="1"/>
    <col min="15112" max="15112" width="24.28515625" style="157" customWidth="1"/>
    <col min="15113" max="15120" width="11.42578125" style="157"/>
    <col min="15121" max="15121" width="23.7109375" style="157" customWidth="1"/>
    <col min="15122" max="15122" width="15.85546875" style="157" customWidth="1"/>
    <col min="15123" max="15123" width="4.7109375" style="157" customWidth="1"/>
    <col min="15124" max="15364" width="11.42578125" style="157"/>
    <col min="15365" max="15365" width="3.28515625" style="157" customWidth="1"/>
    <col min="15366" max="15366" width="11.42578125" style="157"/>
    <col min="15367" max="15367" width="25.42578125" style="157" customWidth="1"/>
    <col min="15368" max="15368" width="24.28515625" style="157" customWidth="1"/>
    <col min="15369" max="15376" width="11.42578125" style="157"/>
    <col min="15377" max="15377" width="23.7109375" style="157" customWidth="1"/>
    <col min="15378" max="15378" width="15.85546875" style="157" customWidth="1"/>
    <col min="15379" max="15379" width="4.7109375" style="157" customWidth="1"/>
    <col min="15380" max="15620" width="11.42578125" style="157"/>
    <col min="15621" max="15621" width="3.28515625" style="157" customWidth="1"/>
    <col min="15622" max="15622" width="11.42578125" style="157"/>
    <col min="15623" max="15623" width="25.42578125" style="157" customWidth="1"/>
    <col min="15624" max="15624" width="24.28515625" style="157" customWidth="1"/>
    <col min="15625" max="15632" width="11.42578125" style="157"/>
    <col min="15633" max="15633" width="23.7109375" style="157" customWidth="1"/>
    <col min="15634" max="15634" width="15.85546875" style="157" customWidth="1"/>
    <col min="15635" max="15635" width="4.7109375" style="157" customWidth="1"/>
    <col min="15636" max="15876" width="11.42578125" style="157"/>
    <col min="15877" max="15877" width="3.28515625" style="157" customWidth="1"/>
    <col min="15878" max="15878" width="11.42578125" style="157"/>
    <col min="15879" max="15879" width="25.42578125" style="157" customWidth="1"/>
    <col min="15880" max="15880" width="24.28515625" style="157" customWidth="1"/>
    <col min="15881" max="15888" width="11.42578125" style="157"/>
    <col min="15889" max="15889" width="23.7109375" style="157" customWidth="1"/>
    <col min="15890" max="15890" width="15.85546875" style="157" customWidth="1"/>
    <col min="15891" max="15891" width="4.7109375" style="157" customWidth="1"/>
    <col min="15892" max="16132" width="11.42578125" style="157"/>
    <col min="16133" max="16133" width="3.28515625" style="157" customWidth="1"/>
    <col min="16134" max="16134" width="11.42578125" style="157"/>
    <col min="16135" max="16135" width="25.42578125" style="157" customWidth="1"/>
    <col min="16136" max="16136" width="24.28515625" style="157" customWidth="1"/>
    <col min="16137" max="16144" width="11.42578125" style="157"/>
    <col min="16145" max="16145" width="23.7109375" style="157" customWidth="1"/>
    <col min="16146" max="16146" width="15.85546875" style="157" customWidth="1"/>
    <col min="16147" max="16147" width="4.7109375" style="157" customWidth="1"/>
    <col min="16148" max="16384" width="11.42578125" style="157"/>
  </cols>
  <sheetData>
    <row r="1" spans="1:35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47"/>
      <c r="P2" s="247"/>
      <c r="Q2" s="247"/>
      <c r="R2" s="247"/>
      <c r="S2" s="1"/>
      <c r="T2" s="1"/>
      <c r="U2" s="1"/>
      <c r="V2" s="1"/>
      <c r="W2" s="7"/>
      <c r="X2" s="1"/>
      <c r="Y2" s="1"/>
      <c r="Z2" s="37"/>
      <c r="AA2" s="1"/>
      <c r="AB2" s="143"/>
      <c r="AC2" s="143"/>
      <c r="AD2" s="143"/>
      <c r="AE2" s="144"/>
      <c r="AF2" s="144"/>
      <c r="AG2" s="144"/>
      <c r="AH2" s="144"/>
      <c r="AI2" s="144"/>
    </row>
    <row r="3" spans="1:35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47"/>
      <c r="P3" s="247"/>
      <c r="Q3" s="247"/>
      <c r="R3" s="247"/>
      <c r="S3" s="1"/>
      <c r="T3" s="1"/>
      <c r="U3" s="1"/>
      <c r="V3" s="1"/>
      <c r="W3" s="7"/>
      <c r="X3" s="1"/>
      <c r="Y3" s="1"/>
      <c r="Z3" s="37"/>
      <c r="AA3" s="1"/>
      <c r="AB3" s="143"/>
      <c r="AC3" s="143"/>
      <c r="AD3" s="143"/>
      <c r="AE3" s="145"/>
      <c r="AF3" s="145"/>
      <c r="AG3" s="145"/>
      <c r="AH3" s="145"/>
      <c r="AI3" s="145"/>
    </row>
    <row r="4" spans="1:35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47"/>
      <c r="P4" s="247"/>
      <c r="Q4" s="247"/>
      <c r="R4" s="247"/>
      <c r="S4" s="1"/>
      <c r="T4" s="1"/>
      <c r="U4" s="1"/>
      <c r="V4" s="1"/>
      <c r="W4" s="7"/>
      <c r="X4" s="1"/>
      <c r="Y4" s="1"/>
      <c r="Z4" s="37"/>
      <c r="AA4" s="1"/>
      <c r="AB4" s="146"/>
      <c r="AC4" s="146"/>
      <c r="AD4" s="146"/>
      <c r="AE4" s="145"/>
      <c r="AF4" s="145"/>
      <c r="AG4" s="145"/>
      <c r="AH4" s="145"/>
      <c r="AI4" s="145"/>
    </row>
    <row r="5" spans="1:35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36" customFormat="1" ht="21" customHeight="1" x14ac:dyDescent="0.35">
      <c r="A8" s="103" t="s">
        <v>432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48" t="s">
        <v>433</v>
      </c>
      <c r="R8" s="248"/>
      <c r="S8" s="1"/>
      <c r="T8" s="1"/>
      <c r="U8" s="87"/>
      <c r="V8" s="87"/>
      <c r="W8" s="87"/>
      <c r="X8" s="87"/>
      <c r="Y8" s="87"/>
      <c r="Z8" s="87"/>
      <c r="AA8" s="1"/>
    </row>
    <row r="9" spans="1:35" s="136" customFormat="1" ht="21" customHeight="1" x14ac:dyDescent="0.35">
      <c r="A9" s="248" t="s">
        <v>148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147"/>
      <c r="T9" s="9"/>
      <c r="U9" s="9"/>
      <c r="V9" s="9"/>
      <c r="W9" s="9"/>
      <c r="X9" s="9"/>
      <c r="Y9" s="9"/>
      <c r="Z9" s="9"/>
      <c r="AA9" s="9"/>
    </row>
    <row r="10" spans="1:35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7"/>
      <c r="T10" s="9"/>
      <c r="U10" s="9"/>
      <c r="V10" s="9"/>
      <c r="W10" s="9"/>
      <c r="X10" s="9"/>
      <c r="Y10" s="9"/>
      <c r="Z10" s="9"/>
      <c r="AA10" s="9"/>
    </row>
    <row r="11" spans="1:35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7"/>
      <c r="T11" s="9"/>
      <c r="U11" s="9"/>
      <c r="V11" s="9"/>
      <c r="W11" s="9"/>
      <c r="X11" s="9"/>
      <c r="Y11" s="9"/>
      <c r="Z11" s="9"/>
      <c r="AA11" s="9"/>
    </row>
    <row r="12" spans="1:35" s="136" customFormat="1" ht="21" customHeight="1" x14ac:dyDescent="0.35">
      <c r="B12" s="165" t="s">
        <v>198</v>
      </c>
      <c r="C12" s="165" t="s">
        <v>0</v>
      </c>
      <c r="D12" s="284" t="s">
        <v>194</v>
      </c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6"/>
      <c r="Q12" s="165" t="s">
        <v>233</v>
      </c>
      <c r="R12" s="165" t="s">
        <v>234</v>
      </c>
    </row>
    <row r="13" spans="1:35" s="136" customFormat="1" ht="21" customHeight="1" x14ac:dyDescent="0.35">
      <c r="B13" s="166"/>
      <c r="C13" s="166"/>
      <c r="D13" s="148" t="s">
        <v>67</v>
      </c>
      <c r="E13" s="148" t="s">
        <v>68</v>
      </c>
      <c r="F13" s="148" t="s">
        <v>201</v>
      </c>
      <c r="G13" s="148" t="s">
        <v>202</v>
      </c>
      <c r="H13" s="148" t="s">
        <v>203</v>
      </c>
      <c r="I13" s="148" t="s">
        <v>204</v>
      </c>
      <c r="J13" s="148" t="s">
        <v>205</v>
      </c>
      <c r="K13" s="148" t="s">
        <v>206</v>
      </c>
      <c r="L13" s="148" t="s">
        <v>207</v>
      </c>
      <c r="M13" s="148" t="s">
        <v>208</v>
      </c>
      <c r="N13" s="148" t="s">
        <v>209</v>
      </c>
      <c r="O13" s="148" t="s">
        <v>210</v>
      </c>
      <c r="P13" s="148" t="s">
        <v>154</v>
      </c>
      <c r="Q13" s="166"/>
      <c r="R13" s="178"/>
      <c r="U13" s="149"/>
    </row>
    <row r="14" spans="1:35" s="136" customFormat="1" ht="21" customHeight="1" x14ac:dyDescent="0.35">
      <c r="B14" s="158">
        <v>1</v>
      </c>
      <c r="C14" s="159" t="s">
        <v>129</v>
      </c>
      <c r="D14" s="181"/>
      <c r="E14" s="155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52">
        <f t="shared" ref="Q14:Q52" si="0">SUM(D14:P14)</f>
        <v>0</v>
      </c>
      <c r="R14" s="141">
        <f t="shared" ref="R14:R52" si="1">COUNT(D14:P14)</f>
        <v>0</v>
      </c>
      <c r="U14" s="149"/>
    </row>
    <row r="15" spans="1:35" s="136" customFormat="1" ht="21" customHeight="1" x14ac:dyDescent="0.35">
      <c r="B15" s="158">
        <v>2</v>
      </c>
      <c r="C15" s="159" t="s">
        <v>133</v>
      </c>
      <c r="D15" s="155"/>
      <c r="E15" s="141">
        <v>0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52">
        <f t="shared" si="0"/>
        <v>0</v>
      </c>
      <c r="R15" s="141">
        <f t="shared" si="1"/>
        <v>1</v>
      </c>
      <c r="U15" s="149"/>
    </row>
    <row r="16" spans="1:35" s="136" customFormat="1" ht="21" customHeight="1" x14ac:dyDescent="0.35">
      <c r="B16" s="158">
        <v>3</v>
      </c>
      <c r="C16" s="159" t="s">
        <v>139</v>
      </c>
      <c r="D16" s="182"/>
      <c r="E16" s="141">
        <v>0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52">
        <f t="shared" si="0"/>
        <v>0</v>
      </c>
      <c r="R16" s="141">
        <f t="shared" si="1"/>
        <v>1</v>
      </c>
      <c r="U16" s="149"/>
    </row>
    <row r="17" spans="2:23" s="136" customFormat="1" ht="21" customHeight="1" x14ac:dyDescent="0.35">
      <c r="B17" s="158">
        <v>4</v>
      </c>
      <c r="C17" s="159" t="s">
        <v>132</v>
      </c>
      <c r="D17" s="181"/>
      <c r="E17" s="141">
        <v>1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52">
        <f t="shared" si="0"/>
        <v>1</v>
      </c>
      <c r="R17" s="141">
        <f t="shared" si="1"/>
        <v>1</v>
      </c>
    </row>
    <row r="18" spans="2:23" s="136" customFormat="1" ht="21" customHeight="1" x14ac:dyDescent="0.35">
      <c r="B18" s="158">
        <v>5</v>
      </c>
      <c r="C18" s="140" t="s">
        <v>84</v>
      </c>
      <c r="D18" s="183"/>
      <c r="E18" s="139">
        <v>1</v>
      </c>
      <c r="F18" s="141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52">
        <f t="shared" si="0"/>
        <v>1</v>
      </c>
      <c r="R18" s="141">
        <f t="shared" si="1"/>
        <v>1</v>
      </c>
    </row>
    <row r="19" spans="2:23" s="136" customFormat="1" ht="21" customHeight="1" x14ac:dyDescent="0.35">
      <c r="B19" s="158">
        <v>6</v>
      </c>
      <c r="C19" s="184" t="s">
        <v>368</v>
      </c>
      <c r="D19" s="185">
        <v>1</v>
      </c>
      <c r="E19" s="186"/>
      <c r="F19" s="141">
        <v>0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52">
        <f t="shared" si="0"/>
        <v>1</v>
      </c>
      <c r="R19" s="141">
        <f t="shared" si="1"/>
        <v>2</v>
      </c>
    </row>
    <row r="20" spans="2:23" s="136" customFormat="1" ht="21" customHeight="1" x14ac:dyDescent="0.35">
      <c r="B20" s="158">
        <v>7</v>
      </c>
      <c r="C20" s="159" t="s">
        <v>392</v>
      </c>
      <c r="D20" s="187"/>
      <c r="E20" s="139">
        <v>2</v>
      </c>
      <c r="F20" s="141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52">
        <f t="shared" si="0"/>
        <v>2</v>
      </c>
      <c r="R20" s="141">
        <f t="shared" si="1"/>
        <v>1</v>
      </c>
    </row>
    <row r="21" spans="2:23" s="136" customFormat="1" ht="21" customHeight="1" x14ac:dyDescent="0.35">
      <c r="B21" s="158">
        <v>8</v>
      </c>
      <c r="C21" s="159" t="s">
        <v>85</v>
      </c>
      <c r="D21" s="187"/>
      <c r="E21" s="139">
        <v>2</v>
      </c>
      <c r="F21" s="141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52">
        <f t="shared" si="0"/>
        <v>2</v>
      </c>
      <c r="R21" s="141">
        <f t="shared" si="1"/>
        <v>1</v>
      </c>
    </row>
    <row r="22" spans="2:23" s="136" customFormat="1" ht="21" customHeight="1" x14ac:dyDescent="0.35">
      <c r="B22" s="158">
        <v>9</v>
      </c>
      <c r="C22" s="159" t="s">
        <v>92</v>
      </c>
      <c r="D22" s="139">
        <v>0</v>
      </c>
      <c r="E22" s="139">
        <v>2</v>
      </c>
      <c r="F22" s="141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52">
        <f t="shared" si="0"/>
        <v>2</v>
      </c>
      <c r="R22" s="141">
        <f t="shared" si="1"/>
        <v>2</v>
      </c>
    </row>
    <row r="23" spans="2:23" s="136" customFormat="1" ht="21" customHeight="1" x14ac:dyDescent="0.35">
      <c r="B23" s="158">
        <v>10</v>
      </c>
      <c r="C23" s="159" t="s">
        <v>369</v>
      </c>
      <c r="D23" s="185">
        <v>2</v>
      </c>
      <c r="E23" s="186"/>
      <c r="F23" s="141">
        <v>0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52">
        <f t="shared" si="0"/>
        <v>2</v>
      </c>
      <c r="R23" s="141">
        <f t="shared" si="1"/>
        <v>2</v>
      </c>
    </row>
    <row r="24" spans="2:23" s="136" customFormat="1" ht="21" customHeight="1" x14ac:dyDescent="0.35">
      <c r="B24" s="158">
        <v>12</v>
      </c>
      <c r="C24" s="159" t="s">
        <v>321</v>
      </c>
      <c r="D24" s="186"/>
      <c r="E24" s="139">
        <v>3</v>
      </c>
      <c r="F24" s="141">
        <v>0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52">
        <f t="shared" si="0"/>
        <v>3</v>
      </c>
      <c r="R24" s="141">
        <f t="shared" si="1"/>
        <v>2</v>
      </c>
    </row>
    <row r="25" spans="2:23" s="136" customFormat="1" ht="21" customHeight="1" x14ac:dyDescent="0.35">
      <c r="B25" s="158">
        <v>13</v>
      </c>
      <c r="C25" s="159" t="s">
        <v>94</v>
      </c>
      <c r="D25" s="185">
        <v>2</v>
      </c>
      <c r="E25" s="139">
        <v>1</v>
      </c>
      <c r="F25" s="141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52">
        <f t="shared" si="0"/>
        <v>3</v>
      </c>
      <c r="R25" s="141">
        <f t="shared" si="1"/>
        <v>2</v>
      </c>
    </row>
    <row r="26" spans="2:23" s="136" customFormat="1" ht="21" customHeight="1" x14ac:dyDescent="0.35">
      <c r="B26" s="158">
        <v>14</v>
      </c>
      <c r="C26" s="159" t="s">
        <v>146</v>
      </c>
      <c r="D26" s="141">
        <v>1</v>
      </c>
      <c r="E26" s="155"/>
      <c r="F26" s="141">
        <v>3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52">
        <f t="shared" si="0"/>
        <v>4</v>
      </c>
      <c r="R26" s="141">
        <f t="shared" si="1"/>
        <v>2</v>
      </c>
    </row>
    <row r="27" spans="2:23" s="136" customFormat="1" ht="21" customHeight="1" x14ac:dyDescent="0.35">
      <c r="B27" s="158">
        <v>15</v>
      </c>
      <c r="C27" s="140" t="s">
        <v>140</v>
      </c>
      <c r="D27" s="168">
        <v>2</v>
      </c>
      <c r="E27" s="141">
        <v>0</v>
      </c>
      <c r="F27" s="141">
        <v>2</v>
      </c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52">
        <f t="shared" si="0"/>
        <v>4</v>
      </c>
      <c r="R27" s="141">
        <f t="shared" si="1"/>
        <v>3</v>
      </c>
      <c r="W27" s="160"/>
    </row>
    <row r="28" spans="2:23" s="136" customFormat="1" ht="21" customHeight="1" x14ac:dyDescent="0.35">
      <c r="B28" s="158">
        <v>16</v>
      </c>
      <c r="C28" s="140" t="s">
        <v>27</v>
      </c>
      <c r="D28" s="181"/>
      <c r="E28" s="141">
        <v>4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52">
        <f t="shared" si="0"/>
        <v>4</v>
      </c>
      <c r="R28" s="141">
        <f t="shared" si="1"/>
        <v>1</v>
      </c>
      <c r="W28" s="160"/>
    </row>
    <row r="29" spans="2:23" s="136" customFormat="1" ht="21" customHeight="1" x14ac:dyDescent="0.35">
      <c r="B29" s="158">
        <v>17</v>
      </c>
      <c r="C29" s="140" t="s">
        <v>87</v>
      </c>
      <c r="D29" s="181"/>
      <c r="E29" s="141">
        <v>4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52">
        <f t="shared" si="0"/>
        <v>4</v>
      </c>
      <c r="R29" s="141">
        <f t="shared" si="1"/>
        <v>1</v>
      </c>
      <c r="W29" s="160"/>
    </row>
    <row r="30" spans="2:23" s="136" customFormat="1" ht="21" customHeight="1" x14ac:dyDescent="0.35">
      <c r="B30" s="158">
        <v>11</v>
      </c>
      <c r="C30" s="140" t="s">
        <v>43</v>
      </c>
      <c r="D30" s="141">
        <v>2</v>
      </c>
      <c r="E30" s="141">
        <v>1</v>
      </c>
      <c r="F30" s="141">
        <v>2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52">
        <f t="shared" si="0"/>
        <v>5</v>
      </c>
      <c r="R30" s="141">
        <f t="shared" si="1"/>
        <v>3</v>
      </c>
      <c r="W30" s="160"/>
    </row>
    <row r="31" spans="2:23" s="136" customFormat="1" ht="21" customHeight="1" x14ac:dyDescent="0.35">
      <c r="B31" s="158">
        <v>18</v>
      </c>
      <c r="C31" s="140" t="s">
        <v>126</v>
      </c>
      <c r="D31" s="141">
        <v>1</v>
      </c>
      <c r="E31" s="141">
        <v>3</v>
      </c>
      <c r="F31" s="141">
        <v>1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52">
        <f t="shared" si="0"/>
        <v>5</v>
      </c>
      <c r="R31" s="141">
        <f t="shared" si="1"/>
        <v>3</v>
      </c>
      <c r="W31" s="160"/>
    </row>
    <row r="32" spans="2:23" s="136" customFormat="1" ht="21" customHeight="1" x14ac:dyDescent="0.35">
      <c r="B32" s="158">
        <v>20</v>
      </c>
      <c r="C32" s="138" t="s">
        <v>31</v>
      </c>
      <c r="D32" s="168">
        <v>2</v>
      </c>
      <c r="E32" s="141">
        <v>2</v>
      </c>
      <c r="F32" s="141">
        <v>1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52">
        <f t="shared" si="0"/>
        <v>5</v>
      </c>
      <c r="R32" s="141">
        <f t="shared" si="1"/>
        <v>3</v>
      </c>
      <c r="W32" s="160"/>
    </row>
    <row r="33" spans="2:23" s="136" customFormat="1" ht="21" customHeight="1" x14ac:dyDescent="0.35">
      <c r="B33" s="158">
        <v>21</v>
      </c>
      <c r="C33" s="140" t="s">
        <v>359</v>
      </c>
      <c r="D33" s="155"/>
      <c r="E33" s="141">
        <v>4</v>
      </c>
      <c r="F33" s="141">
        <v>2</v>
      </c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52">
        <f t="shared" si="0"/>
        <v>6</v>
      </c>
      <c r="R33" s="141">
        <f t="shared" si="1"/>
        <v>2</v>
      </c>
      <c r="W33" s="160"/>
    </row>
    <row r="34" spans="2:23" s="136" customFormat="1" ht="21" customHeight="1" x14ac:dyDescent="0.35">
      <c r="B34" s="158">
        <v>19</v>
      </c>
      <c r="C34" s="140" t="s">
        <v>356</v>
      </c>
      <c r="D34" s="188"/>
      <c r="E34" s="141">
        <v>4</v>
      </c>
      <c r="F34" s="141">
        <v>3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52">
        <f t="shared" si="0"/>
        <v>7</v>
      </c>
      <c r="R34" s="141">
        <f t="shared" si="1"/>
        <v>2</v>
      </c>
      <c r="W34" s="160"/>
    </row>
    <row r="35" spans="2:23" s="136" customFormat="1" ht="21" customHeight="1" x14ac:dyDescent="0.35">
      <c r="B35" s="158">
        <v>23</v>
      </c>
      <c r="C35" s="140" t="s">
        <v>362</v>
      </c>
      <c r="D35" s="168">
        <v>2</v>
      </c>
      <c r="E35" s="155"/>
      <c r="F35" s="141">
        <v>5</v>
      </c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52">
        <f t="shared" si="0"/>
        <v>7</v>
      </c>
      <c r="R35" s="141">
        <f t="shared" si="1"/>
        <v>2</v>
      </c>
      <c r="W35" s="160"/>
    </row>
    <row r="36" spans="2:23" s="136" customFormat="1" ht="21" customHeight="1" x14ac:dyDescent="0.35">
      <c r="B36" s="158">
        <v>24</v>
      </c>
      <c r="C36" s="140" t="s">
        <v>238</v>
      </c>
      <c r="D36" s="141">
        <v>3</v>
      </c>
      <c r="E36" s="141">
        <v>4</v>
      </c>
      <c r="F36" s="155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52">
        <f t="shared" si="0"/>
        <v>7</v>
      </c>
      <c r="R36" s="141">
        <f t="shared" si="1"/>
        <v>2</v>
      </c>
      <c r="W36" s="160"/>
    </row>
    <row r="37" spans="2:23" s="136" customFormat="1" ht="21" customHeight="1" x14ac:dyDescent="0.35">
      <c r="B37" s="158">
        <v>25</v>
      </c>
      <c r="C37" s="140" t="s">
        <v>86</v>
      </c>
      <c r="D37" s="168">
        <v>2</v>
      </c>
      <c r="E37" s="141">
        <v>3</v>
      </c>
      <c r="F37" s="141">
        <v>3</v>
      </c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52">
        <f t="shared" si="0"/>
        <v>8</v>
      </c>
      <c r="R37" s="141">
        <f t="shared" si="1"/>
        <v>3</v>
      </c>
      <c r="W37" s="160"/>
    </row>
    <row r="38" spans="2:23" s="136" customFormat="1" ht="21" customHeight="1" x14ac:dyDescent="0.35">
      <c r="B38" s="158">
        <v>27</v>
      </c>
      <c r="C38" s="159" t="s">
        <v>138</v>
      </c>
      <c r="D38" s="141">
        <v>1</v>
      </c>
      <c r="E38" s="141">
        <v>7</v>
      </c>
      <c r="F38" s="155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52">
        <f t="shared" si="0"/>
        <v>8</v>
      </c>
      <c r="R38" s="141">
        <f t="shared" si="1"/>
        <v>2</v>
      </c>
      <c r="W38" s="160"/>
    </row>
    <row r="39" spans="2:23" s="136" customFormat="1" ht="21" customHeight="1" x14ac:dyDescent="0.35">
      <c r="B39" s="158">
        <v>22</v>
      </c>
      <c r="C39" s="159" t="s">
        <v>128</v>
      </c>
      <c r="D39" s="155"/>
      <c r="E39" s="141">
        <v>6</v>
      </c>
      <c r="F39" s="141">
        <v>3</v>
      </c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52">
        <f t="shared" si="0"/>
        <v>9</v>
      </c>
      <c r="R39" s="141">
        <f t="shared" si="1"/>
        <v>2</v>
      </c>
      <c r="W39" s="160"/>
    </row>
    <row r="40" spans="2:23" s="136" customFormat="1" ht="21" customHeight="1" x14ac:dyDescent="0.35">
      <c r="B40" s="158">
        <v>28</v>
      </c>
      <c r="C40" s="159" t="s">
        <v>125</v>
      </c>
      <c r="D40" s="141">
        <v>3</v>
      </c>
      <c r="E40" s="141">
        <v>6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52">
        <f t="shared" si="0"/>
        <v>9</v>
      </c>
      <c r="R40" s="141">
        <f t="shared" si="1"/>
        <v>2</v>
      </c>
      <c r="W40" s="160"/>
    </row>
    <row r="41" spans="2:23" s="136" customFormat="1" ht="21" customHeight="1" x14ac:dyDescent="0.35">
      <c r="B41" s="158">
        <v>31</v>
      </c>
      <c r="C41" s="140" t="s">
        <v>79</v>
      </c>
      <c r="D41" s="141">
        <v>3</v>
      </c>
      <c r="E41" s="141">
        <v>4</v>
      </c>
      <c r="F41" s="141">
        <v>3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52">
        <f t="shared" si="0"/>
        <v>10</v>
      </c>
      <c r="R41" s="141">
        <f t="shared" si="1"/>
        <v>3</v>
      </c>
      <c r="W41" s="160"/>
    </row>
    <row r="42" spans="2:23" s="136" customFormat="1" ht="21" customHeight="1" x14ac:dyDescent="0.35">
      <c r="B42" s="158">
        <v>32</v>
      </c>
      <c r="C42" s="140" t="s">
        <v>82</v>
      </c>
      <c r="D42" s="168">
        <v>6</v>
      </c>
      <c r="E42" s="141">
        <v>4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52">
        <f t="shared" si="0"/>
        <v>10</v>
      </c>
      <c r="R42" s="141">
        <f t="shared" si="1"/>
        <v>2</v>
      </c>
      <c r="W42" s="160"/>
    </row>
    <row r="43" spans="2:23" s="136" customFormat="1" ht="21" customHeight="1" x14ac:dyDescent="0.35">
      <c r="B43" s="158">
        <v>26</v>
      </c>
      <c r="C43" s="140" t="s">
        <v>259</v>
      </c>
      <c r="D43" s="141">
        <v>8</v>
      </c>
      <c r="E43" s="155"/>
      <c r="F43" s="141">
        <v>3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52">
        <f t="shared" si="0"/>
        <v>11</v>
      </c>
      <c r="R43" s="141">
        <f t="shared" si="1"/>
        <v>2</v>
      </c>
      <c r="W43" s="160"/>
    </row>
    <row r="44" spans="2:23" s="136" customFormat="1" ht="21" customHeight="1" x14ac:dyDescent="0.35">
      <c r="B44" s="158">
        <v>29</v>
      </c>
      <c r="C44" s="140" t="s">
        <v>32</v>
      </c>
      <c r="D44" s="141">
        <v>7</v>
      </c>
      <c r="E44" s="141">
        <v>2</v>
      </c>
      <c r="F44" s="141">
        <v>2</v>
      </c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52">
        <f t="shared" si="0"/>
        <v>11</v>
      </c>
      <c r="R44" s="141">
        <f t="shared" si="1"/>
        <v>3</v>
      </c>
      <c r="W44" s="160"/>
    </row>
    <row r="45" spans="2:23" s="136" customFormat="1" ht="21" customHeight="1" x14ac:dyDescent="0.35">
      <c r="B45" s="158">
        <v>33</v>
      </c>
      <c r="C45" s="140" t="s">
        <v>137</v>
      </c>
      <c r="D45" s="155"/>
      <c r="E45" s="141">
        <v>6</v>
      </c>
      <c r="F45" s="141">
        <v>6</v>
      </c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52">
        <f t="shared" si="0"/>
        <v>12</v>
      </c>
      <c r="R45" s="141">
        <f t="shared" si="1"/>
        <v>2</v>
      </c>
      <c r="W45" s="160"/>
    </row>
    <row r="46" spans="2:23" s="136" customFormat="1" ht="21" customHeight="1" x14ac:dyDescent="0.35">
      <c r="B46" s="158">
        <v>34</v>
      </c>
      <c r="C46" s="140" t="s">
        <v>147</v>
      </c>
      <c r="D46" s="141">
        <v>2</v>
      </c>
      <c r="E46" s="141">
        <v>1</v>
      </c>
      <c r="F46" s="141">
        <v>10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52">
        <f t="shared" si="0"/>
        <v>13</v>
      </c>
      <c r="R46" s="141">
        <f t="shared" si="1"/>
        <v>3</v>
      </c>
      <c r="W46" s="160"/>
    </row>
    <row r="47" spans="2:23" s="136" customFormat="1" ht="21" customHeight="1" x14ac:dyDescent="0.35">
      <c r="B47" s="158">
        <v>35</v>
      </c>
      <c r="C47" s="140" t="s">
        <v>20</v>
      </c>
      <c r="D47" s="155"/>
      <c r="E47" s="141">
        <v>4</v>
      </c>
      <c r="F47" s="141">
        <v>9</v>
      </c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52">
        <f t="shared" si="0"/>
        <v>13</v>
      </c>
      <c r="R47" s="141">
        <f t="shared" si="1"/>
        <v>2</v>
      </c>
      <c r="W47" s="160"/>
    </row>
    <row r="48" spans="2:23" s="136" customFormat="1" ht="21" customHeight="1" x14ac:dyDescent="0.35">
      <c r="B48" s="158">
        <v>36</v>
      </c>
      <c r="C48" s="140" t="s">
        <v>143</v>
      </c>
      <c r="D48" s="168">
        <v>10</v>
      </c>
      <c r="E48" s="155"/>
      <c r="F48" s="141">
        <v>3</v>
      </c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52">
        <f t="shared" si="0"/>
        <v>13</v>
      </c>
      <c r="R48" s="141">
        <f t="shared" si="1"/>
        <v>2</v>
      </c>
      <c r="W48" s="160"/>
    </row>
    <row r="49" spans="2:23" s="136" customFormat="1" ht="21" customHeight="1" x14ac:dyDescent="0.35">
      <c r="B49" s="158">
        <v>37</v>
      </c>
      <c r="C49" s="140" t="s">
        <v>80</v>
      </c>
      <c r="D49" s="168">
        <v>7</v>
      </c>
      <c r="E49" s="141">
        <v>4</v>
      </c>
      <c r="F49" s="141">
        <v>3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52">
        <f t="shared" si="0"/>
        <v>14</v>
      </c>
      <c r="R49" s="141">
        <f t="shared" si="1"/>
        <v>3</v>
      </c>
      <c r="W49" s="160"/>
    </row>
    <row r="50" spans="2:23" s="136" customFormat="1" ht="21" customHeight="1" x14ac:dyDescent="0.35">
      <c r="B50" s="158">
        <v>38</v>
      </c>
      <c r="C50" s="140" t="s">
        <v>221</v>
      </c>
      <c r="D50" s="168">
        <v>8</v>
      </c>
      <c r="E50" s="141">
        <v>8</v>
      </c>
      <c r="F50" s="141">
        <v>1</v>
      </c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52">
        <f t="shared" si="0"/>
        <v>17</v>
      </c>
      <c r="R50" s="141">
        <f t="shared" si="1"/>
        <v>3</v>
      </c>
      <c r="W50" s="160"/>
    </row>
    <row r="51" spans="2:23" s="136" customFormat="1" ht="21" customHeight="1" x14ac:dyDescent="0.35">
      <c r="B51" s="158">
        <v>39</v>
      </c>
      <c r="C51" s="140" t="s">
        <v>235</v>
      </c>
      <c r="D51" s="141">
        <v>2</v>
      </c>
      <c r="E51" s="141">
        <v>7</v>
      </c>
      <c r="F51" s="141">
        <v>8</v>
      </c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52">
        <f t="shared" si="0"/>
        <v>17</v>
      </c>
      <c r="R51" s="141">
        <f t="shared" si="1"/>
        <v>3</v>
      </c>
      <c r="W51" s="160"/>
    </row>
    <row r="52" spans="2:23" s="136" customFormat="1" ht="21" customHeight="1" x14ac:dyDescent="0.35">
      <c r="B52" s="158">
        <v>30</v>
      </c>
      <c r="C52" s="140" t="s">
        <v>393</v>
      </c>
      <c r="D52" s="141">
        <v>5</v>
      </c>
      <c r="E52" s="141">
        <v>4</v>
      </c>
      <c r="F52" s="141">
        <v>11</v>
      </c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52">
        <f t="shared" si="0"/>
        <v>20</v>
      </c>
      <c r="R52" s="141">
        <f t="shared" si="1"/>
        <v>3</v>
      </c>
      <c r="W52" s="160"/>
    </row>
  </sheetData>
  <sheetProtection algorithmName="SHA-512" hashValue="T2hG9fICofGs1AyuVCMq8F7gjWmaEfdZV8R+ZE3wuXH0nQcwJ5pM8cO1y8k/ygxeIIg0zcSMy2Xm4J3ksoDTcQ==" saltValue="7N/k6Zd6iJhVEl3okfXjyA==" spinCount="100000" sheet="1" objects="1" scenarios="1"/>
  <mergeCells count="6">
    <mergeCell ref="D12:P12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/>
  <dimension ref="A4:O47"/>
  <sheetViews>
    <sheetView topLeftCell="C1" workbookViewId="0">
      <selection activeCell="H14" sqref="H14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3.1406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301" t="s">
        <v>117</v>
      </c>
      <c r="F4" s="301"/>
      <c r="G4" s="301"/>
      <c r="H4" s="301"/>
      <c r="I4" s="301"/>
      <c r="J4" s="301"/>
      <c r="K4" s="301"/>
      <c r="L4" s="301"/>
      <c r="M4" s="301"/>
      <c r="N4" s="301"/>
      <c r="O4" s="301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302" t="s">
        <v>10</v>
      </c>
      <c r="F6" s="303"/>
      <c r="H6" s="304" t="s">
        <v>11</v>
      </c>
      <c r="I6" s="305"/>
      <c r="K6" s="302" t="s">
        <v>12</v>
      </c>
      <c r="L6" s="303"/>
      <c r="N6" s="304" t="s">
        <v>118</v>
      </c>
      <c r="O6" s="305"/>
    </row>
    <row r="7" spans="1:15" ht="15.75" x14ac:dyDescent="0.25">
      <c r="A7" s="95" t="s">
        <v>25</v>
      </c>
      <c r="B7" s="109"/>
      <c r="C7" s="109"/>
      <c r="E7" s="11">
        <v>1</v>
      </c>
      <c r="F7" s="101" t="s">
        <v>138</v>
      </c>
      <c r="H7" s="11">
        <v>6</v>
      </c>
      <c r="I7" s="11" t="s">
        <v>94</v>
      </c>
      <c r="K7" s="11">
        <v>11</v>
      </c>
      <c r="L7" s="11" t="s">
        <v>34</v>
      </c>
      <c r="N7" s="11">
        <v>16</v>
      </c>
      <c r="O7" s="11" t="s">
        <v>141</v>
      </c>
    </row>
    <row r="8" spans="1:15" ht="15.75" x14ac:dyDescent="0.25">
      <c r="A8" s="95" t="s">
        <v>41</v>
      </c>
      <c r="B8" s="108" t="s">
        <v>123</v>
      </c>
      <c r="C8" s="108" t="s">
        <v>124</v>
      </c>
      <c r="E8" s="11">
        <v>2</v>
      </c>
      <c r="F8" s="110" t="s">
        <v>20</v>
      </c>
      <c r="H8" s="11">
        <v>7</v>
      </c>
      <c r="I8" s="11" t="s">
        <v>137</v>
      </c>
      <c r="K8" s="11">
        <v>12</v>
      </c>
      <c r="L8" s="11" t="s">
        <v>136</v>
      </c>
      <c r="N8" s="11">
        <v>17</v>
      </c>
      <c r="O8" s="11" t="s">
        <v>134</v>
      </c>
    </row>
    <row r="9" spans="1:15" x14ac:dyDescent="0.25">
      <c r="A9" s="95" t="s">
        <v>33</v>
      </c>
      <c r="B9" s="107">
        <v>1</v>
      </c>
      <c r="C9" s="11" t="s">
        <v>125</v>
      </c>
      <c r="E9" s="11">
        <v>3</v>
      </c>
      <c r="F9" s="11" t="s">
        <v>146</v>
      </c>
      <c r="H9" s="11">
        <v>8</v>
      </c>
      <c r="I9" s="11" t="s">
        <v>180</v>
      </c>
      <c r="K9" s="11">
        <v>13</v>
      </c>
      <c r="L9" s="11" t="s">
        <v>143</v>
      </c>
      <c r="N9" s="11">
        <v>18</v>
      </c>
      <c r="O9" s="11" t="s">
        <v>127</v>
      </c>
    </row>
    <row r="10" spans="1:15" x14ac:dyDescent="0.25">
      <c r="A10" s="95" t="s">
        <v>34</v>
      </c>
      <c r="B10" s="107">
        <v>2</v>
      </c>
      <c r="C10" s="11" t="s">
        <v>126</v>
      </c>
      <c r="E10" s="11">
        <v>4</v>
      </c>
      <c r="F10" s="11" t="s">
        <v>31</v>
      </c>
      <c r="H10" s="11">
        <v>9</v>
      </c>
      <c r="I10" s="11" t="s">
        <v>80</v>
      </c>
      <c r="K10" s="11">
        <v>14</v>
      </c>
      <c r="L10" s="11" t="s">
        <v>135</v>
      </c>
      <c r="N10" s="11">
        <v>19</v>
      </c>
      <c r="O10" s="11" t="s">
        <v>147</v>
      </c>
    </row>
    <row r="11" spans="1:15" x14ac:dyDescent="0.25">
      <c r="A11" s="25"/>
      <c r="B11" s="107">
        <v>3</v>
      </c>
      <c r="C11" s="11" t="s">
        <v>127</v>
      </c>
      <c r="E11" s="11">
        <v>5</v>
      </c>
      <c r="F11" s="101" t="s">
        <v>86</v>
      </c>
      <c r="H11" s="11">
        <v>10</v>
      </c>
      <c r="I11" s="11" t="s">
        <v>40</v>
      </c>
      <c r="K11" s="11">
        <v>15</v>
      </c>
      <c r="L11" s="11" t="s">
        <v>140</v>
      </c>
      <c r="N11" s="11">
        <v>20</v>
      </c>
      <c r="O11" s="11" t="s">
        <v>79</v>
      </c>
    </row>
    <row r="12" spans="1:15" ht="15.75" thickBot="1" x14ac:dyDescent="0.3">
      <c r="B12" s="107">
        <v>4</v>
      </c>
      <c r="C12" s="11" t="s">
        <v>79</v>
      </c>
      <c r="E12" s="300"/>
      <c r="F12" s="300"/>
      <c r="H12" s="300"/>
      <c r="I12" s="300"/>
      <c r="K12" s="300"/>
      <c r="L12" s="300"/>
      <c r="N12" s="300"/>
      <c r="O12" s="300"/>
    </row>
    <row r="13" spans="1:15" x14ac:dyDescent="0.25">
      <c r="B13" s="107">
        <v>5</v>
      </c>
      <c r="C13" s="11" t="s">
        <v>43</v>
      </c>
      <c r="E13" s="302" t="s">
        <v>119</v>
      </c>
      <c r="F13" s="303"/>
      <c r="H13" s="304" t="s">
        <v>120</v>
      </c>
      <c r="I13" s="305"/>
      <c r="K13" s="302" t="s">
        <v>121</v>
      </c>
      <c r="L13" s="303"/>
      <c r="N13" s="304" t="s">
        <v>122</v>
      </c>
      <c r="O13" s="305"/>
    </row>
    <row r="14" spans="1:15" x14ac:dyDescent="0.25">
      <c r="B14" s="107">
        <v>6</v>
      </c>
      <c r="C14" s="11" t="s">
        <v>27</v>
      </c>
      <c r="E14" s="11">
        <v>21</v>
      </c>
      <c r="F14" s="11" t="s">
        <v>125</v>
      </c>
      <c r="H14" s="11">
        <v>26</v>
      </c>
      <c r="I14" s="11" t="s">
        <v>19</v>
      </c>
      <c r="K14" s="11">
        <v>31</v>
      </c>
      <c r="L14" s="11" t="s">
        <v>27</v>
      </c>
      <c r="N14" s="11">
        <v>36</v>
      </c>
      <c r="O14" s="11" t="s">
        <v>87</v>
      </c>
    </row>
    <row r="15" spans="1:15" x14ac:dyDescent="0.25">
      <c r="B15" s="107">
        <v>7</v>
      </c>
      <c r="C15" s="11" t="s">
        <v>128</v>
      </c>
      <c r="E15" s="11">
        <v>22</v>
      </c>
      <c r="F15" s="11" t="s">
        <v>142</v>
      </c>
      <c r="H15" s="11">
        <v>27</v>
      </c>
      <c r="I15" s="11" t="s">
        <v>128</v>
      </c>
      <c r="K15" s="11">
        <v>32</v>
      </c>
      <c r="L15" s="11" t="s">
        <v>133</v>
      </c>
      <c r="N15" s="11">
        <v>37</v>
      </c>
      <c r="O15" s="11" t="s">
        <v>85</v>
      </c>
    </row>
    <row r="16" spans="1:15" x14ac:dyDescent="0.25">
      <c r="B16" s="107">
        <v>8</v>
      </c>
      <c r="C16" s="11" t="s">
        <v>129</v>
      </c>
      <c r="E16" s="11">
        <v>23</v>
      </c>
      <c r="F16" s="11" t="s">
        <v>21</v>
      </c>
      <c r="H16" s="11">
        <v>28</v>
      </c>
      <c r="I16" s="11" t="s">
        <v>145</v>
      </c>
      <c r="K16" s="11">
        <v>33</v>
      </c>
      <c r="L16" s="11" t="s">
        <v>129</v>
      </c>
      <c r="N16" s="11">
        <v>38</v>
      </c>
      <c r="O16" s="11" t="s">
        <v>132</v>
      </c>
    </row>
    <row r="17" spans="1:15" x14ac:dyDescent="0.25">
      <c r="B17" s="107">
        <v>9</v>
      </c>
      <c r="C17" s="11" t="s">
        <v>32</v>
      </c>
      <c r="E17" s="11">
        <v>24</v>
      </c>
      <c r="F17" s="11" t="s">
        <v>43</v>
      </c>
      <c r="H17" s="11">
        <v>29</v>
      </c>
      <c r="I17" s="11" t="s">
        <v>126</v>
      </c>
      <c r="K17" s="11">
        <v>34</v>
      </c>
      <c r="L17" s="101" t="s">
        <v>130</v>
      </c>
      <c r="N17" s="11">
        <v>39</v>
      </c>
      <c r="O17" s="101" t="s">
        <v>139</v>
      </c>
    </row>
    <row r="18" spans="1:15" x14ac:dyDescent="0.25">
      <c r="B18" s="107">
        <v>10</v>
      </c>
      <c r="C18" s="11" t="s">
        <v>130</v>
      </c>
      <c r="E18" s="11">
        <v>25</v>
      </c>
      <c r="F18" s="11" t="s">
        <v>131</v>
      </c>
      <c r="H18" s="11">
        <v>30</v>
      </c>
      <c r="I18" s="101" t="s">
        <v>32</v>
      </c>
      <c r="K18" s="11">
        <v>35</v>
      </c>
      <c r="L18" s="11" t="s">
        <v>84</v>
      </c>
      <c r="O18" s="100"/>
    </row>
    <row r="19" spans="1:15" x14ac:dyDescent="0.25">
      <c r="B19" s="107">
        <v>11</v>
      </c>
      <c r="C19" s="11" t="s">
        <v>87</v>
      </c>
    </row>
    <row r="20" spans="1:15" x14ac:dyDescent="0.25">
      <c r="B20" s="107">
        <v>12</v>
      </c>
      <c r="C20" s="11" t="s">
        <v>19</v>
      </c>
      <c r="E20" s="300"/>
      <c r="F20" s="300"/>
      <c r="H20" s="300"/>
      <c r="I20" s="300"/>
    </row>
    <row r="21" spans="1:15" x14ac:dyDescent="0.25">
      <c r="B21" s="107">
        <v>13</v>
      </c>
      <c r="C21" s="11" t="s">
        <v>131</v>
      </c>
      <c r="F21" s="100"/>
      <c r="I21" s="100"/>
    </row>
    <row r="22" spans="1:15" x14ac:dyDescent="0.25">
      <c r="B22" s="107">
        <v>14</v>
      </c>
      <c r="C22" s="11" t="s">
        <v>132</v>
      </c>
      <c r="F22" s="100"/>
      <c r="I22" s="100"/>
    </row>
    <row r="23" spans="1:15" x14ac:dyDescent="0.25">
      <c r="B23" s="107">
        <v>15</v>
      </c>
      <c r="C23" s="11" t="s">
        <v>85</v>
      </c>
      <c r="F23" s="100"/>
      <c r="I23" s="100"/>
    </row>
    <row r="24" spans="1:15" x14ac:dyDescent="0.25">
      <c r="A24" s="93" t="s">
        <v>42</v>
      </c>
      <c r="B24" s="107">
        <v>16</v>
      </c>
      <c r="C24" s="11" t="s">
        <v>133</v>
      </c>
      <c r="F24" s="100"/>
      <c r="I24" s="100"/>
    </row>
    <row r="25" spans="1:15" x14ac:dyDescent="0.25">
      <c r="A25" s="16" t="s">
        <v>20</v>
      </c>
      <c r="B25" s="107">
        <v>17</v>
      </c>
      <c r="C25" s="11" t="s">
        <v>134</v>
      </c>
    </row>
    <row r="26" spans="1:15" x14ac:dyDescent="0.25">
      <c r="A26" s="16" t="s">
        <v>19</v>
      </c>
      <c r="B26" s="107">
        <v>18</v>
      </c>
      <c r="C26" s="11" t="s">
        <v>34</v>
      </c>
    </row>
    <row r="27" spans="1:15" x14ac:dyDescent="0.25">
      <c r="A27" s="16" t="s">
        <v>21</v>
      </c>
      <c r="B27" s="107">
        <v>19</v>
      </c>
      <c r="C27" s="11" t="s">
        <v>135</v>
      </c>
    </row>
    <row r="28" spans="1:15" x14ac:dyDescent="0.25">
      <c r="A28" s="16" t="s">
        <v>28</v>
      </c>
      <c r="B28" s="107">
        <v>20</v>
      </c>
      <c r="C28" s="11" t="s">
        <v>21</v>
      </c>
    </row>
    <row r="29" spans="1:15" x14ac:dyDescent="0.25">
      <c r="A29" s="16" t="s">
        <v>43</v>
      </c>
      <c r="B29" s="107">
        <v>21</v>
      </c>
      <c r="C29" s="11" t="s">
        <v>136</v>
      </c>
    </row>
    <row r="30" spans="1:15" x14ac:dyDescent="0.25">
      <c r="A30" s="16" t="s">
        <v>29</v>
      </c>
      <c r="B30" s="107">
        <v>22</v>
      </c>
      <c r="C30" s="11" t="s">
        <v>137</v>
      </c>
    </row>
    <row r="31" spans="1:15" x14ac:dyDescent="0.25">
      <c r="A31" s="16" t="s">
        <v>32</v>
      </c>
      <c r="B31" s="107">
        <v>23</v>
      </c>
      <c r="C31" s="11" t="s">
        <v>138</v>
      </c>
    </row>
    <row r="32" spans="1:15" x14ac:dyDescent="0.25">
      <c r="A32" s="16" t="s">
        <v>31</v>
      </c>
      <c r="B32" s="107">
        <v>24</v>
      </c>
      <c r="C32" s="11" t="s">
        <v>139</v>
      </c>
    </row>
    <row r="33" spans="1:3" x14ac:dyDescent="0.25">
      <c r="A33" s="16" t="s">
        <v>44</v>
      </c>
      <c r="B33" s="107">
        <v>25</v>
      </c>
      <c r="C33" s="11" t="s">
        <v>140</v>
      </c>
    </row>
    <row r="34" spans="1:3" x14ac:dyDescent="0.25">
      <c r="A34" s="16" t="s">
        <v>45</v>
      </c>
      <c r="B34" s="107">
        <v>26</v>
      </c>
      <c r="C34" s="11" t="s">
        <v>80</v>
      </c>
    </row>
    <row r="35" spans="1:3" x14ac:dyDescent="0.25">
      <c r="A35" s="16" t="s">
        <v>46</v>
      </c>
      <c r="B35" s="107">
        <v>27</v>
      </c>
      <c r="C35" s="11" t="s">
        <v>86</v>
      </c>
    </row>
    <row r="36" spans="1:3" x14ac:dyDescent="0.25">
      <c r="A36" s="16" t="s">
        <v>47</v>
      </c>
      <c r="B36" s="107">
        <v>28</v>
      </c>
      <c r="C36" s="11" t="s">
        <v>94</v>
      </c>
    </row>
    <row r="37" spans="1:3" x14ac:dyDescent="0.25">
      <c r="A37" s="16" t="s">
        <v>48</v>
      </c>
      <c r="B37" s="107">
        <v>29</v>
      </c>
      <c r="C37" s="11" t="s">
        <v>84</v>
      </c>
    </row>
    <row r="38" spans="1:3" x14ac:dyDescent="0.25">
      <c r="A38" s="16" t="s">
        <v>49</v>
      </c>
      <c r="B38" s="107">
        <v>30</v>
      </c>
      <c r="C38" s="11" t="s">
        <v>141</v>
      </c>
    </row>
    <row r="39" spans="1:3" x14ac:dyDescent="0.25">
      <c r="A39" s="16" t="s">
        <v>50</v>
      </c>
      <c r="B39" s="107">
        <v>31</v>
      </c>
      <c r="C39" s="11" t="s">
        <v>142</v>
      </c>
    </row>
    <row r="40" spans="1:3" x14ac:dyDescent="0.25">
      <c r="A40" s="16" t="s">
        <v>51</v>
      </c>
      <c r="B40" s="107">
        <v>32</v>
      </c>
      <c r="C40" s="11" t="s">
        <v>40</v>
      </c>
    </row>
    <row r="41" spans="1:3" x14ac:dyDescent="0.25">
      <c r="A41" s="16" t="s">
        <v>24</v>
      </c>
      <c r="B41" s="107">
        <v>33</v>
      </c>
      <c r="C41" s="11" t="s">
        <v>143</v>
      </c>
    </row>
    <row r="42" spans="1:3" x14ac:dyDescent="0.25">
      <c r="A42" s="16" t="s">
        <v>27</v>
      </c>
      <c r="B42" s="107">
        <v>34</v>
      </c>
      <c r="C42" s="11" t="s">
        <v>144</v>
      </c>
    </row>
    <row r="43" spans="1:3" x14ac:dyDescent="0.25">
      <c r="A43" s="16" t="s">
        <v>22</v>
      </c>
      <c r="B43" s="107">
        <v>35</v>
      </c>
      <c r="C43" s="11" t="s">
        <v>145</v>
      </c>
    </row>
    <row r="44" spans="1:3" x14ac:dyDescent="0.25">
      <c r="A44" s="16" t="s">
        <v>52</v>
      </c>
      <c r="B44" s="107">
        <v>36</v>
      </c>
      <c r="C44" s="11" t="s">
        <v>31</v>
      </c>
    </row>
    <row r="45" spans="1:3" x14ac:dyDescent="0.25">
      <c r="A45" s="16" t="s">
        <v>53</v>
      </c>
      <c r="B45" s="107">
        <v>37</v>
      </c>
      <c r="C45" s="11" t="s">
        <v>146</v>
      </c>
    </row>
    <row r="46" spans="1:3" x14ac:dyDescent="0.25">
      <c r="A46" s="11" t="s">
        <v>26</v>
      </c>
      <c r="B46" s="107">
        <v>38</v>
      </c>
      <c r="C46" s="110" t="s">
        <v>20</v>
      </c>
    </row>
    <row r="47" spans="1:3" x14ac:dyDescent="0.25">
      <c r="B47" s="107">
        <v>39</v>
      </c>
      <c r="C47" s="11" t="s">
        <v>147</v>
      </c>
    </row>
  </sheetData>
  <sheetProtection algorithmName="SHA-512" hashValue="OrNiHS1w6jSxqXpv9cy0rrP3qpcJB7uxy7XjwEzIWr6OAge8Pz12sBh6nsuPL/b2QjGaPhgIMna7mC6jH6T4SQ==" saltValue="wD6BrCegEKUC8xaVIrMJ6Q==" spinCount="100000" sheet="1" objects="1" scenarios="1"/>
  <mergeCells count="15">
    <mergeCell ref="E20:F20"/>
    <mergeCell ref="H20:I20"/>
    <mergeCell ref="E4:O4"/>
    <mergeCell ref="E6:F6"/>
    <mergeCell ref="H6:I6"/>
    <mergeCell ref="K6:L6"/>
    <mergeCell ref="N6:O6"/>
    <mergeCell ref="E12:F12"/>
    <mergeCell ref="H12:I12"/>
    <mergeCell ref="K12:L12"/>
    <mergeCell ref="N12:O12"/>
    <mergeCell ref="E13:F13"/>
    <mergeCell ref="H13:I13"/>
    <mergeCell ref="K13:L13"/>
    <mergeCell ref="N13:O1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B1:X39"/>
  <sheetViews>
    <sheetView topLeftCell="A7" zoomScale="60" zoomScaleNormal="60" workbookViewId="0">
      <selection activeCell="M38" sqref="M38"/>
    </sheetView>
  </sheetViews>
  <sheetFormatPr baseColWidth="10" defaultRowHeight="15" x14ac:dyDescent="0.25"/>
  <cols>
    <col min="1" max="1" width="2.5703125" customWidth="1"/>
    <col min="2" max="2" width="14.28515625" customWidth="1"/>
    <col min="3" max="3" width="40" customWidth="1"/>
    <col min="4" max="4" width="5.28515625" customWidth="1"/>
    <col min="5" max="5" width="22" customWidth="1"/>
    <col min="6" max="6" width="7.140625" customWidth="1"/>
    <col min="7" max="7" width="21.42578125" bestFit="1" customWidth="1"/>
    <col min="8" max="8" width="10.7109375" customWidth="1"/>
    <col min="9" max="9" width="8.140625" customWidth="1"/>
    <col min="10" max="10" width="13.42578125" bestFit="1" customWidth="1"/>
    <col min="11" max="11" width="10.7109375" customWidth="1"/>
    <col min="12" max="12" width="8.85546875" customWidth="1"/>
    <col min="13" max="13" width="10.7109375" customWidth="1"/>
    <col min="14" max="15" width="5.7109375" customWidth="1"/>
    <col min="16" max="16" width="10.7109375" customWidth="1"/>
    <col min="17" max="17" width="8.42578125" customWidth="1"/>
    <col min="18" max="18" width="10.7109375" customWidth="1"/>
    <col min="19" max="19" width="13.42578125" bestFit="1" customWidth="1"/>
    <col min="20" max="20" width="6.42578125" customWidth="1"/>
    <col min="21" max="21" width="8.28515625" customWidth="1"/>
    <col min="22" max="22" width="21.42578125" bestFit="1" customWidth="1"/>
    <col min="23" max="23" width="7.5703125" customWidth="1"/>
    <col min="24" max="24" width="22.140625" bestFit="1" customWidth="1"/>
  </cols>
  <sheetData>
    <row r="1" spans="2:24" x14ac:dyDescent="0.25">
      <c r="B1" s="314" t="s">
        <v>149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6"/>
    </row>
    <row r="2" spans="2:24" x14ac:dyDescent="0.25">
      <c r="B2" s="317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9"/>
    </row>
    <row r="3" spans="2:24" x14ac:dyDescent="0.25">
      <c r="B3" s="317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9"/>
    </row>
    <row r="4" spans="2:24" x14ac:dyDescent="0.25">
      <c r="B4" s="317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9"/>
    </row>
    <row r="5" spans="2:24" x14ac:dyDescent="0.25">
      <c r="B5" s="317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9"/>
    </row>
    <row r="6" spans="2:24" x14ac:dyDescent="0.25">
      <c r="B6" s="317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9"/>
    </row>
    <row r="7" spans="2:24" x14ac:dyDescent="0.25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9"/>
    </row>
    <row r="8" spans="2:24" x14ac:dyDescent="0.25">
      <c r="B8" s="317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9"/>
    </row>
    <row r="9" spans="2:24" x14ac:dyDescent="0.25">
      <c r="B9" s="317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9"/>
    </row>
    <row r="10" spans="2:24" ht="15.75" thickBot="1" x14ac:dyDescent="0.3">
      <c r="B10" s="320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2"/>
    </row>
    <row r="11" spans="2:24" ht="21.75" thickBot="1" x14ac:dyDescent="0.4">
      <c r="B11" s="323" t="s">
        <v>150</v>
      </c>
      <c r="C11" s="324"/>
      <c r="E11" s="114" t="s">
        <v>151</v>
      </c>
      <c r="F11" s="115"/>
      <c r="G11" s="114" t="s">
        <v>152</v>
      </c>
      <c r="J11" s="114" t="s">
        <v>153</v>
      </c>
      <c r="M11" s="325" t="s">
        <v>154</v>
      </c>
      <c r="N11" s="326"/>
      <c r="O11" s="326"/>
      <c r="P11" s="327"/>
      <c r="S11" s="114" t="s">
        <v>153</v>
      </c>
      <c r="V11" s="114" t="s">
        <v>152</v>
      </c>
      <c r="X11" s="114" t="s">
        <v>151</v>
      </c>
    </row>
    <row r="12" spans="2:24" x14ac:dyDescent="0.25">
      <c r="B12" s="116" t="s">
        <v>155</v>
      </c>
      <c r="C12" s="96" t="s">
        <v>156</v>
      </c>
    </row>
    <row r="13" spans="2:24" ht="15.75" thickBot="1" x14ac:dyDescent="0.3">
      <c r="B13" s="116">
        <v>1</v>
      </c>
      <c r="E13" s="117"/>
    </row>
    <row r="14" spans="2:24" ht="15.75" thickBot="1" x14ac:dyDescent="0.3">
      <c r="B14" s="116">
        <v>2</v>
      </c>
      <c r="E14" s="119" t="s">
        <v>157</v>
      </c>
      <c r="G14" s="117"/>
      <c r="V14" s="117"/>
      <c r="X14" s="120" t="s">
        <v>158</v>
      </c>
    </row>
    <row r="15" spans="2:24" ht="15.75" thickBot="1" x14ac:dyDescent="0.3">
      <c r="B15" s="116">
        <v>3</v>
      </c>
      <c r="E15" s="121"/>
      <c r="F15" s="122"/>
      <c r="G15" s="312" t="s">
        <v>175</v>
      </c>
      <c r="H15" s="124"/>
      <c r="U15" s="125"/>
      <c r="V15" s="312" t="s">
        <v>175</v>
      </c>
      <c r="W15" s="122"/>
      <c r="X15" s="126"/>
    </row>
    <row r="16" spans="2:24" ht="15.75" thickBot="1" x14ac:dyDescent="0.3">
      <c r="B16" s="116">
        <v>4</v>
      </c>
      <c r="E16" s="125"/>
      <c r="F16" s="123"/>
      <c r="G16" s="313"/>
      <c r="H16" s="123"/>
      <c r="T16" s="118"/>
      <c r="U16" s="121"/>
      <c r="V16" s="313"/>
      <c r="W16" s="123"/>
      <c r="X16" s="124"/>
    </row>
    <row r="17" spans="2:24" ht="15.75" thickBot="1" x14ac:dyDescent="0.3">
      <c r="B17" s="116">
        <v>5</v>
      </c>
      <c r="E17" s="120" t="s">
        <v>159</v>
      </c>
      <c r="H17" s="118"/>
      <c r="T17" s="118"/>
      <c r="W17" s="118"/>
      <c r="X17" s="119" t="s">
        <v>160</v>
      </c>
    </row>
    <row r="18" spans="2:24" ht="15.75" thickBot="1" x14ac:dyDescent="0.3">
      <c r="B18" s="116">
        <v>6</v>
      </c>
      <c r="E18" s="127"/>
      <c r="H18" s="118"/>
      <c r="I18" s="124"/>
      <c r="J18" s="312" t="s">
        <v>175</v>
      </c>
      <c r="K18" s="124"/>
      <c r="R18" s="117"/>
      <c r="S18" s="312" t="s">
        <v>175</v>
      </c>
      <c r="T18" s="122"/>
      <c r="X18" s="127"/>
    </row>
    <row r="19" spans="2:24" ht="15.75" thickBot="1" x14ac:dyDescent="0.3">
      <c r="B19" s="116">
        <v>7</v>
      </c>
      <c r="E19" s="117"/>
      <c r="H19" s="118"/>
      <c r="J19" s="313"/>
      <c r="K19" s="123"/>
      <c r="Q19" s="118"/>
      <c r="S19" s="313"/>
      <c r="T19" s="123"/>
      <c r="X19" s="117"/>
    </row>
    <row r="20" spans="2:24" ht="15.75" thickBot="1" x14ac:dyDescent="0.3">
      <c r="B20" s="116">
        <v>8</v>
      </c>
      <c r="E20" s="120" t="s">
        <v>161</v>
      </c>
      <c r="G20" s="117"/>
      <c r="H20" s="118"/>
      <c r="K20" s="118"/>
      <c r="Q20" s="118"/>
      <c r="T20" s="118"/>
      <c r="V20" s="117"/>
      <c r="W20" s="118"/>
      <c r="X20" s="120" t="s">
        <v>162</v>
      </c>
    </row>
    <row r="21" spans="2:24" ht="15.75" thickBot="1" x14ac:dyDescent="0.3">
      <c r="B21" s="116">
        <v>9</v>
      </c>
      <c r="E21" s="121"/>
      <c r="F21" s="122"/>
      <c r="G21" s="312" t="s">
        <v>175</v>
      </c>
      <c r="H21" s="122"/>
      <c r="K21" s="118"/>
      <c r="L21" s="122"/>
      <c r="M21" s="328" t="s">
        <v>154</v>
      </c>
      <c r="N21" s="329"/>
      <c r="O21" s="329"/>
      <c r="P21" s="330"/>
      <c r="Q21" s="125"/>
      <c r="T21" s="118"/>
      <c r="U21" s="122"/>
      <c r="V21" s="312" t="s">
        <v>175</v>
      </c>
      <c r="W21" s="122"/>
      <c r="X21" s="126"/>
    </row>
    <row r="22" spans="2:24" ht="15.75" thickBot="1" x14ac:dyDescent="0.3">
      <c r="B22" s="116">
        <v>10</v>
      </c>
      <c r="E22" s="125"/>
      <c r="F22" s="123"/>
      <c r="G22" s="313"/>
      <c r="K22" s="118"/>
      <c r="L22" s="123"/>
      <c r="M22" s="331"/>
      <c r="N22" s="332"/>
      <c r="O22" s="332"/>
      <c r="P22" s="333"/>
      <c r="Q22" s="118"/>
      <c r="U22" s="121"/>
      <c r="V22" s="313"/>
      <c r="W22" s="123"/>
      <c r="X22" s="124"/>
    </row>
    <row r="23" spans="2:24" ht="15.75" thickBot="1" x14ac:dyDescent="0.3">
      <c r="B23" s="116">
        <v>11</v>
      </c>
      <c r="E23" s="120" t="s">
        <v>163</v>
      </c>
      <c r="K23" s="118"/>
      <c r="Q23" s="118"/>
      <c r="X23" s="120" t="s">
        <v>164</v>
      </c>
    </row>
    <row r="24" spans="2:24" x14ac:dyDescent="0.25">
      <c r="B24" s="116">
        <v>12</v>
      </c>
      <c r="K24" s="118"/>
      <c r="R24" s="128"/>
    </row>
    <row r="25" spans="2:24" ht="15.75" thickBot="1" x14ac:dyDescent="0.3">
      <c r="B25" s="116">
        <v>13</v>
      </c>
      <c r="K25" s="118"/>
      <c r="R25" s="128"/>
    </row>
    <row r="26" spans="2:24" ht="15.75" thickBot="1" x14ac:dyDescent="0.3">
      <c r="B26" s="116">
        <v>14</v>
      </c>
      <c r="E26" s="120" t="s">
        <v>165</v>
      </c>
      <c r="G26" s="117"/>
      <c r="K26" s="118"/>
      <c r="Q26" s="118"/>
      <c r="V26" s="117"/>
      <c r="X26" s="120" t="s">
        <v>166</v>
      </c>
    </row>
    <row r="27" spans="2:24" ht="15.75" thickBot="1" x14ac:dyDescent="0.3">
      <c r="B27" s="116">
        <v>15</v>
      </c>
      <c r="E27" s="121"/>
      <c r="F27" s="122"/>
      <c r="G27" s="312" t="s">
        <v>175</v>
      </c>
      <c r="H27" s="124"/>
      <c r="K27" s="118"/>
      <c r="L27" s="122"/>
      <c r="M27" s="334" t="s">
        <v>167</v>
      </c>
      <c r="N27" s="335"/>
      <c r="O27" s="335"/>
      <c r="P27" s="336"/>
      <c r="Q27" s="125"/>
      <c r="U27" s="125"/>
      <c r="V27" s="312" t="s">
        <v>175</v>
      </c>
      <c r="W27" s="122"/>
      <c r="X27" s="126"/>
    </row>
    <row r="28" spans="2:24" ht="15.75" thickBot="1" x14ac:dyDescent="0.3">
      <c r="B28" s="129">
        <v>16</v>
      </c>
      <c r="C28" s="117"/>
      <c r="E28" s="125"/>
      <c r="F28" s="123"/>
      <c r="G28" s="313"/>
      <c r="H28" s="123"/>
      <c r="K28" s="118"/>
      <c r="L28" s="123"/>
      <c r="M28" s="337"/>
      <c r="N28" s="338"/>
      <c r="O28" s="338"/>
      <c r="P28" s="339"/>
      <c r="Q28" s="118"/>
      <c r="T28" s="118"/>
      <c r="U28" s="123"/>
      <c r="V28" s="313"/>
      <c r="W28" s="123"/>
      <c r="X28" s="124"/>
    </row>
    <row r="29" spans="2:24" ht="15.75" thickBot="1" x14ac:dyDescent="0.3">
      <c r="B29" s="130"/>
      <c r="C29" s="131"/>
      <c r="E29" s="120" t="s">
        <v>168</v>
      </c>
      <c r="H29" s="118"/>
      <c r="K29" s="118"/>
      <c r="Q29" s="118"/>
      <c r="T29" s="118"/>
      <c r="W29" s="118"/>
      <c r="X29" s="120" t="s">
        <v>169</v>
      </c>
    </row>
    <row r="30" spans="2:24" ht="15.75" thickBot="1" x14ac:dyDescent="0.3">
      <c r="B30" s="132"/>
      <c r="E30" s="127"/>
      <c r="H30" s="118"/>
      <c r="I30" s="124"/>
      <c r="J30" s="312" t="s">
        <v>175</v>
      </c>
      <c r="K30" s="122"/>
      <c r="Q30" s="118"/>
      <c r="R30" s="117"/>
      <c r="S30" s="312" t="s">
        <v>175</v>
      </c>
      <c r="T30" s="122"/>
      <c r="X30" s="127"/>
    </row>
    <row r="31" spans="2:24" ht="15.75" customHeight="1" thickBot="1" x14ac:dyDescent="0.3">
      <c r="B31" s="306" t="s">
        <v>170</v>
      </c>
      <c r="C31" s="307"/>
      <c r="E31" s="117"/>
      <c r="H31" s="118"/>
      <c r="J31" s="313"/>
      <c r="S31" s="313"/>
      <c r="T31" s="123"/>
    </row>
    <row r="32" spans="2:24" ht="15.75" customHeight="1" thickBot="1" x14ac:dyDescent="0.3">
      <c r="B32" s="308"/>
      <c r="C32" s="309"/>
      <c r="E32" s="120" t="s">
        <v>171</v>
      </c>
      <c r="G32" s="117"/>
      <c r="H32" s="118"/>
      <c r="T32" s="118"/>
      <c r="V32" s="117"/>
      <c r="X32" s="120" t="s">
        <v>172</v>
      </c>
    </row>
    <row r="33" spans="2:24" ht="15.75" customHeight="1" thickBot="1" x14ac:dyDescent="0.3">
      <c r="B33" s="308"/>
      <c r="C33" s="309"/>
      <c r="E33" s="121"/>
      <c r="F33" s="122"/>
      <c r="G33" s="312" t="s">
        <v>175</v>
      </c>
      <c r="H33" s="122"/>
      <c r="T33" s="118"/>
      <c r="U33" s="125"/>
      <c r="V33" s="340" t="s">
        <v>175</v>
      </c>
      <c r="W33" s="122"/>
      <c r="X33" s="126"/>
    </row>
    <row r="34" spans="2:24" ht="15.75" customHeight="1" thickBot="1" x14ac:dyDescent="0.3">
      <c r="B34" s="308"/>
      <c r="C34" s="309"/>
      <c r="E34" s="125"/>
      <c r="F34" s="123"/>
      <c r="G34" s="313"/>
      <c r="U34" s="121"/>
      <c r="V34" s="341"/>
      <c r="W34" s="123"/>
      <c r="X34" s="124"/>
    </row>
    <row r="35" spans="2:24" ht="15.75" customHeight="1" thickBot="1" x14ac:dyDescent="0.3">
      <c r="B35" s="308"/>
      <c r="C35" s="309"/>
      <c r="E35" s="120" t="s">
        <v>173</v>
      </c>
      <c r="X35" s="120" t="s">
        <v>174</v>
      </c>
    </row>
    <row r="36" spans="2:24" ht="15" customHeight="1" x14ac:dyDescent="0.25">
      <c r="B36" s="308"/>
      <c r="C36" s="309"/>
    </row>
    <row r="37" spans="2:24" ht="25.5" customHeight="1" x14ac:dyDescent="0.25">
      <c r="B37" s="308"/>
      <c r="C37" s="309"/>
    </row>
    <row r="38" spans="2:24" ht="32.25" customHeight="1" x14ac:dyDescent="0.25">
      <c r="B38" s="308"/>
      <c r="C38" s="309"/>
    </row>
    <row r="39" spans="2:24" ht="58.5" customHeight="1" thickBot="1" x14ac:dyDescent="0.3">
      <c r="B39" s="310"/>
      <c r="C39" s="311"/>
    </row>
  </sheetData>
  <sheetProtection algorithmName="SHA-512" hashValue="RF1w7tflE6jcsS6ZIhvuhwrLfvAkZ2lMLM8uVBuWyOLtsT9j4AWEH/SWE8vIQXP4E+T6qU9ZQfgQYOyv7WLBUA==" saltValue="hsqmt6n7q//woMk456CgTA==" spinCount="100000" sheet="1" objects="1" scenarios="1"/>
  <mergeCells count="18">
    <mergeCell ref="V33:V34"/>
    <mergeCell ref="J18:J19"/>
    <mergeCell ref="J30:J31"/>
    <mergeCell ref="S18:S19"/>
    <mergeCell ref="S30:S31"/>
    <mergeCell ref="B1:X10"/>
    <mergeCell ref="B11:C11"/>
    <mergeCell ref="M11:P11"/>
    <mergeCell ref="M21:P22"/>
    <mergeCell ref="M27:P28"/>
    <mergeCell ref="V15:V16"/>
    <mergeCell ref="V21:V22"/>
    <mergeCell ref="V27:V28"/>
    <mergeCell ref="B31:C39"/>
    <mergeCell ref="G15:G16"/>
    <mergeCell ref="G21:G22"/>
    <mergeCell ref="G27:G28"/>
    <mergeCell ref="G33:G34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342" t="s">
        <v>36</v>
      </c>
      <c r="O3" s="342"/>
      <c r="P3" s="342"/>
      <c r="U3" s="7"/>
      <c r="X3" s="37"/>
      <c r="AA3" s="37"/>
    </row>
    <row r="4" spans="1:28" s="1" customFormat="1" x14ac:dyDescent="0.3">
      <c r="N4" s="343" t="s">
        <v>37</v>
      </c>
      <c r="O4" s="343"/>
      <c r="P4" s="343"/>
      <c r="U4" s="7"/>
      <c r="X4" s="37"/>
      <c r="AA4" s="37"/>
    </row>
    <row r="5" spans="1:28" s="1" customFormat="1" x14ac:dyDescent="0.3">
      <c r="N5" s="344" t="s">
        <v>38</v>
      </c>
      <c r="O5" s="344"/>
      <c r="P5" s="344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345" t="s">
        <v>109</v>
      </c>
      <c r="X9" s="345"/>
      <c r="Y9" s="345"/>
      <c r="Z9" s="345"/>
      <c r="AA9" s="345"/>
      <c r="AB9" s="345"/>
    </row>
    <row r="10" spans="1:28" s="1" customFormat="1" ht="21.75" customHeight="1" x14ac:dyDescent="0.3">
      <c r="A10" s="248" t="s">
        <v>108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346" t="s">
        <v>10</v>
      </c>
      <c r="B12" s="58"/>
      <c r="C12" s="257" t="s">
        <v>0</v>
      </c>
      <c r="D12" s="258"/>
      <c r="E12" s="257">
        <v>1</v>
      </c>
      <c r="F12" s="258"/>
      <c r="G12" s="257">
        <v>2</v>
      </c>
      <c r="H12" s="258"/>
      <c r="I12" s="257">
        <v>3</v>
      </c>
      <c r="J12" s="258"/>
      <c r="K12" s="257">
        <v>4</v>
      </c>
      <c r="L12" s="258"/>
      <c r="M12" s="257">
        <v>5</v>
      </c>
      <c r="N12" s="258"/>
      <c r="O12" s="349"/>
      <c r="P12" s="20" t="s">
        <v>13</v>
      </c>
      <c r="Q12" s="20" t="s">
        <v>14</v>
      </c>
      <c r="R12" s="20" t="s">
        <v>15</v>
      </c>
      <c r="S12" s="20" t="s">
        <v>116</v>
      </c>
      <c r="T12" s="21" t="s">
        <v>107</v>
      </c>
      <c r="U12" s="20" t="s">
        <v>110</v>
      </c>
      <c r="V12" s="20" t="s">
        <v>111</v>
      </c>
      <c r="W12" s="20" t="s">
        <v>106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347"/>
      <c r="B13" s="217">
        <v>1</v>
      </c>
      <c r="C13" s="219"/>
      <c r="D13" s="220"/>
      <c r="E13" s="269"/>
      <c r="F13" s="270"/>
      <c r="G13" s="352"/>
      <c r="H13" s="31"/>
      <c r="I13" s="354"/>
      <c r="J13" s="17"/>
      <c r="K13" s="354"/>
      <c r="L13" s="17"/>
      <c r="M13" s="354"/>
      <c r="N13" s="30"/>
      <c r="O13" s="350"/>
      <c r="P13" s="216">
        <v>0</v>
      </c>
      <c r="Q13" s="364">
        <f>IF(Y30&gt;AA30,"1")+IF(AA33&gt;Y33,"1")+IF(Y36&gt;AA36,"1")+IF(AA40&gt;Y40,"1")</f>
        <v>0</v>
      </c>
      <c r="R13" s="364">
        <f>IF(Y30&lt;AA30,"1")+IF(AA33&lt;Y33,"1")+IF(Y36&lt;AA36,"1")+IF(AA40&lt;Y40,"1")</f>
        <v>0</v>
      </c>
      <c r="S13" s="364">
        <v>0</v>
      </c>
      <c r="T13" s="216">
        <v>0</v>
      </c>
      <c r="U13" s="356">
        <f>SUM(H13,J13,L13,N13)</f>
        <v>0</v>
      </c>
      <c r="V13" s="356">
        <f>SUM(H14,J14,L14,N14)</f>
        <v>0</v>
      </c>
      <c r="W13" s="356">
        <f>+U13-V13</f>
        <v>0</v>
      </c>
      <c r="X13" s="357">
        <f>SUM(G13,I13,K13,M13)</f>
        <v>0</v>
      </c>
      <c r="Y13" s="216"/>
      <c r="AA13" s="37"/>
    </row>
    <row r="14" spans="1:28" s="1" customFormat="1" ht="15" customHeight="1" x14ac:dyDescent="0.3">
      <c r="A14" s="347"/>
      <c r="B14" s="218"/>
      <c r="C14" s="221"/>
      <c r="D14" s="222"/>
      <c r="E14" s="271"/>
      <c r="F14" s="272"/>
      <c r="G14" s="353"/>
      <c r="H14" s="31"/>
      <c r="I14" s="355"/>
      <c r="J14" s="17"/>
      <c r="K14" s="355"/>
      <c r="L14" s="17"/>
      <c r="M14" s="355"/>
      <c r="N14" s="30"/>
      <c r="O14" s="350"/>
      <c r="P14" s="216"/>
      <c r="Q14" s="365"/>
      <c r="R14" s="365"/>
      <c r="S14" s="365"/>
      <c r="T14" s="216"/>
      <c r="U14" s="216"/>
      <c r="V14" s="216"/>
      <c r="W14" s="216"/>
      <c r="X14" s="357"/>
      <c r="Y14" s="216"/>
      <c r="AA14" s="37"/>
    </row>
    <row r="15" spans="1:28" s="1" customFormat="1" ht="15" customHeight="1" x14ac:dyDescent="0.3">
      <c r="A15" s="347"/>
      <c r="B15" s="217">
        <v>2</v>
      </c>
      <c r="C15" s="219"/>
      <c r="D15" s="220"/>
      <c r="E15" s="358"/>
      <c r="F15" s="17"/>
      <c r="G15" s="360"/>
      <c r="H15" s="361"/>
      <c r="I15" s="354"/>
      <c r="J15" s="17"/>
      <c r="K15" s="354"/>
      <c r="L15" s="17"/>
      <c r="M15" s="354"/>
      <c r="N15" s="30"/>
      <c r="O15" s="350"/>
      <c r="P15" s="216">
        <f>Q15+R15</f>
        <v>0</v>
      </c>
      <c r="Q15" s="364">
        <f>IF(Y37&gt;AA37,"1")+IF(AA30&gt;Y30,"1")+IF(Y39&gt;AA39,"1")+IF(Y27&gt;AA27,"1")</f>
        <v>0</v>
      </c>
      <c r="R15" s="216">
        <f>IF(Y37&lt;AA37,"1")+IF(AA30&lt;Y30,"1")+IF(Y39&lt;AA39,"1")+IF(Y27&lt;AA27,"1")</f>
        <v>0</v>
      </c>
      <c r="S15" s="364">
        <v>0</v>
      </c>
      <c r="T15" s="216">
        <v>0</v>
      </c>
      <c r="U15" s="356">
        <f>SUM(F15,J15,L15,N15)</f>
        <v>0</v>
      </c>
      <c r="V15" s="356">
        <f>SUM(F16,J16,L16,N16)</f>
        <v>0</v>
      </c>
      <c r="W15" s="356">
        <f>+U15-V15</f>
        <v>0</v>
      </c>
      <c r="X15" s="357">
        <f>SUM(E15,I15,K15,M15)</f>
        <v>0</v>
      </c>
      <c r="Y15" s="216"/>
      <c r="AA15" s="37"/>
    </row>
    <row r="16" spans="1:28" s="1" customFormat="1" ht="15" customHeight="1" x14ac:dyDescent="0.3">
      <c r="A16" s="347"/>
      <c r="B16" s="218"/>
      <c r="C16" s="221"/>
      <c r="D16" s="222"/>
      <c r="E16" s="359"/>
      <c r="F16" s="17"/>
      <c r="G16" s="362"/>
      <c r="H16" s="363"/>
      <c r="I16" s="355"/>
      <c r="J16" s="17"/>
      <c r="K16" s="355"/>
      <c r="L16" s="17"/>
      <c r="M16" s="355"/>
      <c r="N16" s="30"/>
      <c r="O16" s="350"/>
      <c r="P16" s="216"/>
      <c r="Q16" s="365"/>
      <c r="R16" s="216"/>
      <c r="S16" s="365"/>
      <c r="T16" s="216"/>
      <c r="U16" s="216"/>
      <c r="V16" s="216"/>
      <c r="W16" s="216"/>
      <c r="X16" s="357"/>
      <c r="Y16" s="216"/>
      <c r="AA16" s="37"/>
    </row>
    <row r="17" spans="1:28" s="1" customFormat="1" ht="15" customHeight="1" x14ac:dyDescent="0.3">
      <c r="A17" s="347"/>
      <c r="B17" s="217">
        <v>3</v>
      </c>
      <c r="C17" s="219"/>
      <c r="D17" s="220"/>
      <c r="E17" s="358"/>
      <c r="F17" s="17"/>
      <c r="G17" s="354"/>
      <c r="H17" s="17"/>
      <c r="I17" s="360"/>
      <c r="J17" s="361"/>
      <c r="K17" s="354"/>
      <c r="L17" s="17"/>
      <c r="M17" s="354"/>
      <c r="N17" s="30"/>
      <c r="O17" s="350"/>
      <c r="P17" s="216">
        <f>Q17+R17</f>
        <v>0</v>
      </c>
      <c r="Q17" s="216">
        <f>IF(AA37&gt;Y37,"1")+IF(AA28&gt;Y28,"1")+IF(Y33&gt;AA33,"1")+IF(AA31&gt;Y31,"1")</f>
        <v>0</v>
      </c>
      <c r="R17" s="216">
        <f>IF(AA37&lt;Y37,"1")+IF(AA28&lt;Y28,"1")+IF(Y33&lt;AA33,"1")+IF(AA31&lt;Y31,"1")</f>
        <v>0</v>
      </c>
      <c r="S17" s="364">
        <v>0</v>
      </c>
      <c r="T17" s="216">
        <v>0</v>
      </c>
      <c r="U17" s="356">
        <f>SUM(F17,H17,L17,N17)</f>
        <v>0</v>
      </c>
      <c r="V17" s="356">
        <f>SUM(F18,H18,L18,N18)</f>
        <v>0</v>
      </c>
      <c r="W17" s="216">
        <f>+U17-V17</f>
        <v>0</v>
      </c>
      <c r="X17" s="357">
        <f>SUM(E17,G17,K17,M17)</f>
        <v>0</v>
      </c>
      <c r="Y17" s="216"/>
      <c r="AA17" s="37"/>
    </row>
    <row r="18" spans="1:28" s="1" customFormat="1" ht="15" customHeight="1" x14ac:dyDescent="0.3">
      <c r="A18" s="347"/>
      <c r="B18" s="218"/>
      <c r="C18" s="221"/>
      <c r="D18" s="222"/>
      <c r="E18" s="359"/>
      <c r="F18" s="17"/>
      <c r="G18" s="355"/>
      <c r="H18" s="17"/>
      <c r="I18" s="362"/>
      <c r="J18" s="363"/>
      <c r="K18" s="355"/>
      <c r="L18" s="17"/>
      <c r="M18" s="355"/>
      <c r="N18" s="30"/>
      <c r="O18" s="350"/>
      <c r="P18" s="216"/>
      <c r="Q18" s="216"/>
      <c r="R18" s="216"/>
      <c r="S18" s="365"/>
      <c r="T18" s="216"/>
      <c r="U18" s="216"/>
      <c r="V18" s="216"/>
      <c r="W18" s="216"/>
      <c r="X18" s="357"/>
      <c r="Y18" s="216"/>
      <c r="AA18" s="37"/>
    </row>
    <row r="19" spans="1:28" s="1" customFormat="1" ht="15" customHeight="1" x14ac:dyDescent="0.3">
      <c r="A19" s="347"/>
      <c r="B19" s="217">
        <v>4</v>
      </c>
      <c r="C19" s="219"/>
      <c r="D19" s="220"/>
      <c r="E19" s="358"/>
      <c r="F19" s="17"/>
      <c r="G19" s="354"/>
      <c r="H19" s="17"/>
      <c r="I19" s="354"/>
      <c r="J19" s="17"/>
      <c r="K19" s="360"/>
      <c r="L19" s="361"/>
      <c r="M19" s="354"/>
      <c r="N19" s="30"/>
      <c r="O19" s="350"/>
      <c r="P19" s="216">
        <f>Q19+R19</f>
        <v>0</v>
      </c>
      <c r="Q19" s="216">
        <f>IF(AA36&gt;Y36,"1")+IF(Y28&gt;AA28,"1")+IF(AA39&gt;Y39,"1")+IF(Y34&gt;AA34,"1")</f>
        <v>0</v>
      </c>
      <c r="R19" s="216">
        <f>IF(AA36&lt;Y36,"1")+IF(Y28&lt;AA28,"1")+IF(AA39&lt;Y39,"1")+IF(Y34&lt;AA34,"1")</f>
        <v>0</v>
      </c>
      <c r="S19" s="364">
        <v>0</v>
      </c>
      <c r="T19" s="216">
        <v>0</v>
      </c>
      <c r="U19" s="356">
        <f>SUM(F19,H19,J19,N19)</f>
        <v>0</v>
      </c>
      <c r="V19" s="356">
        <f>SUM(F20,H20,J20,N20)</f>
        <v>0</v>
      </c>
      <c r="W19" s="216">
        <f>+U19-V19</f>
        <v>0</v>
      </c>
      <c r="X19" s="357">
        <f>SUM(E19,G19,I19,M19)</f>
        <v>0</v>
      </c>
      <c r="Y19" s="216"/>
      <c r="AA19" s="37"/>
    </row>
    <row r="20" spans="1:28" s="1" customFormat="1" ht="15" customHeight="1" x14ac:dyDescent="0.3">
      <c r="A20" s="347"/>
      <c r="B20" s="218"/>
      <c r="C20" s="221"/>
      <c r="D20" s="222"/>
      <c r="E20" s="359"/>
      <c r="F20" s="17"/>
      <c r="G20" s="355"/>
      <c r="H20" s="17"/>
      <c r="I20" s="355"/>
      <c r="J20" s="17"/>
      <c r="K20" s="362"/>
      <c r="L20" s="363"/>
      <c r="M20" s="355"/>
      <c r="N20" s="30"/>
      <c r="O20" s="350"/>
      <c r="P20" s="216"/>
      <c r="Q20" s="216"/>
      <c r="R20" s="216"/>
      <c r="S20" s="365"/>
      <c r="T20" s="216"/>
      <c r="U20" s="216"/>
      <c r="V20" s="216"/>
      <c r="W20" s="216"/>
      <c r="X20" s="357"/>
      <c r="Y20" s="216"/>
      <c r="AA20" s="37"/>
    </row>
    <row r="21" spans="1:28" s="1" customFormat="1" ht="15" hidden="1" customHeight="1" x14ac:dyDescent="0.3">
      <c r="A21" s="347"/>
      <c r="B21" s="217">
        <v>5</v>
      </c>
      <c r="C21" s="219"/>
      <c r="D21" s="220"/>
      <c r="E21" s="358"/>
      <c r="F21" s="17"/>
      <c r="G21" s="354"/>
      <c r="H21" s="17"/>
      <c r="I21" s="354"/>
      <c r="J21" s="17"/>
      <c r="K21" s="354"/>
      <c r="L21" s="17"/>
      <c r="M21" s="360"/>
      <c r="N21" s="361"/>
      <c r="O21" s="350"/>
      <c r="P21" s="364">
        <f>Q21+R21</f>
        <v>0</v>
      </c>
      <c r="Q21" s="364">
        <f>IF(AA27&gt;Y27,"1")+IF(Y31&gt;AA31,"1")+IF(AA34&gt;Y34,"1")+IF(Y40&gt;AA40,"1")</f>
        <v>0</v>
      </c>
      <c r="R21" s="364">
        <f>IF(AA27&lt;Y27,"1")+IF(Y31&lt;AA31,"1")+IF(AA34&lt;Y34,"1")+IF(Y40&lt;AA40,"1")</f>
        <v>0</v>
      </c>
      <c r="S21" s="364">
        <v>0</v>
      </c>
      <c r="T21" s="364">
        <v>0</v>
      </c>
      <c r="U21" s="372">
        <f>SUM(F21,H21,J21,L21)</f>
        <v>0</v>
      </c>
      <c r="V21" s="372">
        <f>SUM(F22,H22,J22,L22)</f>
        <v>0</v>
      </c>
      <c r="W21" s="364">
        <f>+U21-V21</f>
        <v>0</v>
      </c>
      <c r="X21" s="374">
        <f>SUM(E21,G21,I21,K21)</f>
        <v>0</v>
      </c>
      <c r="Y21" s="364"/>
      <c r="AA21" s="37"/>
    </row>
    <row r="22" spans="1:28" s="1" customFormat="1" ht="15" hidden="1" customHeight="1" x14ac:dyDescent="0.3">
      <c r="A22" s="348"/>
      <c r="B22" s="218"/>
      <c r="C22" s="221"/>
      <c r="D22" s="222"/>
      <c r="E22" s="359"/>
      <c r="F22" s="17"/>
      <c r="G22" s="355"/>
      <c r="H22" s="17"/>
      <c r="I22" s="355"/>
      <c r="J22" s="17"/>
      <c r="K22" s="355"/>
      <c r="L22" s="17"/>
      <c r="M22" s="362"/>
      <c r="N22" s="363"/>
      <c r="O22" s="351"/>
      <c r="P22" s="365"/>
      <c r="Q22" s="365"/>
      <c r="R22" s="365"/>
      <c r="S22" s="365"/>
      <c r="T22" s="365"/>
      <c r="U22" s="373"/>
      <c r="V22" s="373"/>
      <c r="W22" s="365"/>
      <c r="X22" s="375"/>
      <c r="Y22" s="365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61" t="s">
        <v>115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62" t="s">
        <v>2</v>
      </c>
      <c r="Z25" s="262"/>
      <c r="AA25" s="262"/>
      <c r="AB25" s="262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43" t="s">
        <v>5</v>
      </c>
      <c r="G26" s="244"/>
      <c r="H26" s="244"/>
      <c r="I26" s="244"/>
      <c r="J26" s="244"/>
      <c r="K26" s="244"/>
      <c r="L26" s="244"/>
      <c r="M26" s="244"/>
      <c r="N26" s="245"/>
      <c r="O26" s="204" t="s">
        <v>35</v>
      </c>
      <c r="P26" s="204"/>
      <c r="Q26" s="204"/>
      <c r="R26" s="204"/>
      <c r="S26" s="19"/>
      <c r="T26" s="204" t="s">
        <v>6</v>
      </c>
      <c r="U26" s="204"/>
      <c r="V26" s="204"/>
      <c r="W26" s="204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102</v>
      </c>
      <c r="B27" s="6"/>
      <c r="C27" s="54">
        <f>C15</f>
        <v>0</v>
      </c>
      <c r="D27" s="55" t="s">
        <v>100</v>
      </c>
      <c r="E27" s="55"/>
      <c r="F27" s="366">
        <f>C21</f>
        <v>0</v>
      </c>
      <c r="G27" s="367"/>
      <c r="H27" s="367"/>
      <c r="I27" s="367"/>
      <c r="J27" s="367"/>
      <c r="K27" s="367"/>
      <c r="L27" s="367"/>
      <c r="M27" s="367"/>
      <c r="N27" s="368"/>
      <c r="O27" s="369" t="s">
        <v>95</v>
      </c>
      <c r="P27" s="370"/>
      <c r="Q27" s="370"/>
      <c r="R27" s="371"/>
      <c r="S27" s="48"/>
      <c r="T27" s="209">
        <v>44789</v>
      </c>
      <c r="U27" s="210"/>
      <c r="V27" s="210"/>
      <c r="W27" s="211"/>
      <c r="X27" s="43"/>
      <c r="Y27" s="18"/>
      <c r="Z27" s="204" t="s">
        <v>9</v>
      </c>
      <c r="AA27" s="43"/>
      <c r="AB27" s="18"/>
    </row>
    <row r="28" spans="1:28" s="1" customFormat="1" ht="15" customHeight="1" x14ac:dyDescent="0.3">
      <c r="A28" s="6" t="s">
        <v>101</v>
      </c>
      <c r="B28" s="6"/>
      <c r="C28" s="54">
        <f>C19</f>
        <v>0</v>
      </c>
      <c r="D28" s="55" t="s">
        <v>100</v>
      </c>
      <c r="E28" s="55"/>
      <c r="F28" s="366">
        <f>C17</f>
        <v>0</v>
      </c>
      <c r="G28" s="367"/>
      <c r="H28" s="367"/>
      <c r="I28" s="367"/>
      <c r="J28" s="367"/>
      <c r="K28" s="367"/>
      <c r="L28" s="367"/>
      <c r="M28" s="367"/>
      <c r="N28" s="368"/>
      <c r="O28" s="369" t="s">
        <v>95</v>
      </c>
      <c r="P28" s="370"/>
      <c r="Q28" s="370"/>
      <c r="R28" s="371"/>
      <c r="S28" s="48"/>
      <c r="T28" s="209">
        <v>44789</v>
      </c>
      <c r="U28" s="210"/>
      <c r="V28" s="210"/>
      <c r="W28" s="211"/>
      <c r="X28" s="43"/>
      <c r="Y28" s="18"/>
      <c r="Z28" s="204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37" t="s">
        <v>5</v>
      </c>
      <c r="G29" s="238"/>
      <c r="H29" s="238"/>
      <c r="I29" s="238"/>
      <c r="J29" s="238"/>
      <c r="K29" s="238"/>
      <c r="L29" s="238"/>
      <c r="M29" s="238"/>
      <c r="N29" s="239"/>
      <c r="O29" s="204" t="s">
        <v>35</v>
      </c>
      <c r="P29" s="204"/>
      <c r="Q29" s="204"/>
      <c r="R29" s="204"/>
      <c r="S29" s="19"/>
      <c r="T29" s="208" t="s">
        <v>6</v>
      </c>
      <c r="U29" s="208"/>
      <c r="V29" s="208"/>
      <c r="W29" s="208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103</v>
      </c>
      <c r="B30" s="6"/>
      <c r="C30" s="54">
        <f>C13</f>
        <v>0</v>
      </c>
      <c r="D30" s="55" t="s">
        <v>100</v>
      </c>
      <c r="E30" s="55"/>
      <c r="F30" s="366">
        <f>C15</f>
        <v>0</v>
      </c>
      <c r="G30" s="367"/>
      <c r="H30" s="367"/>
      <c r="I30" s="367"/>
      <c r="J30" s="367"/>
      <c r="K30" s="367"/>
      <c r="L30" s="367"/>
      <c r="M30" s="367"/>
      <c r="N30" s="368"/>
      <c r="O30" s="369" t="s">
        <v>95</v>
      </c>
      <c r="P30" s="370"/>
      <c r="Q30" s="370"/>
      <c r="R30" s="371"/>
      <c r="S30" s="48"/>
      <c r="T30" s="209">
        <v>44791</v>
      </c>
      <c r="U30" s="210"/>
      <c r="V30" s="210"/>
      <c r="W30" s="211"/>
      <c r="X30" s="43"/>
      <c r="Y30" s="18"/>
      <c r="Z30" s="279" t="s">
        <v>9</v>
      </c>
      <c r="AA30" s="43"/>
      <c r="AB30" s="18"/>
    </row>
    <row r="31" spans="1:28" s="1" customFormat="1" ht="15" customHeight="1" x14ac:dyDescent="0.3">
      <c r="A31" s="6" t="s">
        <v>103</v>
      </c>
      <c r="B31" s="6"/>
      <c r="C31" s="54">
        <f>C21</f>
        <v>0</v>
      </c>
      <c r="D31" s="55" t="s">
        <v>100</v>
      </c>
      <c r="E31" s="55"/>
      <c r="F31" s="366">
        <f>C17</f>
        <v>0</v>
      </c>
      <c r="G31" s="367"/>
      <c r="H31" s="367"/>
      <c r="I31" s="367"/>
      <c r="J31" s="367"/>
      <c r="K31" s="367"/>
      <c r="L31" s="367"/>
      <c r="M31" s="367"/>
      <c r="N31" s="368"/>
      <c r="O31" s="369" t="s">
        <v>96</v>
      </c>
      <c r="P31" s="370"/>
      <c r="Q31" s="370"/>
      <c r="R31" s="371"/>
      <c r="S31" s="48"/>
      <c r="T31" s="209">
        <v>44792</v>
      </c>
      <c r="U31" s="210"/>
      <c r="V31" s="210"/>
      <c r="W31" s="211"/>
      <c r="X31" s="43"/>
      <c r="Y31" s="18"/>
      <c r="Z31" s="280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37" t="s">
        <v>5</v>
      </c>
      <c r="G32" s="238"/>
      <c r="H32" s="238"/>
      <c r="I32" s="238"/>
      <c r="J32" s="238"/>
      <c r="K32" s="238"/>
      <c r="L32" s="238"/>
      <c r="M32" s="238"/>
      <c r="N32" s="239"/>
      <c r="O32" s="204" t="s">
        <v>35</v>
      </c>
      <c r="P32" s="204"/>
      <c r="Q32" s="204"/>
      <c r="R32" s="204"/>
      <c r="S32" s="19"/>
      <c r="T32" s="208" t="s">
        <v>6</v>
      </c>
      <c r="U32" s="208"/>
      <c r="V32" s="208"/>
      <c r="W32" s="208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102</v>
      </c>
      <c r="B33" s="6"/>
      <c r="C33" s="54">
        <f>C17</f>
        <v>0</v>
      </c>
      <c r="D33" s="55" t="s">
        <v>100</v>
      </c>
      <c r="E33" s="55"/>
      <c r="F33" s="366">
        <f>C13</f>
        <v>0</v>
      </c>
      <c r="G33" s="367"/>
      <c r="H33" s="367"/>
      <c r="I33" s="367"/>
      <c r="J33" s="367"/>
      <c r="K33" s="367"/>
      <c r="L33" s="367"/>
      <c r="M33" s="367"/>
      <c r="N33" s="368"/>
      <c r="O33" s="369" t="s">
        <v>95</v>
      </c>
      <c r="P33" s="370"/>
      <c r="Q33" s="370"/>
      <c r="R33" s="371"/>
      <c r="S33" s="48"/>
      <c r="T33" s="209">
        <v>44796</v>
      </c>
      <c r="U33" s="210"/>
      <c r="V33" s="210"/>
      <c r="W33" s="211"/>
      <c r="X33" s="43"/>
      <c r="Y33" s="18"/>
      <c r="Z33" s="204" t="s">
        <v>9</v>
      </c>
      <c r="AA33" s="43"/>
      <c r="AB33" s="18"/>
    </row>
    <row r="34" spans="1:28" s="1" customFormat="1" ht="15" customHeight="1" x14ac:dyDescent="0.3">
      <c r="A34" s="6" t="s">
        <v>101</v>
      </c>
      <c r="B34" s="6"/>
      <c r="C34" s="54">
        <f>C19</f>
        <v>0</v>
      </c>
      <c r="D34" s="55" t="s">
        <v>100</v>
      </c>
      <c r="E34" s="55"/>
      <c r="F34" s="366">
        <f>C21</f>
        <v>0</v>
      </c>
      <c r="G34" s="367"/>
      <c r="H34" s="367"/>
      <c r="I34" s="367"/>
      <c r="J34" s="367"/>
      <c r="K34" s="367"/>
      <c r="L34" s="367"/>
      <c r="M34" s="367"/>
      <c r="N34" s="368"/>
      <c r="O34" s="376" t="s">
        <v>96</v>
      </c>
      <c r="P34" s="377"/>
      <c r="Q34" s="377"/>
      <c r="R34" s="378"/>
      <c r="S34" s="50"/>
      <c r="T34" s="209">
        <v>44796</v>
      </c>
      <c r="U34" s="210"/>
      <c r="V34" s="210"/>
      <c r="W34" s="211"/>
      <c r="X34" s="43"/>
      <c r="Y34" s="18"/>
      <c r="Z34" s="204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37" t="s">
        <v>5</v>
      </c>
      <c r="G35" s="238"/>
      <c r="H35" s="238"/>
      <c r="I35" s="238"/>
      <c r="J35" s="238"/>
      <c r="K35" s="238"/>
      <c r="L35" s="238"/>
      <c r="M35" s="238"/>
      <c r="N35" s="239"/>
      <c r="O35" s="243" t="s">
        <v>35</v>
      </c>
      <c r="P35" s="244"/>
      <c r="Q35" s="244"/>
      <c r="R35" s="245"/>
      <c r="S35" s="19"/>
      <c r="T35" s="379" t="s">
        <v>6</v>
      </c>
      <c r="U35" s="380"/>
      <c r="V35" s="380"/>
      <c r="W35" s="381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101</v>
      </c>
      <c r="B36" s="6"/>
      <c r="C36" s="54">
        <f>C13</f>
        <v>0</v>
      </c>
      <c r="D36" s="55" t="s">
        <v>100</v>
      </c>
      <c r="E36" s="55"/>
      <c r="F36" s="366">
        <f>C19</f>
        <v>0</v>
      </c>
      <c r="G36" s="367"/>
      <c r="H36" s="367"/>
      <c r="I36" s="367"/>
      <c r="J36" s="367"/>
      <c r="K36" s="367"/>
      <c r="L36" s="367"/>
      <c r="M36" s="367"/>
      <c r="N36" s="368"/>
      <c r="O36" s="376" t="s">
        <v>96</v>
      </c>
      <c r="P36" s="377"/>
      <c r="Q36" s="377"/>
      <c r="R36" s="378"/>
      <c r="S36" s="49"/>
      <c r="T36" s="209">
        <v>44798</v>
      </c>
      <c r="U36" s="210"/>
      <c r="V36" s="210"/>
      <c r="W36" s="211"/>
      <c r="X36" s="43"/>
      <c r="Y36" s="18"/>
      <c r="Z36" s="279" t="s">
        <v>9</v>
      </c>
      <c r="AA36" s="43"/>
      <c r="AB36" s="18"/>
    </row>
    <row r="37" spans="1:28" s="1" customFormat="1" ht="15" hidden="1" customHeight="1" x14ac:dyDescent="0.3">
      <c r="A37" s="6" t="s">
        <v>103</v>
      </c>
      <c r="B37" s="6"/>
      <c r="C37" s="54">
        <f>+C15</f>
        <v>0</v>
      </c>
      <c r="D37" s="55" t="s">
        <v>100</v>
      </c>
      <c r="E37" s="55"/>
      <c r="F37" s="366">
        <f>C17</f>
        <v>0</v>
      </c>
      <c r="G37" s="367"/>
      <c r="H37" s="367"/>
      <c r="I37" s="367"/>
      <c r="J37" s="367"/>
      <c r="K37" s="367"/>
      <c r="L37" s="367"/>
      <c r="M37" s="367"/>
      <c r="N37" s="368"/>
      <c r="O37" s="376" t="s">
        <v>96</v>
      </c>
      <c r="P37" s="377"/>
      <c r="Q37" s="377"/>
      <c r="R37" s="378"/>
      <c r="S37" s="49"/>
      <c r="T37" s="209">
        <v>44798</v>
      </c>
      <c r="U37" s="210"/>
      <c r="V37" s="210"/>
      <c r="W37" s="211"/>
      <c r="X37" s="43"/>
      <c r="Y37" s="18"/>
      <c r="Z37" s="280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37" t="s">
        <v>5</v>
      </c>
      <c r="G38" s="238"/>
      <c r="H38" s="238"/>
      <c r="I38" s="238"/>
      <c r="J38" s="238"/>
      <c r="K38" s="238"/>
      <c r="L38" s="238"/>
      <c r="M38" s="238"/>
      <c r="N38" s="239"/>
      <c r="O38" s="243" t="s">
        <v>35</v>
      </c>
      <c r="P38" s="244"/>
      <c r="Q38" s="244"/>
      <c r="R38" s="245"/>
      <c r="S38" s="19"/>
      <c r="T38" s="379" t="s">
        <v>6</v>
      </c>
      <c r="U38" s="380"/>
      <c r="V38" s="380"/>
      <c r="W38" s="381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102</v>
      </c>
      <c r="B39" s="6"/>
      <c r="C39" s="54">
        <f>C15</f>
        <v>0</v>
      </c>
      <c r="D39" s="55" t="s">
        <v>100</v>
      </c>
      <c r="E39" s="55"/>
      <c r="F39" s="366">
        <f>C19</f>
        <v>0</v>
      </c>
      <c r="G39" s="367"/>
      <c r="H39" s="367"/>
      <c r="I39" s="367"/>
      <c r="J39" s="367"/>
      <c r="K39" s="367"/>
      <c r="L39" s="367"/>
      <c r="M39" s="367"/>
      <c r="N39" s="368"/>
      <c r="O39" s="376" t="s">
        <v>95</v>
      </c>
      <c r="P39" s="377"/>
      <c r="Q39" s="377"/>
      <c r="R39" s="378"/>
      <c r="S39" s="49"/>
      <c r="T39" s="209">
        <v>44799</v>
      </c>
      <c r="U39" s="210"/>
      <c r="V39" s="210"/>
      <c r="W39" s="211"/>
      <c r="X39" s="43"/>
      <c r="Y39" s="18"/>
      <c r="Z39" s="279" t="s">
        <v>9</v>
      </c>
      <c r="AA39" s="43"/>
      <c r="AB39" s="18"/>
    </row>
    <row r="40" spans="1:28" s="1" customFormat="1" ht="15" hidden="1" customHeight="1" x14ac:dyDescent="0.3">
      <c r="A40" s="6" t="s">
        <v>101</v>
      </c>
      <c r="B40" s="6"/>
      <c r="C40" s="54">
        <f>C21</f>
        <v>0</v>
      </c>
      <c r="D40" s="55" t="s">
        <v>100</v>
      </c>
      <c r="E40" s="55"/>
      <c r="F40" s="366">
        <f>C13</f>
        <v>0</v>
      </c>
      <c r="G40" s="367"/>
      <c r="H40" s="367"/>
      <c r="I40" s="367"/>
      <c r="J40" s="367"/>
      <c r="K40" s="367"/>
      <c r="L40" s="367"/>
      <c r="M40" s="367"/>
      <c r="N40" s="368"/>
      <c r="O40" s="376" t="s">
        <v>95</v>
      </c>
      <c r="P40" s="377"/>
      <c r="Q40" s="377"/>
      <c r="R40" s="378"/>
      <c r="S40" s="50"/>
      <c r="T40" s="209">
        <v>44799</v>
      </c>
      <c r="U40" s="210"/>
      <c r="V40" s="210"/>
      <c r="W40" s="211"/>
      <c r="X40" s="43"/>
      <c r="Y40" s="18"/>
      <c r="Z40" s="280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346" t="s">
        <v>11</v>
      </c>
      <c r="B42" s="58"/>
      <c r="C42" s="257" t="s">
        <v>0</v>
      </c>
      <c r="D42" s="258"/>
      <c r="E42" s="257">
        <v>1</v>
      </c>
      <c r="F42" s="258"/>
      <c r="G42" s="257">
        <v>2</v>
      </c>
      <c r="H42" s="258"/>
      <c r="I42" s="257">
        <v>3</v>
      </c>
      <c r="J42" s="258"/>
      <c r="K42" s="257">
        <v>4</v>
      </c>
      <c r="L42" s="258"/>
      <c r="M42" s="257">
        <v>5</v>
      </c>
      <c r="N42" s="258"/>
      <c r="O42" s="349"/>
      <c r="P42" s="20" t="s">
        <v>13</v>
      </c>
      <c r="Q42" s="20" t="s">
        <v>14</v>
      </c>
      <c r="R42" s="20" t="s">
        <v>15</v>
      </c>
      <c r="S42" s="20" t="s">
        <v>116</v>
      </c>
      <c r="T42" s="21" t="s">
        <v>107</v>
      </c>
      <c r="U42" s="20" t="s">
        <v>110</v>
      </c>
      <c r="V42" s="20" t="s">
        <v>111</v>
      </c>
      <c r="W42" s="20" t="s">
        <v>106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347"/>
      <c r="B43" s="217">
        <v>1</v>
      </c>
      <c r="C43" s="219"/>
      <c r="D43" s="220"/>
      <c r="E43" s="269"/>
      <c r="F43" s="270"/>
      <c r="G43" s="382"/>
      <c r="H43" s="31"/>
      <c r="I43" s="354"/>
      <c r="J43" s="17"/>
      <c r="K43" s="354"/>
      <c r="L43" s="17"/>
      <c r="M43" s="354"/>
      <c r="N43" s="30"/>
      <c r="O43" s="350"/>
      <c r="P43" s="216">
        <f>Q43+R43</f>
        <v>0</v>
      </c>
      <c r="Q43" s="364">
        <f>IF(Y60&gt;AA60,"1")+IF(AA63&gt;Y63,"1")+IF(Y66&gt;AA66,"1")+IF(AA70&gt;Y70,"1")</f>
        <v>0</v>
      </c>
      <c r="R43" s="364">
        <f>IF(Y66&lt;AA66,"1")+IF(Y60&lt;AA60,"1")+IF(AA70&lt;Y70,"1")+IF(AA63&lt;Y63,"1")</f>
        <v>0</v>
      </c>
      <c r="S43" s="364">
        <v>0</v>
      </c>
      <c r="T43" s="216">
        <v>0</v>
      </c>
      <c r="U43" s="356">
        <f>SUM(H43,J43,L43,N43)</f>
        <v>0</v>
      </c>
      <c r="V43" s="356">
        <f>SUM(H44,J44,L44,N44)</f>
        <v>0</v>
      </c>
      <c r="W43" s="356">
        <f>+U43-V43</f>
        <v>0</v>
      </c>
      <c r="X43" s="357">
        <f>SUM(G43,I43,K43,M43)</f>
        <v>0</v>
      </c>
      <c r="Y43" s="216"/>
      <c r="AA43" s="37"/>
    </row>
    <row r="44" spans="1:28" s="1" customFormat="1" ht="15" customHeight="1" x14ac:dyDescent="0.3">
      <c r="A44" s="347"/>
      <c r="B44" s="218"/>
      <c r="C44" s="221"/>
      <c r="D44" s="222"/>
      <c r="E44" s="271"/>
      <c r="F44" s="272"/>
      <c r="G44" s="383"/>
      <c r="H44" s="31"/>
      <c r="I44" s="355"/>
      <c r="J44" s="17"/>
      <c r="K44" s="355"/>
      <c r="L44" s="17"/>
      <c r="M44" s="355"/>
      <c r="N44" s="30"/>
      <c r="O44" s="350"/>
      <c r="P44" s="216"/>
      <c r="Q44" s="365"/>
      <c r="R44" s="365"/>
      <c r="S44" s="365"/>
      <c r="T44" s="216"/>
      <c r="U44" s="216"/>
      <c r="V44" s="216"/>
      <c r="W44" s="216"/>
      <c r="X44" s="357"/>
      <c r="Y44" s="216"/>
      <c r="AA44" s="37"/>
    </row>
    <row r="45" spans="1:28" s="1" customFormat="1" ht="15" customHeight="1" x14ac:dyDescent="0.3">
      <c r="A45" s="347"/>
      <c r="B45" s="217">
        <v>2</v>
      </c>
      <c r="C45" s="219"/>
      <c r="D45" s="220"/>
      <c r="E45" s="358"/>
      <c r="F45" s="17"/>
      <c r="G45" s="360"/>
      <c r="H45" s="361"/>
      <c r="I45" s="354"/>
      <c r="J45" s="17"/>
      <c r="K45" s="354"/>
      <c r="L45" s="17"/>
      <c r="M45" s="354"/>
      <c r="N45" s="30"/>
      <c r="O45" s="350"/>
      <c r="P45" s="216">
        <f>Q45+R45</f>
        <v>0</v>
      </c>
      <c r="Q45" s="216">
        <f>IF(Y57&gt;AA57,"1")+IF(AA60&gt;Y60,"1")+IF(Y67&gt;AA67,"1")+IF(Y69&gt;AA69,"1")</f>
        <v>0</v>
      </c>
      <c r="R45" s="216">
        <f>IF(Y57&lt;AA57,"1")+IF(AA60&lt;Y60,"1")+IF(Y67&lt;AA67,"1")+IF(Y69&lt;AA69,"1")</f>
        <v>0</v>
      </c>
      <c r="S45" s="364">
        <v>0</v>
      </c>
      <c r="T45" s="216">
        <v>0</v>
      </c>
      <c r="U45" s="356">
        <f>SUM(F45,J45,L45,N45)</f>
        <v>0</v>
      </c>
      <c r="V45" s="356">
        <f>SUM(F46,J46,L46,N46)</f>
        <v>0</v>
      </c>
      <c r="W45" s="356">
        <f>+U45-V45</f>
        <v>0</v>
      </c>
      <c r="X45" s="357">
        <f>SUM(E45,I45,K45,M45)</f>
        <v>0</v>
      </c>
      <c r="Y45" s="216"/>
      <c r="AA45" s="37"/>
    </row>
    <row r="46" spans="1:28" s="1" customFormat="1" ht="15" customHeight="1" x14ac:dyDescent="0.3">
      <c r="A46" s="347"/>
      <c r="B46" s="218"/>
      <c r="C46" s="221"/>
      <c r="D46" s="222"/>
      <c r="E46" s="359"/>
      <c r="F46" s="17"/>
      <c r="G46" s="362"/>
      <c r="H46" s="363"/>
      <c r="I46" s="355"/>
      <c r="J46" s="17"/>
      <c r="K46" s="355"/>
      <c r="L46" s="17"/>
      <c r="M46" s="355"/>
      <c r="N46" s="30"/>
      <c r="O46" s="350"/>
      <c r="P46" s="216"/>
      <c r="Q46" s="216"/>
      <c r="R46" s="216"/>
      <c r="S46" s="365"/>
      <c r="T46" s="216"/>
      <c r="U46" s="216"/>
      <c r="V46" s="216"/>
      <c r="W46" s="216"/>
      <c r="X46" s="357"/>
      <c r="Y46" s="216"/>
      <c r="AA46" s="37"/>
    </row>
    <row r="47" spans="1:28" s="1" customFormat="1" ht="15" customHeight="1" x14ac:dyDescent="0.3">
      <c r="A47" s="347"/>
      <c r="B47" s="217">
        <v>3</v>
      </c>
      <c r="C47" s="219"/>
      <c r="D47" s="220"/>
      <c r="E47" s="358"/>
      <c r="F47" s="17"/>
      <c r="G47" s="354"/>
      <c r="H47" s="17"/>
      <c r="I47" s="360"/>
      <c r="J47" s="361"/>
      <c r="K47" s="354"/>
      <c r="L47" s="17"/>
      <c r="M47" s="354"/>
      <c r="N47" s="30"/>
      <c r="O47" s="350"/>
      <c r="P47" s="216">
        <f>Q47+R47</f>
        <v>0</v>
      </c>
      <c r="Q47" s="216">
        <f>IF(AA67&gt;Y67,"1")+IF(AA58&gt;Y58,"1")+IF(Y63&gt;AA63,"1")+IF(AA61&gt;Y61,"1")</f>
        <v>0</v>
      </c>
      <c r="R47" s="216">
        <f>IF(AA67&lt;Y67,"1")+IF(AA58&lt;Y58,"1")+IF(Y63&lt;AA63,"1")+IF(AA61&lt;Y61,"1")</f>
        <v>0</v>
      </c>
      <c r="S47" s="364">
        <v>0</v>
      </c>
      <c r="T47" s="216">
        <v>0</v>
      </c>
      <c r="U47" s="356">
        <f>SUM(F47,H47,L47,N47)</f>
        <v>0</v>
      </c>
      <c r="V47" s="356">
        <f>SUM(F48,H48,L48,N48)</f>
        <v>0</v>
      </c>
      <c r="W47" s="216">
        <f>+U47-V47</f>
        <v>0</v>
      </c>
      <c r="X47" s="357">
        <f>SUM(E47,G47,K47,M47)</f>
        <v>0</v>
      </c>
      <c r="Y47" s="216"/>
      <c r="AA47" s="37"/>
    </row>
    <row r="48" spans="1:28" s="1" customFormat="1" ht="15" customHeight="1" x14ac:dyDescent="0.3">
      <c r="A48" s="347"/>
      <c r="B48" s="218"/>
      <c r="C48" s="221"/>
      <c r="D48" s="222"/>
      <c r="E48" s="359"/>
      <c r="F48" s="17"/>
      <c r="G48" s="355"/>
      <c r="H48" s="17"/>
      <c r="I48" s="362"/>
      <c r="J48" s="363"/>
      <c r="K48" s="355"/>
      <c r="L48" s="17"/>
      <c r="M48" s="355"/>
      <c r="N48" s="30"/>
      <c r="O48" s="350"/>
      <c r="P48" s="216"/>
      <c r="Q48" s="216"/>
      <c r="R48" s="216"/>
      <c r="S48" s="365"/>
      <c r="T48" s="216"/>
      <c r="U48" s="216"/>
      <c r="V48" s="216"/>
      <c r="W48" s="216"/>
      <c r="X48" s="357"/>
      <c r="Y48" s="216"/>
      <c r="AA48" s="37"/>
    </row>
    <row r="49" spans="1:28" s="1" customFormat="1" ht="15" hidden="1" customHeight="1" x14ac:dyDescent="0.3">
      <c r="A49" s="347"/>
      <c r="B49" s="217">
        <v>4</v>
      </c>
      <c r="C49" s="219"/>
      <c r="D49" s="220"/>
      <c r="E49" s="358"/>
      <c r="F49" s="17"/>
      <c r="G49" s="354"/>
      <c r="H49" s="17"/>
      <c r="I49" s="354"/>
      <c r="J49" s="17"/>
      <c r="K49" s="360"/>
      <c r="L49" s="361"/>
      <c r="M49" s="354"/>
      <c r="N49" s="30"/>
      <c r="O49" s="350"/>
      <c r="P49" s="216">
        <f>Q49+R49</f>
        <v>0</v>
      </c>
      <c r="Q49" s="216">
        <f>IF(AA66&gt;Y66,"1")+IF(Y58&gt;AA58,"1")+IF(AA69&gt;Y69,"1")+IF(Y64&gt;AA64,"1")</f>
        <v>0</v>
      </c>
      <c r="R49" s="216">
        <f>IF(AA66&lt;Y66,"1")+IF(Y58&lt;AA58,"1")+IF(AA69&lt;Y69,"1")+IF(Y64&lt;AA64,"1")</f>
        <v>0</v>
      </c>
      <c r="S49" s="364">
        <v>0</v>
      </c>
      <c r="T49" s="216">
        <v>0</v>
      </c>
      <c r="U49" s="356">
        <f>SUM(F49,H49,J49,N49)</f>
        <v>0</v>
      </c>
      <c r="V49" s="356">
        <f>SUM(F50,H50,J50,N50)</f>
        <v>0</v>
      </c>
      <c r="W49" s="216">
        <f>+U49-V49</f>
        <v>0</v>
      </c>
      <c r="X49" s="357">
        <f>SUM(E49,G49,I49,M49)</f>
        <v>0</v>
      </c>
      <c r="Y49" s="216"/>
      <c r="AA49" s="37"/>
    </row>
    <row r="50" spans="1:28" s="1" customFormat="1" ht="15" hidden="1" customHeight="1" x14ac:dyDescent="0.3">
      <c r="A50" s="347"/>
      <c r="B50" s="218"/>
      <c r="C50" s="221"/>
      <c r="D50" s="222"/>
      <c r="E50" s="359"/>
      <c r="F50" s="17"/>
      <c r="G50" s="355"/>
      <c r="H50" s="17"/>
      <c r="I50" s="355"/>
      <c r="J50" s="17"/>
      <c r="K50" s="362"/>
      <c r="L50" s="363"/>
      <c r="M50" s="355"/>
      <c r="N50" s="30"/>
      <c r="O50" s="350"/>
      <c r="P50" s="216"/>
      <c r="Q50" s="216"/>
      <c r="R50" s="216"/>
      <c r="S50" s="365"/>
      <c r="T50" s="216"/>
      <c r="U50" s="216"/>
      <c r="V50" s="216"/>
      <c r="W50" s="216"/>
      <c r="X50" s="357"/>
      <c r="Y50" s="216"/>
      <c r="AA50" s="37"/>
    </row>
    <row r="51" spans="1:28" s="1" customFormat="1" ht="15" hidden="1" customHeight="1" x14ac:dyDescent="0.3">
      <c r="A51" s="347"/>
      <c r="B51" s="59"/>
      <c r="C51" s="219"/>
      <c r="D51" s="220"/>
      <c r="E51" s="358"/>
      <c r="F51" s="17"/>
      <c r="G51" s="354"/>
      <c r="H51" s="17"/>
      <c r="I51" s="354"/>
      <c r="J51" s="17"/>
      <c r="K51" s="354"/>
      <c r="L51" s="17"/>
      <c r="M51" s="360"/>
      <c r="N51" s="361"/>
      <c r="O51" s="350"/>
      <c r="P51" s="364">
        <f>Q51+R51</f>
        <v>0</v>
      </c>
      <c r="Q51" s="364">
        <f>IF(AA57&gt;Y57,"1")+IF(Y61&gt;AA61,"1")+IF(AA64&gt;Y64,"1")+IF(Y70&gt;AA70,"1")</f>
        <v>0</v>
      </c>
      <c r="R51" s="364">
        <f>IF(AA57&lt;Y57,"1")+IF(Y61&lt;AA61,"1")+IF(AA64&lt;Y64,"1")+IF(Y70&lt;AA70,"1")</f>
        <v>0</v>
      </c>
      <c r="S51" s="364">
        <v>0</v>
      </c>
      <c r="T51" s="364">
        <v>0</v>
      </c>
      <c r="U51" s="372">
        <f>SUM(F51,H51,J51,L51)</f>
        <v>0</v>
      </c>
      <c r="V51" s="372">
        <f>SUM(F52,H52,J52,L52)</f>
        <v>0</v>
      </c>
      <c r="W51" s="364">
        <f>+U51-V51</f>
        <v>0</v>
      </c>
      <c r="X51" s="374">
        <f>SUM(E51,G51,I51,K51)</f>
        <v>0</v>
      </c>
      <c r="Y51" s="364"/>
      <c r="AA51" s="37"/>
    </row>
    <row r="52" spans="1:28" s="1" customFormat="1" ht="15" hidden="1" customHeight="1" x14ac:dyDescent="0.3">
      <c r="A52" s="348"/>
      <c r="B52" s="60"/>
      <c r="C52" s="221"/>
      <c r="D52" s="222"/>
      <c r="E52" s="359"/>
      <c r="F52" s="17"/>
      <c r="G52" s="355"/>
      <c r="H52" s="17"/>
      <c r="I52" s="355"/>
      <c r="J52" s="17"/>
      <c r="K52" s="355"/>
      <c r="L52" s="17"/>
      <c r="M52" s="362"/>
      <c r="N52" s="363"/>
      <c r="O52" s="351"/>
      <c r="P52" s="365"/>
      <c r="Q52" s="365"/>
      <c r="R52" s="365"/>
      <c r="S52" s="365"/>
      <c r="T52" s="365"/>
      <c r="U52" s="373"/>
      <c r="V52" s="373"/>
      <c r="W52" s="365"/>
      <c r="X52" s="375"/>
      <c r="Y52" s="365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61" t="s">
        <v>114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62" t="s">
        <v>2</v>
      </c>
      <c r="Z55" s="262"/>
      <c r="AA55" s="262"/>
      <c r="AB55" s="262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43" t="s">
        <v>5</v>
      </c>
      <c r="G56" s="244"/>
      <c r="H56" s="244"/>
      <c r="I56" s="244"/>
      <c r="J56" s="244"/>
      <c r="K56" s="244"/>
      <c r="L56" s="244"/>
      <c r="M56" s="244"/>
      <c r="N56" s="245"/>
      <c r="O56" s="204" t="s">
        <v>35</v>
      </c>
      <c r="P56" s="204"/>
      <c r="Q56" s="204"/>
      <c r="R56" s="204"/>
      <c r="S56" s="19"/>
      <c r="T56" s="204" t="s">
        <v>6</v>
      </c>
      <c r="U56" s="204"/>
      <c r="V56" s="204"/>
      <c r="W56" s="204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103</v>
      </c>
      <c r="B57" s="6"/>
      <c r="C57" s="54">
        <f>C45</f>
        <v>0</v>
      </c>
      <c r="D57" s="55" t="s">
        <v>100</v>
      </c>
      <c r="E57" s="55"/>
      <c r="F57" s="366">
        <f>C51</f>
        <v>0</v>
      </c>
      <c r="G57" s="367"/>
      <c r="H57" s="367"/>
      <c r="I57" s="367"/>
      <c r="J57" s="367"/>
      <c r="K57" s="367"/>
      <c r="L57" s="367"/>
      <c r="M57" s="367"/>
      <c r="N57" s="368"/>
      <c r="O57" s="369" t="s">
        <v>96</v>
      </c>
      <c r="P57" s="370"/>
      <c r="Q57" s="370"/>
      <c r="R57" s="371"/>
      <c r="S57" s="48"/>
      <c r="T57" s="209">
        <v>44789</v>
      </c>
      <c r="U57" s="210"/>
      <c r="V57" s="210"/>
      <c r="W57" s="211"/>
      <c r="X57" s="43"/>
      <c r="Y57" s="18"/>
      <c r="Z57" s="204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100</v>
      </c>
      <c r="E58" s="55"/>
      <c r="F58" s="366">
        <f>C47</f>
        <v>0</v>
      </c>
      <c r="G58" s="367"/>
      <c r="H58" s="367"/>
      <c r="I58" s="367"/>
      <c r="J58" s="367"/>
      <c r="K58" s="367"/>
      <c r="L58" s="367"/>
      <c r="M58" s="367"/>
      <c r="N58" s="368"/>
      <c r="O58" s="369" t="s">
        <v>96</v>
      </c>
      <c r="P58" s="370"/>
      <c r="Q58" s="370"/>
      <c r="R58" s="371"/>
      <c r="S58" s="48"/>
      <c r="T58" s="209">
        <v>44790</v>
      </c>
      <c r="U58" s="210"/>
      <c r="V58" s="210"/>
      <c r="W58" s="211"/>
      <c r="X58" s="43"/>
      <c r="Y58" s="18"/>
      <c r="Z58" s="204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37" t="s">
        <v>5</v>
      </c>
      <c r="G59" s="238"/>
      <c r="H59" s="238"/>
      <c r="I59" s="238"/>
      <c r="J59" s="238"/>
      <c r="K59" s="238"/>
      <c r="L59" s="238"/>
      <c r="M59" s="238"/>
      <c r="N59" s="239"/>
      <c r="O59" s="204" t="s">
        <v>35</v>
      </c>
      <c r="P59" s="204"/>
      <c r="Q59" s="204"/>
      <c r="R59" s="204"/>
      <c r="S59" s="32"/>
      <c r="T59" s="379" t="s">
        <v>6</v>
      </c>
      <c r="U59" s="380"/>
      <c r="V59" s="380"/>
      <c r="W59" s="381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100</v>
      </c>
      <c r="E60" s="55"/>
      <c r="F60" s="366">
        <f>C45</f>
        <v>0</v>
      </c>
      <c r="G60" s="367"/>
      <c r="H60" s="367"/>
      <c r="I60" s="367"/>
      <c r="J60" s="367"/>
      <c r="K60" s="367"/>
      <c r="L60" s="367"/>
      <c r="M60" s="367"/>
      <c r="N60" s="368"/>
      <c r="O60" s="369" t="s">
        <v>96</v>
      </c>
      <c r="P60" s="370"/>
      <c r="Q60" s="370"/>
      <c r="R60" s="371"/>
      <c r="S60" s="48"/>
      <c r="T60" s="209">
        <v>44792</v>
      </c>
      <c r="U60" s="210"/>
      <c r="V60" s="210"/>
      <c r="W60" s="211"/>
      <c r="X60" s="43"/>
      <c r="Y60" s="18"/>
      <c r="Z60" s="279" t="s">
        <v>9</v>
      </c>
      <c r="AA60" s="43"/>
      <c r="AB60" s="18"/>
    </row>
    <row r="61" spans="1:28" s="1" customFormat="1" ht="15" customHeight="1" x14ac:dyDescent="0.3">
      <c r="A61" s="6" t="s">
        <v>101</v>
      </c>
      <c r="B61" s="6"/>
      <c r="C61" s="54">
        <f>C51</f>
        <v>0</v>
      </c>
      <c r="D61" s="55" t="s">
        <v>100</v>
      </c>
      <c r="E61" s="55"/>
      <c r="F61" s="366">
        <f>C47</f>
        <v>0</v>
      </c>
      <c r="G61" s="367"/>
      <c r="H61" s="367"/>
      <c r="I61" s="367"/>
      <c r="J61" s="367"/>
      <c r="K61" s="367"/>
      <c r="L61" s="367"/>
      <c r="M61" s="367"/>
      <c r="N61" s="368"/>
      <c r="O61" s="369" t="s">
        <v>96</v>
      </c>
      <c r="P61" s="370"/>
      <c r="Q61" s="370"/>
      <c r="R61" s="371"/>
      <c r="S61" s="48"/>
      <c r="T61" s="209">
        <v>44792</v>
      </c>
      <c r="U61" s="210"/>
      <c r="V61" s="210"/>
      <c r="W61" s="211"/>
      <c r="X61" s="43"/>
      <c r="Y61" s="18"/>
      <c r="Z61" s="280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37" t="s">
        <v>5</v>
      </c>
      <c r="G62" s="238"/>
      <c r="H62" s="238"/>
      <c r="I62" s="238"/>
      <c r="J62" s="238"/>
      <c r="K62" s="238"/>
      <c r="L62" s="238"/>
      <c r="M62" s="238"/>
      <c r="N62" s="239"/>
      <c r="O62" s="204" t="s">
        <v>35</v>
      </c>
      <c r="P62" s="204"/>
      <c r="Q62" s="204"/>
      <c r="R62" s="204"/>
      <c r="S62" s="19"/>
      <c r="T62" s="208" t="s">
        <v>6</v>
      </c>
      <c r="U62" s="208"/>
      <c r="V62" s="208"/>
      <c r="W62" s="208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103</v>
      </c>
      <c r="B63" s="6"/>
      <c r="C63" s="54">
        <f>C47</f>
        <v>0</v>
      </c>
      <c r="D63" s="55" t="s">
        <v>100</v>
      </c>
      <c r="E63" s="55"/>
      <c r="F63" s="366">
        <f>C43</f>
        <v>0</v>
      </c>
      <c r="G63" s="367"/>
      <c r="H63" s="367"/>
      <c r="I63" s="367"/>
      <c r="J63" s="367"/>
      <c r="K63" s="367"/>
      <c r="L63" s="367"/>
      <c r="M63" s="367"/>
      <c r="N63" s="368"/>
      <c r="O63" s="369" t="s">
        <v>96</v>
      </c>
      <c r="P63" s="370"/>
      <c r="Q63" s="370"/>
      <c r="R63" s="371"/>
      <c r="S63" s="48"/>
      <c r="T63" s="209">
        <v>44796</v>
      </c>
      <c r="U63" s="210"/>
      <c r="V63" s="210"/>
      <c r="W63" s="211"/>
      <c r="X63" s="43"/>
      <c r="Y63" s="18"/>
      <c r="Z63" s="204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100</v>
      </c>
      <c r="E64" s="55"/>
      <c r="F64" s="366">
        <f>C51</f>
        <v>0</v>
      </c>
      <c r="G64" s="367"/>
      <c r="H64" s="367"/>
      <c r="I64" s="367"/>
      <c r="J64" s="367"/>
      <c r="K64" s="367"/>
      <c r="L64" s="367"/>
      <c r="M64" s="367"/>
      <c r="N64" s="368"/>
      <c r="O64" s="376" t="s">
        <v>96</v>
      </c>
      <c r="P64" s="377"/>
      <c r="Q64" s="377"/>
      <c r="R64" s="378"/>
      <c r="S64" s="50"/>
      <c r="T64" s="209">
        <v>44797</v>
      </c>
      <c r="U64" s="210"/>
      <c r="V64" s="210"/>
      <c r="W64" s="211"/>
      <c r="X64" s="43"/>
      <c r="Y64" s="18"/>
      <c r="Z64" s="204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37" t="s">
        <v>5</v>
      </c>
      <c r="G65" s="238"/>
      <c r="H65" s="238"/>
      <c r="I65" s="238"/>
      <c r="J65" s="238"/>
      <c r="K65" s="238"/>
      <c r="L65" s="238"/>
      <c r="M65" s="238"/>
      <c r="N65" s="239"/>
      <c r="O65" s="204" t="s">
        <v>35</v>
      </c>
      <c r="P65" s="204"/>
      <c r="Q65" s="204"/>
      <c r="R65" s="204"/>
      <c r="S65" s="19"/>
      <c r="T65" s="208" t="s">
        <v>6</v>
      </c>
      <c r="U65" s="208"/>
      <c r="V65" s="208"/>
      <c r="W65" s="208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100</v>
      </c>
      <c r="E66" s="55"/>
      <c r="F66" s="366">
        <f>C49</f>
        <v>0</v>
      </c>
      <c r="G66" s="367"/>
      <c r="H66" s="367"/>
      <c r="I66" s="367"/>
      <c r="J66" s="367"/>
      <c r="K66" s="367"/>
      <c r="L66" s="367"/>
      <c r="M66" s="367"/>
      <c r="N66" s="368"/>
      <c r="O66" s="369" t="s">
        <v>95</v>
      </c>
      <c r="P66" s="370"/>
      <c r="Q66" s="370"/>
      <c r="R66" s="371"/>
      <c r="S66" s="49"/>
      <c r="T66" s="384">
        <v>44798</v>
      </c>
      <c r="U66" s="384"/>
      <c r="V66" s="384"/>
      <c r="W66" s="384"/>
      <c r="X66" s="43"/>
      <c r="Y66" s="18"/>
      <c r="Z66" s="204" t="s">
        <v>9</v>
      </c>
      <c r="AA66" s="43"/>
      <c r="AB66" s="18"/>
    </row>
    <row r="67" spans="1:28" s="1" customFormat="1" ht="15" hidden="1" customHeight="1" x14ac:dyDescent="0.3">
      <c r="A67" s="6" t="s">
        <v>101</v>
      </c>
      <c r="B67" s="6"/>
      <c r="C67" s="54">
        <f>+C45</f>
        <v>0</v>
      </c>
      <c r="D67" s="55" t="s">
        <v>100</v>
      </c>
      <c r="E67" s="55"/>
      <c r="F67" s="366">
        <f>C47</f>
        <v>0</v>
      </c>
      <c r="G67" s="367"/>
      <c r="H67" s="367"/>
      <c r="I67" s="367"/>
      <c r="J67" s="367"/>
      <c r="K67" s="367"/>
      <c r="L67" s="367"/>
      <c r="M67" s="367"/>
      <c r="N67" s="368"/>
      <c r="O67" s="369" t="s">
        <v>95</v>
      </c>
      <c r="P67" s="370"/>
      <c r="Q67" s="370"/>
      <c r="R67" s="371"/>
      <c r="S67" s="49"/>
      <c r="T67" s="384">
        <v>44798</v>
      </c>
      <c r="U67" s="384"/>
      <c r="V67" s="384"/>
      <c r="W67" s="384"/>
      <c r="X67" s="43"/>
      <c r="Y67" s="18"/>
      <c r="Z67" s="204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37" t="s">
        <v>5</v>
      </c>
      <c r="G68" s="238"/>
      <c r="H68" s="238"/>
      <c r="I68" s="238"/>
      <c r="J68" s="238"/>
      <c r="K68" s="238"/>
      <c r="L68" s="238"/>
      <c r="M68" s="238"/>
      <c r="N68" s="239"/>
      <c r="O68" s="204" t="s">
        <v>35</v>
      </c>
      <c r="P68" s="204"/>
      <c r="Q68" s="204"/>
      <c r="R68" s="204"/>
      <c r="S68" s="19"/>
      <c r="T68" s="208" t="s">
        <v>6</v>
      </c>
      <c r="U68" s="208"/>
      <c r="V68" s="208"/>
      <c r="W68" s="208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100</v>
      </c>
      <c r="E69" s="55"/>
      <c r="F69" s="385">
        <f>C49</f>
        <v>0</v>
      </c>
      <c r="G69" s="385"/>
      <c r="H69" s="385"/>
      <c r="I69" s="385"/>
      <c r="J69" s="385"/>
      <c r="K69" s="385"/>
      <c r="L69" s="385"/>
      <c r="M69" s="385"/>
      <c r="N69" s="385"/>
      <c r="O69" s="369" t="s">
        <v>95</v>
      </c>
      <c r="P69" s="370"/>
      <c r="Q69" s="370"/>
      <c r="R69" s="371"/>
      <c r="S69" s="49"/>
      <c r="T69" s="384">
        <v>44799</v>
      </c>
      <c r="U69" s="384"/>
      <c r="V69" s="384"/>
      <c r="W69" s="384"/>
      <c r="X69" s="43"/>
      <c r="Y69" s="18"/>
      <c r="Z69" s="204" t="s">
        <v>9</v>
      </c>
      <c r="AA69" s="43"/>
      <c r="AB69" s="18"/>
    </row>
    <row r="70" spans="1:28" s="1" customFormat="1" ht="13.5" hidden="1" customHeight="1" x14ac:dyDescent="0.3">
      <c r="A70" s="6" t="s">
        <v>101</v>
      </c>
      <c r="B70" s="6"/>
      <c r="C70" s="54">
        <f>C51</f>
        <v>0</v>
      </c>
      <c r="D70" s="55" t="s">
        <v>100</v>
      </c>
      <c r="E70" s="55"/>
      <c r="F70" s="385">
        <f>C43</f>
        <v>0</v>
      </c>
      <c r="G70" s="385"/>
      <c r="H70" s="385"/>
      <c r="I70" s="385"/>
      <c r="J70" s="385"/>
      <c r="K70" s="385"/>
      <c r="L70" s="385"/>
      <c r="M70" s="385"/>
      <c r="N70" s="385"/>
      <c r="O70" s="376" t="s">
        <v>96</v>
      </c>
      <c r="P70" s="377"/>
      <c r="Q70" s="377"/>
      <c r="R70" s="378"/>
      <c r="S70" s="51"/>
      <c r="T70" s="384">
        <v>44799</v>
      </c>
      <c r="U70" s="384"/>
      <c r="V70" s="384"/>
      <c r="W70" s="384"/>
      <c r="X70" s="43"/>
      <c r="Y70" s="18"/>
      <c r="Z70" s="204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386"/>
      <c r="B72" s="386"/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80"/>
      <c r="Z72" s="80"/>
      <c r="AA72" s="81"/>
      <c r="AB72" s="80"/>
    </row>
    <row r="73" spans="1:28" s="1" customFormat="1" ht="15" customHeight="1" x14ac:dyDescent="0.3">
      <c r="A73" s="387" t="s">
        <v>12</v>
      </c>
      <c r="B73" s="61"/>
      <c r="C73" s="79" t="s">
        <v>0</v>
      </c>
      <c r="D73" s="79"/>
      <c r="E73" s="388">
        <v>1</v>
      </c>
      <c r="F73" s="388"/>
      <c r="G73" s="388">
        <v>2</v>
      </c>
      <c r="H73" s="388"/>
      <c r="I73" s="388">
        <v>3</v>
      </c>
      <c r="J73" s="388"/>
      <c r="K73" s="388">
        <v>4</v>
      </c>
      <c r="L73" s="389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116</v>
      </c>
      <c r="S73" s="21" t="s">
        <v>107</v>
      </c>
      <c r="T73" s="20" t="s">
        <v>110</v>
      </c>
      <c r="U73" s="20" t="s">
        <v>111</v>
      </c>
      <c r="V73" s="20" t="s">
        <v>106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387"/>
      <c r="B74" s="217">
        <v>1</v>
      </c>
      <c r="C74" s="390"/>
      <c r="D74" s="390"/>
      <c r="E74" s="269"/>
      <c r="F74" s="270"/>
      <c r="G74" s="382"/>
      <c r="H74" s="31"/>
      <c r="I74" s="354"/>
      <c r="J74" s="17"/>
      <c r="K74" s="354"/>
      <c r="L74" s="17"/>
      <c r="M74" s="45"/>
      <c r="N74" s="34"/>
      <c r="O74" s="216">
        <f>P74+Q74</f>
        <v>0</v>
      </c>
      <c r="P74" s="364">
        <f>IF(Y86&gt;AA86,"1")+IF(Y90&gt;AA90,"1")+IF(AA93&gt;Y93,"1")</f>
        <v>0</v>
      </c>
      <c r="Q74" s="364">
        <f>IF(Y86&lt;AA86,"1")+IF(Y90&lt;AA90,"1")+IF(AA93&lt;Y93,"1")</f>
        <v>0</v>
      </c>
      <c r="R74" s="216">
        <v>0</v>
      </c>
      <c r="S74" s="364">
        <v>0</v>
      </c>
      <c r="T74" s="356">
        <f>SUM(H74,J74,L74)</f>
        <v>0</v>
      </c>
      <c r="U74" s="356">
        <f>SUM(H75,J75,L75)</f>
        <v>0</v>
      </c>
      <c r="V74" s="356">
        <f>+T74-U74</f>
        <v>0</v>
      </c>
      <c r="W74" s="357">
        <f>SUM(G74,I74,K74)</f>
        <v>0</v>
      </c>
      <c r="X74" s="216"/>
      <c r="Y74" s="392"/>
      <c r="Z74" s="392"/>
      <c r="AA74" s="393"/>
      <c r="AB74" s="392"/>
    </row>
    <row r="75" spans="1:28" s="1" customFormat="1" ht="17.25" customHeight="1" x14ac:dyDescent="0.3">
      <c r="A75" s="387"/>
      <c r="B75" s="218"/>
      <c r="C75" s="390"/>
      <c r="D75" s="390"/>
      <c r="E75" s="271"/>
      <c r="F75" s="272"/>
      <c r="G75" s="383"/>
      <c r="H75" s="31"/>
      <c r="I75" s="355"/>
      <c r="J75" s="17"/>
      <c r="K75" s="355"/>
      <c r="L75" s="17"/>
      <c r="M75" s="45"/>
      <c r="N75" s="34"/>
      <c r="O75" s="216"/>
      <c r="P75" s="365"/>
      <c r="Q75" s="365"/>
      <c r="R75" s="216"/>
      <c r="S75" s="365"/>
      <c r="T75" s="216"/>
      <c r="U75" s="216"/>
      <c r="V75" s="216"/>
      <c r="W75" s="357"/>
      <c r="X75" s="216"/>
      <c r="Y75" s="392"/>
      <c r="Z75" s="392"/>
      <c r="AA75" s="393"/>
      <c r="AB75" s="392"/>
    </row>
    <row r="76" spans="1:28" s="1" customFormat="1" ht="15" customHeight="1" x14ac:dyDescent="0.3">
      <c r="A76" s="387"/>
      <c r="B76" s="217">
        <v>2</v>
      </c>
      <c r="C76" s="391"/>
      <c r="D76" s="391"/>
      <c r="E76" s="358"/>
      <c r="F76" s="17"/>
      <c r="G76" s="360"/>
      <c r="H76" s="361"/>
      <c r="I76" s="354"/>
      <c r="J76" s="17"/>
      <c r="K76" s="354"/>
      <c r="L76" s="17"/>
      <c r="M76" s="45"/>
      <c r="N76" s="34"/>
      <c r="O76" s="216">
        <f t="shared" ref="O76" si="0">P76+Q76</f>
        <v>0</v>
      </c>
      <c r="P76" s="364">
        <f>IF(Y87&gt;AA87,"1")+IF(AA90&gt;Y90,"1")+IF(Y92&gt;AA92,"1")</f>
        <v>0</v>
      </c>
      <c r="Q76" s="364">
        <f>IF(Y87&lt;AA87,"1")+IF(AA90&lt;Y90,"1")+IF(Y92&lt;AA92,"1")</f>
        <v>0</v>
      </c>
      <c r="R76" s="216">
        <v>0</v>
      </c>
      <c r="S76" s="364">
        <v>0</v>
      </c>
      <c r="T76" s="356">
        <f>SUM(F76,J76,L76)</f>
        <v>0</v>
      </c>
      <c r="U76" s="356">
        <f>SUM(F77,J77,L77)</f>
        <v>0</v>
      </c>
      <c r="V76" s="356">
        <f>+T76-U76</f>
        <v>0</v>
      </c>
      <c r="W76" s="357">
        <f>SUM(E76,I76,K76)</f>
        <v>0</v>
      </c>
      <c r="X76" s="216"/>
      <c r="Y76" s="392"/>
      <c r="Z76" s="392"/>
      <c r="AA76" s="393"/>
      <c r="AB76" s="392"/>
    </row>
    <row r="77" spans="1:28" s="1" customFormat="1" ht="15" customHeight="1" x14ac:dyDescent="0.3">
      <c r="A77" s="387"/>
      <c r="B77" s="218"/>
      <c r="C77" s="391"/>
      <c r="D77" s="391"/>
      <c r="E77" s="359"/>
      <c r="F77" s="17"/>
      <c r="G77" s="362"/>
      <c r="H77" s="363"/>
      <c r="I77" s="355"/>
      <c r="J77" s="17"/>
      <c r="K77" s="355"/>
      <c r="L77" s="17"/>
      <c r="M77" s="45"/>
      <c r="N77" s="34"/>
      <c r="O77" s="216"/>
      <c r="P77" s="365"/>
      <c r="Q77" s="365"/>
      <c r="R77" s="216"/>
      <c r="S77" s="365"/>
      <c r="T77" s="216"/>
      <c r="U77" s="216"/>
      <c r="V77" s="216"/>
      <c r="W77" s="357"/>
      <c r="X77" s="216"/>
      <c r="Y77" s="392"/>
      <c r="Z77" s="392"/>
      <c r="AA77" s="393"/>
      <c r="AB77" s="392"/>
    </row>
    <row r="78" spans="1:28" s="1" customFormat="1" ht="15" customHeight="1" x14ac:dyDescent="0.3">
      <c r="A78" s="387"/>
      <c r="B78" s="217">
        <v>3</v>
      </c>
      <c r="C78" s="391"/>
      <c r="D78" s="391"/>
      <c r="E78" s="358"/>
      <c r="F78" s="17"/>
      <c r="G78" s="354"/>
      <c r="H78" s="17"/>
      <c r="I78" s="360"/>
      <c r="J78" s="361"/>
      <c r="K78" s="354"/>
      <c r="L78" s="17"/>
      <c r="M78" s="45"/>
      <c r="N78" s="34"/>
      <c r="O78" s="216">
        <f t="shared" ref="O78" si="1">P78+Q78</f>
        <v>0</v>
      </c>
      <c r="P78" s="364">
        <f>IF(AA87&gt;Y87,"1")+IF(AA89&gt;Y89,"1")+IF(AA93&gt;Y93,"1")</f>
        <v>0</v>
      </c>
      <c r="Q78" s="364">
        <f>IF(AA87&lt;Y87,"1")+IF(AA89&lt;Y89,"1")+IF(AA93&lt;Y93,"1")</f>
        <v>0</v>
      </c>
      <c r="R78" s="216">
        <v>0</v>
      </c>
      <c r="S78" s="364">
        <v>0</v>
      </c>
      <c r="T78" s="356">
        <f>SUM(F78,H78,L78)</f>
        <v>0</v>
      </c>
      <c r="U78" s="356">
        <f>SUM(F79,H79,L79)</f>
        <v>0</v>
      </c>
      <c r="V78" s="356">
        <f>+T78-U78</f>
        <v>0</v>
      </c>
      <c r="W78" s="357">
        <f>SUM(E78,G78,K78)</f>
        <v>0</v>
      </c>
      <c r="X78" s="216"/>
      <c r="Y78" s="392"/>
      <c r="Z78" s="392"/>
      <c r="AA78" s="393"/>
      <c r="AB78" s="392"/>
    </row>
    <row r="79" spans="1:28" s="1" customFormat="1" ht="15" customHeight="1" x14ac:dyDescent="0.3">
      <c r="A79" s="387"/>
      <c r="B79" s="218"/>
      <c r="C79" s="391"/>
      <c r="D79" s="391"/>
      <c r="E79" s="359"/>
      <c r="F79" s="17"/>
      <c r="G79" s="355"/>
      <c r="H79" s="17"/>
      <c r="I79" s="362"/>
      <c r="J79" s="363"/>
      <c r="K79" s="355"/>
      <c r="L79" s="17"/>
      <c r="M79" s="45"/>
      <c r="N79" s="34"/>
      <c r="O79" s="216"/>
      <c r="P79" s="365"/>
      <c r="Q79" s="365"/>
      <c r="R79" s="216"/>
      <c r="S79" s="365"/>
      <c r="T79" s="216"/>
      <c r="U79" s="216"/>
      <c r="V79" s="216"/>
      <c r="W79" s="357"/>
      <c r="X79" s="216"/>
      <c r="Y79" s="392"/>
      <c r="Z79" s="392"/>
      <c r="AA79" s="393"/>
      <c r="AB79" s="392"/>
    </row>
    <row r="80" spans="1:28" s="1" customFormat="1" ht="15" hidden="1" customHeight="1" x14ac:dyDescent="0.3">
      <c r="A80" s="387"/>
      <c r="B80" s="217">
        <v>4</v>
      </c>
      <c r="C80" s="391"/>
      <c r="D80" s="391"/>
      <c r="E80" s="358"/>
      <c r="F80" s="17"/>
      <c r="G80" s="354"/>
      <c r="H80" s="17"/>
      <c r="I80" s="354"/>
      <c r="J80" s="17"/>
      <c r="K80" s="360"/>
      <c r="L80" s="361"/>
      <c r="M80" s="45"/>
      <c r="N80" s="34"/>
      <c r="O80" s="216">
        <f t="shared" ref="O80" si="2">P80+Q80</f>
        <v>0</v>
      </c>
      <c r="P80" s="364">
        <f>IF(AA86&gt;Y86,"1")+IF(Y89&gt;AA89,"1")+IF(AA92&gt;Y92,"1")</f>
        <v>0</v>
      </c>
      <c r="Q80" s="364">
        <f>IF(AA86&lt;Y86,"1")+IF(Y89&lt;AA89,"1")+IF(AA92&lt;Y92,"1")</f>
        <v>0</v>
      </c>
      <c r="R80" s="216">
        <v>0</v>
      </c>
      <c r="S80" s="364">
        <v>0</v>
      </c>
      <c r="T80" s="356">
        <f>SUM(F80,H80,J80)</f>
        <v>0</v>
      </c>
      <c r="U80" s="356">
        <f>SUM(F81,H81,J81)</f>
        <v>0</v>
      </c>
      <c r="V80" s="356">
        <f>+T80-U80</f>
        <v>0</v>
      </c>
      <c r="W80" s="357">
        <f>SUM(E80,G80,I80)</f>
        <v>0</v>
      </c>
      <c r="X80" s="397"/>
      <c r="Y80" s="392"/>
      <c r="Z80" s="392"/>
      <c r="AA80" s="393"/>
      <c r="AB80" s="392"/>
    </row>
    <row r="81" spans="1:28" s="1" customFormat="1" ht="15" hidden="1" customHeight="1" x14ac:dyDescent="0.3">
      <c r="A81" s="387"/>
      <c r="B81" s="218"/>
      <c r="C81" s="391"/>
      <c r="D81" s="391"/>
      <c r="E81" s="359"/>
      <c r="F81" s="17"/>
      <c r="G81" s="355"/>
      <c r="H81" s="17"/>
      <c r="I81" s="355"/>
      <c r="J81" s="17"/>
      <c r="K81" s="362"/>
      <c r="L81" s="363"/>
      <c r="M81" s="45"/>
      <c r="N81" s="34"/>
      <c r="O81" s="216"/>
      <c r="P81" s="365"/>
      <c r="Q81" s="365"/>
      <c r="R81" s="216"/>
      <c r="S81" s="365"/>
      <c r="T81" s="216"/>
      <c r="U81" s="216"/>
      <c r="V81" s="216"/>
      <c r="W81" s="357"/>
      <c r="X81" s="397"/>
      <c r="Y81" s="392"/>
      <c r="Z81" s="392"/>
      <c r="AA81" s="393"/>
      <c r="AB81" s="392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61" t="s">
        <v>113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396" t="s">
        <v>2</v>
      </c>
      <c r="Y84" s="396"/>
      <c r="Z84" s="396"/>
      <c r="AA84" s="396"/>
      <c r="AB84" s="262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204" t="s">
        <v>5</v>
      </c>
      <c r="G85" s="204"/>
      <c r="H85" s="204"/>
      <c r="I85" s="204"/>
      <c r="J85" s="204"/>
      <c r="K85" s="204"/>
      <c r="L85" s="204"/>
      <c r="M85" s="19"/>
      <c r="N85" s="19"/>
      <c r="O85" s="204" t="s">
        <v>35</v>
      </c>
      <c r="P85" s="204"/>
      <c r="Q85" s="204"/>
      <c r="R85" s="204"/>
      <c r="S85" s="19"/>
      <c r="T85" s="204" t="s">
        <v>6</v>
      </c>
      <c r="U85" s="204"/>
      <c r="V85" s="204"/>
      <c r="W85" s="204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101</v>
      </c>
      <c r="B86" s="6"/>
      <c r="C86" s="68">
        <f>C74</f>
        <v>0</v>
      </c>
      <c r="D86" s="55" t="s">
        <v>100</v>
      </c>
      <c r="E86" s="55"/>
      <c r="F86" s="394">
        <f>C80</f>
        <v>0</v>
      </c>
      <c r="G86" s="394"/>
      <c r="H86" s="394"/>
      <c r="I86" s="394"/>
      <c r="J86" s="394"/>
      <c r="K86" s="394"/>
      <c r="L86" s="394"/>
      <c r="M86" s="74"/>
      <c r="N86" s="44"/>
      <c r="O86" s="369" t="s">
        <v>96</v>
      </c>
      <c r="P86" s="370"/>
      <c r="Q86" s="370"/>
      <c r="R86" s="371"/>
      <c r="S86" s="48"/>
      <c r="T86" s="209">
        <v>44790</v>
      </c>
      <c r="U86" s="210"/>
      <c r="V86" s="210"/>
      <c r="W86" s="211"/>
      <c r="X86" s="41"/>
      <c r="Y86" s="35"/>
      <c r="Z86" s="395" t="s">
        <v>9</v>
      </c>
      <c r="AA86" s="41"/>
      <c r="AB86" s="53"/>
    </row>
    <row r="87" spans="1:28" s="1" customFormat="1" ht="15" customHeight="1" x14ac:dyDescent="0.3">
      <c r="A87" s="6" t="s">
        <v>103</v>
      </c>
      <c r="B87" s="6"/>
      <c r="C87" s="75">
        <f>+C76</f>
        <v>0</v>
      </c>
      <c r="D87" s="55" t="s">
        <v>100</v>
      </c>
      <c r="E87" s="55"/>
      <c r="F87" s="394">
        <f>C78</f>
        <v>0</v>
      </c>
      <c r="G87" s="394"/>
      <c r="H87" s="394"/>
      <c r="I87" s="394"/>
      <c r="J87" s="394"/>
      <c r="K87" s="394"/>
      <c r="L87" s="394"/>
      <c r="M87" s="74"/>
      <c r="N87" s="44"/>
      <c r="O87" s="369" t="s">
        <v>96</v>
      </c>
      <c r="P87" s="370"/>
      <c r="Q87" s="370"/>
      <c r="R87" s="371"/>
      <c r="S87" s="48"/>
      <c r="T87" s="209">
        <v>44790</v>
      </c>
      <c r="U87" s="210"/>
      <c r="V87" s="210"/>
      <c r="W87" s="211"/>
      <c r="X87" s="41"/>
      <c r="Y87" s="35"/>
      <c r="Z87" s="395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398" t="s">
        <v>5</v>
      </c>
      <c r="G88" s="398"/>
      <c r="H88" s="398"/>
      <c r="I88" s="398"/>
      <c r="J88" s="398"/>
      <c r="K88" s="398"/>
      <c r="L88" s="398"/>
      <c r="M88" s="19"/>
      <c r="N88" s="19"/>
      <c r="O88" s="204" t="s">
        <v>35</v>
      </c>
      <c r="P88" s="204"/>
      <c r="Q88" s="204"/>
      <c r="R88" s="204"/>
      <c r="S88" s="19"/>
      <c r="T88" s="208" t="s">
        <v>6</v>
      </c>
      <c r="U88" s="208"/>
      <c r="V88" s="208"/>
      <c r="W88" s="208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100</v>
      </c>
      <c r="E89" s="55"/>
      <c r="F89" s="385">
        <f>C78</f>
        <v>0</v>
      </c>
      <c r="G89" s="385"/>
      <c r="H89" s="385"/>
      <c r="I89" s="385"/>
      <c r="J89" s="385"/>
      <c r="K89" s="385"/>
      <c r="L89" s="385"/>
      <c r="M89" s="44"/>
      <c r="N89" s="44"/>
      <c r="O89" s="369" t="s">
        <v>95</v>
      </c>
      <c r="P89" s="370"/>
      <c r="Q89" s="370"/>
      <c r="R89" s="371"/>
      <c r="S89" s="49"/>
      <c r="T89" s="384">
        <v>44795</v>
      </c>
      <c r="U89" s="384"/>
      <c r="V89" s="384"/>
      <c r="W89" s="384"/>
      <c r="X89" s="41"/>
      <c r="Y89" s="35"/>
      <c r="Z89" s="395" t="s">
        <v>9</v>
      </c>
      <c r="AA89" s="41"/>
      <c r="AB89" s="53"/>
    </row>
    <row r="90" spans="1:28" s="1" customFormat="1" ht="21.75" customHeight="1" x14ac:dyDescent="0.3">
      <c r="A90" s="6" t="s">
        <v>101</v>
      </c>
      <c r="B90" s="6"/>
      <c r="C90" s="68">
        <f>C74</f>
        <v>0</v>
      </c>
      <c r="D90" s="55" t="s">
        <v>100</v>
      </c>
      <c r="E90" s="55"/>
      <c r="F90" s="385">
        <f>C76</f>
        <v>0</v>
      </c>
      <c r="G90" s="385"/>
      <c r="H90" s="385"/>
      <c r="I90" s="385"/>
      <c r="J90" s="385"/>
      <c r="K90" s="385"/>
      <c r="L90" s="385"/>
      <c r="M90" s="44"/>
      <c r="N90" s="44"/>
      <c r="O90" s="369" t="s">
        <v>95</v>
      </c>
      <c r="P90" s="370"/>
      <c r="Q90" s="370"/>
      <c r="R90" s="371"/>
      <c r="S90" s="49"/>
      <c r="T90" s="384">
        <v>44795</v>
      </c>
      <c r="U90" s="384"/>
      <c r="V90" s="384"/>
      <c r="W90" s="384"/>
      <c r="X90" s="41"/>
      <c r="Y90" s="35"/>
      <c r="Z90" s="395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398" t="s">
        <v>5</v>
      </c>
      <c r="G91" s="398"/>
      <c r="H91" s="398"/>
      <c r="I91" s="398"/>
      <c r="J91" s="398"/>
      <c r="K91" s="398"/>
      <c r="L91" s="398"/>
      <c r="M91" s="19"/>
      <c r="N91" s="19"/>
      <c r="O91" s="204" t="s">
        <v>97</v>
      </c>
      <c r="P91" s="204"/>
      <c r="Q91" s="204"/>
      <c r="R91" s="204"/>
      <c r="S91" s="19"/>
      <c r="T91" s="208" t="s">
        <v>6</v>
      </c>
      <c r="U91" s="208"/>
      <c r="V91" s="208"/>
      <c r="W91" s="208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101</v>
      </c>
      <c r="B92" s="69"/>
      <c r="C92" s="77">
        <f>C76</f>
        <v>0</v>
      </c>
      <c r="D92" s="70" t="s">
        <v>100</v>
      </c>
      <c r="E92" s="70"/>
      <c r="F92" s="399">
        <f>C80</f>
        <v>0</v>
      </c>
      <c r="G92" s="399"/>
      <c r="H92" s="399"/>
      <c r="I92" s="399"/>
      <c r="J92" s="399"/>
      <c r="K92" s="399"/>
      <c r="L92" s="399"/>
      <c r="M92" s="71"/>
      <c r="N92" s="71"/>
      <c r="O92" s="400" t="s">
        <v>96</v>
      </c>
      <c r="P92" s="401"/>
      <c r="Q92" s="401"/>
      <c r="R92" s="402"/>
      <c r="S92" s="78"/>
      <c r="T92" s="403">
        <v>44790</v>
      </c>
      <c r="U92" s="404"/>
      <c r="V92" s="404"/>
      <c r="W92" s="405"/>
      <c r="X92" s="41"/>
      <c r="Y92" s="35"/>
      <c r="Z92" s="395" t="s">
        <v>9</v>
      </c>
      <c r="AA92" s="41"/>
      <c r="AB92" s="53"/>
    </row>
    <row r="93" spans="1:28" s="1" customFormat="1" ht="30" customHeight="1" x14ac:dyDescent="0.3">
      <c r="A93" s="6" t="s">
        <v>101</v>
      </c>
      <c r="B93" s="6"/>
      <c r="C93" s="54">
        <f>C78</f>
        <v>0</v>
      </c>
      <c r="D93" s="55" t="s">
        <v>100</v>
      </c>
      <c r="E93" s="55"/>
      <c r="F93" s="406">
        <f>C74</f>
        <v>0</v>
      </c>
      <c r="G93" s="406"/>
      <c r="H93" s="406"/>
      <c r="I93" s="406"/>
      <c r="J93" s="406"/>
      <c r="K93" s="406"/>
      <c r="L93" s="406"/>
      <c r="M93" s="73"/>
      <c r="N93" s="44"/>
      <c r="O93" s="407" t="s">
        <v>96</v>
      </c>
      <c r="P93" s="407"/>
      <c r="Q93" s="407"/>
      <c r="R93" s="407"/>
      <c r="S93" s="76"/>
      <c r="T93" s="209">
        <v>44797</v>
      </c>
      <c r="U93" s="210"/>
      <c r="V93" s="210"/>
      <c r="W93" s="211"/>
      <c r="X93" s="41"/>
      <c r="Y93" s="35"/>
      <c r="Z93" s="395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61" t="s">
        <v>112</v>
      </c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387" t="s">
        <v>12</v>
      </c>
      <c r="B98" s="61"/>
      <c r="C98" s="79" t="s">
        <v>0</v>
      </c>
      <c r="D98" s="79"/>
      <c r="E98" s="388">
        <v>1</v>
      </c>
      <c r="F98" s="388"/>
      <c r="G98" s="388">
        <v>2</v>
      </c>
      <c r="H98" s="388"/>
      <c r="I98" s="388">
        <v>3</v>
      </c>
      <c r="J98" s="388"/>
      <c r="K98" s="388"/>
      <c r="L98" s="389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107</v>
      </c>
      <c r="T98" s="20" t="s">
        <v>104</v>
      </c>
      <c r="U98" s="20" t="s">
        <v>105</v>
      </c>
      <c r="V98" s="20" t="s">
        <v>106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387"/>
      <c r="B99" s="217">
        <v>1</v>
      </c>
      <c r="C99" s="390"/>
      <c r="D99" s="390"/>
      <c r="E99" s="269"/>
      <c r="F99" s="270"/>
      <c r="G99" s="382"/>
      <c r="H99" s="31"/>
      <c r="I99" s="354"/>
      <c r="J99" s="17"/>
      <c r="K99" s="408"/>
      <c r="L99" s="409"/>
      <c r="M99" s="45"/>
      <c r="N99" s="34"/>
      <c r="O99" s="216">
        <f>P99+Q99</f>
        <v>0</v>
      </c>
      <c r="P99" s="364">
        <f>IF(Y111&gt;AA111,"1")+IF(Y115&gt;AA115,"1")+IF(AA118&gt;Y118,"1")</f>
        <v>0</v>
      </c>
      <c r="Q99" s="364">
        <f>IF(Y111&lt;AA111,"1")+IF(Y115&lt;AA115,"1")+IF(AA118&lt;Y118,"1")</f>
        <v>0</v>
      </c>
      <c r="R99" s="216">
        <v>0</v>
      </c>
      <c r="S99" s="364">
        <v>0</v>
      </c>
      <c r="T99" s="356">
        <f>SUM(H99,J99,L99)</f>
        <v>0</v>
      </c>
      <c r="U99" s="356">
        <f>SUM(H100,J100,L100)</f>
        <v>0</v>
      </c>
      <c r="V99" s="356">
        <f>+T99-U99</f>
        <v>0</v>
      </c>
      <c r="W99" s="357">
        <f>SUM(G99,I99,K99)</f>
        <v>0</v>
      </c>
      <c r="X99" s="216"/>
      <c r="Y99" s="392"/>
      <c r="Z99" s="392"/>
      <c r="AA99" s="393"/>
      <c r="AB99" s="392"/>
    </row>
    <row r="100" spans="1:28" s="1" customFormat="1" ht="17.25" hidden="1" customHeight="1" x14ac:dyDescent="0.3">
      <c r="A100" s="387"/>
      <c r="B100" s="218"/>
      <c r="C100" s="390"/>
      <c r="D100" s="390"/>
      <c r="E100" s="271"/>
      <c r="F100" s="272"/>
      <c r="G100" s="383"/>
      <c r="H100" s="31"/>
      <c r="I100" s="355"/>
      <c r="J100" s="17"/>
      <c r="K100" s="410"/>
      <c r="L100" s="411"/>
      <c r="M100" s="45"/>
      <c r="N100" s="34"/>
      <c r="O100" s="216"/>
      <c r="P100" s="365"/>
      <c r="Q100" s="365"/>
      <c r="R100" s="216"/>
      <c r="S100" s="365"/>
      <c r="T100" s="216"/>
      <c r="U100" s="216"/>
      <c r="V100" s="216"/>
      <c r="W100" s="357"/>
      <c r="X100" s="216"/>
      <c r="Y100" s="392"/>
      <c r="Z100" s="392"/>
      <c r="AA100" s="393"/>
      <c r="AB100" s="392"/>
    </row>
    <row r="101" spans="1:28" s="1" customFormat="1" ht="15" hidden="1" customHeight="1" x14ac:dyDescent="0.3">
      <c r="A101" s="387"/>
      <c r="B101" s="217">
        <v>2</v>
      </c>
      <c r="C101" s="391"/>
      <c r="D101" s="391"/>
      <c r="E101" s="358"/>
      <c r="F101" s="17"/>
      <c r="G101" s="360"/>
      <c r="H101" s="361"/>
      <c r="I101" s="354"/>
      <c r="J101" s="17"/>
      <c r="K101" s="408"/>
      <c r="L101" s="409"/>
      <c r="M101" s="45"/>
      <c r="N101" s="34"/>
      <c r="O101" s="216">
        <f t="shared" ref="O101" si="3">P101+Q101</f>
        <v>0</v>
      </c>
      <c r="P101" s="364">
        <f>IF(Y112&gt;AA112,"1")+IF(AA115&gt;Y115,"1")+IF(Y117&gt;AA117,"1")</f>
        <v>0</v>
      </c>
      <c r="Q101" s="364">
        <f>IF(Y112&lt;AA112,"1")+IF(AA115&lt;Y115,"1")+IF(Y117&lt;AA117,"1")</f>
        <v>0</v>
      </c>
      <c r="R101" s="216">
        <v>0</v>
      </c>
      <c r="S101" s="364">
        <v>0</v>
      </c>
      <c r="T101" s="356">
        <f>SUM(F101,J101,L101)</f>
        <v>0</v>
      </c>
      <c r="U101" s="356">
        <f>SUM(F102,J102,L102)</f>
        <v>0</v>
      </c>
      <c r="V101" s="356">
        <f>+T101-U101</f>
        <v>0</v>
      </c>
      <c r="W101" s="357">
        <f>SUM(E101,I101,K101)</f>
        <v>0</v>
      </c>
      <c r="X101" s="216"/>
      <c r="Y101" s="392"/>
      <c r="Z101" s="392"/>
      <c r="AA101" s="393"/>
      <c r="AB101" s="392"/>
    </row>
    <row r="102" spans="1:28" s="1" customFormat="1" ht="15" hidden="1" customHeight="1" x14ac:dyDescent="0.3">
      <c r="A102" s="387"/>
      <c r="B102" s="218"/>
      <c r="C102" s="391"/>
      <c r="D102" s="391"/>
      <c r="E102" s="359"/>
      <c r="F102" s="17"/>
      <c r="G102" s="362"/>
      <c r="H102" s="363"/>
      <c r="I102" s="355"/>
      <c r="J102" s="17"/>
      <c r="K102" s="410"/>
      <c r="L102" s="411"/>
      <c r="M102" s="45"/>
      <c r="N102" s="34"/>
      <c r="O102" s="216"/>
      <c r="P102" s="365"/>
      <c r="Q102" s="365"/>
      <c r="R102" s="216"/>
      <c r="S102" s="365"/>
      <c r="T102" s="216"/>
      <c r="U102" s="216"/>
      <c r="V102" s="216"/>
      <c r="W102" s="357"/>
      <c r="X102" s="216"/>
      <c r="Y102" s="392"/>
      <c r="Z102" s="392"/>
      <c r="AA102" s="393"/>
      <c r="AB102" s="392"/>
    </row>
    <row r="103" spans="1:28" s="1" customFormat="1" ht="15" hidden="1" customHeight="1" x14ac:dyDescent="0.3">
      <c r="A103" s="387"/>
      <c r="B103" s="217">
        <v>3</v>
      </c>
      <c r="C103" s="391"/>
      <c r="D103" s="391"/>
      <c r="E103" s="358"/>
      <c r="F103" s="17"/>
      <c r="G103" s="354"/>
      <c r="H103" s="17"/>
      <c r="I103" s="360"/>
      <c r="J103" s="361"/>
      <c r="K103" s="408"/>
      <c r="L103" s="409"/>
      <c r="M103" s="45"/>
      <c r="N103" s="34"/>
      <c r="O103" s="216">
        <f t="shared" ref="O103" si="4">P103+Q103</f>
        <v>0</v>
      </c>
      <c r="P103" s="364">
        <f>IF(AA112&gt;Y112,"1")+IF(AA114&gt;Y114,"1")+IF(AA118&gt;Y118,"1")</f>
        <v>0</v>
      </c>
      <c r="Q103" s="364">
        <f>IF(AA112&lt;Y112,"1")+IF(AA114&lt;Y114,"1")+IF(AA118&lt;Y118,"1")</f>
        <v>0</v>
      </c>
      <c r="R103" s="216">
        <v>0</v>
      </c>
      <c r="S103" s="364">
        <v>0</v>
      </c>
      <c r="T103" s="356">
        <f>SUM(F103,H103,L103)</f>
        <v>0</v>
      </c>
      <c r="U103" s="356">
        <f>SUM(F104,H104,L104)</f>
        <v>0</v>
      </c>
      <c r="V103" s="356">
        <f>+T103-U103</f>
        <v>0</v>
      </c>
      <c r="W103" s="357">
        <f>SUM(E103,G103,K103)</f>
        <v>0</v>
      </c>
      <c r="X103" s="216"/>
      <c r="Y103" s="392"/>
      <c r="Z103" s="392"/>
      <c r="AA103" s="393"/>
      <c r="AB103" s="392"/>
    </row>
    <row r="104" spans="1:28" s="1" customFormat="1" ht="15" hidden="1" customHeight="1" x14ac:dyDescent="0.3">
      <c r="A104" s="387"/>
      <c r="B104" s="218"/>
      <c r="C104" s="391"/>
      <c r="D104" s="391"/>
      <c r="E104" s="359"/>
      <c r="F104" s="17"/>
      <c r="G104" s="355"/>
      <c r="H104" s="17"/>
      <c r="I104" s="362"/>
      <c r="J104" s="363"/>
      <c r="K104" s="410"/>
      <c r="L104" s="411"/>
      <c r="M104" s="45"/>
      <c r="N104" s="34"/>
      <c r="O104" s="216"/>
      <c r="P104" s="365"/>
      <c r="Q104" s="365"/>
      <c r="R104" s="216"/>
      <c r="S104" s="365"/>
      <c r="T104" s="216"/>
      <c r="U104" s="216"/>
      <c r="V104" s="216"/>
      <c r="W104" s="357"/>
      <c r="X104" s="216"/>
      <c r="Y104" s="392"/>
      <c r="Z104" s="392"/>
      <c r="AA104" s="393"/>
      <c r="AB104" s="392"/>
    </row>
    <row r="105" spans="1:28" s="1" customFormat="1" ht="15" hidden="1" customHeight="1" x14ac:dyDescent="0.3">
      <c r="A105" s="387"/>
      <c r="B105" s="217">
        <v>4</v>
      </c>
      <c r="C105" s="391"/>
      <c r="D105" s="391"/>
      <c r="E105" s="358"/>
      <c r="F105" s="17"/>
      <c r="G105" s="354"/>
      <c r="H105" s="17"/>
      <c r="I105" s="354"/>
      <c r="J105" s="17"/>
      <c r="K105" s="360"/>
      <c r="L105" s="361"/>
      <c r="M105" s="45"/>
      <c r="N105" s="34"/>
      <c r="O105" s="216">
        <f t="shared" ref="O105" si="5">P105+Q105</f>
        <v>0</v>
      </c>
      <c r="P105" s="364">
        <f>IF(AA111&gt;Y111,"1")+IF(Y114&gt;AA114,"1")+IF(AA117&gt;Y117,"1")</f>
        <v>0</v>
      </c>
      <c r="Q105" s="364">
        <f>IF(AA111&lt;Y111,"1")+IF(Y114&lt;AA114,"1")+IF(AA117&lt;Y117,"1")</f>
        <v>0</v>
      </c>
      <c r="R105" s="216">
        <v>0</v>
      </c>
      <c r="S105" s="364">
        <v>0</v>
      </c>
      <c r="T105" s="356">
        <f>SUM(F105,H105,J105)</f>
        <v>0</v>
      </c>
      <c r="U105" s="356">
        <f>SUM(F106,H106,J106)</f>
        <v>0</v>
      </c>
      <c r="V105" s="356">
        <f>+T105-U105</f>
        <v>0</v>
      </c>
      <c r="W105" s="357">
        <f>SUM(E105,G105,I105)</f>
        <v>0</v>
      </c>
      <c r="X105" s="397"/>
      <c r="Y105" s="392"/>
      <c r="Z105" s="392"/>
      <c r="AA105" s="393"/>
      <c r="AB105" s="392"/>
    </row>
    <row r="106" spans="1:28" s="1" customFormat="1" ht="15" hidden="1" customHeight="1" x14ac:dyDescent="0.3">
      <c r="A106" s="387"/>
      <c r="B106" s="218"/>
      <c r="C106" s="391"/>
      <c r="D106" s="391"/>
      <c r="E106" s="359"/>
      <c r="F106" s="17"/>
      <c r="G106" s="355"/>
      <c r="H106" s="17"/>
      <c r="I106" s="355"/>
      <c r="J106" s="17"/>
      <c r="K106" s="362"/>
      <c r="L106" s="363"/>
      <c r="M106" s="45"/>
      <c r="N106" s="34"/>
      <c r="O106" s="216"/>
      <c r="P106" s="365"/>
      <c r="Q106" s="365"/>
      <c r="R106" s="216"/>
      <c r="S106" s="365"/>
      <c r="T106" s="216"/>
      <c r="U106" s="216"/>
      <c r="V106" s="216"/>
      <c r="W106" s="357"/>
      <c r="X106" s="397"/>
      <c r="Y106" s="392"/>
      <c r="Z106" s="392"/>
      <c r="AA106" s="393"/>
      <c r="AB106" s="392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61" t="s">
        <v>113</v>
      </c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396" t="s">
        <v>2</v>
      </c>
      <c r="Y109" s="396"/>
      <c r="Z109" s="396"/>
      <c r="AA109" s="396"/>
      <c r="AB109" s="262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204" t="s">
        <v>5</v>
      </c>
      <c r="G110" s="204"/>
      <c r="H110" s="204"/>
      <c r="I110" s="204"/>
      <c r="J110" s="204"/>
      <c r="K110" s="204"/>
      <c r="L110" s="204"/>
      <c r="M110" s="19"/>
      <c r="N110" s="19"/>
      <c r="O110" s="204" t="s">
        <v>35</v>
      </c>
      <c r="P110" s="204"/>
      <c r="Q110" s="204"/>
      <c r="R110" s="204"/>
      <c r="S110" s="19"/>
      <c r="T110" s="204" t="s">
        <v>6</v>
      </c>
      <c r="U110" s="204"/>
      <c r="V110" s="204"/>
      <c r="W110" s="204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101</v>
      </c>
      <c r="B111" s="6"/>
      <c r="C111" s="68">
        <f>C99</f>
        <v>0</v>
      </c>
      <c r="D111" s="55" t="s">
        <v>100</v>
      </c>
      <c r="E111" s="55"/>
      <c r="F111" s="394">
        <f>C105</f>
        <v>0</v>
      </c>
      <c r="G111" s="394"/>
      <c r="H111" s="394"/>
      <c r="I111" s="394"/>
      <c r="J111" s="394"/>
      <c r="K111" s="394"/>
      <c r="L111" s="394"/>
      <c r="M111" s="74"/>
      <c r="N111" s="44"/>
      <c r="O111" s="369" t="s">
        <v>96</v>
      </c>
      <c r="P111" s="370"/>
      <c r="Q111" s="370"/>
      <c r="R111" s="371"/>
      <c r="S111" s="48"/>
      <c r="T111" s="209">
        <v>44790</v>
      </c>
      <c r="U111" s="210"/>
      <c r="V111" s="210"/>
      <c r="W111" s="211"/>
      <c r="X111" s="41"/>
      <c r="Y111" s="35"/>
      <c r="Z111" s="395" t="s">
        <v>9</v>
      </c>
      <c r="AA111" s="41"/>
      <c r="AB111" s="53"/>
    </row>
    <row r="112" spans="1:28" s="1" customFormat="1" ht="15" hidden="1" customHeight="1" x14ac:dyDescent="0.3">
      <c r="A112" s="6" t="s">
        <v>103</v>
      </c>
      <c r="B112" s="6"/>
      <c r="C112" s="75">
        <f>+C101</f>
        <v>0</v>
      </c>
      <c r="D112" s="55" t="s">
        <v>100</v>
      </c>
      <c r="E112" s="55"/>
      <c r="F112" s="394">
        <f>C103</f>
        <v>0</v>
      </c>
      <c r="G112" s="394"/>
      <c r="H112" s="394"/>
      <c r="I112" s="394"/>
      <c r="J112" s="394"/>
      <c r="K112" s="394"/>
      <c r="L112" s="394"/>
      <c r="M112" s="74"/>
      <c r="N112" s="44"/>
      <c r="O112" s="369" t="s">
        <v>96</v>
      </c>
      <c r="P112" s="370"/>
      <c r="Q112" s="370"/>
      <c r="R112" s="371"/>
      <c r="S112" s="48"/>
      <c r="T112" s="209">
        <v>44790</v>
      </c>
      <c r="U112" s="210"/>
      <c r="V112" s="210"/>
      <c r="W112" s="211"/>
      <c r="X112" s="41"/>
      <c r="Y112" s="35"/>
      <c r="Z112" s="395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398" t="s">
        <v>5</v>
      </c>
      <c r="G113" s="398"/>
      <c r="H113" s="398"/>
      <c r="I113" s="398"/>
      <c r="J113" s="398"/>
      <c r="K113" s="398"/>
      <c r="L113" s="398"/>
      <c r="M113" s="19"/>
      <c r="N113" s="19"/>
      <c r="O113" s="204" t="s">
        <v>35</v>
      </c>
      <c r="P113" s="204"/>
      <c r="Q113" s="204"/>
      <c r="R113" s="204"/>
      <c r="S113" s="19"/>
      <c r="T113" s="208" t="s">
        <v>6</v>
      </c>
      <c r="U113" s="208"/>
      <c r="V113" s="208"/>
      <c r="W113" s="208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100</v>
      </c>
      <c r="E114" s="55"/>
      <c r="F114" s="385">
        <f>C103</f>
        <v>0</v>
      </c>
      <c r="G114" s="385"/>
      <c r="H114" s="385"/>
      <c r="I114" s="385"/>
      <c r="J114" s="385"/>
      <c r="K114" s="385"/>
      <c r="L114" s="385"/>
      <c r="M114" s="44"/>
      <c r="N114" s="44"/>
      <c r="O114" s="369" t="s">
        <v>95</v>
      </c>
      <c r="P114" s="370"/>
      <c r="Q114" s="370"/>
      <c r="R114" s="371"/>
      <c r="S114" s="49"/>
      <c r="T114" s="384">
        <v>44795</v>
      </c>
      <c r="U114" s="384"/>
      <c r="V114" s="384"/>
      <c r="W114" s="384"/>
      <c r="X114" s="41"/>
      <c r="Y114" s="35"/>
      <c r="Z114" s="395" t="s">
        <v>9</v>
      </c>
      <c r="AA114" s="41"/>
      <c r="AB114" s="53"/>
    </row>
    <row r="115" spans="1:28" s="1" customFormat="1" ht="21.75" hidden="1" customHeight="1" x14ac:dyDescent="0.3">
      <c r="A115" s="6" t="s">
        <v>101</v>
      </c>
      <c r="B115" s="6"/>
      <c r="C115" s="68">
        <f>C99</f>
        <v>0</v>
      </c>
      <c r="D115" s="55" t="s">
        <v>100</v>
      </c>
      <c r="E115" s="55"/>
      <c r="F115" s="385">
        <f>C101</f>
        <v>0</v>
      </c>
      <c r="G115" s="385"/>
      <c r="H115" s="385"/>
      <c r="I115" s="385"/>
      <c r="J115" s="385"/>
      <c r="K115" s="385"/>
      <c r="L115" s="385"/>
      <c r="M115" s="44"/>
      <c r="N115" s="44"/>
      <c r="O115" s="369" t="s">
        <v>95</v>
      </c>
      <c r="P115" s="370"/>
      <c r="Q115" s="370"/>
      <c r="R115" s="371"/>
      <c r="S115" s="49"/>
      <c r="T115" s="384">
        <v>44795</v>
      </c>
      <c r="U115" s="384"/>
      <c r="V115" s="384"/>
      <c r="W115" s="384"/>
      <c r="X115" s="41"/>
      <c r="Y115" s="35"/>
      <c r="Z115" s="395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398" t="s">
        <v>5</v>
      </c>
      <c r="G116" s="398"/>
      <c r="H116" s="398"/>
      <c r="I116" s="398"/>
      <c r="J116" s="398"/>
      <c r="K116" s="398"/>
      <c r="L116" s="398"/>
      <c r="M116" s="19"/>
      <c r="N116" s="19"/>
      <c r="O116" s="204" t="s">
        <v>97</v>
      </c>
      <c r="P116" s="204"/>
      <c r="Q116" s="204"/>
      <c r="R116" s="204"/>
      <c r="S116" s="19"/>
      <c r="T116" s="208" t="s">
        <v>6</v>
      </c>
      <c r="U116" s="208"/>
      <c r="V116" s="208"/>
      <c r="W116" s="208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101</v>
      </c>
      <c r="B117" s="69"/>
      <c r="C117" s="77">
        <f>C101</f>
        <v>0</v>
      </c>
      <c r="D117" s="70" t="s">
        <v>100</v>
      </c>
      <c r="E117" s="70"/>
      <c r="F117" s="399">
        <f>C105</f>
        <v>0</v>
      </c>
      <c r="G117" s="399"/>
      <c r="H117" s="399"/>
      <c r="I117" s="399"/>
      <c r="J117" s="399"/>
      <c r="K117" s="399"/>
      <c r="L117" s="399"/>
      <c r="M117" s="71"/>
      <c r="N117" s="71"/>
      <c r="O117" s="412" t="s">
        <v>96</v>
      </c>
      <c r="P117" s="412"/>
      <c r="Q117" s="412"/>
      <c r="R117" s="412"/>
      <c r="S117" s="83"/>
      <c r="T117" s="403">
        <v>44790</v>
      </c>
      <c r="U117" s="404"/>
      <c r="V117" s="404"/>
      <c r="W117" s="405"/>
      <c r="X117" s="41"/>
      <c r="Y117" s="35"/>
      <c r="Z117" s="395" t="s">
        <v>9</v>
      </c>
      <c r="AA117" s="41"/>
      <c r="AB117" s="53"/>
    </row>
    <row r="118" spans="1:28" s="1" customFormat="1" ht="30" hidden="1" customHeight="1" x14ac:dyDescent="0.3">
      <c r="A118" s="6" t="s">
        <v>101</v>
      </c>
      <c r="B118" s="6"/>
      <c r="C118" s="54">
        <f>C103</f>
        <v>0</v>
      </c>
      <c r="D118" s="55" t="s">
        <v>100</v>
      </c>
      <c r="E118" s="55"/>
      <c r="F118" s="406">
        <f>C99</f>
        <v>0</v>
      </c>
      <c r="G118" s="406"/>
      <c r="H118" s="406"/>
      <c r="I118" s="406"/>
      <c r="J118" s="406"/>
      <c r="K118" s="406"/>
      <c r="L118" s="406"/>
      <c r="M118" s="73"/>
      <c r="N118" s="44"/>
      <c r="O118" s="407" t="s">
        <v>96</v>
      </c>
      <c r="P118" s="407"/>
      <c r="Q118" s="407"/>
      <c r="R118" s="407"/>
      <c r="S118" s="76"/>
      <c r="T118" s="209">
        <v>44797</v>
      </c>
      <c r="U118" s="210"/>
      <c r="V118" s="210"/>
      <c r="W118" s="211"/>
      <c r="X118" s="41"/>
      <c r="Y118" s="35"/>
      <c r="Z118" s="395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Hoja1</vt:lpstr>
      <vt:lpstr>FASE 1 MASCULINO</vt:lpstr>
      <vt:lpstr>GOLEADOR</vt:lpstr>
      <vt:lpstr>JUEGO LIMPIO</vt:lpstr>
      <vt:lpstr>SANCIONES</vt:lpstr>
      <vt:lpstr>VALLA MENOS VENCIDA</vt:lpstr>
      <vt:lpstr>SORTEO</vt:lpstr>
      <vt:lpstr>OCTAVOS</vt:lpstr>
      <vt:lpstr>FASE 2 MASCULINO </vt:lpstr>
      <vt:lpstr>SORTEO (2)</vt:lpstr>
      <vt:lpstr>'FASE 1 MASCULINO'!Área_de_impresión</vt:lpstr>
      <vt:lpstr>'FASE 1 MASCULINO'!Títulos_a_imprimir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Jersson Galindo</cp:lastModifiedBy>
  <cp:lastPrinted>2022-09-29T21:18:11Z</cp:lastPrinted>
  <dcterms:created xsi:type="dcterms:W3CDTF">2014-05-07T01:11:54Z</dcterms:created>
  <dcterms:modified xsi:type="dcterms:W3CDTF">2023-08-30T21:42:01Z</dcterms:modified>
</cp:coreProperties>
</file>