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johanvelandiarojas/Desktop/"/>
    </mc:Choice>
  </mc:AlternateContent>
  <xr:revisionPtr revIDLastSave="0" documentId="8_{A70E4A7E-71A0-6B41-8DB7-1A077A8CF10A}" xr6:coauthVersionLast="45" xr6:coauthVersionMax="45" xr10:uidLastSave="{00000000-0000-0000-0000-000000000000}"/>
  <bookViews>
    <workbookView xWindow="0" yWindow="460" windowWidth="20740" windowHeight="11160" xr2:uid="{00000000-000D-0000-FFFF-FFFF00000000}"/>
  </bookViews>
  <sheets>
    <sheet name="Gestión de Riesgos" sheetId="1" r:id="rId1"/>
    <sheet name="Riesgos de corrupción" sheetId="2" r:id="rId2"/>
    <sheet name="Racionalización de trámites " sheetId="3" r:id="rId3"/>
    <sheet name="RendiciónCuentas" sheetId="4" r:id="rId4"/>
    <sheet name="Atención al Ciudadano" sheetId="5" r:id="rId5"/>
    <sheet name="Tranparencia y Acceso a Inf. " sheetId="6" r:id="rId6"/>
    <sheet name="Política de Integridad" sheetId="7" r:id="rId7"/>
    <sheet name="Hoja2" sheetId="8" state="hidden" r:id="rId8"/>
  </sheets>
  <definedNames>
    <definedName name="_xlnm._FilterDatabase" localSheetId="2" hidden="1">'Racionalización de trámites '!$A$19:$Q$23</definedName>
    <definedName name="A" localSheetId="0">#REF!</definedName>
    <definedName name="A" localSheetId="1">#REF!</definedName>
    <definedName name="A">#REF!</definedName>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fecta">Hoja2!$AM$2:$AM$3</definedName>
    <definedName name="ciudadano" localSheetId="0">#REF!</definedName>
    <definedName name="ciudadano" localSheetId="1">#REF!</definedName>
    <definedName name="ciudadano">#REF!</definedName>
    <definedName name="Confidencialidad">Hoja2!$N$3:$N$7</definedName>
    <definedName name="ControlTipo">Hoja2!$AI$3:$AI$6</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#REF!</definedName>
    <definedName name="Objetivos" localSheetId="1">#REF!</definedName>
    <definedName name="Objetivos">#REF!</definedName>
    <definedName name="Objjj" localSheetId="0">#REF!</definedName>
    <definedName name="Objjj" localSheetId="1">#REF!</definedName>
    <definedName name="Objjj">#REF!</definedName>
    <definedName name="obkk" localSheetId="0">#REF!</definedName>
    <definedName name="obkk" localSheetId="1">#REF!</definedName>
    <definedName name="obkk">#REF!</definedName>
    <definedName name="Posibilidad">Hoja2!$H$3:$H$7</definedName>
    <definedName name="SiNo">Hoja2!$AK$3:$AK$4</definedName>
  </definedNames>
  <calcPr calcId="191029"/>
</workbook>
</file>

<file path=xl/calcChain.xml><?xml version="1.0" encoding="utf-8"?>
<calcChain xmlns="http://schemas.openxmlformats.org/spreadsheetml/2006/main">
  <c r="AC7" i="8" l="1"/>
  <c r="X7" i="8"/>
  <c r="S7" i="8"/>
  <c r="N7" i="8"/>
  <c r="H7" i="8"/>
  <c r="AC6" i="8"/>
  <c r="X6" i="8"/>
  <c r="S6" i="8"/>
  <c r="N6" i="8"/>
  <c r="H6" i="8"/>
  <c r="AC5" i="8"/>
  <c r="X5" i="8"/>
  <c r="S5" i="8"/>
  <c r="N5" i="8"/>
  <c r="H5" i="8"/>
  <c r="AC4" i="8"/>
  <c r="X4" i="8"/>
  <c r="S4" i="8"/>
  <c r="N4" i="8"/>
  <c r="H4" i="8"/>
  <c r="AC3" i="8"/>
  <c r="X3" i="8"/>
  <c r="S3" i="8"/>
  <c r="N3" i="8"/>
  <c r="H3" i="8"/>
  <c r="AP53" i="2"/>
  <c r="AM53" i="2"/>
  <c r="AG53" i="2"/>
  <c r="AP52" i="2"/>
  <c r="AM52" i="2"/>
  <c r="AG52" i="2"/>
  <c r="AP51" i="2"/>
  <c r="AM51" i="2"/>
  <c r="AG51" i="2"/>
  <c r="AP50" i="2"/>
  <c r="AM50" i="2"/>
  <c r="AG50" i="2"/>
  <c r="AH50" i="2" s="1"/>
  <c r="AI50" i="2" s="1"/>
  <c r="K50" i="2"/>
  <c r="L50" i="2" s="1"/>
  <c r="AP49" i="2"/>
  <c r="AM49" i="2"/>
  <c r="AG49" i="2"/>
  <c r="AP48" i="2"/>
  <c r="AM48" i="2"/>
  <c r="AG48" i="2"/>
  <c r="AP47" i="2"/>
  <c r="AM47" i="2"/>
  <c r="AG47" i="2"/>
  <c r="AP46" i="2"/>
  <c r="AM46" i="2"/>
  <c r="AF46" i="2"/>
  <c r="AG46" i="2" s="1"/>
  <c r="AH46" i="2" s="1"/>
  <c r="AI46" i="2" s="1"/>
  <c r="K46" i="2"/>
  <c r="L46" i="2" s="1"/>
  <c r="AP45" i="2"/>
  <c r="AG45" i="2"/>
  <c r="AH45" i="2" s="1"/>
  <c r="K45" i="2"/>
  <c r="L45" i="2" s="1"/>
  <c r="AP44" i="2"/>
  <c r="AG44" i="2"/>
  <c r="AH44" i="2" s="1"/>
  <c r="K44" i="2"/>
  <c r="L44" i="2" s="1"/>
  <c r="AW43" i="2"/>
  <c r="AV43" i="2"/>
  <c r="AU43" i="2"/>
  <c r="AP43" i="2"/>
  <c r="AG43" i="2"/>
  <c r="AW42" i="2"/>
  <c r="AU42" i="2"/>
  <c r="AP42" i="2"/>
  <c r="AG42" i="2"/>
  <c r="AW41" i="2"/>
  <c r="AU41" i="2"/>
  <c r="AP41" i="2"/>
  <c r="AG41" i="2"/>
  <c r="AP40" i="2"/>
  <c r="AH40" i="2"/>
  <c r="AI40" i="2" s="1"/>
  <c r="AX40" i="2" s="1"/>
  <c r="AW40" i="2" s="1"/>
  <c r="K40" i="2"/>
  <c r="L40" i="2" s="1"/>
  <c r="AW39" i="2"/>
  <c r="AP39" i="2"/>
  <c r="AW38" i="2"/>
  <c r="AP38" i="2"/>
  <c r="AW37" i="2"/>
  <c r="AP37" i="2"/>
  <c r="AW36" i="2"/>
  <c r="AP36" i="2"/>
  <c r="AV35" i="2"/>
  <c r="AU35" i="2"/>
  <c r="AP35" i="2"/>
  <c r="AG35" i="2"/>
  <c r="AH35" i="2" s="1"/>
  <c r="AI35" i="2" s="1"/>
  <c r="AX35" i="2" s="1"/>
  <c r="AW35" i="2" s="1"/>
  <c r="K35" i="2"/>
  <c r="AW34" i="2"/>
  <c r="AP34" i="2"/>
  <c r="AG34" i="2"/>
  <c r="AW33" i="2"/>
  <c r="AV33" i="2"/>
  <c r="AU33" i="2"/>
  <c r="AP33" i="2"/>
  <c r="AF33" i="2"/>
  <c r="AG33" i="2" s="1"/>
  <c r="AH33" i="2" s="1"/>
  <c r="K33" i="2"/>
  <c r="L33" i="2" s="1"/>
  <c r="AW32" i="2"/>
  <c r="AV32" i="2"/>
  <c r="AU32" i="2"/>
  <c r="AP32" i="2"/>
  <c r="AG32" i="2"/>
  <c r="AW31" i="2"/>
  <c r="AV31" i="2"/>
  <c r="AU31" i="2"/>
  <c r="AP31" i="2"/>
  <c r="AF31" i="2"/>
  <c r="AG31" i="2" s="1"/>
  <c r="AH31" i="2" s="1"/>
  <c r="AI31" i="2" s="1"/>
  <c r="K31" i="2"/>
  <c r="AP29" i="2"/>
  <c r="AG29" i="2"/>
  <c r="AP28" i="2"/>
  <c r="AF28" i="2"/>
  <c r="AG28" i="2" s="1"/>
  <c r="AH28" i="2" s="1"/>
  <c r="AI28" i="2" s="1"/>
  <c r="AX28" i="2" s="1"/>
  <c r="K28" i="2"/>
  <c r="AP27" i="2"/>
  <c r="AG27" i="2"/>
  <c r="AP26" i="2"/>
  <c r="AG26" i="2"/>
  <c r="AP25" i="2"/>
  <c r="AF25" i="2"/>
  <c r="AG25" i="2" s="1"/>
  <c r="AH25" i="2" s="1"/>
  <c r="AI25" i="2" s="1"/>
  <c r="AX25" i="2" s="1"/>
  <c r="K25" i="2"/>
  <c r="AV24" i="2"/>
  <c r="AU24" i="2"/>
  <c r="AP24" i="2"/>
  <c r="AG24" i="2"/>
  <c r="AP23" i="2"/>
  <c r="AF23" i="2"/>
  <c r="AG23" i="2" s="1"/>
  <c r="AH23" i="2" s="1"/>
  <c r="AI23" i="2" s="1"/>
  <c r="AX23" i="2" s="1"/>
  <c r="K23" i="2"/>
  <c r="L23" i="2" s="1"/>
  <c r="AP22" i="2"/>
  <c r="AG22" i="2"/>
  <c r="AP21" i="2"/>
  <c r="AG21" i="2"/>
  <c r="AP20" i="2"/>
  <c r="AF20" i="2"/>
  <c r="AG20" i="2" s="1"/>
  <c r="AH20" i="2" s="1"/>
  <c r="AI20" i="2" s="1"/>
  <c r="AX20" i="2" s="1"/>
  <c r="K20" i="2"/>
  <c r="L20" i="2" s="1"/>
  <c r="AX19" i="2"/>
  <c r="AW19" i="2" s="1"/>
  <c r="AP19" i="2"/>
  <c r="AG19" i="2"/>
  <c r="AH19" i="2" s="1"/>
  <c r="K19" i="2"/>
  <c r="L19" i="2" s="1"/>
  <c r="AT19" i="2" s="1"/>
  <c r="AV19" i="2" s="1"/>
  <c r="AP18" i="2"/>
  <c r="AF18" i="2"/>
  <c r="AG18" i="2" s="1"/>
  <c r="AH18" i="2" s="1"/>
  <c r="AI18" i="2" s="1"/>
  <c r="AX18" i="2" s="1"/>
  <c r="AW18" i="2" s="1"/>
  <c r="K18" i="2"/>
  <c r="L18" i="2" s="1"/>
  <c r="AP17" i="2"/>
  <c r="AG17" i="2"/>
  <c r="AP16" i="2"/>
  <c r="AF16" i="2"/>
  <c r="AG16" i="2" s="1"/>
  <c r="AH16" i="2" s="1"/>
  <c r="AI16" i="2" s="1"/>
  <c r="AX16" i="2" s="1"/>
  <c r="K16" i="2"/>
  <c r="L16" i="2" s="1"/>
  <c r="AP15" i="2"/>
  <c r="AG15" i="2"/>
  <c r="AP14" i="2"/>
  <c r="AG14" i="2"/>
  <c r="AF13" i="2"/>
  <c r="AG13" i="2" s="1"/>
  <c r="AH13" i="2" s="1"/>
  <c r="K13" i="2"/>
  <c r="L13" i="2" s="1"/>
  <c r="AT13" i="2" s="1"/>
  <c r="AX53" i="2" l="1"/>
  <c r="AW53" i="2" s="1"/>
  <c r="AY35" i="2"/>
  <c r="AX52" i="2"/>
  <c r="AW52" i="2" s="1"/>
  <c r="AY31" i="2"/>
  <c r="AY33" i="2"/>
  <c r="AY41" i="2"/>
  <c r="AT51" i="2"/>
  <c r="AV51" i="2" s="1"/>
  <c r="AT52" i="2"/>
  <c r="AV52" i="2" s="1"/>
  <c r="AT46" i="2"/>
  <c r="AV46" i="2" s="1"/>
  <c r="AT47" i="2" s="1"/>
  <c r="AJ31" i="2"/>
  <c r="AY32" i="2"/>
  <c r="AY42" i="2"/>
  <c r="AJ35" i="2"/>
  <c r="AT45" i="2"/>
  <c r="AU45" i="2" s="1"/>
  <c r="AJ19" i="2"/>
  <c r="AI45" i="2"/>
  <c r="AX45" i="2" s="1"/>
  <c r="AW45" i="2" s="1"/>
  <c r="AJ45" i="2"/>
  <c r="AT20" i="2"/>
  <c r="AV20" i="2" s="1"/>
  <c r="AT21" i="2" s="1"/>
  <c r="AT40" i="2"/>
  <c r="AU40" i="2" s="1"/>
  <c r="AY40" i="2" s="1"/>
  <c r="AT16" i="2"/>
  <c r="AU16" i="2" s="1"/>
  <c r="AT44" i="2"/>
  <c r="AV44" i="2" s="1"/>
  <c r="AT34" i="2"/>
  <c r="AV34" i="2" s="1"/>
  <c r="L31" i="2"/>
  <c r="AT18" i="2"/>
  <c r="AV18" i="2" s="1"/>
  <c r="AY43" i="2"/>
  <c r="AT23" i="2"/>
  <c r="AV23" i="2" s="1"/>
  <c r="AT36" i="2"/>
  <c r="AV36" i="2" s="1"/>
  <c r="AT37" i="2" s="1"/>
  <c r="AV16" i="2"/>
  <c r="AT17" i="2" s="1"/>
  <c r="AX21" i="2"/>
  <c r="AW20" i="2"/>
  <c r="AX17" i="2"/>
  <c r="AW17" i="2" s="1"/>
  <c r="AW16" i="2"/>
  <c r="AJ44" i="2"/>
  <c r="AI44" i="2"/>
  <c r="AX44" i="2" s="1"/>
  <c r="AW44" i="2" s="1"/>
  <c r="AX24" i="2"/>
  <c r="AW24" i="2" s="1"/>
  <c r="AY24" i="2" s="1"/>
  <c r="AW23" i="2"/>
  <c r="AJ13" i="2"/>
  <c r="AI13" i="2"/>
  <c r="AX13" i="2" s="1"/>
  <c r="AV13" i="2"/>
  <c r="AT14" i="2" s="1"/>
  <c r="AU13" i="2"/>
  <c r="AJ28" i="2"/>
  <c r="AJ33" i="2"/>
  <c r="AI33" i="2"/>
  <c r="AJ25" i="2"/>
  <c r="AX29" i="2"/>
  <c r="AW29" i="2" s="1"/>
  <c r="AW28" i="2"/>
  <c r="AX26" i="2"/>
  <c r="AW25" i="2"/>
  <c r="L28" i="2"/>
  <c r="AT28" i="2" s="1"/>
  <c r="AU19" i="2"/>
  <c r="AY19" i="2" s="1"/>
  <c r="AX46" i="2"/>
  <c r="AW46" i="2" s="1"/>
  <c r="AT53" i="2"/>
  <c r="AJ18" i="2"/>
  <c r="AJ23" i="2"/>
  <c r="L25" i="2"/>
  <c r="AT25" i="2" s="1"/>
  <c r="AJ40" i="2"/>
  <c r="AJ46" i="2"/>
  <c r="AX50" i="2"/>
  <c r="AW50" i="2" s="1"/>
  <c r="L35" i="2"/>
  <c r="AJ50" i="2"/>
  <c r="AX51" i="2"/>
  <c r="AW51" i="2" s="1"/>
  <c r="AJ16" i="2"/>
  <c r="AJ20" i="2"/>
  <c r="AT50" i="2"/>
  <c r="AV45" i="2" l="1"/>
  <c r="AU52" i="2"/>
  <c r="AY52" i="2" s="1"/>
  <c r="AU51" i="2"/>
  <c r="AU18" i="2"/>
  <c r="AY18" i="2" s="1"/>
  <c r="AY45" i="2"/>
  <c r="AU36" i="2"/>
  <c r="AY36" i="2" s="1"/>
  <c r="AU20" i="2"/>
  <c r="AY20" i="2" s="1"/>
  <c r="AU44" i="2"/>
  <c r="AY44" i="2" s="1"/>
  <c r="AU46" i="2"/>
  <c r="AY46" i="2" s="1"/>
  <c r="AU23" i="2"/>
  <c r="AY23" i="2" s="1"/>
  <c r="AU34" i="2"/>
  <c r="AY34" i="2" s="1"/>
  <c r="AV40" i="2"/>
  <c r="AV53" i="2"/>
  <c r="AU53" i="2"/>
  <c r="AY53" i="2" s="1"/>
  <c r="AX27" i="2"/>
  <c r="AW27" i="2" s="1"/>
  <c r="AW26" i="2"/>
  <c r="AV14" i="2"/>
  <c r="AT15" i="2" s="1"/>
  <c r="AU14" i="2"/>
  <c r="AU50" i="2"/>
  <c r="AY50" i="2" s="1"/>
  <c r="AV50" i="2"/>
  <c r="AX14" i="2"/>
  <c r="AW13" i="2"/>
  <c r="AY13" i="2" s="1"/>
  <c r="AU47" i="2"/>
  <c r="AV47" i="2"/>
  <c r="AT48" i="2" s="1"/>
  <c r="AX22" i="2"/>
  <c r="AW22" i="2" s="1"/>
  <c r="AW21" i="2"/>
  <c r="AX47" i="2"/>
  <c r="AY51" i="2"/>
  <c r="AU17" i="2"/>
  <c r="AY17" i="2" s="1"/>
  <c r="AV17" i="2"/>
  <c r="AV25" i="2"/>
  <c r="AT26" i="2" s="1"/>
  <c r="AU25" i="2"/>
  <c r="AY25" i="2" s="1"/>
  <c r="AV28" i="2"/>
  <c r="AT29" i="2" s="1"/>
  <c r="AU28" i="2"/>
  <c r="AY28" i="2" s="1"/>
  <c r="AY16" i="2"/>
  <c r="AU21" i="2"/>
  <c r="AV21" i="2"/>
  <c r="AT22" i="2" s="1"/>
  <c r="AV37" i="2"/>
  <c r="AT38" i="2" s="1"/>
  <c r="AU37" i="2"/>
  <c r="AY37" i="2" s="1"/>
  <c r="AW47" i="2" l="1"/>
  <c r="AY47" i="2" s="1"/>
  <c r="AX48" i="2"/>
  <c r="AV29" i="2"/>
  <c r="AU29" i="2"/>
  <c r="AY29" i="2" s="1"/>
  <c r="AV15" i="2"/>
  <c r="AU15" i="2"/>
  <c r="AV48" i="2"/>
  <c r="AT49" i="2" s="1"/>
  <c r="AU48" i="2"/>
  <c r="AV26" i="2"/>
  <c r="AT27" i="2" s="1"/>
  <c r="AU26" i="2"/>
  <c r="AY26" i="2" s="1"/>
  <c r="AV38" i="2"/>
  <c r="AT39" i="2" s="1"/>
  <c r="AU38" i="2"/>
  <c r="AY38" i="2" s="1"/>
  <c r="AU22" i="2"/>
  <c r="AY22" i="2" s="1"/>
  <c r="AV22" i="2"/>
  <c r="AX15" i="2"/>
  <c r="AW15" i="2" s="1"/>
  <c r="AW14" i="2"/>
  <c r="AY14" i="2" s="1"/>
  <c r="AY21" i="2"/>
  <c r="AV49" i="2" l="1"/>
  <c r="AU49" i="2"/>
  <c r="AY15" i="2"/>
  <c r="AV39" i="2"/>
  <c r="AU39" i="2"/>
  <c r="AY39" i="2" s="1"/>
  <c r="AV27" i="2"/>
  <c r="AU27" i="2"/>
  <c r="AY27" i="2" s="1"/>
  <c r="AX49" i="2"/>
  <c r="AW49" i="2" s="1"/>
  <c r="AW48" i="2"/>
  <c r="AY48" i="2" s="1"/>
  <c r="AY4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B11" authorId="0" shapeId="0" xr:uid="{00000000-0006-0000-0100-000001000000}">
      <text>
        <r>
          <rPr>
            <sz val="11"/>
            <color rgb="FF000000"/>
            <rFont val="Calibri"/>
            <family val="2"/>
          </rPr>
          <t xml:space="preserve">DDO: en este campo se registra la persona delegada para generar el seguimiento y cargue de las actividades en el aplicativo. 
</t>
        </r>
      </text>
    </comment>
    <comment ref="BF11" authorId="0" shapeId="0" xr:uid="{00000000-0006-0000-0100-000002000000}">
      <text>
        <r>
          <rPr>
            <sz val="11"/>
            <color rgb="FF000000"/>
            <rFont val="Calibri"/>
            <family val="2"/>
          </rPr>
          <t xml:space="preserve">DDO: En este Campo se diligencia la fecha en que se registre en el aplicativo los riesgos definidos por el proceso. 
</t>
        </r>
      </text>
    </comment>
    <comment ref="BG11" authorId="0" shapeId="0" xr:uid="{00000000-0006-0000-0100-000003000000}">
      <text>
        <r>
          <rPr>
            <sz val="11"/>
            <color rgb="FF000000"/>
            <rFont val="Calibri"/>
            <family val="2"/>
          </rPr>
          <t xml:space="preserve">DDO: En este campo se registra la fecha máxima en que se va a realizar seguimiento de actividades de los controles. propuestos.  </t>
        </r>
      </text>
    </comment>
    <comment ref="BH11" authorId="0" shapeId="0" xr:uid="{00000000-0006-0000-0100-000004000000}">
      <text>
        <r>
          <rPr>
            <sz val="11"/>
            <color rgb="FF000000"/>
            <rFont val="Calibri"/>
            <family val="2"/>
          </rPr>
          <t xml:space="preserve">DDO: En este campo se diligencia el numero que genera el aplicativo, para el riesgo registrado. 
</t>
        </r>
      </text>
    </comment>
    <comment ref="BI11" authorId="0" shapeId="0" xr:uid="{00000000-0006-0000-0100-000005000000}">
      <text>
        <r>
          <rPr>
            <sz val="11"/>
            <color rgb="FF000000"/>
            <rFont val="Calibri"/>
            <family val="2"/>
          </rPr>
          <t xml:space="preserve">DDO:Se registra cambios que se generen durante la vigencia, responsables, cambio de actividades, redacción, materializaciones , etc.  
</t>
        </r>
      </text>
    </comment>
    <comment ref="BH36" authorId="0" shapeId="0" xr:uid="{00000000-0006-0000-0100-000006000000}">
      <text>
        <r>
          <rPr>
            <sz val="11"/>
            <color rgb="FF000000"/>
            <rFont val="Calibri"/>
            <family val="2"/>
          </rPr>
          <t>POLY:
Se actualiza con el nùmero del registro de isolucion</t>
        </r>
      </text>
    </comment>
    <comment ref="BH40" authorId="0" shapeId="0" xr:uid="{00000000-0006-0000-0100-000007000000}">
      <text>
        <r>
          <rPr>
            <sz val="11"/>
            <color rgb="FF000000"/>
            <rFont val="Calibri"/>
            <family val="2"/>
          </rPr>
          <t>POLY:
Se actualiza el mapa con el nùmero de registro en isolucion</t>
        </r>
      </text>
    </comment>
  </commentList>
</comments>
</file>

<file path=xl/sharedStrings.xml><?xml version="1.0" encoding="utf-8"?>
<sst xmlns="http://schemas.openxmlformats.org/spreadsheetml/2006/main" count="2078" uniqueCount="933">
  <si>
    <t>Direccionamiento Estratégico y Articulación Gerencial</t>
  </si>
  <si>
    <t>Código:                    E-DEAG-FR-049</t>
  </si>
  <si>
    <t>Versión:                                      1</t>
  </si>
  <si>
    <t xml:space="preserve">Formato Plan Anticorrupción y de Atención al Ciudadano  </t>
  </si>
  <si>
    <t>Fecha de Aprobación:     17/07/2017</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</si>
  <si>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</si>
  <si>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</si>
  <si>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</si>
  <si>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</si>
  <si>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</si>
  <si>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</si>
  <si>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</si>
  <si>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r>
      <rPr>
        <b/>
        <sz val="16"/>
        <color rgb="FF000000"/>
        <rFont val="Arial"/>
        <family val="2"/>
      </rPr>
      <t xml:space="preserve">Subcomponente 1.                                        </t>
    </r>
    <r>
      <rPr>
        <sz val="16"/>
        <color rgb="FF000000"/>
        <rFont val="Arial"/>
        <family val="2"/>
      </rPr>
      <t xml:space="preserve"> Política de Administración de Riesgos de Corrupción</t>
    </r>
  </si>
  <si>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</si>
  <si>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</si>
  <si>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</si>
  <si>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</si>
  <si>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31 de marzo de 2022</t>
  </si>
  <si>
    <t>1.2</t>
  </si>
  <si>
    <t>Socializar la Política de Administración de Riesgos de Corrupción</t>
  </si>
  <si>
    <t>3 eventos de socialización realizados</t>
  </si>
  <si>
    <t>Gerencia de Buen Gobierno</t>
  </si>
  <si>
    <t xml:space="preserve">31 de abril de 2022
31 de julio de 2022
31 de octubre de 2022
</t>
  </si>
  <si>
    <r>
      <rPr>
        <b/>
        <sz val="16"/>
        <color rgb="FF000000"/>
        <rFont val="Arial"/>
        <family val="2"/>
      </rPr>
      <t xml:space="preserve">Subcomponente 2.                                                  </t>
    </r>
    <r>
      <rPr>
        <sz val="16"/>
        <color rgb="FF000000"/>
        <rFont val="Arial"/>
        <family val="2"/>
      </rPr>
      <t xml:space="preserve">  Construcción del Mapa de Riesgos de Corrupción</t>
    </r>
  </si>
  <si>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</si>
  <si>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</si>
  <si>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</si>
  <si>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</si>
  <si>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15 de diciembre de 2022</t>
  </si>
  <si>
    <t>2.2</t>
  </si>
  <si>
    <t xml:space="preserve">Mantener actualizado y socializar el manual de contratación de la entidad </t>
  </si>
  <si>
    <t xml:space="preserve"> Emitir directriz sobre modificaciones contractuales y socializarla
</t>
  </si>
  <si>
    <t>30 de Noviembre de 2022</t>
  </si>
  <si>
    <t>2.3</t>
  </si>
  <si>
    <t>Reportar contratos en SUPERVISA y elaborar informes de supervision que acreditan el recibo a satisfacción de bienes, obras y/o servicios.</t>
  </si>
  <si>
    <t>1. Número de informes de supervisión elaborados. 
2. Número de contratos reportados en SUPERVISA</t>
  </si>
  <si>
    <t>31 de diciembre de 2022</t>
  </si>
  <si>
    <t>2.4</t>
  </si>
  <si>
    <t xml:space="preserve">Actualizar el mapa de riesgos de corrupción en mesas de trabajo con los diferentes procesos de la Adminitración Departamental </t>
  </si>
  <si>
    <t>Mapa de riesgo de corrupción actualizado</t>
  </si>
  <si>
    <t xml:space="preserve">
Gerencia de Buen Gobierno
</t>
  </si>
  <si>
    <t>30 de junio de 2022</t>
  </si>
  <si>
    <t>2.5</t>
  </si>
  <si>
    <t>Socializar el mapa de riesgos de corrupción con los líderes de procesos de la Administración Departamental</t>
  </si>
  <si>
    <r>
      <rPr>
        <sz val="14"/>
        <color rgb="FFFF0000"/>
        <rFont val="Arial"/>
        <family val="2"/>
      </rPr>
      <t xml:space="preserve"> </t>
    </r>
    <r>
      <rPr>
        <sz val="14"/>
        <color rgb="FF000000"/>
        <rFont val="Arial"/>
        <family val="2"/>
      </rPr>
      <t>Actas de soc</t>
    </r>
    <r>
      <rPr>
        <sz val="14"/>
        <rFont val="Arial"/>
        <family val="2"/>
      </rPr>
      <t>ialización del mapa de riesgo de corrupción</t>
    </r>
  </si>
  <si>
    <t>30 de mayo de 2022</t>
  </si>
  <si>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</si>
  <si>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</si>
  <si>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</si>
  <si>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</si>
  <si>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r>
      <rPr>
        <b/>
        <sz val="16"/>
        <color rgb="FF000000"/>
        <rFont val="Arial"/>
        <family val="2"/>
      </rPr>
      <t xml:space="preserve">Subcomponente 3.                                            </t>
    </r>
    <r>
      <rPr>
        <sz val="16"/>
        <color rgb="FF000000"/>
        <rFont val="Arial"/>
        <family val="2"/>
      </rPr>
      <t xml:space="preserve"> Consulta y divulgación </t>
    </r>
  </si>
  <si>
    <t>3.1</t>
  </si>
  <si>
    <t xml:space="preserve">Publicar el mapa de riesgos de corrupción </t>
  </si>
  <si>
    <t>Mapa de riesgos de corrupción publicado permanentemente</t>
  </si>
  <si>
    <t>3.2</t>
  </si>
  <si>
    <t xml:space="preserve">Divulgar el mapa de riesgos de corrupción </t>
  </si>
  <si>
    <t xml:space="preserve">Mapa de riesgos de corrupción divulgado </t>
  </si>
  <si>
    <r>
      <rPr>
        <b/>
        <sz val="16"/>
        <color rgb="FF000000"/>
        <rFont val="Arial"/>
        <family val="2"/>
      </rPr>
      <t>Subcomponente 4</t>
    </r>
    <r>
      <rPr>
        <sz val="16"/>
        <color rgb="FF000000"/>
        <rFont val="Arial"/>
        <family val="2"/>
      </rPr>
      <t xml:space="preserve">                                           Monitoreo o revisión</t>
    </r>
  </si>
  <si>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</si>
  <si>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</si>
  <si>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</si>
  <si>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</si>
  <si>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</si>
  <si>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4.2</t>
  </si>
  <si>
    <t>Monitorear y revisar controles eficaces y eficientes</t>
  </si>
  <si>
    <t>Informe de desempeño trimestral con el monitoreo a los riesgos y la efectividad de los controles</t>
  </si>
  <si>
    <t xml:space="preserve">30 de abril de 2022
31 de julio de 2022
31 de octubre de 2022
15 de diciembre de 2022 </t>
  </si>
  <si>
    <t>4.3</t>
  </si>
  <si>
    <t>Revisar el contexto estrategico si se detectan cambios en los factores internos y externos</t>
  </si>
  <si>
    <t>Análisis del contexto actualizado</t>
  </si>
  <si>
    <t>4.4</t>
  </si>
  <si>
    <t>Verificar y determinar riesgos emergentes si como resultado del monitoreo estos se manifiestan</t>
  </si>
  <si>
    <t>Informe de desempeño trimestral
Riesgos de corrupción emergentes identificados</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</si>
  <si>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</si>
  <si>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</si>
  <si>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</si>
  <si>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</si>
  <si>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2022
31 de julio de 2022
31 de octubre de 2022
 </t>
  </si>
  <si>
    <r>
      <rPr>
        <b/>
        <sz val="16"/>
        <color rgb="FF000000"/>
        <rFont val="Arial"/>
        <family val="2"/>
      </rPr>
      <t xml:space="preserve">Subcomponente 5. </t>
    </r>
    <r>
      <rPr>
        <sz val="16"/>
        <color rgb="FF000000"/>
        <rFont val="Arial"/>
        <family val="2"/>
      </rPr>
      <t>Seguimiento</t>
    </r>
  </si>
  <si>
    <t>5.1</t>
  </si>
  <si>
    <t>Realizar seguimiento a la efectividad de los controles incorporados - Riesgos de corrupción 2022</t>
  </si>
  <si>
    <t xml:space="preserve">Dos informes en la vigencia </t>
  </si>
  <si>
    <t>Oficina de Control Interno</t>
  </si>
  <si>
    <t xml:space="preserve">
31 de diciembre de 2022 </t>
  </si>
  <si>
    <t>PLANIFICACION DEL DESARROLLO INSTITUCIONAL</t>
  </si>
  <si>
    <t>Código: E - PID - FR - 081</t>
  </si>
  <si>
    <t>Versión: 09</t>
  </si>
  <si>
    <t>IDENTIFICACIÓN DE RIESGOS</t>
  </si>
  <si>
    <t>Fecha de aprobación:  19/08/2022</t>
  </si>
  <si>
    <t>Proceso:</t>
  </si>
  <si>
    <t>Objetivo:</t>
  </si>
  <si>
    <t>Alcance:</t>
  </si>
  <si>
    <t xml:space="preserve">Fecha de aprobación: </t>
  </si>
  <si>
    <t>Identificación del riesgo</t>
  </si>
  <si>
    <t>Análisis del riesgo inherente</t>
  </si>
  <si>
    <t>Evaluación del riesgo - Valoración de los controles</t>
  </si>
  <si>
    <t>Evaluación del riesgo - Nivel del riesgo residual</t>
  </si>
  <si>
    <t>Plan de Acción</t>
  </si>
  <si>
    <t xml:space="preserve">Referencia </t>
  </si>
  <si>
    <t>Proceso</t>
  </si>
  <si>
    <t>Objetivo</t>
  </si>
  <si>
    <t>Alcance</t>
  </si>
  <si>
    <t>Impacto</t>
  </si>
  <si>
    <t>Causa Inmediata</t>
  </si>
  <si>
    <t>Causa Raíz</t>
  </si>
  <si>
    <t>Descripción del Riesgo</t>
  </si>
  <si>
    <t>Clasificación del Riesgo</t>
  </si>
  <si>
    <t>Frecuencia con la cual se realiza la actividad</t>
  </si>
  <si>
    <t>Probabilidad Inherente</t>
  </si>
  <si>
    <t>%</t>
  </si>
  <si>
    <t>Si el Riesgo se materializará podria…</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</si>
  <si>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</si>
  <si>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</si>
  <si>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</si>
  <si>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</si>
  <si>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</si>
  <si>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</si>
  <si>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</si>
  <si>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</si>
  <si>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</si>
  <si>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</si>
  <si>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</si>
  <si>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</si>
  <si>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</si>
  <si>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</si>
  <si>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</si>
  <si>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</si>
  <si>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</si>
  <si>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</si>
  <si>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</si>
  <si>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</si>
  <si>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</si>
  <si>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</si>
  <si>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</si>
  <si>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</si>
  <si>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</si>
  <si>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</si>
  <si>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</si>
  <si>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</si>
  <si>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</si>
  <si>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</si>
  <si>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</si>
  <si>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</si>
  <si>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</si>
  <si>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</si>
  <si>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</si>
  <si>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</si>
  <si>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</si>
  <si>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</si>
  <si>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</si>
  <si>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</si>
  <si>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</si>
  <si>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Tipo</t>
  </si>
  <si>
    <t>Implementación</t>
  </si>
  <si>
    <t>Calificación</t>
  </si>
  <si>
    <t>Documentación</t>
  </si>
  <si>
    <t>Frecuencia</t>
  </si>
  <si>
    <t>Evidencia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</si>
  <si>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</si>
  <si>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</si>
  <si>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</si>
  <si>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</si>
  <si>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</si>
  <si>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</si>
  <si>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</si>
  <si>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</si>
  <si>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</si>
  <si>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no</t>
  </si>
  <si>
    <t>El gerente de sedes operativas en tránsito de la Secretaría de Transporte y Movilidad, mensualmente debe vigilar y validar la asignación de usuarios de consulta a través de los formatos para la administración de perfiles-utilización de software circulemos.</t>
  </si>
  <si>
    <t>Probabilidad</t>
  </si>
  <si>
    <t>Preventivo</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</si>
  <si>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</si>
  <si>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</si>
  <si>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</si>
  <si>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</si>
  <si>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</si>
  <si>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</si>
  <si>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</si>
  <si>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</si>
  <si>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</si>
  <si>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</si>
  <si>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</si>
  <si>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</si>
  <si>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</si>
  <si>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</si>
  <si>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</si>
  <si>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</si>
  <si>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</si>
  <si>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</si>
  <si>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</si>
  <si>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</si>
  <si>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</si>
  <si>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</si>
  <si>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</si>
  <si>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</si>
  <si>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</si>
  <si>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</si>
  <si>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</si>
  <si>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</si>
  <si>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</si>
  <si>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</si>
  <si>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</si>
  <si>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</si>
  <si>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</si>
  <si>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</si>
  <si>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</si>
  <si>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</si>
  <si>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</si>
  <si>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</si>
  <si>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</si>
  <si>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</si>
  <si>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</si>
  <si>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</si>
  <si>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</si>
  <si>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</si>
  <si>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</si>
  <si>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</si>
  <si>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</si>
  <si>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Detectivo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</si>
  <si>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</si>
  <si>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</si>
  <si>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</si>
  <si>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</si>
  <si>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</si>
  <si>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</si>
  <si>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</si>
  <si>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</si>
  <si>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</si>
  <si>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</si>
  <si>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</si>
  <si>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</si>
  <si>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</si>
  <si>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</si>
  <si>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</si>
  <si>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</si>
  <si>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</si>
  <si>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</si>
  <si>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</si>
  <si>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</si>
  <si>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</si>
  <si>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Asistencia Técnica</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</si>
  <si>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</si>
  <si>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</si>
  <si>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</si>
  <si>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</si>
  <si>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</si>
  <si>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</si>
  <si>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</si>
  <si>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</si>
  <si>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</si>
  <si>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</si>
  <si>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</si>
  <si>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</si>
  <si>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</si>
  <si>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</si>
  <si>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</si>
  <si>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</si>
  <si>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</si>
  <si>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Usuarios, productos y prácticas , organizacionales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</si>
  <si>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</si>
  <si>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</si>
  <si>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</si>
  <si>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</si>
  <si>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</si>
  <si>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</si>
  <si>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</si>
  <si>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</si>
  <si>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</si>
  <si>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</si>
  <si>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</si>
  <si>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</si>
  <si>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</si>
  <si>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</si>
  <si>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</si>
  <si>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</si>
  <si>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</si>
  <si>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</si>
  <si>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</si>
  <si>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</si>
  <si>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Seguimiento a la gestion de tramites por la direccion de Desarrolllo de Servicios mensual</t>
  </si>
  <si>
    <t>Javier Suarez</t>
  </si>
  <si>
    <t xml:space="preserve">Director </t>
  </si>
  <si>
    <t xml:space="preserve">Dirección de </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</si>
  <si>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</si>
  <si>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</si>
  <si>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Seguimiento a la gestion de tramites mediante sensos po la direccion Salud Publica- Mensual</t>
  </si>
  <si>
    <t>Jhon Morera</t>
  </si>
  <si>
    <t>Direccion de Desarrollos de Servicios</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</si>
  <si>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</si>
  <si>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</si>
  <si>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</si>
  <si>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</si>
  <si>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</si>
  <si>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</si>
  <si>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</si>
  <si>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</si>
  <si>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</si>
  <si>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</si>
  <si>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</si>
  <si>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</si>
  <si>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1 de enero de 2022</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</si>
  <si>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</si>
  <si>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</si>
  <si>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</si>
  <si>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</si>
  <si>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</si>
  <si>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</si>
  <si>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</si>
  <si>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</si>
  <si>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</si>
  <si>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</si>
  <si>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</si>
  <si>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</si>
  <si>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</si>
  <si>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</si>
  <si>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</si>
  <si>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</si>
  <si>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</si>
  <si>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 xml:space="preserve">Falta de controles </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</si>
  <si>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</si>
  <si>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</si>
  <si>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</si>
  <si>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</si>
  <si>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</si>
  <si>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</si>
  <si>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</si>
  <si>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</si>
  <si>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Falta de lineamientos que restrinjan las posibilidades de corrupción</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</si>
  <si>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</si>
  <si>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</si>
  <si>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</si>
  <si>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</si>
  <si>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</si>
  <si>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</si>
  <si>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</si>
  <si>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</si>
  <si>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</si>
  <si>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</si>
  <si>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</si>
  <si>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</si>
  <si>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</si>
  <si>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</si>
  <si>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</si>
  <si>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</si>
  <si>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</si>
  <si>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</si>
  <si>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</si>
  <si>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</si>
  <si>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</si>
  <si>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</si>
  <si>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</si>
  <si>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</si>
  <si>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</si>
  <si>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</si>
  <si>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</si>
  <si>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</si>
  <si>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</si>
  <si>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</si>
  <si>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</si>
  <si>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</si>
  <si>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</si>
  <si>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</si>
  <si>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</si>
  <si>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</si>
  <si>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</si>
  <si>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</si>
  <si>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</si>
  <si>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
El proceso está integrado por 6 subprocesos: Gestión de Cobertura del Servicio Educativo, Gestión de la Calidad del Servicio Educativo en Educación Preescolar, Básica y Media, Gestión al Desarrollo y Acceso a la Educación Superior, Gestión de la Inspección y Vigilancia del Servicio Educativo, Gestión del Talento Humano de las Instituciones Educativas y Gestión de la Infraestructura Educativa.</t>
  </si>
  <si>
    <t>Falta de control operativo del ingreso y salida de la información al Sistema Humano.</t>
  </si>
  <si>
    <t>Por Ingreso de novedades con información no veraz o que se asignen valores salariales que no estén soportados adecuadamente</t>
  </si>
  <si>
    <t>Posibilidad  de obtener un beneficio económico por alteración en la nómina del personal docente, directivo docente y administrativo de las IED, debido a inconsistencias en el ingreso de la información al aplicativo que soporta la nómina, así como la inadecuada liquidación de las horas extras y la deficiencia en la seguridad informática del Sistema de Información de Gestión de Recursos Humanos-HUMANO. Esto ocasiona ingreso de novedades con información no veraz o  se asignan valores salariales que no están soportados adecuadamente.</t>
  </si>
  <si>
    <t>Usuarios, productos y prácticas, organizacionales</t>
  </si>
  <si>
    <t>El subdirector de administración y desarrollo hace seguimiento mensual, a través de la persona contratada, con el fin de verificar las actividades de ingreso y salida de novedades al sistema de gestión de información de recursos humanos HUMANO.  En caso de encontrar incosistencias solicita la corrección de las mismas al responsable del cargue de la información. Esto se evidencia en el sistema HUMANO y en la matriz de control de actos administrativos.</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</si>
  <si>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</si>
  <si>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</si>
  <si>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</si>
  <si>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</si>
  <si>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</si>
  <si>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30 de Junio de 2021</t>
  </si>
  <si>
    <t>31 de Diciembre de 2021</t>
  </si>
  <si>
    <t xml:space="preserve">Falta de información oportuna  sobre los cambios de personal para modificación de perfiles y permisos de ingresos al Sistema
</t>
  </si>
  <si>
    <t>El profesional Universitario que administra el sistema Humano hace continua revisión de los roles de los usuarios asignados al mismo,  con el fin de realizar las corrrespondientes activaciones, inactivaciones o cambios en los permisos de los usuarios. En caso de encontrar inconsistencias procede a realizar las modificaciones respectivas y deja como evidencia correos informando dichas novedades.</t>
  </si>
  <si>
    <t xml:space="preserve">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 Evidencia comunicado y reporte de las novedades mediante correo electrónico
</t>
  </si>
  <si>
    <t>Juan Carlos Medina</t>
  </si>
  <si>
    <t>Dirección de Personal</t>
  </si>
  <si>
    <t xml:space="preserve">Falta de cruce de información de los sistemas para controlar la liquidación de horas extras autorizadas, reportadas y liquidadas.
</t>
  </si>
  <si>
    <t>El profesional universitario de nómina mensualmente realiza estandarización e implementación del procedimiento para la autorización, asignación, reporte y verificación de las horas extras del personal docente y administrativo de las IED. Hace uso del aplicativo OVER TIME para el reporte de las horas extras efectivamente laboradas por los docentes y administrativos de las IED. La evidencia son los actos administrativos y reportes del aplicativo OVER TIME.</t>
  </si>
  <si>
    <t>Realizar autorización, reporte y verificación de las horas extras del personal Docente, Directivo Docente y Administrativo. Evidencia son los reportes de OVER TIME o Humano.</t>
  </si>
  <si>
    <t>Erika López</t>
  </si>
  <si>
    <t>Nómina</t>
  </si>
  <si>
    <t>Ricaurte Osorio</t>
  </si>
  <si>
    <t xml:space="preserve">Muestreo no determinado técnicamente para la revisión de las nóminas autorizadas, reportadas y liquidadas.
</t>
  </si>
  <si>
    <t xml:space="preserve">El  profesional Universitario designado realiza mensualmente  la  revisión aleatoria a la nómina, con el fin de detectar posibles inconsistencias. Si las hay, envía a la Directora de Personal  un informe, que se deja como evidencia.
</t>
  </si>
  <si>
    <t>Realizar revisión aleatoria de la nómina. Evidencia informe de revisión</t>
  </si>
  <si>
    <t>Raul Zarate</t>
  </si>
  <si>
    <t xml:space="preserve">1. Deficiencias en la consolidación de informes. </t>
  </si>
  <si>
    <t>1. Deficiencias en el monitoreo, seguimiento y Control de los programas</t>
  </si>
  <si>
    <t xml:space="preserve">Reportar un mayor número de estudiantes beneficiados con el servicio de transporte y alimentación escolar para favorecimiento particular o de terceros
</t>
  </si>
  <si>
    <t>La Coordinadora junto con el equipo de profesionales del PAE realiza el proceso de contratación para  la interventoría del Programa PAE, conforme a los recursos disponibles por lo menos dos veces al año, fijando en las obligaciones contractuales las condiciones de seguimiento y control propias del programa. En caso de no contar con recursos suficientes y oportunos para realizar esta contratación, se contrata un número mayor de profesionales para  el equipo PAE con el fin de fortalcecer y realizar la supervisión del Programa. El control de esta actividad se sustenta con los informes mensuales de supervisión e interventoría en donde se relaciona el seguimiento desde los diferentes componentes.</t>
  </si>
  <si>
    <t>La coordinadora junto con el equipo PAE revisará y hará seguimiento a las recomendaciones dejadas en los informes de interventoría y/o supervisión y las matrices de CAPS (casos de atención prioritaria) y PQRS,  con el fin de efectuar una correcta consolidación de los informes. (informes de seguimiento)</t>
  </si>
  <si>
    <t>Genny Milena Padilla Reinoso</t>
  </si>
  <si>
    <t>Directora de Cobertura</t>
  </si>
  <si>
    <t>Cesar Mauricio Loez Alfono</t>
  </si>
  <si>
    <t>Mensual</t>
  </si>
  <si>
    <t xml:space="preserve">2.   Falta de control en el cruce de la información del operador o los municipios frente a los registros del SIMAT. </t>
  </si>
  <si>
    <t>El equipo de la interventoría del Programa PAE es el encargado de realizar el seguimiento y control de las obligaciones contractuales de cada uno de los Operadores y en  los respectivos informes presentados mensualmente se consigna dicha supervisión. En caso de que cada uno de los Operadores no cumpla las condiciones contractuales, la Interventoria efectúa los requerimientos  y acciones a las que haya lugar hasta subsanar las situaciones detectadas. El control de esta actividad se sustenta con las actas de reunión entre la interventoría, los Operadores del Poograma y el equipo PAE y los informes de interventoria mensualmente.</t>
  </si>
  <si>
    <t>Verificar que en el informe de supervisión se consignen las Actas de reunión mensual entre la Secretaría de Educación, la Interventoría del Programa y los operadores. (informes de supervisión, actas de reunión mensual)</t>
  </si>
  <si>
    <t>3. Demora en el reporte de información por parte del operador.</t>
  </si>
  <si>
    <t>El Coordinador (a) junto con el equipo de profesionales del PAE y desde las diferentes disciplinas, realizan visitas  de control a las Sedes Educativas de los municipios no certificados del Departamento  conforme al plan de rutas aprobado una vez al mes, con el fin de realizar seguimiento a la supervisón que ejerce la Interventoria del Programa en campo. El control de esta actividad se sustenta con las actas de visitas e informes de supervisión.</t>
  </si>
  <si>
    <t>Verificar  que en las actas de visita se relacionen y se sustenten las actividades propias realizadas por la Interventoria del Programa PAE. (actas de visita)</t>
  </si>
  <si>
    <t>El Equipo de supervisión del PAE, mensualmente previo a la aprobación de los pagos, realizan la revisión de los informes presentados por la Interventoría en donde se consignan las planillas y certificaciones firmadas por los rectores, las cuales avalan el numero de raciones entregadas mensualmente y que una vez revisadas y aprobadas serán objeto de pago. El control de esta actividad se sustenta con las actas de visitas e informes de supervisión.</t>
  </si>
  <si>
    <t>Verificar que en los informes de pago mensuales se registre el número de raciones reales entregadas a los titulares de derecho beneficiarios del Programa PAE. (informes de pago validados)</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</si>
  <si>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</si>
  <si>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</si>
  <si>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Código:  E-DEAG-FR- 095</t>
  </si>
  <si>
    <t>Versión: 1</t>
  </si>
  <si>
    <t xml:space="preserve">Formato monitoreo avance de ejecución Plan Anticorrupción y de Atención al Ciudadano  </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</si>
  <si>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</si>
  <si>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</si>
  <si>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</si>
  <si>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</si>
  <si>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</si>
  <si>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</si>
  <si>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</si>
  <si>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</si>
  <si>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</si>
  <si>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</si>
  <si>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</si>
  <si>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</si>
  <si>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</si>
  <si>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</si>
  <si>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</si>
  <si>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</si>
  <si>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PLAN DE EJECUCIÓN</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</si>
  <si>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</si>
  <si>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</si>
  <si>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</si>
  <si>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</si>
  <si>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</si>
  <si>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</si>
  <si>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</si>
  <si>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</si>
  <si>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</si>
  <si>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t xml:space="preserve">
Fecha final
</t>
  </si>
  <si>
    <t>Certificado de libertad y tradición de un vehículo automotor</t>
  </si>
  <si>
    <t>Tecnológica</t>
  </si>
  <si>
    <t>Ampliar canales de atención al usuario para que pueda obtener certificado de libertad y tradición de un vehiculo automotor de manera virtual</t>
  </si>
  <si>
    <t>Se expide unicamente de forma presencial.</t>
  </si>
  <si>
    <t>El usuario desde su ubicación puede solicitar y cancelar los derecchos de un certificado libertad y tradicion de un vehiculo automotor a través de su dispositivo movil o cp</t>
  </si>
  <si>
    <t>evitar desplazamiento y menores costos</t>
  </si>
  <si>
    <t>Secretaría de Movilidad y Transporte</t>
  </si>
  <si>
    <t>01-01-2022</t>
  </si>
  <si>
    <t>31-12-2022</t>
  </si>
  <si>
    <t>Impuesto al degüello de ganado mayor</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</si>
  <si>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</si>
  <si>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</si>
  <si>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</si>
  <si>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</si>
  <si>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</si>
  <si>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Tornaguía de tránsito</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</si>
  <si>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</si>
  <si>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</si>
  <si>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</si>
  <si>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</si>
  <si>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Tornaguía de movilización</t>
  </si>
  <si>
    <t>Tornaguía de reenvíos</t>
  </si>
  <si>
    <t>Impuesto al consumo de cigarrillos y tabaco elaborado de origen nacional</t>
  </si>
  <si>
    <t>Impuesto al consumo de licores, vinos, aperitivos y similares de origen nacional</t>
  </si>
  <si>
    <t>Impuesto al consumo de cervezas, sifones, refajos y mezclas nacionales</t>
  </si>
  <si>
    <t>Sobretasa departamental a la gasolina motor</t>
  </si>
  <si>
    <t>Legalización de las tornaguías</t>
  </si>
  <si>
    <t>Señalización de los productos gravados con el impuesto al consumo</t>
  </si>
  <si>
    <t>Anulación de las tornaguías</t>
  </si>
  <si>
    <t>Registro de los sujetos pasivos o responsables del impuesto al consumo (Eliminar por estar repetido)</t>
  </si>
  <si>
    <t>Facilidades de pago para los deudores de obligaciones tributarias</t>
  </si>
  <si>
    <t>Devolución y/o compensación de pagos en exceso y pagos de lo no debido por conceptos no tributarios</t>
  </si>
  <si>
    <t>Administrativa</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</si>
  <si>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</si>
  <si>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</si>
  <si>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</si>
  <si>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Solicitud de Cancelación de Bodega de Rentas</t>
  </si>
  <si>
    <t>no existe un chat que permita realizar seguimiento al tramite</t>
  </si>
  <si>
    <t>Adición y/o Asociación de Productos</t>
  </si>
  <si>
    <t>Solicitud de Desestampillaje o Reposición de Estampillas de Productos Gravados con el Impuesto al Consumo</t>
  </si>
  <si>
    <t>Solicitud de Renovación Registro INVIMA, Agotamiento de Producto y Actualización de Datos del Contribuyente</t>
  </si>
  <si>
    <t>Solicitud de inscripción de bodega de rentas (Esta repetido )</t>
  </si>
  <si>
    <t>Solicitud modificación de inscripción de bodega de rentas</t>
  </si>
  <si>
    <t>Código:                        E-DEAG-FR-049</t>
  </si>
  <si>
    <t>Versión:                                             1</t>
  </si>
  <si>
    <t>Fecha de Aprobación:           17/07/2017</t>
  </si>
  <si>
    <t>Componente 3:  Rendición de cuentas</t>
  </si>
  <si>
    <t>Actividades</t>
  </si>
  <si>
    <t>Etapa</t>
  </si>
  <si>
    <t>Responsable</t>
  </si>
  <si>
    <t xml:space="preserve">MES EJECUCIÓN </t>
  </si>
  <si>
    <t>Preparación</t>
  </si>
  <si>
    <t>Ejecución</t>
  </si>
  <si>
    <t>Seguimiento y Evaluación</t>
  </si>
  <si>
    <t>MARZO</t>
  </si>
  <si>
    <t>ABRIL</t>
  </si>
  <si>
    <t>MAYO</t>
  </si>
  <si>
    <t>JUNIO</t>
  </si>
  <si>
    <t>JULIO</t>
  </si>
  <si>
    <t>AGOSTO</t>
  </si>
  <si>
    <t>SEPTIEMBRE</t>
  </si>
  <si>
    <t>OCTUBRE</t>
  </si>
  <si>
    <t>NOVIEMBRE</t>
  </si>
  <si>
    <t>DICIEMBRE</t>
  </si>
  <si>
    <r>
      <rPr>
        <b/>
        <sz val="12"/>
        <color rgb="FF000000"/>
        <rFont val="Arial"/>
        <family val="2"/>
      </rPr>
      <t xml:space="preserve">Subcomponente 1. </t>
    </r>
    <r>
      <rPr>
        <sz val="12"/>
        <color rgb="FF000000"/>
        <rFont val="Arial"/>
        <family val="2"/>
      </rPr>
      <t>Información de calidad y en lenguaje claro.</t>
    </r>
  </si>
  <si>
    <t>Socializar la estrategia de Rendición de Cuentas</t>
  </si>
  <si>
    <t>X</t>
  </si>
  <si>
    <t>Listado de Asistencia y Presentación en Power Point. (Video de socialización si aplica)</t>
  </si>
  <si>
    <t>Secretaría de Planeación</t>
  </si>
  <si>
    <t>Socializar en los municipios y con la ciudadanía los avances de la gestión realizada en los municipios en el marco de la Gira del Gobernador.</t>
  </si>
  <si>
    <t>Registro fotográfico por evento.</t>
  </si>
  <si>
    <t>Secretaria de Prensa</t>
  </si>
  <si>
    <t>1.3</t>
  </si>
  <si>
    <t>Informe previo publicado en la página Web.</t>
  </si>
  <si>
    <t>1.4</t>
  </si>
  <si>
    <t>Publicar Informe Previo a Audiencia Pública de Rendición de Cuentas de Niños, niñas, adolescentes y jóvenes.</t>
  </si>
  <si>
    <t>Secretaría de Desarrollo e Inclusión Social</t>
  </si>
  <si>
    <t>1.5</t>
  </si>
  <si>
    <t>Publicar informes de gestión de las inversiones con cargo al Sistema General de Regalías</t>
  </si>
  <si>
    <t>Informes publicados en la página Web.</t>
  </si>
  <si>
    <t>1.6</t>
  </si>
  <si>
    <t>Publicar avances sobre la gestión adelantada en el marco del SNRdC, Nodo a definir.</t>
  </si>
  <si>
    <t>1.7</t>
  </si>
  <si>
    <t>Socializar vía correo electrónico los informes preparatorios a los grupos de interés registrados.</t>
  </si>
  <si>
    <t>Registro de correos electrónicos enviados.</t>
  </si>
  <si>
    <t>1.8</t>
  </si>
  <si>
    <r>
      <rPr>
        <sz val="11"/>
        <rFont val="Arial"/>
        <family val="2"/>
      </rPr>
      <t xml:space="preserve">Socializar vía correo electrónico los informes de regalías a los grupos de interés </t>
    </r>
    <r>
      <rPr>
        <b/>
        <sz val="11"/>
        <rFont val="Arial"/>
        <family val="2"/>
      </rPr>
      <t>registrados.</t>
    </r>
  </si>
  <si>
    <t>1.9</t>
  </si>
  <si>
    <t>Socializar vía correo electrónico los informes del nodo (por definir) a los grupos de interés registrados.</t>
  </si>
  <si>
    <t>1.10</t>
  </si>
  <si>
    <t>Boletín o infografÍa trimestral de Rendición de Cuentas</t>
  </si>
  <si>
    <t>Boletín o infografia publicado y difundido por correo electrónico</t>
  </si>
  <si>
    <t>Secretaría de Planeación
Secretaría de Prensa</t>
  </si>
  <si>
    <t>1.11</t>
  </si>
  <si>
    <t>Podcast informativo semanal con secretarios de despacho</t>
  </si>
  <si>
    <t>1.12</t>
  </si>
  <si>
    <t>Publicar y difundir las convocatorias para participar en los espacios de diferentes a audiencias públicas.</t>
  </si>
  <si>
    <t>Evidencias de piezas de comunicación publicadas en redes sociales, página Web y CIAC.
Evidencias de envío de correo electrónicos.</t>
  </si>
  <si>
    <t>Secretaría de Prensa</t>
  </si>
  <si>
    <t>1.13</t>
  </si>
  <si>
    <t>Publicar y difundir las convocatorias para participar en los espacios de  audiencias.</t>
  </si>
  <si>
    <t>,.-</t>
  </si>
  <si>
    <t>Evidencias de piezas de comunicación publicadas en redes sociales, página Web y CIAC.
Evidencias de difusión de Cuñas radiales, anuncios de televisión y prensa impresa o digital, mensajes de texto, correo electrónico, boletines impresos o digitales.</t>
  </si>
  <si>
    <r>
      <rPr>
        <b/>
        <sz val="12"/>
        <color rgb="FF000000"/>
        <rFont val="Arial"/>
        <family val="2"/>
      </rPr>
      <t>Subcomponente 2.</t>
    </r>
    <r>
      <rPr>
        <sz val="12"/>
        <color rgb="FF000000"/>
        <rFont val="Arial"/>
        <family val="2"/>
      </rPr>
      <t xml:space="preserve">
Diálogo de doble vía con la ciudadanía y sus organizaciones.</t>
    </r>
  </si>
  <si>
    <t>Diálogos de rendición de cuentas de  las inversiones con cargo al Sistema General de Regalías</t>
  </si>
  <si>
    <t>Informe ejercicios de Rendición  de Cuentas.
Videos de diálogos de Rendición de Cuentas, si aplica.</t>
  </si>
  <si>
    <t>Diálogo de gestión adelantada en el marco del SNRdC, Nodo a definir.</t>
  </si>
  <si>
    <t>Realizar audiencia pública de Rendición de Cuentas de niños, niñas, adolescentes y jóvenes.</t>
  </si>
  <si>
    <t>Informe ejercicios de Rendición  de Cuentas
Videos de audiencia de Rendición de Cuentas</t>
  </si>
  <si>
    <t>Realizar programas radiales temáticos con preguntas en vivo dirigido por el Secretario de Planeación, retransmitidos.</t>
  </si>
  <si>
    <t>Certificación de la emisora sobre el programa realizado.
Videos cuando esten disponibles.</t>
  </si>
  <si>
    <t>Subcomponente 3.  Responsabilidad</t>
  </si>
  <si>
    <t>Brindar capacitaciones a grupos de interés sobre participación ciudadana.</t>
  </si>
  <si>
    <t>Registro de asistentes.</t>
  </si>
  <si>
    <t>Responder por escrito en el término de quince días hábiles a las preguntas de los ciudadanos formuladas en el marco del proceso de Rendición de Cuentas.</t>
  </si>
  <si>
    <t>Registro de comunicaciones enviadas.</t>
  </si>
  <si>
    <t>Entidades responsable de la pregunta.
Secretaría de Planeación.</t>
  </si>
  <si>
    <t>3.3</t>
  </si>
  <si>
    <t>Publicar las respuestas e inquietudes recibidas en los eventos de rendición de cuentas.</t>
  </si>
  <si>
    <t>Informe consolidado y publicado en la página Web.</t>
  </si>
  <si>
    <t>3.4</t>
  </si>
  <si>
    <t>Realizar la encuesta de satisfacción de Rendición de Cuentas sobre los eventos realizados.</t>
  </si>
  <si>
    <t>Registro de encuestas realizadas.</t>
  </si>
  <si>
    <t>3.5</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</si>
  <si>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</si>
  <si>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</si>
  <si>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y Secretaria de Desarrollo e Inclusión Social</t>
  </si>
  <si>
    <t>3.6</t>
  </si>
  <si>
    <t>Publicar los resultados de Rendición de Cuentas.</t>
  </si>
  <si>
    <t>Documento consolidado de rendición de cuentas publicado en página Web</t>
  </si>
  <si>
    <t>3.7</t>
  </si>
  <si>
    <t>Publicar informe de evaluación de la estrategia de rendición de cuentas</t>
  </si>
  <si>
    <t>Documento informe pulicado</t>
  </si>
  <si>
    <t>Control Interno</t>
  </si>
  <si>
    <t>Código:                          E-DEAG-FR-049</t>
  </si>
  <si>
    <t>Versión:                                              1</t>
  </si>
  <si>
    <t>Fecha de Aprobación:            17/07/2017</t>
  </si>
  <si>
    <t>Componente 4:  Servicio al Ciudadano</t>
  </si>
  <si>
    <r>
      <rPr>
        <b/>
        <sz val="14"/>
        <color rgb="FF000000"/>
        <rFont val="Arial"/>
        <family val="2"/>
      </rPr>
      <t xml:space="preserve">Subcomponente 1.
</t>
    </r>
    <r>
      <rPr>
        <sz val="14"/>
        <color rgb="FF000000"/>
        <rFont val="Arial"/>
        <family val="2"/>
      </rPr>
      <t xml:space="preserve">Estructura administrativa y Direccionamiento estratégico </t>
    </r>
  </si>
  <si>
    <t xml:space="preserve">Realizar los cuatro comites de atención al usuario </t>
  </si>
  <si>
    <t>Actas de los cuatro comites de atención al usuario</t>
  </si>
  <si>
    <t>Secretaría General</t>
  </si>
  <si>
    <t>30/03/2022
30/06/2022
30/09/2022 
31/12/2022</t>
  </si>
  <si>
    <t>Socializar el protocolo de Atención al Usuario para los servidores Públicos  de la Gobernación de Cundinamarca.</t>
  </si>
  <si>
    <t>Actas de capacitaciones e informes consolidados con el número de capacitaciones y número de servidores públicos capacitados</t>
  </si>
  <si>
    <r>
      <rPr>
        <b/>
        <sz val="14"/>
        <color rgb="FF000000"/>
        <rFont val="Arial"/>
        <family val="2"/>
      </rPr>
      <t xml:space="preserve">Subcomponente 2.
</t>
    </r>
    <r>
      <rPr>
        <sz val="14"/>
        <color rgb="FF000000"/>
        <rFont val="Arial"/>
        <family val="2"/>
      </rPr>
      <t>Fortalecimiento de los canales de atención.</t>
    </r>
  </si>
  <si>
    <t>Elaborar  el procedimiento de las salas virtuales, subcomponente del canal virtual</t>
  </si>
  <si>
    <t>Elaborar el procedimiento de salas virtuales e ingresarlo al SIGC Isolucion</t>
  </si>
  <si>
    <t>Realizar campañas de difusión de los canales dispuestos por la Gobernación de Cundinamarca.</t>
  </si>
  <si>
    <t>Piezas publicitarias, publicaciones en twitter y en el micrositio de la Secretaría General</t>
  </si>
  <si>
    <t>Promover la apropiación de la Estrategia de Lenguaje Claro a los servidores públicos de la Gobernación de Cundinamarca.</t>
  </si>
  <si>
    <t>1. Diseño de cronograma con programación de laboratorios de simplicidad.</t>
  </si>
  <si>
    <t>Subcomponente 3.
Talento Humano.</t>
  </si>
  <si>
    <t>Capacitar a los servidores públicos de la Gobernación de Cundinamarca en los tiempos de respuesta oportuna de acuerdo a la normatividad vigente.</t>
  </si>
  <si>
    <t xml:space="preserve">Realizar capacitaciones en el manejo apropiado  del sistema de gestión documental mercurio </t>
  </si>
  <si>
    <t>Actas de capacitaciones del manejo del aplicativo</t>
  </si>
  <si>
    <r>
      <rPr>
        <b/>
        <sz val="14"/>
        <color rgb="FF000000"/>
        <rFont val="Arial"/>
        <family val="2"/>
      </rPr>
      <t xml:space="preserve">Subcomponente 4. 
</t>
    </r>
    <r>
      <rPr>
        <sz val="14"/>
        <color rgb="FF000000"/>
        <rFont val="Arial"/>
        <family val="2"/>
      </rPr>
      <t>Normativo y procedimental</t>
    </r>
  </si>
  <si>
    <t xml:space="preserve"> Promover la implementación de la Política Interna de protección de datos personales. </t>
  </si>
  <si>
    <t xml:space="preserve">Realizar 4 mesas técnicas con las Secretarías del nivel central de la Gobernación de Cundinamarca con el  objetivo  de difundir y promover la política de protección de datos personales </t>
  </si>
  <si>
    <t>Actualizar los procedimientos y guias del proceso de atención al usuario de acuerdo a la necesidad.</t>
  </si>
  <si>
    <t>Procedimientos y guias actualizados de acuerdo a la normatividad vigente y las necesidades</t>
  </si>
  <si>
    <r>
      <rPr>
        <b/>
        <sz val="14"/>
        <color rgb="FF000000"/>
        <rFont val="Arial"/>
        <family val="2"/>
      </rPr>
      <t xml:space="preserve">Subcomponente 5. </t>
    </r>
    <r>
      <rPr>
        <sz val="14"/>
        <color rgb="FF000000"/>
        <rFont val="Arial"/>
        <family val="2"/>
      </rPr>
      <t>Relacionamiento con el ciudadano</t>
    </r>
  </si>
  <si>
    <t>Realizar la desconcentración del servicio a través de las ferias y la Unidad móvil</t>
  </si>
  <si>
    <t>Realizar 4 actividades de desconcentración de servicio en cada cuatrimestre.</t>
  </si>
  <si>
    <t>30/04/2022
 30/08/2022 
31/12/2022</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</si>
  <si>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</si>
  <si>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</si>
  <si>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</si>
  <si>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</si>
  <si>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</si>
  <si>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</si>
  <si>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</si>
  <si>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</si>
  <si>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5.4</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</si>
  <si>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</si>
  <si>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</si>
  <si>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</si>
  <si>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5.5</t>
  </si>
  <si>
    <t>Mejorar la funcionalidad de la ventanilla única virtual.</t>
  </si>
  <si>
    <t>Ventanilla única virtual  de tramites habilitada con el 10% de los tramites de la Gobernación e implementación del modulo EPX (recepción de PQRSDF).</t>
  </si>
  <si>
    <t>Plan Anticorrupción y de Atención al Ciudadano</t>
  </si>
  <si>
    <t>Componente 5:  Transparencia y Acceso a la Información</t>
  </si>
  <si>
    <t>Código:          E-DEAG-FR-049</t>
  </si>
  <si>
    <t>Versión:                               1</t>
  </si>
  <si>
    <t>Fecha de Aprobación:17/07/2017</t>
  </si>
  <si>
    <t>Indicadores</t>
  </si>
  <si>
    <t xml:space="preserve">Entidades y Direcciones cooperantes </t>
  </si>
  <si>
    <t>SEGUIMIENTO</t>
  </si>
  <si>
    <t>Subcomponente 1. Lineamientos de Transparencia Activa</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</si>
  <si>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</si>
  <si>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</si>
  <si>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</si>
  <si>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Secretaría TIC - Dirección de Gobierno Digital
Secretaría de Prensa y Comunicaciones</t>
  </si>
  <si>
    <t xml:space="preserve">
Todas las entidades
Gerencia de Buen Gobierno</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</si>
  <si>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</si>
  <si>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</si>
  <si>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</si>
  <si>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</si>
  <si>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</si>
  <si>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</si>
  <si>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</si>
  <si>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</si>
  <si>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</si>
  <si>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</si>
  <si>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Realizar mesas técnicas con las entiddes y dependencias para revisar contenido de los micrositios</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</si>
  <si>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</si>
  <si>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</si>
  <si>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Gerencia de Buen Gobierno, 
Secretaría TIC-Dirección de Gobierno Digital</t>
  </si>
  <si>
    <t xml:space="preserve">Todas las entidades y dependencias
</t>
  </si>
  <si>
    <t>31 de marzo de 2022
31 de agosto de 2022
30 de noviembre de 2022</t>
  </si>
  <si>
    <t>Realizar capacitacion sobre planeación y seguimiento contractual a solicitud de las áreas</t>
  </si>
  <si>
    <t>100% capacitaciones realizadas</t>
  </si>
  <si>
    <t>Numero de capacitaciones solicitadas / numero de capacitaciones realizadas</t>
  </si>
  <si>
    <t>Secretaría Jurídica-Dirección de Contratación</t>
  </si>
  <si>
    <t xml:space="preserve">Hacer seguimiento a la actualización de las hojas de vida en el SIGEP para funcionarios y contratistas </t>
  </si>
  <si>
    <t>Tres seguimientos</t>
  </si>
  <si>
    <t>No. de seguimientos realizados/ No. de seguimientos propuestos</t>
  </si>
  <si>
    <t>30/04/2022
30/08/2022
30/12/2022</t>
  </si>
  <si>
    <t>Coordinar el dilienciamiento del ITA con dependencias responsables de informaciòn y Dirección de Gobiero Digital</t>
  </si>
  <si>
    <t>ITA diligenciado y presentado a PGN</t>
  </si>
  <si>
    <t>Indicador del ITA superior al año 2020</t>
  </si>
  <si>
    <t>Gerencia de Buen Gobierno
Secretaría TIC - Dirección de Gobierno Digital</t>
  </si>
  <si>
    <t>Todas las entidades y dependencias</t>
  </si>
  <si>
    <t>Realizar talleres prácticos sobre cumplimiento y aplicación de Ley de Transparencia y Acceso a la Información Pública</t>
  </si>
  <si>
    <t>Talleres a funcionarios y contratista</t>
  </si>
  <si>
    <t>No. talleres realizados/No. planteados</t>
  </si>
  <si>
    <t>Gerencia de Buen Gobierno,
Dirección de Gobierno Digital y
Secretaría de la Función Pública</t>
  </si>
  <si>
    <t>Organizar talleres de formación en aplicación de Ley 1581 de 2012 de protección de datos personales</t>
  </si>
  <si>
    <t>Gerencia de Buen Gobierno
Secretaría General
Secretarìa Jurídica</t>
  </si>
  <si>
    <t>Subcomponente 2. Lineamientos de Transparencia Pasiva</t>
  </si>
  <si>
    <t>Actualizar y publicar las preguntas frecuentes</t>
  </si>
  <si>
    <t>Listado de preguntas frecuentes actualizado y publicado</t>
  </si>
  <si>
    <t>No. de preguntas frecuentes, depuradas y actualizadas/ 
No. total de preguntas frecuentes</t>
  </si>
  <si>
    <t>Secretaría General
Secretaria de Prensa</t>
  </si>
  <si>
    <t>Todas las entidades del Sector Central</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</si>
  <si>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</si>
  <si>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</si>
  <si>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</si>
  <si>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</si>
  <si>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Socialización Decreto que adopta la Política de Mejora Normativa</t>
  </si>
  <si>
    <t>Número de socializaciones/Socialización Decreto</t>
  </si>
  <si>
    <t>Secretaría Jurídica-Direccción de Conceptos y Estudios Jurídicos</t>
  </si>
  <si>
    <t>Organizar talleres de formación en aplicación de Ley 1755 de 2015 sobre Derecho de Petición, enmarcada dentro de las obligaciones de transparencia pasiva</t>
  </si>
  <si>
    <t>Talleres a funcionarios y contratistas</t>
  </si>
  <si>
    <t xml:space="preserve">Coordinar acciones para el fortalecimiento del canal de denuncias </t>
  </si>
  <si>
    <t>Estrategia de promoción del canal de denuncias</t>
  </si>
  <si>
    <t>Estrategia implementada,socializada y publicada</t>
  </si>
  <si>
    <t>Gerencia de Buen Gobierno, Secretaría General
Oficina de Control Interno Disciplinario</t>
  </si>
  <si>
    <t>Subcomponente 3. Elaboración los Instrumentos de Gestión de la Información</t>
  </si>
  <si>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</si>
  <si>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</si>
  <si>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</si>
  <si>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</si>
  <si>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</si>
  <si>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</si>
  <si>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</si>
  <si>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</si>
  <si>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</si>
  <si>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</si>
  <si>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</si>
  <si>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</si>
  <si>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</si>
  <si>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</si>
  <si>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</si>
  <si>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</si>
  <si>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</si>
  <si>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</si>
  <si>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</si>
  <si>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</si>
  <si>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</si>
  <si>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</si>
  <si>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</si>
  <si>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t>Subcomponente 4. Criterio diferencial de accesibilidad</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</si>
  <si>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</si>
  <si>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</si>
  <si>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</si>
  <si>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</si>
  <si>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</si>
  <si>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</si>
  <si>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</si>
  <si>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</si>
  <si>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</si>
  <si>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t>Subcomponente 5.
Monitoreo del Acceso a la Información Pública</t>
  </si>
  <si>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</si>
  <si>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2022 y rendir informe semestral de resultados</t>
  </si>
  <si>
    <t xml:space="preserve">No.de dependencias monitoredas / Total dependecias de la Administración Departamental 
</t>
  </si>
  <si>
    <t xml:space="preserve">30/06/2022
30/11/2022
</t>
  </si>
  <si>
    <t>Medición del tiempo de respuesta a las PQRSDF</t>
  </si>
  <si>
    <t>Informe de indicador oportunidad de respuesta a PQRSDF</t>
  </si>
  <si>
    <t xml:space="preserve">Informe trimestral  de oportunidad de respuesta
</t>
  </si>
  <si>
    <t>Realizar las reuniones del Comité de Transparencia del Decreto 492 de 2021, por el cual se reglamentan las instancias de participación y transparencia de la Gobernación de Cundinamarca y se dictan otras disposiciones.</t>
  </si>
  <si>
    <t>Tres (3) Comités al año</t>
  </si>
  <si>
    <t>No de Comités realizados / No. de Comités que indican el Decreto 010 de 2019</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</si>
  <si>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</si>
  <si>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 xml:space="preserve">29 de abril de 2022
31 de agosto de 2022
20 de octubre de 2022
 </t>
  </si>
  <si>
    <t>DIRECCIONAMIENTO ESTRATÉGICO Y ARTICULACIÓN GERENCIAL</t>
  </si>
  <si>
    <t xml:space="preserve">Formato monitoreo avance de ejecución del Plan Anticorrupción y de Atención al Ciudadano  </t>
  </si>
  <si>
    <t>POLÍTICA DE INTEGRIDAD</t>
  </si>
  <si>
    <t>SUBCOMPONENTE</t>
  </si>
  <si>
    <t>Iniciativa Adicional</t>
  </si>
  <si>
    <t>Objetivo de la Actividad</t>
  </si>
  <si>
    <t>Meta o Producto</t>
  </si>
  <si>
    <t xml:space="preserve">Indicador </t>
  </si>
  <si>
    <t>Fecha Programada</t>
  </si>
  <si>
    <t>CONFLICTOS DE INTERÉS</t>
  </si>
  <si>
    <t>Establecer mecanismos de control al interior de la entidad que conduzcan a una preveención efectiva en cuanto a la materialización de impedimentos y recusaciones en actuaciones administrativas.</t>
  </si>
  <si>
    <t>Prevenir y evitar traumatismos en las actuaciones administrativas que adelante la entidad.</t>
  </si>
  <si>
    <t>Proceso para la identificación, prevenciòn, declaraciòn y gestión de los conflictos de interés a otros funcionarios y contratistastas de la entidad</t>
  </si>
  <si>
    <t>Proceso implementado para sujetos obligados de la Ley 2013 de 2019 y cargos que participen en la toma de decisiones o representación en instancias institucionales</t>
  </si>
  <si>
    <t>A 30 de noviembre de 2022</t>
  </si>
  <si>
    <t>Socializar y publicar la estrategia de Declaración y Gestión de Conflictos de Intereses a toda la gobernación</t>
  </si>
  <si>
    <t>Implementar la política de integridad en el componente de Conflictos de Interès</t>
  </si>
  <si>
    <t>Estrategia de declaración y gestión de Conflictos de Interés socializada</t>
  </si>
  <si>
    <t>Acto administrativo de adopción y publicaciòn de la estrategia en el portal web de la gobernación</t>
  </si>
  <si>
    <t>marzo de 2022</t>
  </si>
  <si>
    <t>Incentivar a los sujetos obligados a diligenciar el formato de conflictos de interés del aplicativo de Ley 2013 de 2019</t>
  </si>
  <si>
    <t>posicionar a la entidad entre las mejores, en el uso de esta herramienta.</t>
  </si>
  <si>
    <t>Declaraciones de conflictos de intereses realizadas</t>
  </si>
  <si>
    <t>100% de sujetos obligados de la Gobernación con la declaración de CI en aplicativo de Ley 2013/19</t>
  </si>
  <si>
    <t>30 de noviembre de 2022</t>
  </si>
  <si>
    <t>Realizar talleres a funcionarios y contratistas de la entidad en conceptualización, identificación y declaración de conflictos de interés, tipo taller.</t>
  </si>
  <si>
    <t xml:space="preserve">Dar cabal cumplimiento, por parte dela entidad, a lo normado mediante Ley 2013 de 2019 </t>
  </si>
  <si>
    <t>Actas de asistencia a talleres</t>
  </si>
  <si>
    <t>No capacitaciones propuestas/No capacitaciones realizadas</t>
  </si>
  <si>
    <t>S. Función Pública y Gerencia de Buen Gobierno</t>
  </si>
  <si>
    <t>programada dentro del PIC</t>
  </si>
  <si>
    <t>CÓDIGO DE INTEGRIDAD</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</si>
  <si>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</si>
  <si>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</si>
  <si>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</si>
  <si>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</si>
  <si>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</si>
  <si>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</si>
  <si>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</si>
  <si>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</si>
  <si>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</si>
  <si>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Socializar con agentes de valor las estregias para 2022</t>
  </si>
  <si>
    <t xml:space="preserve">Presentar la estrategia de apropiación de código de integridad para el 2022 </t>
  </si>
  <si>
    <t>Acta de reunión</t>
  </si>
  <si>
    <t>Socialización de estrategia</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</si>
  <si>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</si>
  <si>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</si>
  <si>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</si>
  <si>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</si>
  <si>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</si>
  <si>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</si>
  <si>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Feria de los valores</t>
  </si>
  <si>
    <t>Dia del valor - actividades para comunicar y generar la apropiación</t>
  </si>
  <si>
    <t>Feria el Plazoleta de la paz</t>
  </si>
  <si>
    <t>Realización bimensual de la feria del valor</t>
  </si>
  <si>
    <t>Abril, Junio, Agosto, Octubre de 2022</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</si>
  <si>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</si>
  <si>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</si>
  <si>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</si>
  <si>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</si>
  <si>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</si>
  <si>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</si>
  <si>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</si>
  <si>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</si>
  <si>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</si>
  <si>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</si>
  <si>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</si>
  <si>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</si>
  <si>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</si>
  <si>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</si>
  <si>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</si>
  <si>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</si>
  <si>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</si>
  <si>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</si>
  <si>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</si>
  <si>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</si>
  <si>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</si>
  <si>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</si>
  <si>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</si>
  <si>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</si>
  <si>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</si>
  <si>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</si>
  <si>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</si>
  <si>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</si>
  <si>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</si>
  <si>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</si>
  <si>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</si>
  <si>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</si>
  <si>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</si>
  <si>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</si>
  <si>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</si>
  <si>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</si>
  <si>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</si>
  <si>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</si>
  <si>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</si>
  <si>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</si>
  <si>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</si>
  <si>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</si>
  <si>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</si>
  <si>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</si>
  <si>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</si>
  <si>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</si>
  <si>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</si>
  <si>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</si>
  <si>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</si>
  <si>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</si>
  <si>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</si>
  <si>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</si>
  <si>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</si>
  <si>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</si>
  <si>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</si>
  <si>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</si>
  <si>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</si>
  <si>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</si>
  <si>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</si>
  <si>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</si>
  <si>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</si>
  <si>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</si>
  <si>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</si>
  <si>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</si>
  <si>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</si>
  <si>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</si>
  <si>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</si>
  <si>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</si>
  <si>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</si>
  <si>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</si>
  <si>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</si>
  <si>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</si>
  <si>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</si>
  <si>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</si>
  <si>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</si>
  <si>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</si>
  <si>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</si>
  <si>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</si>
  <si>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</si>
  <si>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</si>
  <si>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</si>
  <si>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</si>
  <si>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</si>
  <si>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</si>
  <si>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</si>
  <si>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</si>
  <si>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</si>
  <si>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</si>
  <si>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</si>
  <si>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</si>
  <si>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</si>
  <si>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</si>
  <si>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</si>
  <si>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</si>
  <si>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</si>
  <si>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</si>
  <si>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</si>
  <si>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</si>
  <si>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</si>
  <si>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</si>
  <si>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</si>
  <si>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</si>
  <si>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</si>
  <si>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</si>
  <si>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</si>
  <si>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</si>
  <si>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</si>
  <si>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</si>
  <si>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</si>
  <si>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</si>
  <si>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</si>
  <si>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</si>
  <si>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</si>
  <si>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</si>
  <si>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</si>
  <si>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</si>
  <si>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</si>
  <si>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</si>
  <si>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</si>
  <si>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</si>
  <si>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</si>
  <si>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</si>
  <si>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</si>
  <si>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</si>
  <si>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</si>
  <si>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</si>
  <si>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</si>
  <si>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</si>
  <si>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</si>
  <si>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</si>
  <si>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</si>
  <si>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 xml:space="preserve">Podcast  publicado en página Web </t>
  </si>
  <si>
    <t>Publicar en página Web Informe Previo a Audiencia Pública de Rendición de Cuentas</t>
  </si>
  <si>
    <t>Informe publicado en la página Web.</t>
  </si>
  <si>
    <t>Realizar audiencia pública de Rendición de Cuentas</t>
  </si>
  <si>
    <t xml:space="preserve">Secretarías de Planeación, Prensa y Gerencia de Buen Gobierno </t>
  </si>
  <si>
    <t>07 de julio de 2022</t>
  </si>
  <si>
    <t>15 de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</si>
</sst>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240A]d&quot; de &quot;mmmm&quot; de &quot;yyyy"/>
    <numFmt numFmtId="165" formatCode="_-* #,##0.000_-;\-* #,##0.000_-;_-* &quot;-&quot;??_-;_-@"/>
    <numFmt numFmtId="166" formatCode="_-* #,##0.00_-;\-* #,##0.00_-;_-* &quot;-&quot;??_-;_-@"/>
    <numFmt numFmtId="167" formatCode="0.0%"/>
    <numFmt numFmtId="168" formatCode="0.000"/>
  </numFmts>
  <fonts count="44">
    <font>
      <sz val="11"/>
      <color rgb="FF000000"/>
      <name val="Calibri"/>
    </font>
    <font>
      <sz val="10"/>
      <name val="Arial"/>
      <family val="2"/>
    </font>
    <font>
      <b/>
      <sz val="14"/>
      <color rgb="FF000000"/>
      <name val="Arial"/>
      <family val="2"/>
    </font>
    <font>
      <sz val="11"/>
      <name val="Calibri"/>
      <family val="2"/>
    </font>
    <font>
      <sz val="14"/>
      <color rgb="FF000000"/>
      <name val="Arial"/>
      <family val="2"/>
    </font>
    <font>
      <b/>
      <sz val="22"/>
      <color rgb="FF000000"/>
      <name val="Arial"/>
      <family val="2"/>
    </font>
    <font>
      <b/>
      <sz val="18"/>
      <color rgb="FF000000"/>
      <name val="Arial"/>
      <family val="2"/>
    </font>
    <font>
      <sz val="16"/>
      <color rgb="FF000000"/>
      <name val="Arial"/>
      <family val="2"/>
    </font>
    <font>
      <b/>
      <sz val="16"/>
      <color rgb="FF000000"/>
      <name val="Arial"/>
      <family val="2"/>
    </font>
    <font>
      <sz val="14"/>
      <name val="Arial"/>
      <family val="2"/>
    </font>
    <font>
      <sz val="12"/>
      <color rgb="FFFF0000"/>
      <name val="Arial"/>
      <family val="2"/>
    </font>
    <font>
      <sz val="11"/>
      <name val="Calibri"/>
      <family val="2"/>
    </font>
    <font>
      <sz val="11"/>
      <name val="Arial Narrow"/>
      <family val="2"/>
    </font>
    <font>
      <b/>
      <sz val="14"/>
      <name val="Arial Narrow"/>
      <family val="2"/>
    </font>
    <font>
      <sz val="14"/>
      <name val="Arial Narrow"/>
      <family val="2"/>
    </font>
    <font>
      <b/>
      <sz val="9"/>
      <name val="Arial Narrow"/>
      <family val="2"/>
    </font>
    <font>
      <sz val="12"/>
      <name val="Arial Narrow"/>
      <family val="2"/>
    </font>
    <font>
      <b/>
      <sz val="11"/>
      <name val="Arial Narrow"/>
      <family val="2"/>
    </font>
    <font>
      <b/>
      <sz val="10"/>
      <name val="Arial Narrow"/>
      <family val="2"/>
    </font>
    <font>
      <sz val="9"/>
      <name val="Arial Narrow"/>
      <family val="2"/>
    </font>
    <font>
      <b/>
      <sz val="14"/>
      <color rgb="FF333300"/>
      <name val="Arial"/>
      <family val="2"/>
    </font>
    <font>
      <b/>
      <sz val="14"/>
      <name val="Arial"/>
      <family val="2"/>
    </font>
    <font>
      <sz val="11"/>
      <color rgb="FF000000"/>
      <name val="Tahoma"/>
      <family val="2"/>
    </font>
    <font>
      <b/>
      <sz val="14"/>
      <color rgb="FF000000"/>
      <name val="Tahoma"/>
      <family val="2"/>
    </font>
    <font>
      <sz val="12"/>
      <color rgb="FF000000"/>
      <name val="Tahoma"/>
      <family val="2"/>
    </font>
    <font>
      <b/>
      <sz val="14"/>
      <color rgb="FF000000"/>
      <name val="Calibri"/>
      <family val="2"/>
    </font>
    <font>
      <b/>
      <sz val="10"/>
      <name val="Arial"/>
      <family val="2"/>
    </font>
    <font>
      <b/>
      <sz val="11"/>
      <name val="Arial"/>
      <family val="2"/>
    </font>
    <font>
      <b/>
      <sz val="9"/>
      <color rgb="FF000000"/>
      <name val="Arial"/>
      <family val="2"/>
    </font>
    <font>
      <b/>
      <sz val="12"/>
      <color rgb="FF000000"/>
      <name val="Arial"/>
      <family val="2"/>
    </font>
    <font>
      <sz val="11"/>
      <name val="Arial"/>
      <family val="2"/>
    </font>
    <font>
      <sz val="11"/>
      <name val="Arial"/>
      <family val="2"/>
    </font>
    <font>
      <b/>
      <sz val="12"/>
      <name val="Arial"/>
      <family val="2"/>
    </font>
    <font>
      <i/>
      <sz val="12"/>
      <color rgb="FF4472C4"/>
      <name val="Calibri"/>
      <family val="2"/>
    </font>
    <font>
      <i/>
      <sz val="11"/>
      <color rgb="FF4472C4"/>
      <name val="Calibri"/>
      <family val="2"/>
    </font>
    <font>
      <b/>
      <sz val="14"/>
      <name val="Arial"/>
      <family val="2"/>
    </font>
    <font>
      <sz val="14"/>
      <name val="Arial"/>
      <family val="2"/>
    </font>
    <font>
      <sz val="14"/>
      <color rgb="FFFF0000"/>
      <name val="Arial"/>
      <family val="2"/>
    </font>
    <font>
      <b/>
      <sz val="14"/>
      <name val="Tahoma"/>
      <family val="2"/>
    </font>
    <font>
      <b/>
      <sz val="16"/>
      <name val="Arial"/>
      <family val="2"/>
    </font>
    <font>
      <sz val="11"/>
      <name val="Verdana"/>
      <family val="2"/>
    </font>
    <font>
      <b/>
      <sz val="11"/>
      <name val="Calibri"/>
      <family val="2"/>
    </font>
    <font>
      <sz val="12"/>
      <color rgb="FF000000"/>
      <name val="Arial"/>
      <family val="2"/>
    </font>
    <font>
      <sz val="11"/>
      <color rgb="FF000000"/>
      <name val="Calibri"/>
      <family val="2"/>
    </font>
  </fonts>
  <fills count="19">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5B9BD5"/>
        <bgColor rgb="FF5B9BD5"/>
      </patternFill>
    </fill>
    <fill>
      <patternFill patternType="solid">
        <fgColor rgb="FF2F5496"/>
        <bgColor rgb="FF2F5496"/>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FFFF00"/>
        <bgColor rgb="FFFFFF00"/>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rgb="FFFFFF00"/>
        <bgColor indexed="64"/>
      </patternFill>
    </fill>
  </fills>
  <borders count="166">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right/>
      <top/>
      <bottom/>
      <diagonal/>
    </border>
    <border>
      <left/>
      <right/>
      <top/>
      <bottom/>
      <diagonal/>
    </border>
    <border>
      <left/>
      <right/>
      <top/>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hair">
        <color rgb="FF70AD47"/>
      </left>
      <right style="hair">
        <color rgb="FF70AD47"/>
      </right>
      <top style="hair">
        <color rgb="FF70AD47"/>
      </top>
      <bottom style="hair">
        <color rgb="FF70AD47"/>
      </bottom>
      <diagonal/>
    </border>
    <border>
      <left/>
      <right style="dotted">
        <color rgb="FF548135"/>
      </right>
      <top/>
      <bottom/>
      <diagonal/>
    </border>
    <border>
      <left style="dotted">
        <color rgb="FF548135"/>
      </left>
      <right/>
      <top/>
      <bottom style="dotted">
        <color rgb="FF548135"/>
      </bottom>
      <diagonal/>
    </border>
    <border>
      <left/>
      <right/>
      <top/>
      <bottom style="dotted">
        <color rgb="FF548135"/>
      </bottom>
      <diagonal/>
    </border>
    <border>
      <left/>
      <right style="dotted">
        <color rgb="FF548135"/>
      </right>
      <top/>
      <bottom style="dotted">
        <color rgb="FF548135"/>
      </bottom>
      <diagonal/>
    </border>
    <border>
      <left style="dotted">
        <color rgb="FF548135"/>
      </left>
      <right/>
      <top/>
      <bottom/>
      <diagonal/>
    </border>
    <border>
      <left style="medium">
        <color rgb="FF2E75B5"/>
      </left>
      <right/>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style="medium">
        <color rgb="FF2E75B5"/>
      </left>
      <right/>
      <top style="medium">
        <color rgb="FF2E75B5"/>
      </top>
      <bottom style="medium">
        <color rgb="FF2E75B5"/>
      </bottom>
      <diagonal/>
    </border>
    <border>
      <left/>
      <right/>
      <top style="medium">
        <color rgb="FF2E75B5"/>
      </top>
      <bottom style="medium">
        <color rgb="FF2E75B5"/>
      </bottom>
      <diagonal/>
    </border>
    <border>
      <left/>
      <right style="medium">
        <color rgb="FF2E75B5"/>
      </right>
      <top style="medium">
        <color rgb="FF2E75B5"/>
      </top>
      <bottom style="medium">
        <color rgb="FF2E75B5"/>
      </bottom>
      <diagonal/>
    </border>
    <border>
      <left style="thin">
        <color rgb="FF000000"/>
      </left>
      <right/>
      <top/>
      <bottom/>
      <diagonal/>
    </border>
    <border>
      <left style="thin">
        <color rgb="FF000000"/>
      </left>
      <right/>
      <top/>
      <bottom style="medium">
        <color rgb="FF2E75B5"/>
      </bottom>
      <diagonal/>
    </border>
    <border>
      <left/>
      <right/>
      <top/>
      <bottom style="medium">
        <color rgb="FF2E75B5"/>
      </bottom>
      <diagonal/>
    </border>
    <border>
      <left/>
      <right style="medium">
        <color rgb="FF5B9BD5"/>
      </right>
      <top/>
      <bottom style="medium">
        <color rgb="FF2E75B5"/>
      </bottom>
      <diagonal/>
    </border>
    <border>
      <left style="medium">
        <color rgb="FF2E75B5"/>
      </left>
      <right style="medium">
        <color rgb="FF2E75B5"/>
      </right>
      <top style="medium">
        <color rgb="FF2E75B5"/>
      </top>
      <bottom style="medium">
        <color rgb="FF2E75B5"/>
      </bottom>
      <diagonal/>
    </border>
    <border>
      <left style="thick">
        <color rgb="FF5B9BD5"/>
      </left>
      <right style="medium">
        <color rgb="FF2F75B5"/>
      </right>
      <top/>
      <bottom/>
      <diagonal/>
    </border>
    <border>
      <left/>
      <right/>
      <top/>
      <bottom style="medium">
        <color rgb="FF2F75B5"/>
      </bottom>
      <diagonal/>
    </border>
    <border>
      <left style="thick">
        <color rgb="FF5B9BD5"/>
      </left>
      <right style="medium">
        <color rgb="FF2F75B5"/>
      </right>
      <top/>
      <bottom/>
      <diagonal/>
    </border>
    <border>
      <left/>
      <right style="medium">
        <color rgb="FF5B9BD5"/>
      </right>
      <top style="medium">
        <color rgb="FF5B9BD5"/>
      </top>
      <bottom style="medium">
        <color rgb="FF5B9BD5"/>
      </bottom>
      <diagonal/>
    </border>
    <border>
      <left style="thick">
        <color rgb="FF5B9BD5"/>
      </left>
      <right style="medium">
        <color rgb="FF2F75B5"/>
      </right>
      <top/>
      <bottom/>
      <diagonal/>
    </border>
    <border>
      <left style="thick">
        <color rgb="FF5B9BD5"/>
      </left>
      <right style="medium">
        <color rgb="FF2F75B5"/>
      </right>
      <top style="medium">
        <color rgb="FF2F75B5"/>
      </top>
      <bottom/>
      <diagonal/>
    </border>
    <border>
      <left style="medium">
        <color rgb="FF2F75B5"/>
      </left>
      <right/>
      <top style="medium">
        <color rgb="FF2F75B5"/>
      </top>
      <bottom/>
      <diagonal/>
    </border>
    <border>
      <left/>
      <right style="medium">
        <color rgb="FF5B9BD5"/>
      </right>
      <top style="medium">
        <color rgb="FF5B9BD5"/>
      </top>
      <bottom/>
      <diagonal/>
    </border>
    <border>
      <left style="medium">
        <color rgb="FF5B9BD5"/>
      </left>
      <right style="medium">
        <color rgb="FF5B9BD5"/>
      </right>
      <top style="medium">
        <color rgb="FF5B9BD5"/>
      </top>
      <bottom/>
      <diagonal/>
    </border>
    <border>
      <left style="thin">
        <color rgb="FF000000"/>
      </left>
      <right style="medium">
        <color rgb="FF5B9BD5"/>
      </right>
      <top style="medium">
        <color rgb="FF5B9BD5"/>
      </top>
      <bottom/>
      <diagonal/>
    </border>
    <border>
      <left style="thin">
        <color rgb="FF000000"/>
      </left>
      <right style="thin">
        <color rgb="FF000000"/>
      </right>
      <top/>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2F75B5"/>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style="medium">
        <color rgb="FF000000"/>
      </right>
      <top style="thin">
        <color rgb="FF000000"/>
      </top>
      <bottom style="thin">
        <color rgb="FF000000"/>
      </bottom>
      <diagonal/>
    </border>
    <border>
      <left style="medium">
        <color rgb="FF2F75B5"/>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top style="medium">
        <color rgb="FF2F75B5"/>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top/>
      <bottom/>
      <diagonal/>
    </border>
    <border>
      <left style="thin">
        <color indexed="64"/>
      </left>
      <right style="thin">
        <color indexed="64"/>
      </right>
      <top style="thin">
        <color indexed="64"/>
      </top>
      <bottom style="thin">
        <color indexed="64"/>
      </bottom>
      <diagonal/>
    </border>
    <border>
      <left style="thick">
        <color rgb="FF5B9BD5"/>
      </left>
      <right/>
      <top/>
      <bottom/>
      <diagonal/>
    </border>
    <border>
      <left/>
      <right style="medium">
        <color rgb="FF5B9BD5"/>
      </right>
      <top/>
      <bottom style="medium">
        <color rgb="FF5B9BD5"/>
      </bottom>
      <diagonal/>
    </border>
    <border>
      <left/>
      <right style="thin">
        <color rgb="FF000000"/>
      </right>
      <top style="thin">
        <color indexed="64"/>
      </top>
      <bottom style="thin">
        <color indexed="64"/>
      </bottom>
      <diagonal/>
    </border>
    <border>
      <left/>
      <right style="medium">
        <color rgb="FF5B9BD5"/>
      </right>
      <top style="thin">
        <color indexed="64"/>
      </top>
      <bottom style="thin">
        <color indexed="64"/>
      </bottom>
      <diagonal/>
    </border>
    <border>
      <left style="medium">
        <color rgb="FF5B9BD5"/>
      </left>
      <right style="medium">
        <color rgb="FF5B9BD5"/>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3" fillId="0" borderId="158"/>
  </cellStyleXfs>
  <cellXfs count="419">
    <xf numFmtId="0" fontId="0" fillId="0" borderId="0" xfId="0" applyFont="1" applyAlignment="1"/>
    <xf numFmtId="0" fontId="1" fillId="0" borderId="0" xfId="0" applyFont="1"/>
    <xf numFmtId="0" fontId="4" fillId="0" borderId="5" xfId="0" applyFont="1" applyBorder="1" applyAlignment="1">
      <alignment horizontal="left" vertical="center"/>
    </xf>
    <xf numFmtId="0" fontId="1" fillId="0" borderId="5" xfId="0" applyFont="1" applyBorder="1"/>
    <xf numFmtId="14" fontId="4" fillId="0" borderId="5" xfId="0" applyNumberFormat="1" applyFont="1" applyBorder="1" applyAlignment="1">
      <alignment vertical="center"/>
    </xf>
    <xf numFmtId="0" fontId="4" fillId="0" borderId="5" xfId="0" applyFont="1" applyBorder="1" applyAlignment="1">
      <alignment vertical="center"/>
    </xf>
    <xf numFmtId="0" fontId="1" fillId="0" borderId="17" xfId="0" applyFont="1" applyBorder="1"/>
    <xf numFmtId="0" fontId="6" fillId="2" borderId="24" xfId="0" applyFont="1" applyFill="1" applyBorder="1" applyAlignment="1">
      <alignment horizontal="center"/>
    </xf>
    <xf numFmtId="0" fontId="6" fillId="2" borderId="24" xfId="0" applyFont="1" applyFill="1" applyBorder="1" applyAlignment="1">
      <alignment horizontal="center" wrapText="1"/>
    </xf>
    <xf numFmtId="0" fontId="6" fillId="0" borderId="24" xfId="0" applyFont="1" applyBorder="1" applyAlignment="1">
      <alignment horizontal="center"/>
    </xf>
    <xf numFmtId="0" fontId="6" fillId="0" borderId="24" xfId="0" applyFont="1" applyBorder="1" applyAlignment="1">
      <alignment horizontal="center" wrapText="1"/>
    </xf>
    <xf numFmtId="0" fontId="8" fillId="0" borderId="24"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24" xfId="0" applyNumberFormat="1" applyFont="1" applyBorder="1" applyAlignment="1">
      <alignment horizontal="center" vertical="center"/>
    </xf>
    <xf numFmtId="0" fontId="1" fillId="0" borderId="0" xfId="0" applyFont="1" applyAlignment="1">
      <alignment horizontal="center" vertical="center" shrinkToFit="1"/>
    </xf>
    <xf numFmtId="0" fontId="10" fillId="0" borderId="0" xfId="0" applyFont="1" applyAlignment="1">
      <alignment wrapText="1"/>
    </xf>
    <xf numFmtId="0" fontId="9" fillId="0" borderId="29" xfId="0" applyFont="1" applyBorder="1" applyAlignment="1">
      <alignment horizontal="center" vertical="center" wrapText="1"/>
    </xf>
    <xf numFmtId="164" fontId="9" fillId="0" borderId="29" xfId="0" applyNumberFormat="1" applyFont="1" applyBorder="1" applyAlignment="1">
      <alignment horizontal="center" vertical="center" wrapText="1"/>
    </xf>
    <xf numFmtId="0" fontId="4" fillId="0" borderId="24" xfId="0" applyFont="1" applyBorder="1" applyAlignment="1">
      <alignment horizontal="center" vertical="center" wrapText="1"/>
    </xf>
    <xf numFmtId="164" fontId="9" fillId="0" borderId="24" xfId="0" applyNumberFormat="1" applyFont="1" applyBorder="1" applyAlignment="1">
      <alignment horizontal="center" vertical="center" wrapText="1"/>
    </xf>
    <xf numFmtId="0" fontId="11" fillId="2" borderId="31" xfId="0" applyFont="1" applyFill="1" applyBorder="1"/>
    <xf numFmtId="0" fontId="11" fillId="0" borderId="33" xfId="0" applyFont="1" applyBorder="1"/>
    <xf numFmtId="0" fontId="12" fillId="2" borderId="31" xfId="0" applyFont="1" applyFill="1" applyBorder="1"/>
    <xf numFmtId="0" fontId="12" fillId="2" borderId="31" xfId="0" applyFont="1" applyFill="1" applyBorder="1" applyAlignment="1">
      <alignment wrapText="1"/>
    </xf>
    <xf numFmtId="0" fontId="12" fillId="2" borderId="31" xfId="0" applyFont="1" applyFill="1" applyBorder="1" applyAlignment="1">
      <alignment horizontal="center"/>
    </xf>
    <xf numFmtId="0" fontId="12" fillId="2" borderId="31" xfId="0" applyFont="1" applyFill="1" applyBorder="1" applyAlignment="1">
      <alignment horizontal="center" vertical="center"/>
    </xf>
    <xf numFmtId="0" fontId="12" fillId="0" borderId="0" xfId="0" applyFont="1" applyAlignment="1">
      <alignment horizontal="center" vertical="center"/>
    </xf>
    <xf numFmtId="0" fontId="12" fillId="2" borderId="31" xfId="0" applyFont="1" applyFill="1" applyBorder="1" applyAlignment="1">
      <alignment horizontal="left" vertical="center"/>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6" fillId="2" borderId="31" xfId="0" applyFont="1" applyFill="1" applyBorder="1"/>
    <xf numFmtId="0" fontId="16" fillId="2" borderId="31" xfId="0" applyFont="1" applyFill="1" applyBorder="1" applyAlignment="1">
      <alignment wrapText="1"/>
    </xf>
    <xf numFmtId="0" fontId="16" fillId="0" borderId="0" xfId="0" applyFont="1"/>
    <xf numFmtId="0" fontId="17" fillId="5" borderId="45" xfId="0" applyFont="1" applyFill="1" applyBorder="1" applyAlignment="1">
      <alignment horizontal="center" vertical="center" wrapText="1"/>
    </xf>
    <xf numFmtId="0" fontId="11" fillId="6" borderId="55" xfId="0" applyFont="1" applyFill="1" applyBorder="1" applyAlignment="1">
      <alignment horizontal="center" vertical="center" textRotation="90" wrapText="1"/>
    </xf>
    <xf numFmtId="0" fontId="17" fillId="5" borderId="57" xfId="0" applyFont="1" applyFill="1" applyBorder="1" applyAlignment="1">
      <alignment horizontal="center" vertical="center" textRotation="90"/>
    </xf>
    <xf numFmtId="0" fontId="17" fillId="2" borderId="31" xfId="0" applyFont="1" applyFill="1" applyBorder="1" applyAlignment="1">
      <alignment horizontal="center" vertical="center"/>
    </xf>
    <xf numFmtId="0" fontId="12" fillId="0" borderId="47" xfId="0" applyFont="1" applyBorder="1" applyAlignment="1">
      <alignment horizontal="center" vertical="center"/>
    </xf>
    <xf numFmtId="0" fontId="12" fillId="0" borderId="47" xfId="0" applyFont="1" applyBorder="1" applyAlignment="1">
      <alignment horizontal="center" vertical="center" wrapText="1"/>
    </xf>
    <xf numFmtId="0" fontId="17" fillId="0" borderId="47" xfId="0" applyFont="1" applyBorder="1" applyAlignment="1">
      <alignment horizontal="center" vertical="center" wrapText="1"/>
    </xf>
    <xf numFmtId="9" fontId="12" fillId="0" borderId="47" xfId="0" applyNumberFormat="1" applyFont="1" applyBorder="1" applyAlignment="1">
      <alignment horizontal="center" vertical="center" wrapText="1"/>
    </xf>
    <xf numFmtId="166" fontId="12" fillId="0" borderId="47" xfId="0" applyNumberFormat="1" applyFont="1" applyBorder="1" applyAlignment="1">
      <alignment horizontal="center" vertical="center" wrapText="1"/>
    </xf>
    <xf numFmtId="0" fontId="17" fillId="0" borderId="47" xfId="0" applyFont="1" applyBorder="1" applyAlignment="1">
      <alignment horizontal="center" vertical="center"/>
    </xf>
    <xf numFmtId="0" fontId="12" fillId="0" borderId="57" xfId="0" applyFont="1" applyBorder="1" applyAlignment="1">
      <alignment horizontal="center" vertical="center"/>
    </xf>
    <xf numFmtId="0" fontId="19" fillId="0" borderId="57" xfId="0" applyFont="1" applyBorder="1" applyAlignment="1">
      <alignment horizontal="left" vertical="center" wrapText="1"/>
    </xf>
    <xf numFmtId="0" fontId="12" fillId="0" borderId="57" xfId="0" applyFont="1" applyBorder="1" applyAlignment="1">
      <alignment horizontal="center" vertical="center" textRotation="90"/>
    </xf>
    <xf numFmtId="9" fontId="12" fillId="0" borderId="57" xfId="0" applyNumberFormat="1" applyFont="1" applyBorder="1" applyAlignment="1">
      <alignment horizontal="center" vertical="center"/>
    </xf>
    <xf numFmtId="167" fontId="12" fillId="0" borderId="57" xfId="0" applyNumberFormat="1" applyFont="1" applyBorder="1" applyAlignment="1">
      <alignment horizontal="center" vertical="center"/>
    </xf>
    <xf numFmtId="0" fontId="17" fillId="0" borderId="57" xfId="0" applyFont="1" applyBorder="1" applyAlignment="1">
      <alignment horizontal="center" vertical="center" textRotation="90" wrapText="1"/>
    </xf>
    <xf numFmtId="9" fontId="12" fillId="0" borderId="47" xfId="0" applyNumberFormat="1" applyFont="1" applyBorder="1" applyAlignment="1">
      <alignment horizontal="center" vertical="center"/>
    </xf>
    <xf numFmtId="0" fontId="17" fillId="0" borderId="57" xfId="0" applyFont="1" applyBorder="1" applyAlignment="1">
      <alignment horizontal="center" vertical="center" textRotation="90"/>
    </xf>
    <xf numFmtId="0" fontId="12" fillId="0" borderId="47" xfId="0" applyFont="1" applyBorder="1" applyAlignment="1">
      <alignment horizontal="center" vertical="center" textRotation="90"/>
    </xf>
    <xf numFmtId="0" fontId="12" fillId="0" borderId="47" xfId="0" applyFont="1" applyBorder="1" applyAlignment="1">
      <alignment horizontal="center" vertical="center" textRotation="90" wrapText="1"/>
    </xf>
    <xf numFmtId="0" fontId="12" fillId="0" borderId="57" xfId="0" applyFont="1" applyBorder="1" applyAlignment="1">
      <alignment horizontal="center" vertical="center" wrapText="1"/>
    </xf>
    <xf numFmtId="14" fontId="12" fillId="0" borderId="57" xfId="0" applyNumberFormat="1" applyFont="1" applyBorder="1" applyAlignment="1">
      <alignment horizontal="center" vertical="center"/>
    </xf>
    <xf numFmtId="0" fontId="12" fillId="2" borderId="31" xfId="0" applyFont="1" applyFill="1" applyBorder="1" applyAlignment="1">
      <alignment vertical="center"/>
    </xf>
    <xf numFmtId="0" fontId="19" fillId="0" borderId="57" xfId="0" applyFont="1" applyBorder="1" applyAlignment="1">
      <alignment horizontal="left" vertical="center"/>
    </xf>
    <xf numFmtId="0" fontId="12" fillId="0" borderId="58" xfId="0" applyFont="1" applyBorder="1" applyAlignment="1">
      <alignment horizontal="center" vertical="center" wrapText="1"/>
    </xf>
    <xf numFmtId="0" fontId="11" fillId="0" borderId="0" xfId="0" applyFont="1"/>
    <xf numFmtId="0" fontId="12" fillId="0" borderId="53" xfId="0" applyFont="1" applyBorder="1" applyAlignment="1">
      <alignment horizontal="center" vertical="center" wrapText="1"/>
    </xf>
    <xf numFmtId="168" fontId="12" fillId="0" borderId="47" xfId="0" applyNumberFormat="1" applyFont="1" applyBorder="1" applyAlignment="1">
      <alignment horizontal="right" vertical="center" wrapText="1"/>
    </xf>
    <xf numFmtId="0" fontId="19" fillId="0" borderId="57" xfId="0" applyFont="1" applyBorder="1" applyAlignment="1">
      <alignment horizontal="center" vertical="center" wrapText="1"/>
    </xf>
    <xf numFmtId="14" fontId="19" fillId="0" borderId="57" xfId="0" applyNumberFormat="1" applyFont="1" applyBorder="1" applyAlignment="1">
      <alignment horizontal="center" vertical="center" wrapText="1"/>
    </xf>
    <xf numFmtId="14" fontId="12" fillId="0" borderId="57" xfId="0" applyNumberFormat="1" applyFont="1" applyBorder="1" applyAlignment="1">
      <alignment horizontal="center" vertical="center" wrapText="1"/>
    </xf>
    <xf numFmtId="167" fontId="12" fillId="0" borderId="47" xfId="0" applyNumberFormat="1" applyFont="1" applyBorder="1" applyAlignment="1">
      <alignment horizontal="center" vertical="center"/>
    </xf>
    <xf numFmtId="0" fontId="17" fillId="0" borderId="47" xfId="0" applyFont="1" applyBorder="1" applyAlignment="1">
      <alignment horizontal="center" vertical="center" textRotation="90" wrapText="1"/>
    </xf>
    <xf numFmtId="0" fontId="17" fillId="0" borderId="47" xfId="0" applyFont="1" applyBorder="1" applyAlignment="1">
      <alignment horizontal="center" vertical="center" textRotation="90"/>
    </xf>
    <xf numFmtId="0" fontId="12" fillId="0" borderId="0" xfId="0" applyFont="1"/>
    <xf numFmtId="2" fontId="12" fillId="0" borderId="47" xfId="0" applyNumberFormat="1" applyFont="1" applyBorder="1" applyAlignment="1">
      <alignment horizontal="center" vertical="center" wrapText="1"/>
    </xf>
    <xf numFmtId="0" fontId="12" fillId="0" borderId="57" xfId="0" applyFont="1" applyBorder="1" applyAlignment="1">
      <alignment horizontal="left" vertical="center" wrapText="1"/>
    </xf>
    <xf numFmtId="0" fontId="12" fillId="0" borderId="59" xfId="0" applyFont="1" applyBorder="1" applyAlignment="1">
      <alignment horizontal="left" vertical="center" wrapText="1"/>
    </xf>
    <xf numFmtId="0" fontId="19" fillId="0" borderId="47" xfId="0" applyFont="1" applyBorder="1" applyAlignment="1">
      <alignment horizontal="left" vertical="center" wrapText="1"/>
    </xf>
    <xf numFmtId="14" fontId="12" fillId="0" borderId="47" xfId="0" applyNumberFormat="1" applyFont="1" applyBorder="1" applyAlignment="1">
      <alignment horizontal="center" vertical="center"/>
    </xf>
    <xf numFmtId="166" fontId="12" fillId="0" borderId="57" xfId="0" applyNumberFormat="1" applyFont="1" applyBorder="1" applyAlignment="1">
      <alignment horizontal="center" vertical="center" wrapText="1"/>
    </xf>
    <xf numFmtId="0" fontId="12" fillId="0" borderId="57" xfId="0" applyFont="1" applyBorder="1" applyAlignment="1">
      <alignment vertical="center" wrapText="1"/>
    </xf>
    <xf numFmtId="0" fontId="12" fillId="0" borderId="57" xfId="0" applyFont="1" applyBorder="1" applyAlignment="1">
      <alignment horizontal="center" vertical="center" textRotation="90" wrapText="1"/>
    </xf>
    <xf numFmtId="14" fontId="12" fillId="0" borderId="57" xfId="0" applyNumberFormat="1" applyFont="1" applyBorder="1" applyAlignment="1">
      <alignment horizontal="center" vertical="center" wrapText="1"/>
    </xf>
    <xf numFmtId="0" fontId="12" fillId="0" borderId="58" xfId="0" applyFont="1" applyBorder="1" applyAlignment="1">
      <alignment vertical="center"/>
    </xf>
    <xf numFmtId="0" fontId="12" fillId="0" borderId="60" xfId="0" applyFont="1" applyBorder="1" applyAlignment="1">
      <alignment horizontal="center" vertical="center"/>
    </xf>
    <xf numFmtId="0" fontId="12" fillId="0" borderId="64" xfId="0" applyFont="1" applyBorder="1" applyAlignment="1">
      <alignment vertical="center"/>
    </xf>
    <xf numFmtId="0" fontId="12" fillId="0" borderId="0" xfId="0" applyFont="1" applyAlignment="1">
      <alignment horizontal="center"/>
    </xf>
    <xf numFmtId="0" fontId="12" fillId="0" borderId="0" xfId="0" applyFont="1" applyAlignment="1">
      <alignment wrapText="1"/>
    </xf>
    <xf numFmtId="0" fontId="17" fillId="0" borderId="0" xfId="0" applyFont="1" applyAlignment="1">
      <alignment horizontal="left" vertical="center"/>
    </xf>
    <xf numFmtId="0" fontId="9" fillId="0" borderId="65" xfId="0" applyFont="1" applyBorder="1"/>
    <xf numFmtId="0" fontId="9" fillId="0" borderId="0" xfId="0" applyFont="1"/>
    <xf numFmtId="0" fontId="9" fillId="0" borderId="0" xfId="0" applyFont="1" applyAlignment="1">
      <alignment wrapText="1"/>
    </xf>
    <xf numFmtId="0" fontId="4" fillId="0" borderId="0" xfId="0" applyFont="1"/>
    <xf numFmtId="0" fontId="4" fillId="0" borderId="18" xfId="0" applyFont="1" applyBorder="1" applyAlignment="1">
      <alignment horizontal="left" vertical="center"/>
    </xf>
    <xf numFmtId="0" fontId="2" fillId="0" borderId="0" xfId="0" applyFont="1" applyAlignment="1">
      <alignment vertical="center"/>
    </xf>
    <xf numFmtId="0" fontId="2" fillId="3" borderId="31" xfId="0" applyFont="1" applyFill="1" applyBorder="1" applyAlignment="1">
      <alignment vertical="center"/>
    </xf>
    <xf numFmtId="0" fontId="4" fillId="2" borderId="31" xfId="0" applyFont="1" applyFill="1" applyBorder="1" applyAlignment="1">
      <alignment horizontal="left" vertical="top" wrapText="1"/>
    </xf>
    <xf numFmtId="0" fontId="4" fillId="2" borderId="31" xfId="0" applyFont="1" applyFill="1" applyBorder="1" applyAlignment="1">
      <alignment horizontal="center" vertical="top" wrapText="1"/>
    </xf>
    <xf numFmtId="0" fontId="20" fillId="2" borderId="31"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1" fillId="8" borderId="87" xfId="0" applyFont="1" applyFill="1" applyBorder="1" applyAlignment="1">
      <alignment horizontal="center" vertical="center" wrapText="1"/>
    </xf>
    <xf numFmtId="0" fontId="21" fillId="8" borderId="88" xfId="0" applyFont="1" applyFill="1" applyBorder="1" applyAlignment="1">
      <alignment horizontal="center" vertical="center" wrapText="1"/>
    </xf>
    <xf numFmtId="0" fontId="21" fillId="8" borderId="89" xfId="0" applyFont="1" applyFill="1" applyBorder="1" applyAlignment="1">
      <alignment horizontal="center" vertical="center" wrapText="1"/>
    </xf>
    <xf numFmtId="0" fontId="2" fillId="8" borderId="88" xfId="0" applyFont="1" applyFill="1" applyBorder="1" applyAlignment="1">
      <alignment horizontal="center" vertical="center" wrapText="1"/>
    </xf>
    <xf numFmtId="0" fontId="4" fillId="2" borderId="90" xfId="0" applyFont="1" applyFill="1" applyBorder="1" applyAlignment="1">
      <alignment horizontal="center" wrapText="1"/>
    </xf>
    <xf numFmtId="0" fontId="4" fillId="2" borderId="91" xfId="0" applyFont="1" applyFill="1" applyBorder="1" applyAlignment="1">
      <alignment wrapText="1"/>
    </xf>
    <xf numFmtId="0" fontId="4" fillId="2" borderId="90" xfId="0" applyFont="1" applyFill="1" applyBorder="1" applyAlignment="1">
      <alignment horizontal="center" vertical="center" wrapText="1"/>
    </xf>
    <xf numFmtId="0" fontId="4" fillId="2" borderId="90" xfId="0" applyFont="1" applyFill="1" applyBorder="1" applyAlignment="1">
      <alignment vertical="center" wrapText="1"/>
    </xf>
    <xf numFmtId="0" fontId="4" fillId="2" borderId="92" xfId="0" applyFont="1" applyFill="1" applyBorder="1" applyAlignment="1">
      <alignment horizontal="left" vertical="center" wrapText="1"/>
    </xf>
    <xf numFmtId="0" fontId="9" fillId="0" borderId="49" xfId="0" applyFont="1" applyBorder="1" applyAlignment="1">
      <alignment horizontal="center" vertical="center" wrapText="1"/>
    </xf>
    <xf numFmtId="14" fontId="4" fillId="2" borderId="33" xfId="0" applyNumberFormat="1" applyFont="1" applyFill="1" applyBorder="1" applyAlignment="1">
      <alignment horizontal="center" vertical="center"/>
    </xf>
    <xf numFmtId="14" fontId="4" fillId="2" borderId="90" xfId="0" applyNumberFormat="1" applyFont="1" applyFill="1" applyBorder="1" applyAlignment="1">
      <alignment horizontal="center" vertical="center"/>
    </xf>
    <xf numFmtId="0" fontId="4" fillId="2" borderId="33" xfId="0" applyFont="1" applyFill="1" applyBorder="1" applyAlignment="1">
      <alignment horizontal="center" wrapText="1"/>
    </xf>
    <xf numFmtId="0" fontId="4" fillId="2" borderId="93" xfId="0" applyFont="1" applyFill="1" applyBorder="1" applyAlignment="1">
      <alignment wrapText="1"/>
    </xf>
    <xf numFmtId="0" fontId="4" fillId="2" borderId="33" xfId="0" applyFont="1" applyFill="1" applyBorder="1" applyAlignment="1">
      <alignment horizontal="center" vertical="center" wrapText="1"/>
    </xf>
    <xf numFmtId="0" fontId="4" fillId="2" borderId="33" xfId="0" applyFont="1" applyFill="1" applyBorder="1" applyAlignment="1">
      <alignment vertical="center" wrapText="1"/>
    </xf>
    <xf numFmtId="0" fontId="4" fillId="2" borderId="9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95" xfId="0" applyFont="1" applyFill="1" applyBorder="1" applyAlignment="1">
      <alignment horizontal="center" vertical="center" wrapText="1"/>
    </xf>
    <xf numFmtId="0" fontId="4" fillId="2" borderId="95" xfId="0" applyFont="1" applyFill="1" applyBorder="1" applyAlignment="1">
      <alignment horizontal="center" wrapText="1"/>
    </xf>
    <xf numFmtId="0" fontId="4" fillId="2" borderId="96" xfId="0" applyFont="1" applyFill="1" applyBorder="1" applyAlignment="1">
      <alignment wrapText="1"/>
    </xf>
    <xf numFmtId="0" fontId="4" fillId="2" borderId="95" xfId="0" applyFont="1" applyFill="1" applyBorder="1" applyAlignment="1">
      <alignment vertical="center" wrapText="1"/>
    </xf>
    <xf numFmtId="0" fontId="4" fillId="2" borderId="97" xfId="0" applyFont="1" applyFill="1" applyBorder="1" applyAlignment="1">
      <alignment horizontal="left" vertical="center" wrapText="1"/>
    </xf>
    <xf numFmtId="14" fontId="4" fillId="2" borderId="95" xfId="0" applyNumberFormat="1" applyFont="1" applyFill="1" applyBorder="1" applyAlignment="1">
      <alignment horizontal="center" vertical="center"/>
    </xf>
    <xf numFmtId="0" fontId="4" fillId="2" borderId="55" xfId="0" applyFont="1" applyFill="1" applyBorder="1" applyAlignment="1">
      <alignment horizontal="center" wrapText="1"/>
    </xf>
    <xf numFmtId="0" fontId="4" fillId="2" borderId="98" xfId="0" applyFont="1" applyFill="1" applyBorder="1" applyAlignment="1">
      <alignment wrapText="1"/>
    </xf>
    <xf numFmtId="0" fontId="4" fillId="2" borderId="55" xfId="0" applyFont="1" applyFill="1" applyBorder="1" applyAlignment="1">
      <alignment horizontal="center" vertical="center" wrapText="1"/>
    </xf>
    <xf numFmtId="0" fontId="4" fillId="2" borderId="55" xfId="0" applyFont="1" applyFill="1" applyBorder="1" applyAlignment="1">
      <alignment vertical="center" wrapText="1"/>
    </xf>
    <xf numFmtId="0" fontId="4" fillId="2" borderId="99" xfId="0" applyFont="1" applyFill="1" applyBorder="1" applyAlignment="1">
      <alignment horizontal="left" vertical="center" wrapText="1"/>
    </xf>
    <xf numFmtId="0" fontId="4" fillId="2" borderId="55" xfId="0" applyFont="1" applyFill="1" applyBorder="1" applyAlignment="1">
      <alignment horizontal="left" vertical="center" wrapText="1"/>
    </xf>
    <xf numFmtId="14" fontId="4" fillId="2" borderId="55" xfId="0" applyNumberFormat="1" applyFont="1" applyFill="1" applyBorder="1" applyAlignment="1">
      <alignment horizontal="center" vertical="center"/>
    </xf>
    <xf numFmtId="0" fontId="4" fillId="2" borderId="90" xfId="0" applyFont="1" applyFill="1" applyBorder="1" applyAlignment="1">
      <alignment wrapText="1"/>
    </xf>
    <xf numFmtId="0" fontId="4" fillId="2" borderId="90" xfId="0" applyFont="1" applyFill="1" applyBorder="1" applyAlignment="1">
      <alignment horizontal="left" vertical="center" wrapText="1"/>
    </xf>
    <xf numFmtId="0" fontId="4" fillId="2" borderId="33" xfId="0" applyFont="1" applyFill="1" applyBorder="1" applyAlignment="1">
      <alignment wrapText="1"/>
    </xf>
    <xf numFmtId="0" fontId="4" fillId="2" borderId="33" xfId="0" applyFont="1" applyFill="1" applyBorder="1" applyAlignment="1">
      <alignment horizontal="left" wrapText="1"/>
    </xf>
    <xf numFmtId="0" fontId="4" fillId="2" borderId="100" xfId="0" applyFont="1" applyFill="1" applyBorder="1" applyAlignment="1">
      <alignment horizontal="center" wrapText="1"/>
    </xf>
    <xf numFmtId="0" fontId="4" fillId="2" borderId="100" xfId="0" applyFont="1" applyFill="1" applyBorder="1" applyAlignment="1">
      <alignment wrapText="1"/>
    </xf>
    <xf numFmtId="0" fontId="4" fillId="2" borderId="100" xfId="0" applyFont="1" applyFill="1" applyBorder="1" applyAlignment="1">
      <alignment horizontal="center" vertical="center" wrapText="1"/>
    </xf>
    <xf numFmtId="0" fontId="4" fillId="2" borderId="100" xfId="0" applyFont="1" applyFill="1" applyBorder="1" applyAlignment="1">
      <alignment vertical="center" wrapText="1"/>
    </xf>
    <xf numFmtId="0" fontId="4" fillId="2" borderId="100" xfId="0" applyFont="1" applyFill="1" applyBorder="1" applyAlignment="1">
      <alignment horizontal="left" vertical="center" wrapText="1"/>
    </xf>
    <xf numFmtId="14" fontId="4" fillId="2" borderId="100" xfId="0" applyNumberFormat="1" applyFont="1" applyFill="1" applyBorder="1" applyAlignment="1">
      <alignment horizontal="center" vertical="center"/>
    </xf>
    <xf numFmtId="0" fontId="22" fillId="2" borderId="31" xfId="0" applyFont="1" applyFill="1" applyBorder="1" applyAlignment="1">
      <alignment vertical="center"/>
    </xf>
    <xf numFmtId="0" fontId="2" fillId="2" borderId="106" xfId="0" applyFont="1" applyFill="1" applyBorder="1" applyAlignment="1">
      <alignment horizontal="center" vertical="center" wrapText="1"/>
    </xf>
    <xf numFmtId="0" fontId="27" fillId="0" borderId="37" xfId="0" applyFont="1" applyBorder="1" applyAlignment="1">
      <alignment horizontal="center" vertical="center" wrapText="1"/>
    </xf>
    <xf numFmtId="0" fontId="28" fillId="2" borderId="110" xfId="0" applyFont="1" applyFill="1" applyBorder="1" applyAlignment="1">
      <alignment horizontal="center" vertical="center" textRotation="90" wrapText="1"/>
    </xf>
    <xf numFmtId="0" fontId="29" fillId="2" borderId="112" xfId="0" applyFont="1" applyFill="1" applyBorder="1" applyAlignment="1">
      <alignment horizontal="center" vertical="center" wrapText="1"/>
    </xf>
    <xf numFmtId="0" fontId="30" fillId="0" borderId="38" xfId="0" applyFont="1" applyBorder="1" applyAlignment="1">
      <alignment horizontal="center" vertical="center" wrapText="1"/>
    </xf>
    <xf numFmtId="0" fontId="30" fillId="2" borderId="95" xfId="0" applyFont="1" applyFill="1" applyBorder="1" applyAlignment="1">
      <alignment horizontal="center" vertical="center" wrapText="1"/>
    </xf>
    <xf numFmtId="14" fontId="26" fillId="0" borderId="26" xfId="0" applyNumberFormat="1" applyFont="1" applyBorder="1" applyAlignment="1">
      <alignment horizontal="center" vertical="center" wrapText="1"/>
    </xf>
    <xf numFmtId="0" fontId="29" fillId="11" borderId="112" xfId="0" applyFont="1" applyFill="1" applyBorder="1" applyAlignment="1">
      <alignment horizontal="center" vertical="center" wrapText="1"/>
    </xf>
    <xf numFmtId="0" fontId="30" fillId="11" borderId="33" xfId="0" applyFont="1" applyFill="1" applyBorder="1" applyAlignment="1">
      <alignment horizontal="center" vertical="center" wrapText="1"/>
    </xf>
    <xf numFmtId="14" fontId="26" fillId="11" borderId="114" xfId="0" applyNumberFormat="1" applyFont="1" applyFill="1" applyBorder="1" applyAlignment="1">
      <alignment horizontal="center" vertical="center" wrapText="1"/>
    </xf>
    <xf numFmtId="0" fontId="30" fillId="0" borderId="33" xfId="0" applyFont="1" applyBorder="1" applyAlignment="1">
      <alignment horizontal="center" vertical="center" wrapText="1"/>
    </xf>
    <xf numFmtId="0" fontId="29" fillId="0" borderId="112" xfId="0" applyFont="1" applyBorder="1" applyAlignment="1">
      <alignment horizontal="center" vertical="center" wrapText="1"/>
    </xf>
    <xf numFmtId="0" fontId="30" fillId="0" borderId="33" xfId="0" applyFont="1" applyBorder="1" applyAlignment="1">
      <alignment horizontal="center" vertical="center" wrapText="1"/>
    </xf>
    <xf numFmtId="14" fontId="26" fillId="0" borderId="114" xfId="0" applyNumberFormat="1" applyFont="1" applyBorder="1" applyAlignment="1">
      <alignment horizontal="center" vertical="center" wrapText="1"/>
    </xf>
    <xf numFmtId="0" fontId="1" fillId="0" borderId="31" xfId="0" applyFont="1" applyBorder="1"/>
    <xf numFmtId="0" fontId="31" fillId="11" borderId="33" xfId="0" applyFont="1" applyFill="1" applyBorder="1" applyAlignment="1">
      <alignment horizontal="center" vertical="center" wrapText="1"/>
    </xf>
    <xf numFmtId="0" fontId="30" fillId="0" borderId="55" xfId="0" applyFont="1" applyBorder="1" applyAlignment="1">
      <alignment horizontal="center" vertical="center" wrapText="1"/>
    </xf>
    <xf numFmtId="0" fontId="29" fillId="11" borderId="117" xfId="0" applyFont="1" applyFill="1" applyBorder="1" applyAlignment="1">
      <alignment horizontal="center" vertical="center" wrapText="1"/>
    </xf>
    <xf numFmtId="0" fontId="30" fillId="11" borderId="55" xfId="0" applyFont="1" applyFill="1" applyBorder="1" applyAlignment="1">
      <alignment horizontal="center" vertical="center" wrapText="1"/>
    </xf>
    <xf numFmtId="14" fontId="26" fillId="11" borderId="118" xfId="0" applyNumberFormat="1" applyFont="1" applyFill="1" applyBorder="1" applyAlignment="1">
      <alignment horizontal="center" vertical="center" wrapText="1"/>
    </xf>
    <xf numFmtId="14" fontId="26" fillId="11" borderId="119" xfId="0" applyNumberFormat="1" applyFont="1" applyFill="1" applyBorder="1" applyAlignment="1">
      <alignment horizontal="center" vertical="center" wrapText="1"/>
    </xf>
    <xf numFmtId="0" fontId="30" fillId="0" borderId="36" xfId="0" applyFont="1" applyBorder="1" applyAlignment="1">
      <alignment horizontal="center" vertical="center" wrapText="1"/>
    </xf>
    <xf numFmtId="14" fontId="26" fillId="0" borderId="27" xfId="0" applyNumberFormat="1" applyFont="1" applyBorder="1" applyAlignment="1">
      <alignment horizontal="center" vertical="center" wrapText="1"/>
    </xf>
    <xf numFmtId="14" fontId="26" fillId="0" borderId="30" xfId="0" applyNumberFormat="1" applyFont="1" applyBorder="1" applyAlignment="1">
      <alignment horizontal="center" vertical="center" wrapText="1"/>
    </xf>
    <xf numFmtId="0" fontId="32" fillId="2" borderId="55" xfId="0" applyFont="1" applyFill="1" applyBorder="1" applyAlignment="1">
      <alignment horizontal="center" vertical="center" wrapText="1"/>
    </xf>
    <xf numFmtId="14" fontId="26" fillId="0" borderId="120" xfId="0" applyNumberFormat="1" applyFont="1" applyBorder="1" applyAlignment="1">
      <alignment horizontal="center" vertical="center" wrapText="1"/>
    </xf>
    <xf numFmtId="0" fontId="32" fillId="11" borderId="33"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3" fillId="0" borderId="0" xfId="0" applyFont="1" applyAlignment="1">
      <alignment vertical="center" wrapText="1"/>
    </xf>
    <xf numFmtId="0" fontId="1" fillId="0" borderId="0" xfId="0" applyFont="1" applyAlignment="1">
      <alignment horizontal="center"/>
    </xf>
    <xf numFmtId="0" fontId="34" fillId="0" borderId="0" xfId="0" applyFont="1" applyAlignment="1">
      <alignment vertical="center" wrapText="1"/>
    </xf>
    <xf numFmtId="0" fontId="4" fillId="0" borderId="125" xfId="0" applyFont="1" applyBorder="1" applyAlignment="1">
      <alignment horizontal="left" vertical="center"/>
    </xf>
    <xf numFmtId="0" fontId="4" fillId="0" borderId="129" xfId="0" applyFont="1" applyBorder="1" applyAlignment="1">
      <alignment horizontal="left" vertical="center"/>
    </xf>
    <xf numFmtId="14" fontId="4" fillId="0" borderId="4" xfId="0" applyNumberFormat="1" applyFont="1" applyBorder="1" applyAlignment="1">
      <alignment vertical="center"/>
    </xf>
    <xf numFmtId="0" fontId="4" fillId="0" borderId="130" xfId="0" applyFont="1" applyBorder="1" applyAlignment="1">
      <alignment horizontal="center" vertical="center"/>
    </xf>
    <xf numFmtId="0" fontId="2" fillId="2" borderId="134" xfId="0" applyFont="1" applyFill="1" applyBorder="1" applyAlignment="1">
      <alignment horizontal="center" vertical="center"/>
    </xf>
    <xf numFmtId="0" fontId="2" fillId="2" borderId="134" xfId="0" applyFont="1" applyFill="1" applyBorder="1" applyAlignment="1">
      <alignment horizontal="center" vertical="center" wrapText="1"/>
    </xf>
    <xf numFmtId="0" fontId="35" fillId="0" borderId="134" xfId="0" applyFont="1" applyBorder="1" applyAlignment="1">
      <alignment horizontal="center" vertical="center" wrapText="1"/>
    </xf>
    <xf numFmtId="0" fontId="36" fillId="0" borderId="134" xfId="0" applyFont="1" applyBorder="1" applyAlignment="1">
      <alignment horizontal="center" vertical="center" wrapText="1"/>
    </xf>
    <xf numFmtId="14" fontId="9" fillId="0" borderId="134" xfId="0" applyNumberFormat="1" applyFont="1" applyBorder="1" applyAlignment="1">
      <alignment horizontal="center" vertical="center" wrapText="1"/>
    </xf>
    <xf numFmtId="0" fontId="9" fillId="0" borderId="134" xfId="0" applyFont="1" applyBorder="1" applyAlignment="1">
      <alignment horizontal="center" vertical="center" wrapText="1"/>
    </xf>
    <xf numFmtId="14" fontId="36" fillId="0" borderId="134" xfId="0" applyNumberFormat="1" applyFont="1" applyBorder="1" applyAlignment="1">
      <alignment horizontal="center" vertical="center" wrapText="1"/>
    </xf>
    <xf numFmtId="0" fontId="35" fillId="0" borderId="135" xfId="0" applyFont="1" applyBorder="1" applyAlignment="1">
      <alignment horizontal="center" vertical="center" wrapText="1"/>
    </xf>
    <xf numFmtId="0" fontId="2" fillId="0" borderId="135" xfId="0" applyFont="1" applyBorder="1" applyAlignment="1">
      <alignment horizontal="center" vertical="center" wrapText="1"/>
    </xf>
    <xf numFmtId="0" fontId="9" fillId="0" borderId="134" xfId="0" applyFont="1" applyBorder="1" applyAlignment="1">
      <alignment vertical="center" wrapText="1"/>
    </xf>
    <xf numFmtId="14" fontId="36" fillId="0" borderId="134" xfId="0" applyNumberFormat="1" applyFont="1" applyBorder="1" applyAlignment="1">
      <alignment horizontal="center" vertical="center" wrapText="1"/>
    </xf>
    <xf numFmtId="14" fontId="4" fillId="0" borderId="3" xfId="0" applyNumberFormat="1" applyFont="1" applyBorder="1" applyAlignment="1">
      <alignment vertical="center"/>
    </xf>
    <xf numFmtId="0" fontId="4" fillId="2" borderId="31" xfId="0" applyFont="1" applyFill="1" applyBorder="1"/>
    <xf numFmtId="0" fontId="4" fillId="2" borderId="134" xfId="0" applyFont="1" applyFill="1" applyBorder="1" applyAlignment="1">
      <alignment horizontal="center" vertical="center" wrapText="1"/>
    </xf>
    <xf numFmtId="0" fontId="9" fillId="2" borderId="134" xfId="0" applyFont="1" applyFill="1" applyBorder="1" applyAlignment="1">
      <alignment horizontal="center" vertical="center" wrapText="1"/>
    </xf>
    <xf numFmtId="14" fontId="4" fillId="2" borderId="134" xfId="0" applyNumberFormat="1" applyFont="1" applyFill="1" applyBorder="1" applyAlignment="1">
      <alignment horizontal="center" vertical="center" wrapText="1"/>
    </xf>
    <xf numFmtId="0" fontId="4" fillId="0" borderId="134" xfId="0" applyFont="1" applyBorder="1" applyAlignment="1">
      <alignment horizontal="center" vertical="center" wrapText="1"/>
    </xf>
    <xf numFmtId="0" fontId="9" fillId="0" borderId="134" xfId="0" applyFont="1" applyBorder="1" applyAlignment="1">
      <alignment horizontal="center" vertical="center" wrapText="1"/>
    </xf>
    <xf numFmtId="0" fontId="4" fillId="2" borderId="134" xfId="0" applyFont="1" applyFill="1" applyBorder="1" applyAlignment="1">
      <alignment horizontal="center" vertical="center"/>
    </xf>
    <xf numFmtId="14" fontId="4" fillId="0" borderId="134" xfId="0" applyNumberFormat="1" applyFont="1" applyBorder="1" applyAlignment="1">
      <alignment horizontal="center" vertical="center" wrapText="1"/>
    </xf>
    <xf numFmtId="0" fontId="9" fillId="2" borderId="134" xfId="0" applyFont="1" applyFill="1" applyBorder="1" applyAlignment="1">
      <alignment horizontal="center" vertical="center"/>
    </xf>
    <xf numFmtId="14" fontId="9" fillId="2" borderId="134" xfId="0" applyNumberFormat="1" applyFont="1" applyFill="1" applyBorder="1" applyAlignment="1">
      <alignment horizontal="center" vertical="center" wrapText="1"/>
    </xf>
    <xf numFmtId="14" fontId="9" fillId="0" borderId="134" xfId="0" applyNumberFormat="1" applyFont="1" applyBorder="1" applyAlignment="1">
      <alignment horizontal="center" vertical="center" wrapText="1"/>
    </xf>
    <xf numFmtId="0" fontId="9" fillId="0" borderId="146" xfId="0" applyFont="1" applyBorder="1" applyAlignment="1">
      <alignment horizontal="center" vertical="center" wrapText="1"/>
    </xf>
    <xf numFmtId="14" fontId="4" fillId="2" borderId="134" xfId="0" applyNumberFormat="1" applyFont="1" applyFill="1" applyBorder="1" applyAlignment="1">
      <alignment horizontal="center" vertical="center"/>
    </xf>
    <xf numFmtId="0" fontId="37" fillId="2" borderId="31" xfId="0" applyFont="1" applyFill="1" applyBorder="1"/>
    <xf numFmtId="0" fontId="9" fillId="2" borderId="31" xfId="0" applyFont="1" applyFill="1" applyBorder="1"/>
    <xf numFmtId="0" fontId="38" fillId="2" borderId="147" xfId="0" applyFont="1" applyFill="1" applyBorder="1" applyAlignment="1">
      <alignment horizontal="center" vertical="center" wrapText="1"/>
    </xf>
    <xf numFmtId="0" fontId="21" fillId="2" borderId="153" xfId="0" applyFont="1" applyFill="1" applyBorder="1" applyAlignment="1">
      <alignment horizontal="center" vertical="center" wrapText="1"/>
    </xf>
    <xf numFmtId="0" fontId="21" fillId="2" borderId="153" xfId="0" applyFont="1" applyFill="1" applyBorder="1" applyAlignment="1">
      <alignment horizontal="center" vertical="center"/>
    </xf>
    <xf numFmtId="0" fontId="26" fillId="0" borderId="29" xfId="0" applyFont="1" applyBorder="1" applyAlignment="1">
      <alignment horizontal="center" vertical="center" wrapText="1"/>
    </xf>
    <xf numFmtId="0" fontId="1" fillId="0" borderId="29" xfId="0" applyFont="1" applyBorder="1" applyAlignment="1">
      <alignment horizontal="center" vertical="center" wrapText="1"/>
    </xf>
    <xf numFmtId="0" fontId="26" fillId="0" borderId="157" xfId="0" applyFont="1" applyBorder="1" applyAlignment="1">
      <alignment horizontal="center" vertical="center" wrapText="1"/>
    </xf>
    <xf numFmtId="14" fontId="1" fillId="0" borderId="29" xfId="0" applyNumberFormat="1" applyFont="1" applyBorder="1" applyAlignment="1">
      <alignment horizontal="center" vertical="center" wrapText="1"/>
    </xf>
    <xf numFmtId="0" fontId="26" fillId="2" borderId="157" xfId="0" applyFont="1" applyFill="1" applyBorder="1" applyAlignment="1">
      <alignment horizontal="center" vertical="center" wrapText="1"/>
    </xf>
    <xf numFmtId="0" fontId="40" fillId="0" borderId="0" xfId="0" applyFont="1"/>
    <xf numFmtId="0" fontId="0" fillId="0" borderId="33" xfId="0" applyFont="1" applyBorder="1"/>
    <xf numFmtId="0" fontId="0" fillId="0" borderId="0" xfId="0" applyFont="1"/>
    <xf numFmtId="0" fontId="0" fillId="0" borderId="33" xfId="0" applyFont="1" applyBorder="1" applyAlignment="1">
      <alignment wrapText="1"/>
    </xf>
    <xf numFmtId="0" fontId="0" fillId="0" borderId="121" xfId="0" applyFont="1" applyBorder="1"/>
    <xf numFmtId="0" fontId="11" fillId="13" borderId="31" xfId="0" applyFont="1" applyFill="1" applyBorder="1"/>
    <xf numFmtId="0" fontId="41" fillId="14" borderId="31" xfId="0" applyFont="1" applyFill="1" applyBorder="1" applyAlignment="1">
      <alignment wrapText="1"/>
    </xf>
    <xf numFmtId="0" fontId="41" fillId="15" borderId="31" xfId="0" applyFont="1" applyFill="1" applyBorder="1" applyAlignment="1">
      <alignment wrapText="1"/>
    </xf>
    <xf numFmtId="0" fontId="11" fillId="16" borderId="31" xfId="0" applyFont="1" applyFill="1" applyBorder="1" applyAlignment="1">
      <alignment wrapText="1"/>
    </xf>
    <xf numFmtId="0" fontId="41" fillId="17" borderId="31" xfId="0" applyFont="1" applyFill="1" applyBorder="1" applyAlignment="1">
      <alignment wrapText="1"/>
    </xf>
    <xf numFmtId="0" fontId="11" fillId="14" borderId="31" xfId="0" applyFont="1" applyFill="1" applyBorder="1" applyAlignment="1">
      <alignment wrapText="1"/>
    </xf>
    <xf numFmtId="0" fontId="41" fillId="16" borderId="31" xfId="0" applyFont="1" applyFill="1" applyBorder="1" applyAlignment="1">
      <alignment wrapText="1"/>
    </xf>
    <xf numFmtId="0" fontId="11" fillId="17" borderId="31" xfId="0" applyFont="1" applyFill="1" applyBorder="1" applyAlignment="1">
      <alignment wrapText="1"/>
    </xf>
    <xf numFmtId="0" fontId="29" fillId="0" borderId="112" xfId="0" applyFont="1" applyFill="1" applyBorder="1" applyAlignment="1">
      <alignment horizontal="center" vertical="center" wrapText="1"/>
    </xf>
    <xf numFmtId="0" fontId="30" fillId="0" borderId="33" xfId="0" applyFont="1" applyFill="1" applyBorder="1" applyAlignment="1">
      <alignment horizontal="center" vertical="center" wrapText="1"/>
    </xf>
    <xf numFmtId="14" fontId="26" fillId="0" borderId="26" xfId="0" applyNumberFormat="1" applyFont="1" applyFill="1" applyBorder="1" applyAlignment="1">
      <alignment horizontal="center" vertical="center" wrapText="1"/>
    </xf>
    <xf numFmtId="0" fontId="30" fillId="11" borderId="142" xfId="0" applyFont="1" applyFill="1" applyBorder="1" applyAlignment="1">
      <alignment horizontal="center" vertical="center" wrapText="1"/>
    </xf>
    <xf numFmtId="0" fontId="29" fillId="11" borderId="55" xfId="0" applyFont="1" applyFill="1" applyBorder="1" applyAlignment="1">
      <alignment horizontal="center" vertical="center" wrapText="1"/>
    </xf>
    <xf numFmtId="0" fontId="30" fillId="0" borderId="121" xfId="0" applyFont="1" applyBorder="1" applyAlignment="1">
      <alignment horizontal="center" vertical="center" wrapText="1"/>
    </xf>
    <xf numFmtId="14" fontId="26" fillId="0" borderId="161" xfId="0" applyNumberFormat="1" applyFont="1" applyBorder="1" applyAlignment="1">
      <alignment horizontal="center" vertical="center" wrapText="1"/>
    </xf>
    <xf numFmtId="0" fontId="30" fillId="0" borderId="162" xfId="0" applyFont="1" applyFill="1" applyBorder="1" applyAlignment="1">
      <alignment horizontal="center" vertical="center" wrapText="1"/>
    </xf>
    <xf numFmtId="14" fontId="26" fillId="0" borderId="163" xfId="0" applyNumberFormat="1" applyFont="1" applyFill="1" applyBorder="1" applyAlignment="1">
      <alignment horizontal="center" vertical="center" wrapText="1"/>
    </xf>
    <xf numFmtId="14" fontId="26" fillId="0" borderId="164" xfId="0" applyNumberFormat="1" applyFont="1" applyFill="1" applyBorder="1" applyAlignment="1">
      <alignment horizontal="center" vertical="center" wrapText="1"/>
    </xf>
    <xf numFmtId="14" fontId="26" fillId="0" borderId="165" xfId="0" applyNumberFormat="1" applyFont="1" applyFill="1" applyBorder="1" applyAlignment="1">
      <alignment horizontal="center" vertical="center" wrapText="1"/>
    </xf>
    <xf numFmtId="0" fontId="29" fillId="0" borderId="159" xfId="1" applyFont="1" applyBorder="1" applyAlignment="1">
      <alignment horizontal="center" vertical="center" wrapText="1"/>
    </xf>
    <xf numFmtId="0" fontId="29" fillId="0" borderId="122" xfId="1" applyFont="1" applyBorder="1" applyAlignment="1">
      <alignment horizontal="center" vertical="center" wrapText="1"/>
    </xf>
    <xf numFmtId="0" fontId="29" fillId="0" borderId="159" xfId="0" applyFont="1" applyFill="1" applyBorder="1" applyAlignment="1">
      <alignment horizontal="center" vertical="center" wrapText="1"/>
    </xf>
    <xf numFmtId="0" fontId="30" fillId="0" borderId="159" xfId="0" applyFont="1" applyFill="1" applyBorder="1" applyAlignment="1">
      <alignment horizontal="center" vertical="center" wrapText="1"/>
    </xf>
    <xf numFmtId="0" fontId="32" fillId="0" borderId="55" xfId="0" applyFont="1" applyFill="1" applyBorder="1" applyAlignment="1">
      <alignment horizontal="center" vertical="center" wrapText="1"/>
    </xf>
    <xf numFmtId="14" fontId="26" fillId="0" borderId="114" xfId="0" applyNumberFormat="1" applyFont="1" applyFill="1" applyBorder="1" applyAlignment="1">
      <alignment horizontal="center" vertical="center" wrapText="1"/>
    </xf>
    <xf numFmtId="0" fontId="1" fillId="0" borderId="0" xfId="0" applyFont="1" applyFill="1"/>
    <xf numFmtId="0" fontId="0" fillId="0" borderId="0" xfId="0" applyFont="1" applyFill="1" applyAlignment="1"/>
    <xf numFmtId="0" fontId="7" fillId="4" borderId="27" xfId="0" applyFont="1" applyFill="1" applyBorder="1" applyAlignment="1">
      <alignment horizontal="center" vertical="center" wrapText="1"/>
    </xf>
    <xf numFmtId="0" fontId="3" fillId="0" borderId="28" xfId="0" applyFont="1" applyBorder="1"/>
    <xf numFmtId="0" fontId="3" fillId="0" borderId="30" xfId="0" applyFont="1" applyBorder="1"/>
    <xf numFmtId="0" fontId="2" fillId="2" borderId="1" xfId="0" applyFont="1" applyFill="1" applyBorder="1" applyAlignment="1">
      <alignment horizontal="center" vertical="center"/>
    </xf>
    <xf numFmtId="0" fontId="3" fillId="0" borderId="6" xfId="0" applyFont="1" applyBorder="1"/>
    <xf numFmtId="0" fontId="3" fillId="0" borderId="16"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2" fillId="2" borderId="10" xfId="0" applyFont="1" applyFill="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5"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5" fillId="3" borderId="21" xfId="0" applyFont="1" applyFill="1" applyBorder="1" applyAlignment="1">
      <alignment horizontal="center" vertical="center"/>
    </xf>
    <xf numFmtId="0" fontId="3" fillId="0" borderId="22" xfId="0" applyFont="1" applyBorder="1"/>
    <xf numFmtId="0" fontId="3" fillId="0" borderId="23" xfId="0" applyFont="1" applyBorder="1"/>
    <xf numFmtId="0" fontId="6" fillId="2" borderId="25" xfId="0" applyFont="1" applyFill="1" applyBorder="1" applyAlignment="1">
      <alignment horizontal="center"/>
    </xf>
    <xf numFmtId="0" fontId="3" fillId="0" borderId="26" xfId="0" applyFont="1" applyBorder="1"/>
    <xf numFmtId="0" fontId="1" fillId="0" borderId="0" xfId="0" applyFont="1" applyAlignment="1">
      <alignment horizontal="center" vertical="center"/>
    </xf>
    <xf numFmtId="0" fontId="0" fillId="0" borderId="0" xfId="0" applyFont="1" applyAlignment="1"/>
    <xf numFmtId="164" fontId="9" fillId="0" borderId="27"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8" fillId="0" borderId="27" xfId="0" applyFont="1" applyBorder="1" applyAlignment="1">
      <alignment horizontal="center" vertical="center" wrapText="1"/>
    </xf>
    <xf numFmtId="0" fontId="9" fillId="2" borderId="27" xfId="0" applyFont="1" applyFill="1" applyBorder="1" applyAlignment="1">
      <alignment horizontal="center" vertical="center" wrapText="1"/>
    </xf>
    <xf numFmtId="0" fontId="12" fillId="0" borderId="47" xfId="0" applyFont="1" applyBorder="1" applyAlignment="1">
      <alignment horizontal="center" vertical="center"/>
    </xf>
    <xf numFmtId="0" fontId="3" fillId="0" borderId="58" xfId="0" applyFont="1" applyBorder="1"/>
    <xf numFmtId="0" fontId="12" fillId="0" borderId="47" xfId="0" applyFont="1" applyBorder="1" applyAlignment="1">
      <alignment horizontal="center" vertical="center" wrapText="1"/>
    </xf>
    <xf numFmtId="9" fontId="12" fillId="0" borderId="47" xfId="0" applyNumberFormat="1" applyFont="1" applyBorder="1" applyAlignment="1">
      <alignment horizontal="center" vertical="center" wrapText="1"/>
    </xf>
    <xf numFmtId="0" fontId="3" fillId="0" borderId="53" xfId="0" applyFont="1" applyBorder="1"/>
    <xf numFmtId="0" fontId="12" fillId="0" borderId="58" xfId="0" applyFont="1" applyBorder="1" applyAlignment="1">
      <alignment horizontal="center" vertical="center" wrapText="1"/>
    </xf>
    <xf numFmtId="0" fontId="17" fillId="0" borderId="47" xfId="0" applyFont="1" applyBorder="1" applyAlignment="1">
      <alignment horizontal="center" vertical="center" wrapText="1"/>
    </xf>
    <xf numFmtId="0" fontId="17" fillId="5" borderId="47" xfId="0" applyFont="1" applyFill="1" applyBorder="1" applyAlignment="1">
      <alignment horizontal="center" vertical="center"/>
    </xf>
    <xf numFmtId="0" fontId="17" fillId="5" borderId="47" xfId="0" applyFont="1" applyFill="1" applyBorder="1" applyAlignment="1">
      <alignment horizontal="center" vertical="center" wrapText="1"/>
    </xf>
    <xf numFmtId="0" fontId="14" fillId="2" borderId="39" xfId="0" applyFont="1" applyFill="1" applyBorder="1" applyAlignment="1">
      <alignment horizontal="left" vertical="center"/>
    </xf>
    <xf numFmtId="0" fontId="3" fillId="0" borderId="40" xfId="0" applyFont="1" applyBorder="1"/>
    <xf numFmtId="0" fontId="3" fillId="0" borderId="41" xfId="0" applyFont="1" applyBorder="1"/>
    <xf numFmtId="0" fontId="13" fillId="5" borderId="39" xfId="0" applyFont="1" applyFill="1" applyBorder="1" applyAlignment="1">
      <alignment horizontal="left" vertical="center"/>
    </xf>
    <xf numFmtId="0" fontId="14" fillId="2" borderId="39" xfId="0" applyFont="1" applyFill="1" applyBorder="1" applyAlignment="1">
      <alignment horizontal="left" vertical="center" wrapText="1"/>
    </xf>
    <xf numFmtId="0" fontId="17" fillId="5" borderId="39" xfId="0" applyFont="1" applyFill="1" applyBorder="1" applyAlignment="1">
      <alignment horizontal="center" vertical="center"/>
    </xf>
    <xf numFmtId="0" fontId="17" fillId="0" borderId="47" xfId="0" applyFont="1" applyBorder="1" applyAlignment="1">
      <alignment horizontal="center" vertical="center"/>
    </xf>
    <xf numFmtId="0" fontId="17" fillId="5" borderId="52" xfId="0" applyFont="1" applyFill="1" applyBorder="1" applyAlignment="1">
      <alignment horizontal="center" vertical="center" wrapText="1"/>
    </xf>
    <xf numFmtId="0" fontId="3" fillId="0" borderId="56" xfId="0" applyFont="1" applyBorder="1"/>
    <xf numFmtId="165" fontId="12" fillId="0" borderId="47" xfId="0" applyNumberFormat="1" applyFont="1" applyBorder="1" applyAlignment="1">
      <alignment horizontal="center" vertical="center" wrapText="1"/>
    </xf>
    <xf numFmtId="2" fontId="12" fillId="0" borderId="47" xfId="0" applyNumberFormat="1" applyFont="1" applyBorder="1" applyAlignment="1">
      <alignment horizontal="center" vertical="center" wrapText="1"/>
    </xf>
    <xf numFmtId="166" fontId="12" fillId="0" borderId="47" xfId="0" applyNumberFormat="1" applyFont="1" applyBorder="1" applyAlignment="1">
      <alignment horizontal="center" vertical="center" wrapText="1"/>
    </xf>
    <xf numFmtId="0" fontId="12" fillId="0" borderId="61" xfId="0" applyFont="1" applyBorder="1" applyAlignment="1">
      <alignment horizontal="left" vertical="center" wrapText="1"/>
    </xf>
    <xf numFmtId="0" fontId="3" fillId="0" borderId="62" xfId="0" applyFont="1" applyBorder="1"/>
    <xf numFmtId="0" fontId="3" fillId="0" borderId="63" xfId="0" applyFont="1" applyBorder="1"/>
    <xf numFmtId="0" fontId="13" fillId="5" borderId="47" xfId="0" applyFont="1" applyFill="1" applyBorder="1" applyAlignment="1">
      <alignment horizontal="center" vertical="center" textRotation="90"/>
    </xf>
    <xf numFmtId="0" fontId="11" fillId="0" borderId="2" xfId="0" applyFont="1" applyBorder="1" applyAlignment="1">
      <alignment horizontal="center"/>
    </xf>
    <xf numFmtId="0" fontId="3" fillId="0" borderId="32" xfId="0" applyFont="1" applyBorder="1"/>
    <xf numFmtId="0" fontId="3" fillId="0" borderId="34" xfId="0" applyFont="1" applyBorder="1"/>
    <xf numFmtId="0" fontId="3" fillId="0" borderId="35" xfId="0" applyFont="1" applyBorder="1"/>
    <xf numFmtId="0" fontId="3" fillId="0" borderId="37" xfId="0" applyFont="1" applyBorder="1"/>
    <xf numFmtId="0" fontId="11" fillId="0" borderId="2" xfId="0" applyFont="1" applyBorder="1" applyAlignment="1">
      <alignment horizontal="center" vertical="center"/>
    </xf>
    <xf numFmtId="0" fontId="11" fillId="0" borderId="36" xfId="0" applyFont="1" applyBorder="1" applyAlignment="1">
      <alignment horizontal="left" vertical="center" wrapText="1"/>
    </xf>
    <xf numFmtId="0" fontId="3" fillId="0" borderId="38" xfId="0" applyFont="1" applyBorder="1"/>
    <xf numFmtId="168" fontId="12" fillId="0" borderId="47" xfId="0" applyNumberFormat="1" applyFont="1" applyBorder="1" applyAlignment="1">
      <alignment horizontal="right" vertical="center" wrapText="1"/>
    </xf>
    <xf numFmtId="0" fontId="17" fillId="5" borderId="48" xfId="0" applyFont="1" applyFill="1" applyBorder="1" applyAlignment="1">
      <alignment horizontal="center" vertical="center"/>
    </xf>
    <xf numFmtId="0" fontId="3" fillId="0" borderId="54" xfId="0" applyFont="1" applyBorder="1"/>
    <xf numFmtId="0" fontId="17" fillId="5" borderId="47" xfId="0" applyFont="1" applyFill="1" applyBorder="1" applyAlignment="1">
      <alignment horizontal="center" vertical="center" textRotation="90" wrapText="1"/>
    </xf>
    <xf numFmtId="0" fontId="11" fillId="6" borderId="49" xfId="0" applyFont="1" applyFill="1" applyBorder="1" applyAlignment="1">
      <alignment horizontal="center" vertical="center" wrapText="1"/>
    </xf>
    <xf numFmtId="0" fontId="3" fillId="0" borderId="50" xfId="0" applyFont="1" applyBorder="1"/>
    <xf numFmtId="0" fontId="3" fillId="0" borderId="51" xfId="0" applyFont="1" applyBorder="1"/>
    <xf numFmtId="0" fontId="17" fillId="5" borderId="39" xfId="0" applyFont="1" applyFill="1" applyBorder="1" applyAlignment="1">
      <alignment horizontal="center" vertical="center" wrapText="1"/>
    </xf>
    <xf numFmtId="0" fontId="12" fillId="2" borderId="42" xfId="0" applyFont="1" applyFill="1" applyBorder="1" applyAlignment="1">
      <alignment horizontal="left" vertical="center"/>
    </xf>
    <xf numFmtId="0" fontId="3" fillId="0" borderId="43" xfId="0" applyFont="1" applyBorder="1"/>
    <xf numFmtId="0" fontId="3" fillId="0" borderId="44" xfId="0" applyFont="1" applyBorder="1"/>
    <xf numFmtId="0" fontId="18" fillId="5" borderId="47" xfId="0" applyFont="1" applyFill="1" applyBorder="1" applyAlignment="1">
      <alignment horizontal="center" vertical="center" wrapText="1"/>
    </xf>
    <xf numFmtId="0" fontId="12" fillId="0" borderId="47" xfId="0" applyFont="1" applyBorder="1" applyAlignment="1">
      <alignment horizontal="center" vertical="center" textRotation="90"/>
    </xf>
    <xf numFmtId="9" fontId="12" fillId="0" borderId="47" xfId="0" applyNumberFormat="1" applyFont="1" applyBorder="1" applyAlignment="1">
      <alignment horizontal="center" vertical="center"/>
    </xf>
    <xf numFmtId="0" fontId="19" fillId="0" borderId="47" xfId="0" applyFont="1" applyBorder="1" applyAlignment="1">
      <alignment horizontal="center" vertical="center" wrapText="1"/>
    </xf>
    <xf numFmtId="0" fontId="17" fillId="0" borderId="47" xfId="0" applyFont="1" applyBorder="1" applyAlignment="1">
      <alignment horizontal="center" vertical="center" textRotation="90"/>
    </xf>
    <xf numFmtId="167" fontId="12" fillId="0" borderId="47" xfId="0" applyNumberFormat="1" applyFont="1" applyBorder="1" applyAlignment="1">
      <alignment horizontal="center" vertical="center"/>
    </xf>
    <xf numFmtId="0" fontId="17" fillId="0" borderId="47" xfId="0" applyFont="1" applyBorder="1" applyAlignment="1">
      <alignment horizontal="center" vertical="center" textRotation="90" wrapText="1"/>
    </xf>
    <xf numFmtId="14" fontId="4" fillId="0" borderId="67" xfId="0" applyNumberFormat="1" applyFont="1" applyBorder="1" applyAlignment="1">
      <alignment vertical="center"/>
    </xf>
    <xf numFmtId="0" fontId="3" fillId="0" borderId="71" xfId="0" applyFont="1" applyBorder="1"/>
    <xf numFmtId="0" fontId="2" fillId="3" borderId="18" xfId="0" applyFont="1" applyFill="1" applyBorder="1" applyAlignment="1">
      <alignment horizontal="center" vertical="center"/>
    </xf>
    <xf numFmtId="0" fontId="3" fillId="0" borderId="74" xfId="0" applyFont="1" applyBorder="1"/>
    <xf numFmtId="0" fontId="20" fillId="2" borderId="42" xfId="0" applyFont="1" applyFill="1" applyBorder="1" applyAlignment="1">
      <alignment horizontal="center" vertical="center" wrapText="1"/>
    </xf>
    <xf numFmtId="0" fontId="4" fillId="2" borderId="66" xfId="0" applyFont="1" applyFill="1" applyBorder="1" applyAlignment="1">
      <alignment horizontal="center" vertical="center"/>
    </xf>
    <xf numFmtId="0" fontId="3" fillId="0" borderId="70" xfId="0" applyFont="1" applyBorder="1"/>
    <xf numFmtId="0" fontId="3" fillId="0" borderId="17" xfId="0" applyFont="1" applyBorder="1"/>
    <xf numFmtId="0" fontId="3" fillId="0" borderId="75" xfId="0" applyFont="1" applyBorder="1"/>
    <xf numFmtId="0" fontId="2" fillId="2" borderId="67" xfId="0" applyFont="1" applyFill="1" applyBorder="1" applyAlignment="1">
      <alignment horizontal="center" vertical="center"/>
    </xf>
    <xf numFmtId="0" fontId="3" fillId="0" borderId="68" xfId="0" applyFont="1" applyBorder="1"/>
    <xf numFmtId="0" fontId="3" fillId="0" borderId="69" xfId="0" applyFont="1" applyBorder="1"/>
    <xf numFmtId="0" fontId="3" fillId="0" borderId="72" xfId="0" applyFont="1" applyBorder="1"/>
    <xf numFmtId="0" fontId="3" fillId="0" borderId="73" xfId="0" applyFont="1" applyBorder="1"/>
    <xf numFmtId="0" fontId="2" fillId="2" borderId="18" xfId="0" applyFont="1" applyFill="1" applyBorder="1" applyAlignment="1">
      <alignment horizontal="center" vertical="center"/>
    </xf>
    <xf numFmtId="0" fontId="2" fillId="3" borderId="83" xfId="0" applyFont="1" applyFill="1" applyBorder="1" applyAlignment="1">
      <alignment horizontal="center" vertical="center"/>
    </xf>
    <xf numFmtId="0" fontId="21" fillId="7" borderId="84" xfId="0" applyFont="1" applyFill="1" applyBorder="1" applyAlignment="1">
      <alignment horizontal="center" vertical="center" wrapText="1"/>
    </xf>
    <xf numFmtId="0" fontId="3" fillId="0" borderId="85" xfId="0" applyFont="1" applyBorder="1"/>
    <xf numFmtId="0" fontId="3" fillId="0" borderId="86" xfId="0" applyFont="1" applyBorder="1"/>
    <xf numFmtId="0" fontId="21" fillId="0" borderId="18" xfId="0" applyFont="1" applyBorder="1" applyAlignment="1">
      <alignment horizontal="center" vertical="center" wrapText="1"/>
    </xf>
    <xf numFmtId="0" fontId="2" fillId="2" borderId="42" xfId="0" applyFont="1" applyFill="1" applyBorder="1" applyAlignment="1">
      <alignment horizontal="left" vertical="center" wrapText="1"/>
    </xf>
    <xf numFmtId="0" fontId="2" fillId="2" borderId="76" xfId="0" applyFont="1" applyFill="1" applyBorder="1" applyAlignment="1">
      <alignment horizontal="left" vertical="center" wrapText="1"/>
    </xf>
    <xf numFmtId="0" fontId="3" fillId="0" borderId="77" xfId="0" applyFont="1" applyBorder="1"/>
    <xf numFmtId="0" fontId="3" fillId="0" borderId="79" xfId="0" applyFont="1" applyBorder="1"/>
    <xf numFmtId="0" fontId="2" fillId="2" borderId="67" xfId="0" applyFont="1" applyFill="1" applyBorder="1" applyAlignment="1">
      <alignment horizontal="left" vertical="center" wrapText="1"/>
    </xf>
    <xf numFmtId="0" fontId="3" fillId="0" borderId="78" xfId="0" applyFont="1" applyBorder="1"/>
    <xf numFmtId="0" fontId="3" fillId="0" borderId="80" xfId="0" applyFont="1" applyBorder="1"/>
    <xf numFmtId="0" fontId="2" fillId="2" borderId="67" xfId="0" applyFont="1" applyFill="1" applyBorder="1" applyAlignment="1">
      <alignment horizontal="center" vertical="center" wrapText="1"/>
    </xf>
    <xf numFmtId="0" fontId="3" fillId="0" borderId="81" xfId="0" applyFont="1" applyBorder="1"/>
    <xf numFmtId="0" fontId="3" fillId="0" borderId="82" xfId="0" applyFont="1" applyBorder="1"/>
    <xf numFmtId="0" fontId="2" fillId="2" borderId="18" xfId="0" applyFont="1" applyFill="1" applyBorder="1" applyAlignment="1">
      <alignment horizontal="left" vertical="center" wrapText="1"/>
    </xf>
    <xf numFmtId="0" fontId="2" fillId="2" borderId="103" xfId="0" applyFont="1" applyFill="1" applyBorder="1" applyAlignment="1">
      <alignment horizontal="center" vertical="center" wrapText="1"/>
    </xf>
    <xf numFmtId="0" fontId="3" fillId="0" borderId="104" xfId="0" applyFont="1" applyBorder="1"/>
    <xf numFmtId="0" fontId="3" fillId="0" borderId="105" xfId="0" applyFont="1" applyBorder="1"/>
    <xf numFmtId="0" fontId="23" fillId="2" borderId="2" xfId="0" applyFont="1" applyFill="1" applyBorder="1" applyAlignment="1">
      <alignment horizontal="center" vertical="center"/>
    </xf>
    <xf numFmtId="0" fontId="24" fillId="0" borderId="49" xfId="0" applyFont="1" applyBorder="1" applyAlignment="1">
      <alignment horizontal="center" vertical="center"/>
    </xf>
    <xf numFmtId="14" fontId="24" fillId="0" borderId="2" xfId="0" applyNumberFormat="1" applyFont="1" applyBorder="1" applyAlignment="1">
      <alignment horizontal="center" vertical="center"/>
    </xf>
    <xf numFmtId="0" fontId="25" fillId="9" borderId="2" xfId="0" applyFont="1" applyFill="1" applyBorder="1" applyAlignment="1">
      <alignment horizontal="center" vertical="center" wrapText="1"/>
    </xf>
    <xf numFmtId="0" fontId="2" fillId="2" borderId="101" xfId="0" applyFont="1" applyFill="1" applyBorder="1" applyAlignment="1">
      <alignment horizontal="center" vertical="center" wrapText="1"/>
    </xf>
    <xf numFmtId="14" fontId="26" fillId="0" borderId="107" xfId="0" applyNumberFormat="1" applyFont="1" applyBorder="1" applyAlignment="1">
      <alignment horizontal="center" vertical="center" wrapText="1"/>
    </xf>
    <xf numFmtId="0" fontId="3" fillId="0" borderId="108" xfId="0" applyFont="1" applyBorder="1"/>
    <xf numFmtId="0" fontId="3" fillId="0" borderId="109" xfId="0" applyFont="1" applyBorder="1"/>
    <xf numFmtId="0" fontId="29" fillId="10" borderId="116" xfId="0" applyFont="1" applyFill="1" applyBorder="1" applyAlignment="1">
      <alignment horizontal="center" vertical="center" wrapText="1"/>
    </xf>
    <xf numFmtId="0" fontId="3" fillId="0" borderId="113" xfId="0" applyFont="1" applyBorder="1"/>
    <xf numFmtId="0" fontId="3" fillId="0" borderId="160" xfId="0" applyFont="1" applyBorder="1"/>
    <xf numFmtId="0" fontId="3" fillId="0" borderId="115" xfId="0" applyFont="1" applyBorder="1"/>
    <xf numFmtId="0" fontId="29" fillId="10" borderId="36" xfId="0" applyFont="1" applyFill="1" applyBorder="1" applyAlignment="1">
      <alignment horizontal="center" vertical="center" wrapText="1"/>
    </xf>
    <xf numFmtId="0" fontId="3" fillId="0" borderId="121" xfId="0" applyFont="1" applyBorder="1"/>
    <xf numFmtId="0" fontId="2" fillId="2" borderId="10" xfId="0" applyFont="1" applyFill="1" applyBorder="1" applyAlignment="1">
      <alignment horizontal="center" vertical="center" wrapText="1"/>
    </xf>
    <xf numFmtId="0" fontId="3" fillId="0" borderId="102" xfId="0" applyFont="1" applyBorder="1"/>
    <xf numFmtId="0" fontId="29" fillId="10" borderId="111" xfId="0" applyFont="1" applyFill="1" applyBorder="1" applyAlignment="1">
      <alignment horizontal="center" vertical="center" wrapText="1"/>
    </xf>
    <xf numFmtId="0" fontId="2" fillId="9" borderId="131" xfId="0" applyFont="1" applyFill="1" applyBorder="1" applyAlignment="1">
      <alignment horizontal="center" vertical="center"/>
    </xf>
    <xf numFmtId="0" fontId="3" fillId="0" borderId="132" xfId="0" applyFont="1" applyBorder="1"/>
    <xf numFmtId="0" fontId="3" fillId="0" borderId="133" xfId="0" applyFont="1" applyBorder="1"/>
    <xf numFmtId="0" fontId="2" fillId="2" borderId="131" xfId="0" applyFont="1" applyFill="1" applyBorder="1" applyAlignment="1">
      <alignment horizontal="center" vertical="center"/>
    </xf>
    <xf numFmtId="0" fontId="3" fillId="0" borderId="135" xfId="0" applyFont="1" applyBorder="1"/>
    <xf numFmtId="0" fontId="2" fillId="10" borderId="36" xfId="0" applyFont="1" applyFill="1" applyBorder="1" applyAlignment="1">
      <alignment horizontal="center" vertical="center" wrapText="1"/>
    </xf>
    <xf numFmtId="0" fontId="4" fillId="0" borderId="0" xfId="0" applyFont="1" applyAlignment="1">
      <alignment horizontal="center"/>
    </xf>
    <xf numFmtId="0" fontId="3" fillId="0" borderId="127" xfId="0" applyFont="1" applyBorder="1"/>
    <xf numFmtId="0" fontId="2" fillId="2" borderId="122" xfId="0" applyFont="1" applyFill="1" applyBorder="1" applyAlignment="1">
      <alignment horizontal="center" vertical="center"/>
    </xf>
    <xf numFmtId="0" fontId="3" fillId="0" borderId="123" xfId="0" applyFont="1" applyBorder="1"/>
    <xf numFmtId="0" fontId="3" fillId="0" borderId="124" xfId="0" applyFont="1" applyBorder="1"/>
    <xf numFmtId="0" fontId="3" fillId="0" borderId="126" xfId="0" applyFont="1" applyBorder="1"/>
    <xf numFmtId="0" fontId="3" fillId="0" borderId="128" xfId="0" applyFont="1" applyBorder="1"/>
    <xf numFmtId="0" fontId="2" fillId="10" borderId="136" xfId="0" applyFont="1" applyFill="1" applyBorder="1" applyAlignment="1">
      <alignment horizontal="center" vertical="center" wrapText="1"/>
    </xf>
    <xf numFmtId="0" fontId="3" fillId="0" borderId="139" xfId="0" applyFont="1" applyBorder="1"/>
    <xf numFmtId="0" fontId="3" fillId="0" borderId="138" xfId="0" applyFont="1" applyBorder="1"/>
    <xf numFmtId="0" fontId="3" fillId="0" borderId="137" xfId="0" applyFont="1" applyBorder="1"/>
    <xf numFmtId="0" fontId="4" fillId="12" borderId="136" xfId="0" applyFont="1" applyFill="1" applyBorder="1" applyAlignment="1">
      <alignment horizontal="center" vertical="center" wrapText="1"/>
    </xf>
    <xf numFmtId="0" fontId="4" fillId="0" borderId="34" xfId="0" applyFont="1" applyBorder="1" applyAlignment="1">
      <alignment horizontal="center" vertical="center" wrapText="1"/>
    </xf>
    <xf numFmtId="0" fontId="2" fillId="2" borderId="49" xfId="0" applyFont="1" applyFill="1" applyBorder="1" applyAlignment="1">
      <alignment horizontal="center" vertical="center"/>
    </xf>
    <xf numFmtId="0" fontId="2" fillId="9" borderId="140" xfId="0" applyFont="1" applyFill="1" applyBorder="1" applyAlignment="1">
      <alignment horizontal="center" vertical="center"/>
    </xf>
    <xf numFmtId="0" fontId="3" fillId="0" borderId="141" xfId="0" applyFont="1" applyBorder="1"/>
    <xf numFmtId="0" fontId="3" fillId="0" borderId="142" xfId="0" applyFont="1" applyBorder="1"/>
    <xf numFmtId="0" fontId="2" fillId="0" borderId="36" xfId="0" applyFont="1" applyBorder="1" applyAlignment="1">
      <alignment horizontal="center" vertical="center"/>
    </xf>
    <xf numFmtId="0" fontId="2" fillId="9" borderId="143" xfId="0" applyFont="1" applyFill="1" applyBorder="1" applyAlignment="1">
      <alignment horizontal="center" vertical="center"/>
    </xf>
    <xf numFmtId="0" fontId="3" fillId="0" borderId="144" xfId="0" applyFont="1" applyBorder="1"/>
    <xf numFmtId="0" fontId="3" fillId="0" borderId="145" xfId="0" applyFont="1" applyBorder="1"/>
    <xf numFmtId="0" fontId="21" fillId="2" borderId="148" xfId="0" applyFont="1" applyFill="1" applyBorder="1" applyAlignment="1">
      <alignment horizontal="center" vertical="center" wrapText="1"/>
    </xf>
    <xf numFmtId="0" fontId="3" fillId="0" borderId="150" xfId="0" applyFont="1" applyBorder="1"/>
    <xf numFmtId="0" fontId="21" fillId="2" borderId="151" xfId="0" applyFont="1" applyFill="1" applyBorder="1" applyAlignment="1">
      <alignment horizontal="center" vertical="center"/>
    </xf>
    <xf numFmtId="0" fontId="3" fillId="0" borderId="152" xfId="0" applyFont="1" applyBorder="1"/>
    <xf numFmtId="0" fontId="21" fillId="10" borderId="154" xfId="0" applyFont="1" applyFill="1" applyBorder="1" applyAlignment="1">
      <alignment horizontal="center" vertical="center" wrapText="1"/>
    </xf>
    <xf numFmtId="0" fontId="3" fillId="0" borderId="155" xfId="0" applyFont="1" applyBorder="1"/>
    <xf numFmtId="0" fontId="3" fillId="0" borderId="156" xfId="0" applyFont="1" applyBorder="1"/>
    <xf numFmtId="0" fontId="21" fillId="10" borderId="36" xfId="0" applyFont="1" applyFill="1" applyBorder="1" applyAlignment="1">
      <alignment horizontal="center" vertical="center" wrapText="1"/>
    </xf>
    <xf numFmtId="0" fontId="11" fillId="0" borderId="36" xfId="0" applyFont="1" applyBorder="1" applyAlignment="1">
      <alignment horizontal="center"/>
    </xf>
    <xf numFmtId="0" fontId="38" fillId="0" borderId="49" xfId="0" applyFont="1" applyBorder="1" applyAlignment="1">
      <alignment horizontal="center" vertical="center"/>
    </xf>
    <xf numFmtId="0" fontId="38" fillId="2" borderId="49" xfId="0" applyFont="1" applyFill="1" applyBorder="1" applyAlignment="1">
      <alignment horizontal="center" vertical="center" wrapText="1"/>
    </xf>
    <xf numFmtId="0" fontId="39" fillId="9" borderId="149" xfId="0" applyFont="1" applyFill="1" applyBorder="1" applyAlignment="1">
      <alignment horizontal="center" vertical="center"/>
    </xf>
    <xf numFmtId="0" fontId="0" fillId="0" borderId="49" xfId="0" applyFont="1" applyBorder="1" applyAlignment="1">
      <alignment horizontal="center"/>
    </xf>
    <xf numFmtId="0" fontId="41" fillId="13" borderId="158" xfId="0" applyFont="1" applyFill="1" applyBorder="1" applyAlignment="1">
      <alignment horizontal="right" vertical="center" textRotation="90" wrapText="1"/>
    </xf>
    <xf numFmtId="0" fontId="41" fillId="13" borderId="42" xfId="0" applyFont="1" applyFill="1" applyBorder="1" applyAlignment="1">
      <alignment horizontal="center" wrapText="1"/>
    </xf>
    <xf numFmtId="0" fontId="8" fillId="18" borderId="24" xfId="0" applyFont="1" applyFill="1" applyBorder="1" applyAlignment="1">
      <alignment horizontal="center" vertical="center" wrapText="1"/>
    </xf>
    <xf numFmtId="0" fontId="9" fillId="18" borderId="24" xfId="0" applyFont="1" applyFill="1" applyBorder="1" applyAlignment="1">
      <alignment horizontal="center" vertical="center" wrapText="1"/>
    </xf>
    <xf numFmtId="0" fontId="4" fillId="18" borderId="24" xfId="0" applyFont="1" applyFill="1" applyBorder="1" applyAlignment="1">
      <alignment horizontal="center" vertical="center" wrapText="1"/>
    </xf>
    <xf numFmtId="164" fontId="9" fillId="18" borderId="24" xfId="0" applyNumberFormat="1" applyFont="1" applyFill="1" applyBorder="1" applyAlignment="1">
      <alignment horizontal="center" vertical="center"/>
    </xf>
  </cellXfs>
  <cellStyles count="2">
    <cellStyle name="Normal" xfId="0" builtinId="0"/>
    <cellStyle name="Normal 2" xfId="1" xr:uid="{D3C438DD-61D0-416B-8802-5FA9935E7683}"/>
  </cellStyles>
  <dxfs count="330">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19325" cy="6953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858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19050</xdr:colOff>
      <xdr:row>0</xdr:row>
      <xdr:rowOff>38100</xdr:rowOff>
    </xdr:from>
    <xdr:ext cx="2686050" cy="723900"/>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876550" cy="70485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3</xdr:row>
      <xdr:rowOff>76200</xdr:rowOff>
    </xdr:from>
    <xdr:ext cx="2381250" cy="838200"/>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showGridLines="0" tabSelected="1" topLeftCell="A14" workbookViewId="0">
      <selection activeCell="F17" sqref="F17"/>
    </sheetView>
  </sheetViews>
  <sheetFormatPr baseColWidth="10" defaultColWidth="14.5" defaultRowHeight="15" customHeight="1"/>
  <cols>
    <col min="1" max="1" width="40.5" customWidth="1"/>
    <col min="2" max="2" width="5.33203125" customWidth="1"/>
    <col min="3" max="3" width="58.83203125" customWidth="1"/>
    <col min="4" max="4" width="40.5" customWidth="1"/>
    <col min="5" max="5" width="38.6640625" customWidth="1"/>
    <col min="6" max="6" width="33.1640625" customWidth="1"/>
    <col min="7" max="8" width="21.83203125" customWidth="1"/>
    <col min="9" max="11" width="11.5" customWidth="1"/>
  </cols>
  <sheetData>
    <row r="1" spans="1:11" ht="12.75" customHeight="1">
      <c r="A1" s="1"/>
      <c r="B1" s="1"/>
      <c r="C1" s="1"/>
      <c r="D1" s="1"/>
      <c r="E1" s="1"/>
      <c r="F1" s="1"/>
      <c r="G1" s="1"/>
      <c r="H1" s="1"/>
      <c r="I1" s="1"/>
      <c r="J1" s="1"/>
      <c r="K1" s="1"/>
    </row>
    <row r="2" spans="1:11" ht="12.75" customHeight="1">
      <c r="A2" s="242"/>
      <c r="B2" s="245" t="s">
        <v>0</v>
      </c>
      <c r="C2" s="246"/>
      <c r="D2" s="247"/>
      <c r="E2" s="2" t="s">
        <v>1</v>
      </c>
      <c r="F2" s="3"/>
      <c r="G2" s="1"/>
      <c r="H2" s="1"/>
      <c r="I2" s="1"/>
      <c r="J2" s="1"/>
      <c r="K2" s="1"/>
    </row>
    <row r="3" spans="1:11" ht="12.75" customHeight="1">
      <c r="A3" s="243"/>
      <c r="B3" s="248"/>
      <c r="C3" s="249"/>
      <c r="D3" s="250"/>
      <c r="E3" s="2" t="s">
        <v>2</v>
      </c>
      <c r="F3" s="3"/>
      <c r="G3" s="1"/>
      <c r="H3" s="1"/>
      <c r="I3" s="1"/>
      <c r="J3" s="1"/>
      <c r="K3" s="1"/>
    </row>
    <row r="4" spans="1:11" ht="12.75" customHeight="1">
      <c r="A4" s="243"/>
      <c r="B4" s="251" t="s">
        <v>3</v>
      </c>
      <c r="C4" s="252"/>
      <c r="D4" s="253"/>
      <c r="E4" s="4" t="s">
        <v>4</v>
      </c>
      <c r="F4" s="3"/>
      <c r="G4" s="1"/>
      <c r="H4" s="1"/>
      <c r="I4" s="1"/>
      <c r="J4" s="1"/>
      <c r="K4" s="1"/>
    </row>
    <row r="5" spans="1:11" ht="12.75" customHeight="1">
      <c r="A5" s="243"/>
      <c r="B5" s="254"/>
      <c r="C5" s="255"/>
      <c r="D5" s="256"/>
      <c r="E5" s="5"/>
      <c r="F5" s="3"/>
      <c r="G5" s="1"/>
      <c r="H5" s="1"/>
      <c r="I5" s="1"/>
      <c r="J5" s="1"/>
      <c r="K5" s="1"/>
    </row>
    <row r="6" spans="1:11" ht="15" customHeight="1">
      <c r="A6" s="244"/>
      <c r="B6" s="1"/>
      <c r="C6" s="1"/>
      <c r="D6" s="1"/>
      <c r="E6" s="1"/>
      <c r="F6" s="6"/>
      <c r="G6" s="1"/>
      <c r="H6" s="1"/>
      <c r="I6" s="1"/>
      <c r="J6" s="1"/>
      <c r="K6" s="1"/>
    </row>
    <row r="7" spans="1:11" ht="29.25" customHeight="1">
      <c r="A7" s="257" t="s">
        <v>5</v>
      </c>
      <c r="B7" s="258"/>
      <c r="C7" s="258"/>
      <c r="D7" s="258"/>
      <c r="E7" s="258"/>
      <c r="F7" s="259"/>
      <c r="G7" s="1"/>
      <c r="H7" s="1"/>
      <c r="I7" s="1"/>
      <c r="J7" s="1"/>
      <c r="K7" s="1"/>
    </row>
    <row r="8" spans="1:11" ht="29.25" customHeight="1">
      <c r="A8" s="260" t="s">
        <v>6</v>
      </c>
      <c r="B8" s="261"/>
      <c r="C8" s="261"/>
      <c r="D8" s="261"/>
      <c r="E8" s="261"/>
      <c r="F8" s="262"/>
      <c r="G8" s="1"/>
      <c r="H8" s="1"/>
      <c r="I8" s="1"/>
      <c r="J8" s="1"/>
      <c r="K8" s="1"/>
    </row>
    <row r="9" spans="1:11" ht="26.25" customHeight="1">
      <c r="A9" s="7" t="s">
        <v>7</v>
      </c>
      <c r="B9" s="263" t="s">
        <v>8</v>
      </c>
      <c r="C9" s="264"/>
      <c r="D9" s="8" t="s">
        <v>9</v>
      </c>
      <c r="E9" s="9" t="s">
        <v>10</v>
      </c>
      <c r="F9" s="10" t="s">
        <v>11</v>
      </c>
      <c r="G9" s="1"/>
      <c r="H9" s="1"/>
      <c r="I9" s="1"/>
      <c r="J9" s="1"/>
      <c r="K9" s="1"/>
    </row>
    <row r="10" spans="1:11" ht="120.75" customHeight="1">
      <c r="A10" s="239" t="s">
        <v>12</v>
      </c>
      <c r="B10" s="11" t="s">
        <v>13</v>
      </c>
      <c r="C10" s="12" t="s">
        <v>14</v>
      </c>
      <c r="D10" s="12" t="s">
        <v>15</v>
      </c>
      <c r="E10" s="12" t="s">
        <v>16</v>
      </c>
      <c r="F10" s="13" t="s">
        <v>17</v>
      </c>
      <c r="G10" s="14"/>
      <c r="H10" s="15"/>
      <c r="I10" s="1"/>
      <c r="J10" s="1"/>
      <c r="K10" s="1"/>
    </row>
    <row r="11" spans="1:11" ht="74.25" customHeight="1">
      <c r="A11" s="240"/>
      <c r="B11" s="11" t="s">
        <v>18</v>
      </c>
      <c r="C11" s="12" t="s">
        <v>19</v>
      </c>
      <c r="D11" s="16" t="s">
        <v>20</v>
      </c>
      <c r="E11" s="12" t="s">
        <v>21</v>
      </c>
      <c r="F11" s="17" t="s">
        <v>22</v>
      </c>
      <c r="G11" s="14"/>
      <c r="H11" s="15"/>
      <c r="I11" s="1"/>
      <c r="J11" s="1"/>
      <c r="K11" s="1"/>
    </row>
    <row r="12" spans="1:11" ht="213.75" customHeight="1">
      <c r="A12" s="239" t="s">
        <v>23</v>
      </c>
      <c r="B12" s="11" t="s">
        <v>24</v>
      </c>
      <c r="C12" s="12" t="s">
        <v>25</v>
      </c>
      <c r="D12" s="12" t="s">
        <v>26</v>
      </c>
      <c r="E12" s="12" t="s">
        <v>27</v>
      </c>
      <c r="F12" s="13" t="s">
        <v>28</v>
      </c>
      <c r="G12" s="14"/>
      <c r="H12" s="15"/>
      <c r="I12" s="1"/>
      <c r="J12" s="1"/>
      <c r="K12" s="1"/>
    </row>
    <row r="13" spans="1:11" ht="138.75" customHeight="1">
      <c r="A13" s="241"/>
      <c r="B13" s="11" t="s">
        <v>29</v>
      </c>
      <c r="C13" s="12" t="s">
        <v>30</v>
      </c>
      <c r="D13" s="12" t="s">
        <v>31</v>
      </c>
      <c r="E13" s="12" t="s">
        <v>27</v>
      </c>
      <c r="F13" s="13" t="s">
        <v>32</v>
      </c>
      <c r="G13" s="14"/>
      <c r="H13" s="15"/>
      <c r="I13" s="1"/>
      <c r="J13" s="1"/>
      <c r="K13" s="1"/>
    </row>
    <row r="14" spans="1:11" ht="149.25" customHeight="1">
      <c r="A14" s="241"/>
      <c r="B14" s="11" t="s">
        <v>33</v>
      </c>
      <c r="C14" s="12" t="s">
        <v>34</v>
      </c>
      <c r="D14" s="12" t="s">
        <v>35</v>
      </c>
      <c r="E14" s="12" t="s">
        <v>27</v>
      </c>
      <c r="F14" s="13" t="s">
        <v>36</v>
      </c>
      <c r="G14" s="14"/>
      <c r="H14" s="15"/>
      <c r="I14" s="1"/>
      <c r="J14" s="1"/>
      <c r="K14" s="1"/>
    </row>
    <row r="15" spans="1:11" ht="90" customHeight="1">
      <c r="A15" s="241"/>
      <c r="B15" s="415" t="s">
        <v>37</v>
      </c>
      <c r="C15" s="416" t="s">
        <v>38</v>
      </c>
      <c r="D15" s="416" t="s">
        <v>39</v>
      </c>
      <c r="E15" s="417" t="s">
        <v>40</v>
      </c>
      <c r="F15" s="418" t="s">
        <v>931</v>
      </c>
      <c r="G15" s="14"/>
      <c r="H15" s="1"/>
      <c r="I15" s="1"/>
      <c r="J15" s="1"/>
      <c r="K15" s="1"/>
    </row>
    <row r="16" spans="1:11" ht="69" customHeight="1">
      <c r="A16" s="241"/>
      <c r="B16" s="11" t="s">
        <v>42</v>
      </c>
      <c r="C16" s="12" t="s">
        <v>43</v>
      </c>
      <c r="D16" s="12" t="s">
        <v>44</v>
      </c>
      <c r="E16" s="12" t="s">
        <v>21</v>
      </c>
      <c r="F16" s="13" t="s">
        <v>45</v>
      </c>
      <c r="G16" s="1"/>
      <c r="H16" s="1"/>
      <c r="I16" s="1"/>
      <c r="J16" s="1"/>
      <c r="K16" s="1"/>
    </row>
    <row r="17" spans="1:11" ht="60.75" customHeight="1">
      <c r="A17" s="240"/>
      <c r="B17" s="415" t="s">
        <v>46</v>
      </c>
      <c r="C17" s="416" t="s">
        <v>47</v>
      </c>
      <c r="D17" s="416" t="s">
        <v>48</v>
      </c>
      <c r="E17" s="416" t="s">
        <v>49</v>
      </c>
      <c r="F17" s="418" t="s">
        <v>932</v>
      </c>
      <c r="G17" s="1"/>
      <c r="H17" s="1"/>
      <c r="I17" s="1"/>
      <c r="J17" s="1"/>
      <c r="K17" s="1"/>
    </row>
    <row r="18" spans="1:11" ht="48.75" customHeight="1">
      <c r="A18" s="239" t="s">
        <v>50</v>
      </c>
      <c r="B18" s="11" t="s">
        <v>51</v>
      </c>
      <c r="C18" s="12" t="s">
        <v>52</v>
      </c>
      <c r="D18" s="12" t="s">
        <v>53</v>
      </c>
      <c r="E18" s="12" t="s">
        <v>21</v>
      </c>
      <c r="F18" s="16" t="s">
        <v>45</v>
      </c>
      <c r="G18" s="1"/>
      <c r="H18" s="1"/>
      <c r="I18" s="1"/>
      <c r="J18" s="1"/>
      <c r="K18" s="1"/>
    </row>
    <row r="19" spans="1:11" ht="55.5" customHeight="1">
      <c r="A19" s="240"/>
      <c r="B19" s="11" t="s">
        <v>54</v>
      </c>
      <c r="C19" s="12" t="s">
        <v>55</v>
      </c>
      <c r="D19" s="12" t="s">
        <v>56</v>
      </c>
      <c r="E19" s="12" t="s">
        <v>21</v>
      </c>
      <c r="F19" s="16" t="s">
        <v>45</v>
      </c>
      <c r="G19" s="1"/>
      <c r="H19" s="1"/>
      <c r="I19" s="1"/>
      <c r="J19" s="1"/>
      <c r="K19" s="1"/>
    </row>
    <row r="20" spans="1:11" ht="88.5" customHeight="1">
      <c r="A20" s="239" t="s">
        <v>57</v>
      </c>
      <c r="B20" s="11" t="s">
        <v>58</v>
      </c>
      <c r="C20" s="12" t="s">
        <v>59</v>
      </c>
      <c r="D20" s="18" t="s">
        <v>60</v>
      </c>
      <c r="E20" s="12" t="s">
        <v>61</v>
      </c>
      <c r="F20" s="19" t="s">
        <v>62</v>
      </c>
      <c r="G20" s="1"/>
      <c r="H20" s="1"/>
      <c r="I20" s="1"/>
      <c r="J20" s="1"/>
      <c r="K20" s="1"/>
    </row>
    <row r="21" spans="1:11" ht="84.75" customHeight="1">
      <c r="A21" s="241"/>
      <c r="B21" s="11" t="s">
        <v>63</v>
      </c>
      <c r="C21" s="12" t="s">
        <v>64</v>
      </c>
      <c r="D21" s="18" t="s">
        <v>65</v>
      </c>
      <c r="E21" s="12" t="s">
        <v>61</v>
      </c>
      <c r="F21" s="19" t="s">
        <v>66</v>
      </c>
      <c r="G21" s="1"/>
      <c r="H21" s="1"/>
      <c r="I21" s="1"/>
      <c r="J21" s="1"/>
      <c r="K21" s="1"/>
    </row>
    <row r="22" spans="1:11" ht="79.5" customHeight="1">
      <c r="A22" s="241"/>
      <c r="B22" s="11" t="s">
        <v>67</v>
      </c>
      <c r="C22" s="18" t="s">
        <v>68</v>
      </c>
      <c r="D22" s="18" t="s">
        <v>69</v>
      </c>
      <c r="E22" s="12" t="s">
        <v>61</v>
      </c>
      <c r="F22" s="19" t="s">
        <v>17</v>
      </c>
      <c r="G22" s="1"/>
      <c r="H22" s="1"/>
      <c r="I22" s="1"/>
      <c r="J22" s="1"/>
      <c r="K22" s="1"/>
    </row>
    <row r="23" spans="1:11" ht="15.75" customHeight="1">
      <c r="A23" s="241"/>
      <c r="B23" s="11" t="s">
        <v>70</v>
      </c>
      <c r="C23" s="18" t="s">
        <v>71</v>
      </c>
      <c r="D23" s="12" t="s">
        <v>72</v>
      </c>
      <c r="E23" s="12" t="s">
        <v>61</v>
      </c>
      <c r="F23" s="19" t="s">
        <v>66</v>
      </c>
      <c r="G23" s="1"/>
      <c r="H23" s="1"/>
      <c r="I23" s="1"/>
      <c r="J23" s="1"/>
      <c r="K23" s="1"/>
    </row>
    <row r="24" spans="1:11" ht="87.75" customHeight="1">
      <c r="A24" s="240"/>
      <c r="B24" s="11" t="s">
        <v>73</v>
      </c>
      <c r="C24" s="18" t="s">
        <v>74</v>
      </c>
      <c r="D24" s="12" t="s">
        <v>75</v>
      </c>
      <c r="E24" s="12" t="s">
        <v>76</v>
      </c>
      <c r="F24" s="19" t="s">
        <v>77</v>
      </c>
      <c r="G24" s="1"/>
      <c r="H24" s="1"/>
      <c r="I24" s="1"/>
      <c r="J24" s="1"/>
      <c r="K24" s="1"/>
    </row>
    <row r="25" spans="1:11" ht="21.75" customHeight="1">
      <c r="A25" s="239" t="s">
        <v>78</v>
      </c>
      <c r="B25" s="269" t="s">
        <v>79</v>
      </c>
      <c r="C25" s="270" t="s">
        <v>80</v>
      </c>
      <c r="D25" s="270" t="s">
        <v>81</v>
      </c>
      <c r="E25" s="268" t="s">
        <v>82</v>
      </c>
      <c r="F25" s="267" t="s">
        <v>83</v>
      </c>
      <c r="G25" s="265"/>
      <c r="H25" s="1"/>
      <c r="I25" s="1"/>
      <c r="J25" s="1"/>
      <c r="K25" s="1"/>
    </row>
    <row r="26" spans="1:11" ht="34.5" customHeight="1">
      <c r="A26" s="240"/>
      <c r="B26" s="240"/>
      <c r="C26" s="240"/>
      <c r="D26" s="240"/>
      <c r="E26" s="240"/>
      <c r="F26" s="240"/>
      <c r="G26" s="266"/>
      <c r="H26" s="1"/>
      <c r="I26" s="1"/>
      <c r="J26" s="1"/>
      <c r="K26" s="1"/>
    </row>
    <row r="27" spans="1:11" ht="12.75" customHeight="1">
      <c r="A27" s="1"/>
      <c r="B27" s="1"/>
      <c r="C27" s="1"/>
      <c r="D27" s="1"/>
      <c r="E27" s="1"/>
      <c r="F27" s="1"/>
      <c r="G27" s="1"/>
      <c r="H27" s="1"/>
      <c r="I27" s="1"/>
      <c r="J27" s="1"/>
      <c r="K27" s="1"/>
    </row>
    <row r="28" spans="1:11" ht="12.75" customHeight="1">
      <c r="A28" s="1"/>
      <c r="B28" s="1"/>
      <c r="C28" s="1"/>
      <c r="D28" s="1"/>
      <c r="E28" s="1"/>
      <c r="F28" s="1"/>
      <c r="G28" s="1"/>
      <c r="H28" s="1"/>
      <c r="I28" s="1"/>
      <c r="J28" s="1"/>
      <c r="K28" s="1"/>
    </row>
    <row r="29" spans="1:11" ht="12.75" customHeight="1">
      <c r="A29" s="1"/>
      <c r="B29" s="1"/>
      <c r="C29" s="1"/>
      <c r="D29" s="1"/>
      <c r="E29" s="1"/>
      <c r="F29" s="1"/>
      <c r="G29" s="1"/>
      <c r="H29" s="1"/>
      <c r="I29" s="1"/>
      <c r="J29" s="1"/>
      <c r="K29" s="1"/>
    </row>
    <row r="30" spans="1:11" ht="12.75" customHeight="1">
      <c r="A30" s="1"/>
      <c r="B30" s="1"/>
      <c r="C30" s="1"/>
      <c r="D30" s="1"/>
      <c r="E30" s="1"/>
      <c r="F30" s="1"/>
      <c r="G30" s="1"/>
      <c r="H30" s="1"/>
      <c r="I30" s="1"/>
      <c r="J30" s="1"/>
      <c r="K30" s="1"/>
    </row>
    <row r="31" spans="1:11" ht="12.75" customHeight="1">
      <c r="A31" s="1"/>
      <c r="B31" s="1"/>
      <c r="C31" s="1"/>
      <c r="D31" s="1"/>
      <c r="E31" s="1"/>
      <c r="F31" s="1"/>
      <c r="G31" s="1"/>
      <c r="H31" s="1"/>
      <c r="I31" s="1"/>
      <c r="J31" s="1"/>
      <c r="K31" s="1"/>
    </row>
    <row r="32" spans="1:11" ht="12.75" customHeight="1">
      <c r="A32" s="1"/>
      <c r="B32" s="1"/>
      <c r="C32" s="1"/>
      <c r="D32" s="1"/>
      <c r="E32" s="1"/>
      <c r="F32" s="1"/>
      <c r="G32" s="1"/>
      <c r="H32" s="1"/>
      <c r="I32" s="1"/>
      <c r="J32" s="1"/>
      <c r="K32" s="1"/>
    </row>
    <row r="33" spans="1:11" ht="12.75" customHeight="1">
      <c r="A33" s="1"/>
      <c r="B33" s="1"/>
      <c r="C33" s="1"/>
      <c r="D33" s="1"/>
      <c r="E33" s="1"/>
      <c r="F33" s="1"/>
      <c r="G33" s="1"/>
      <c r="H33" s="1"/>
      <c r="I33" s="1"/>
      <c r="J33" s="1"/>
      <c r="K33" s="1"/>
    </row>
    <row r="34" spans="1:11" ht="12.75" customHeight="1">
      <c r="A34" s="1"/>
      <c r="B34" s="1"/>
      <c r="C34" s="1"/>
      <c r="D34" s="1"/>
      <c r="E34" s="1"/>
      <c r="F34" s="1"/>
      <c r="G34" s="1"/>
      <c r="H34" s="1"/>
      <c r="I34" s="1"/>
      <c r="J34" s="1"/>
      <c r="K34" s="1"/>
    </row>
    <row r="35" spans="1:11" ht="12.75" customHeight="1">
      <c r="A35" s="1"/>
      <c r="B35" s="1"/>
      <c r="C35" s="1"/>
      <c r="D35" s="1"/>
      <c r="E35" s="1"/>
      <c r="F35" s="1"/>
      <c r="G35" s="1"/>
      <c r="H35" s="1"/>
      <c r="I35" s="1"/>
      <c r="J35" s="1"/>
      <c r="K35" s="1"/>
    </row>
    <row r="36" spans="1:11" ht="12.75" customHeight="1">
      <c r="A36" s="1"/>
      <c r="B36" s="1"/>
      <c r="C36" s="1"/>
      <c r="D36" s="1"/>
      <c r="E36" s="1"/>
      <c r="F36" s="1"/>
      <c r="G36" s="1"/>
      <c r="H36" s="1"/>
      <c r="I36" s="1"/>
      <c r="J36" s="1"/>
      <c r="K36" s="1"/>
    </row>
    <row r="37" spans="1:11" ht="12.75" customHeight="1">
      <c r="A37" s="1"/>
      <c r="B37" s="1"/>
      <c r="C37" s="1"/>
      <c r="D37" s="1"/>
      <c r="E37" s="1"/>
      <c r="F37" s="1"/>
      <c r="G37" s="1"/>
      <c r="H37" s="1"/>
      <c r="I37" s="1"/>
      <c r="J37" s="1"/>
      <c r="K37" s="1"/>
    </row>
    <row r="38" spans="1:11" ht="12.75" customHeight="1">
      <c r="A38" s="1"/>
      <c r="B38" s="1"/>
      <c r="C38" s="1"/>
      <c r="D38" s="1"/>
      <c r="E38" s="1"/>
      <c r="F38" s="1"/>
      <c r="G38" s="1"/>
      <c r="H38" s="1"/>
      <c r="I38" s="1"/>
      <c r="J38" s="1"/>
      <c r="K38" s="1"/>
    </row>
    <row r="39" spans="1:11" ht="12.75" customHeight="1">
      <c r="A39" s="1"/>
      <c r="B39" s="1"/>
      <c r="C39" s="1"/>
      <c r="D39" s="1"/>
      <c r="E39" s="1"/>
      <c r="F39" s="1"/>
      <c r="G39" s="1"/>
      <c r="H39" s="1"/>
      <c r="I39" s="1"/>
      <c r="J39" s="1"/>
      <c r="K39" s="1"/>
    </row>
    <row r="40" spans="1:11" ht="12.75" customHeight="1">
      <c r="A40" s="1"/>
      <c r="B40" s="1"/>
      <c r="C40" s="1"/>
      <c r="D40" s="1"/>
      <c r="E40" s="1"/>
      <c r="F40" s="1"/>
      <c r="G40" s="1"/>
      <c r="H40" s="1"/>
      <c r="I40" s="1"/>
      <c r="J40" s="1"/>
      <c r="K40" s="1"/>
    </row>
    <row r="41" spans="1:11" ht="12.75" customHeight="1">
      <c r="A41" s="1"/>
      <c r="B41" s="1"/>
      <c r="C41" s="1"/>
      <c r="D41" s="1"/>
      <c r="E41" s="1"/>
      <c r="F41" s="1"/>
      <c r="G41" s="1"/>
      <c r="H41" s="1"/>
      <c r="I41" s="1"/>
      <c r="J41" s="1"/>
      <c r="K41" s="1"/>
    </row>
    <row r="42" spans="1:11" ht="12.75" customHeight="1">
      <c r="A42" s="1"/>
      <c r="B42" s="1"/>
      <c r="C42" s="1"/>
      <c r="D42" s="1"/>
      <c r="E42" s="1"/>
      <c r="F42" s="1"/>
      <c r="G42" s="1"/>
      <c r="H42" s="1"/>
      <c r="I42" s="1"/>
      <c r="J42" s="1"/>
      <c r="K42" s="1"/>
    </row>
    <row r="43" spans="1:11" ht="12.75" customHeight="1">
      <c r="A43" s="1"/>
      <c r="B43" s="1"/>
      <c r="C43" s="1"/>
      <c r="D43" s="1"/>
      <c r="E43" s="1"/>
      <c r="F43" s="1"/>
      <c r="G43" s="1"/>
      <c r="H43" s="1"/>
      <c r="I43" s="1"/>
      <c r="J43" s="1"/>
      <c r="K43" s="1"/>
    </row>
    <row r="44" spans="1:11" ht="12.75" customHeight="1">
      <c r="A44" s="1"/>
      <c r="B44" s="1"/>
      <c r="C44" s="1"/>
      <c r="D44" s="1"/>
      <c r="E44" s="1"/>
      <c r="F44" s="1"/>
      <c r="G44" s="1"/>
      <c r="H44" s="1"/>
      <c r="I44" s="1"/>
      <c r="J44" s="1"/>
      <c r="K44" s="1"/>
    </row>
    <row r="45" spans="1:11" ht="12.75" customHeight="1">
      <c r="A45" s="1"/>
      <c r="B45" s="1"/>
      <c r="C45" s="1"/>
      <c r="D45" s="1"/>
      <c r="E45" s="1"/>
      <c r="F45" s="1"/>
      <c r="G45" s="1"/>
      <c r="H45" s="1"/>
      <c r="I45" s="1"/>
      <c r="J45" s="1"/>
      <c r="K45" s="1"/>
    </row>
    <row r="46" spans="1:11" ht="12.75" customHeight="1">
      <c r="A46" s="1"/>
      <c r="B46" s="1"/>
      <c r="C46" s="1"/>
      <c r="D46" s="1"/>
      <c r="E46" s="1"/>
      <c r="F46" s="1"/>
      <c r="G46" s="1"/>
      <c r="H46" s="1"/>
      <c r="I46" s="1"/>
      <c r="J46" s="1"/>
      <c r="K46" s="1"/>
    </row>
    <row r="47" spans="1:11" ht="12.75" customHeight="1">
      <c r="A47" s="1"/>
      <c r="B47" s="1"/>
      <c r="C47" s="1"/>
      <c r="D47" s="1"/>
      <c r="E47" s="1"/>
      <c r="F47" s="1"/>
      <c r="G47" s="1"/>
      <c r="H47" s="1"/>
      <c r="I47" s="1"/>
      <c r="J47" s="1"/>
      <c r="K47" s="1"/>
    </row>
    <row r="48" spans="1:11" ht="12.75" customHeight="1">
      <c r="A48" s="1"/>
      <c r="B48" s="1"/>
      <c r="C48" s="1"/>
      <c r="D48" s="1"/>
      <c r="E48" s="1"/>
      <c r="F48" s="1"/>
      <c r="G48" s="1"/>
      <c r="H48" s="1"/>
      <c r="I48" s="1"/>
      <c r="J48" s="1"/>
      <c r="K48" s="1"/>
    </row>
    <row r="49" spans="1:11" ht="12.75" customHeight="1">
      <c r="A49" s="1"/>
      <c r="B49" s="1"/>
      <c r="C49" s="1"/>
      <c r="D49" s="1"/>
      <c r="E49" s="1"/>
      <c r="F49" s="1"/>
      <c r="G49" s="1"/>
      <c r="H49" s="1"/>
      <c r="I49" s="1"/>
      <c r="J49" s="1"/>
      <c r="K49" s="1"/>
    </row>
    <row r="50" spans="1:11" ht="12.75" customHeight="1">
      <c r="A50" s="1"/>
      <c r="B50" s="1"/>
      <c r="C50" s="1"/>
      <c r="D50" s="1"/>
      <c r="E50" s="1"/>
      <c r="F50" s="1"/>
      <c r="G50" s="1"/>
      <c r="H50" s="1"/>
      <c r="I50" s="1"/>
      <c r="J50" s="1"/>
      <c r="K50" s="1"/>
    </row>
    <row r="51" spans="1:11" ht="12.75" customHeight="1">
      <c r="A51" s="1"/>
      <c r="B51" s="1"/>
      <c r="C51" s="1"/>
      <c r="D51" s="1"/>
      <c r="E51" s="1"/>
      <c r="F51" s="1"/>
      <c r="G51" s="1"/>
      <c r="H51" s="1"/>
      <c r="I51" s="1"/>
      <c r="J51" s="1"/>
      <c r="K51" s="1"/>
    </row>
    <row r="52" spans="1:11" ht="12.75" customHeight="1">
      <c r="A52" s="1"/>
      <c r="B52" s="1"/>
      <c r="C52" s="1"/>
      <c r="D52" s="1"/>
      <c r="E52" s="1"/>
      <c r="F52" s="1"/>
      <c r="G52" s="1"/>
      <c r="H52" s="1"/>
      <c r="I52" s="1"/>
      <c r="J52" s="1"/>
      <c r="K52" s="1"/>
    </row>
    <row r="53" spans="1:11" ht="12.75" customHeight="1">
      <c r="A53" s="1"/>
      <c r="B53" s="1"/>
      <c r="C53" s="1"/>
      <c r="D53" s="1"/>
      <c r="E53" s="1"/>
      <c r="F53" s="1"/>
      <c r="G53" s="1"/>
      <c r="H53" s="1"/>
      <c r="I53" s="1"/>
      <c r="J53" s="1"/>
      <c r="K53" s="1"/>
    </row>
    <row r="54" spans="1:11" ht="12.75" customHeight="1">
      <c r="A54" s="1"/>
      <c r="B54" s="1"/>
      <c r="C54" s="1"/>
      <c r="D54" s="1"/>
      <c r="E54" s="1"/>
      <c r="F54" s="1"/>
      <c r="G54" s="1"/>
      <c r="H54" s="1"/>
      <c r="I54" s="1"/>
      <c r="J54" s="1"/>
      <c r="K54" s="1"/>
    </row>
    <row r="55" spans="1:11" ht="12.75" customHeight="1">
      <c r="A55" s="1"/>
      <c r="B55" s="1"/>
      <c r="C55" s="1"/>
      <c r="D55" s="1"/>
      <c r="E55" s="1"/>
      <c r="F55" s="1"/>
      <c r="G55" s="1"/>
      <c r="H55" s="1"/>
      <c r="I55" s="1"/>
      <c r="J55" s="1"/>
      <c r="K55" s="1"/>
    </row>
    <row r="56" spans="1:11" ht="12.75" customHeight="1">
      <c r="A56" s="1"/>
      <c r="B56" s="1"/>
      <c r="C56" s="1"/>
      <c r="D56" s="1"/>
      <c r="E56" s="1"/>
      <c r="F56" s="1"/>
      <c r="G56" s="1"/>
      <c r="H56" s="1"/>
      <c r="I56" s="1"/>
      <c r="J56" s="1"/>
      <c r="K56" s="1"/>
    </row>
    <row r="57" spans="1:11" ht="12.75" customHeight="1">
      <c r="A57" s="1"/>
      <c r="B57" s="1"/>
      <c r="C57" s="1"/>
      <c r="D57" s="1"/>
      <c r="E57" s="1"/>
      <c r="F57" s="1"/>
      <c r="G57" s="1"/>
      <c r="H57" s="1"/>
      <c r="I57" s="1"/>
      <c r="J57" s="1"/>
      <c r="K57" s="1"/>
    </row>
    <row r="58" spans="1:11" ht="12.75" customHeight="1">
      <c r="A58" s="1"/>
      <c r="B58" s="1"/>
      <c r="C58" s="1"/>
      <c r="D58" s="1"/>
      <c r="E58" s="1"/>
      <c r="F58" s="1"/>
      <c r="G58" s="1"/>
      <c r="H58" s="1"/>
      <c r="I58" s="1"/>
      <c r="J58" s="1"/>
      <c r="K58" s="1"/>
    </row>
    <row r="59" spans="1:11" ht="12.75" customHeight="1">
      <c r="A59" s="1"/>
      <c r="B59" s="1"/>
      <c r="C59" s="1"/>
      <c r="D59" s="1"/>
      <c r="E59" s="1"/>
      <c r="F59" s="1"/>
      <c r="G59" s="1"/>
      <c r="H59" s="1"/>
      <c r="I59" s="1"/>
      <c r="J59" s="1"/>
      <c r="K59" s="1"/>
    </row>
    <row r="60" spans="1:11" ht="12.75" customHeight="1">
      <c r="A60" s="1"/>
      <c r="B60" s="1"/>
      <c r="C60" s="1"/>
      <c r="D60" s="1"/>
      <c r="E60" s="1"/>
      <c r="F60" s="1"/>
      <c r="G60" s="1"/>
      <c r="H60" s="1"/>
      <c r="I60" s="1"/>
      <c r="J60" s="1"/>
      <c r="K60" s="1"/>
    </row>
    <row r="61" spans="1:11" ht="12.75" customHeight="1">
      <c r="A61" s="1"/>
      <c r="B61" s="1"/>
      <c r="C61" s="1"/>
      <c r="D61" s="1"/>
      <c r="E61" s="1"/>
      <c r="F61" s="1"/>
      <c r="G61" s="1"/>
      <c r="H61" s="1"/>
      <c r="I61" s="1"/>
      <c r="J61" s="1"/>
      <c r="K61" s="1"/>
    </row>
    <row r="62" spans="1:11" ht="12.75" customHeight="1">
      <c r="A62" s="1"/>
      <c r="B62" s="1"/>
      <c r="C62" s="1"/>
      <c r="D62" s="1"/>
      <c r="E62" s="1"/>
      <c r="F62" s="1"/>
      <c r="G62" s="1"/>
      <c r="H62" s="1"/>
      <c r="I62" s="1"/>
      <c r="J62" s="1"/>
      <c r="K62" s="1"/>
    </row>
    <row r="63" spans="1:11" ht="12.75" customHeight="1">
      <c r="A63" s="1"/>
      <c r="B63" s="1"/>
      <c r="C63" s="1"/>
      <c r="D63" s="1"/>
      <c r="E63" s="1"/>
      <c r="F63" s="1"/>
      <c r="G63" s="1"/>
      <c r="H63" s="1"/>
      <c r="I63" s="1"/>
      <c r="J63" s="1"/>
      <c r="K63" s="1"/>
    </row>
    <row r="64" spans="1:11" ht="12.75" customHeight="1">
      <c r="A64" s="1"/>
      <c r="B64" s="1"/>
      <c r="C64" s="1"/>
      <c r="D64" s="1"/>
      <c r="E64" s="1"/>
      <c r="F64" s="1"/>
      <c r="G64" s="1"/>
      <c r="H64" s="1"/>
      <c r="I64" s="1"/>
      <c r="J64" s="1"/>
      <c r="K64" s="1"/>
    </row>
    <row r="65" spans="1:11" ht="12.75" customHeight="1">
      <c r="A65" s="1"/>
      <c r="B65" s="1"/>
      <c r="C65" s="1"/>
      <c r="D65" s="1"/>
      <c r="E65" s="1"/>
      <c r="F65" s="1"/>
      <c r="G65" s="1"/>
      <c r="H65" s="1"/>
      <c r="I65" s="1"/>
      <c r="J65" s="1"/>
      <c r="K65" s="1"/>
    </row>
    <row r="66" spans="1:11" ht="12.75" customHeight="1">
      <c r="A66" s="1"/>
      <c r="B66" s="1"/>
      <c r="C66" s="1"/>
      <c r="D66" s="1"/>
      <c r="E66" s="1"/>
      <c r="F66" s="1"/>
      <c r="G66" s="1"/>
      <c r="H66" s="1"/>
      <c r="I66" s="1"/>
      <c r="J66" s="1"/>
      <c r="K66" s="1"/>
    </row>
    <row r="67" spans="1:11" ht="12.75" customHeight="1">
      <c r="A67" s="1"/>
      <c r="B67" s="1"/>
      <c r="C67" s="1"/>
      <c r="D67" s="1"/>
      <c r="E67" s="1"/>
      <c r="F67" s="1"/>
      <c r="G67" s="1"/>
      <c r="H67" s="1"/>
      <c r="I67" s="1"/>
      <c r="J67" s="1"/>
      <c r="K67" s="1"/>
    </row>
    <row r="68" spans="1:11" ht="12.75" customHeight="1">
      <c r="A68" s="1"/>
      <c r="B68" s="1"/>
      <c r="C68" s="1"/>
      <c r="D68" s="1"/>
      <c r="E68" s="1"/>
      <c r="F68" s="1"/>
      <c r="G68" s="1"/>
      <c r="H68" s="1"/>
      <c r="I68" s="1"/>
      <c r="J68" s="1"/>
      <c r="K68" s="1"/>
    </row>
    <row r="69" spans="1:11" ht="12.75" customHeight="1">
      <c r="A69" s="1"/>
      <c r="B69" s="1"/>
      <c r="C69" s="1"/>
      <c r="D69" s="1"/>
      <c r="E69" s="1"/>
      <c r="F69" s="1"/>
      <c r="G69" s="1"/>
      <c r="H69" s="1"/>
      <c r="I69" s="1"/>
      <c r="J69" s="1"/>
      <c r="K69" s="1"/>
    </row>
    <row r="70" spans="1:11" ht="12.75" customHeight="1">
      <c r="A70" s="1"/>
      <c r="B70" s="1"/>
      <c r="C70" s="1"/>
      <c r="D70" s="1"/>
      <c r="E70" s="1"/>
      <c r="F70" s="1"/>
      <c r="G70" s="1"/>
      <c r="H70" s="1"/>
      <c r="I70" s="1"/>
      <c r="J70" s="1"/>
      <c r="K70" s="1"/>
    </row>
    <row r="71" spans="1:11" ht="12.75" customHeight="1">
      <c r="A71" s="1"/>
      <c r="B71" s="1"/>
      <c r="C71" s="1"/>
      <c r="D71" s="1"/>
      <c r="E71" s="1"/>
      <c r="F71" s="1"/>
      <c r="G71" s="1"/>
      <c r="H71" s="1"/>
      <c r="I71" s="1"/>
      <c r="J71" s="1"/>
      <c r="K71" s="1"/>
    </row>
    <row r="72" spans="1:11" ht="12.75" customHeight="1">
      <c r="A72" s="1"/>
      <c r="B72" s="1"/>
      <c r="C72" s="1"/>
      <c r="D72" s="1"/>
      <c r="E72" s="1"/>
      <c r="F72" s="1"/>
      <c r="G72" s="1"/>
      <c r="H72" s="1"/>
      <c r="I72" s="1"/>
      <c r="J72" s="1"/>
      <c r="K72" s="1"/>
    </row>
    <row r="73" spans="1:11" ht="12.75" customHeight="1">
      <c r="A73" s="1"/>
      <c r="B73" s="1"/>
      <c r="C73" s="1"/>
      <c r="D73" s="1"/>
      <c r="E73" s="1"/>
      <c r="F73" s="1"/>
      <c r="G73" s="1"/>
      <c r="H73" s="1"/>
      <c r="I73" s="1"/>
      <c r="J73" s="1"/>
      <c r="K73" s="1"/>
    </row>
    <row r="74" spans="1:11" ht="12.75" customHeight="1">
      <c r="A74" s="1"/>
      <c r="B74" s="1"/>
      <c r="C74" s="1"/>
      <c r="D74" s="1"/>
      <c r="E74" s="1"/>
      <c r="F74" s="1"/>
      <c r="G74" s="1"/>
      <c r="H74" s="1"/>
      <c r="I74" s="1"/>
      <c r="J74" s="1"/>
      <c r="K74" s="1"/>
    </row>
    <row r="75" spans="1:11" ht="12.75" customHeight="1">
      <c r="A75" s="1"/>
      <c r="B75" s="1"/>
      <c r="C75" s="1"/>
      <c r="D75" s="1"/>
      <c r="E75" s="1"/>
      <c r="F75" s="1"/>
      <c r="G75" s="1"/>
      <c r="H75" s="1"/>
      <c r="I75" s="1"/>
      <c r="J75" s="1"/>
      <c r="K75" s="1"/>
    </row>
    <row r="76" spans="1:11" ht="12.75" customHeight="1">
      <c r="A76" s="1"/>
      <c r="B76" s="1"/>
      <c r="C76" s="1"/>
      <c r="D76" s="1"/>
      <c r="E76" s="1"/>
      <c r="F76" s="1"/>
      <c r="G76" s="1"/>
      <c r="H76" s="1"/>
      <c r="I76" s="1"/>
      <c r="J76" s="1"/>
      <c r="K76" s="1"/>
    </row>
    <row r="77" spans="1:11" ht="12.75" customHeight="1">
      <c r="A77" s="1"/>
      <c r="B77" s="1"/>
      <c r="C77" s="1"/>
      <c r="D77" s="1"/>
      <c r="E77" s="1"/>
      <c r="F77" s="1"/>
      <c r="G77" s="1"/>
      <c r="H77" s="1"/>
      <c r="I77" s="1"/>
      <c r="J77" s="1"/>
      <c r="K77" s="1"/>
    </row>
    <row r="78" spans="1:11" ht="12.75" customHeight="1">
      <c r="A78" s="1"/>
      <c r="B78" s="1"/>
      <c r="C78" s="1"/>
      <c r="D78" s="1"/>
      <c r="E78" s="1"/>
      <c r="F78" s="1"/>
      <c r="G78" s="1"/>
      <c r="H78" s="1"/>
      <c r="I78" s="1"/>
      <c r="J78" s="1"/>
      <c r="K78" s="1"/>
    </row>
    <row r="79" spans="1:11" ht="12.75" customHeight="1">
      <c r="A79" s="1"/>
      <c r="B79" s="1"/>
      <c r="C79" s="1"/>
      <c r="D79" s="1"/>
      <c r="E79" s="1"/>
      <c r="F79" s="1"/>
      <c r="G79" s="1"/>
      <c r="H79" s="1"/>
      <c r="I79" s="1"/>
      <c r="J79" s="1"/>
      <c r="K79" s="1"/>
    </row>
    <row r="80" spans="1:11" ht="12.75" customHeight="1">
      <c r="A80" s="1"/>
      <c r="B80" s="1"/>
      <c r="C80" s="1"/>
      <c r="D80" s="1"/>
      <c r="E80" s="1"/>
      <c r="F80" s="1"/>
      <c r="G80" s="1"/>
      <c r="H80" s="1"/>
      <c r="I80" s="1"/>
      <c r="J80" s="1"/>
      <c r="K80" s="1"/>
    </row>
    <row r="81" spans="1:11" ht="12.75" customHeight="1">
      <c r="A81" s="1"/>
      <c r="B81" s="1"/>
      <c r="C81" s="1"/>
      <c r="D81" s="1"/>
      <c r="E81" s="1"/>
      <c r="F81" s="1"/>
      <c r="G81" s="1"/>
      <c r="H81" s="1"/>
      <c r="I81" s="1"/>
      <c r="J81" s="1"/>
      <c r="K81" s="1"/>
    </row>
    <row r="82" spans="1:11" ht="12.75" customHeight="1">
      <c r="A82" s="1"/>
      <c r="B82" s="1"/>
      <c r="C82" s="1"/>
      <c r="D82" s="1"/>
      <c r="E82" s="1"/>
      <c r="F82" s="1"/>
      <c r="G82" s="1"/>
      <c r="H82" s="1"/>
      <c r="I82" s="1"/>
      <c r="J82" s="1"/>
      <c r="K82" s="1"/>
    </row>
    <row r="83" spans="1:11" ht="12.75" customHeight="1">
      <c r="A83" s="1"/>
      <c r="B83" s="1"/>
      <c r="C83" s="1"/>
      <c r="D83" s="1"/>
      <c r="E83" s="1"/>
      <c r="F83" s="1"/>
      <c r="G83" s="1"/>
      <c r="H83" s="1"/>
      <c r="I83" s="1"/>
      <c r="J83" s="1"/>
      <c r="K83" s="1"/>
    </row>
    <row r="84" spans="1:11" ht="12.75" customHeight="1">
      <c r="A84" s="1"/>
      <c r="B84" s="1"/>
      <c r="C84" s="1"/>
      <c r="D84" s="1"/>
      <c r="E84" s="1"/>
      <c r="F84" s="1"/>
      <c r="G84" s="1"/>
      <c r="H84" s="1"/>
      <c r="I84" s="1"/>
      <c r="J84" s="1"/>
      <c r="K84" s="1"/>
    </row>
    <row r="85" spans="1:11" ht="12.75" customHeight="1">
      <c r="A85" s="1"/>
      <c r="B85" s="1"/>
      <c r="C85" s="1"/>
      <c r="D85" s="1"/>
      <c r="E85" s="1"/>
      <c r="F85" s="1"/>
      <c r="G85" s="1"/>
      <c r="H85" s="1"/>
      <c r="I85" s="1"/>
      <c r="J85" s="1"/>
      <c r="K85" s="1"/>
    </row>
    <row r="86" spans="1:11" ht="12.75" customHeight="1">
      <c r="A86" s="1"/>
      <c r="B86" s="1"/>
      <c r="C86" s="1"/>
      <c r="D86" s="1"/>
      <c r="E86" s="1"/>
      <c r="F86" s="1"/>
      <c r="G86" s="1"/>
      <c r="H86" s="1"/>
      <c r="I86" s="1"/>
      <c r="J86" s="1"/>
      <c r="K86" s="1"/>
    </row>
    <row r="87" spans="1:11" ht="12.75" customHeight="1">
      <c r="A87" s="1"/>
      <c r="B87" s="1"/>
      <c r="C87" s="1"/>
      <c r="D87" s="1"/>
      <c r="E87" s="1"/>
      <c r="F87" s="1"/>
      <c r="G87" s="1"/>
      <c r="H87" s="1"/>
      <c r="I87" s="1"/>
      <c r="J87" s="1"/>
      <c r="K87" s="1"/>
    </row>
    <row r="88" spans="1:11" ht="12.75" customHeight="1">
      <c r="A88" s="1"/>
      <c r="B88" s="1"/>
      <c r="C88" s="1"/>
      <c r="D88" s="1"/>
      <c r="E88" s="1"/>
      <c r="F88" s="1"/>
      <c r="G88" s="1"/>
      <c r="H88" s="1"/>
      <c r="I88" s="1"/>
      <c r="J88" s="1"/>
      <c r="K88" s="1"/>
    </row>
    <row r="89" spans="1:11" ht="12.75" customHeight="1">
      <c r="A89" s="1"/>
      <c r="B89" s="1"/>
      <c r="C89" s="1"/>
      <c r="D89" s="1"/>
      <c r="E89" s="1"/>
      <c r="F89" s="1"/>
      <c r="G89" s="1"/>
      <c r="H89" s="1"/>
      <c r="I89" s="1"/>
      <c r="J89" s="1"/>
      <c r="K89" s="1"/>
    </row>
    <row r="90" spans="1:11" ht="12.75" customHeight="1">
      <c r="A90" s="1"/>
      <c r="B90" s="1"/>
      <c r="C90" s="1"/>
      <c r="D90" s="1"/>
      <c r="E90" s="1"/>
      <c r="F90" s="1"/>
      <c r="G90" s="1"/>
      <c r="H90" s="1"/>
      <c r="I90" s="1"/>
      <c r="J90" s="1"/>
      <c r="K90" s="1"/>
    </row>
    <row r="91" spans="1:11" ht="12.75" customHeight="1">
      <c r="A91" s="1"/>
      <c r="B91" s="1"/>
      <c r="C91" s="1"/>
      <c r="D91" s="1"/>
      <c r="E91" s="1"/>
      <c r="F91" s="1"/>
      <c r="G91" s="1"/>
      <c r="H91" s="1"/>
      <c r="I91" s="1"/>
      <c r="J91" s="1"/>
      <c r="K91" s="1"/>
    </row>
    <row r="92" spans="1:11" ht="12.75" customHeight="1">
      <c r="A92" s="1"/>
      <c r="B92" s="1"/>
      <c r="C92" s="1"/>
      <c r="D92" s="1"/>
      <c r="E92" s="1"/>
      <c r="F92" s="1"/>
      <c r="G92" s="1"/>
      <c r="H92" s="1"/>
      <c r="I92" s="1"/>
      <c r="J92" s="1"/>
      <c r="K92" s="1"/>
    </row>
    <row r="93" spans="1:11" ht="12.75" customHeight="1">
      <c r="A93" s="1"/>
      <c r="B93" s="1"/>
      <c r="C93" s="1"/>
      <c r="D93" s="1"/>
      <c r="E93" s="1"/>
      <c r="F93" s="1"/>
      <c r="G93" s="1"/>
      <c r="H93" s="1"/>
      <c r="I93" s="1"/>
      <c r="J93" s="1"/>
      <c r="K93" s="1"/>
    </row>
    <row r="94" spans="1:11" ht="12.75" customHeight="1">
      <c r="A94" s="1"/>
      <c r="B94" s="1"/>
      <c r="C94" s="1"/>
      <c r="D94" s="1"/>
      <c r="E94" s="1"/>
      <c r="F94" s="1"/>
      <c r="G94" s="1"/>
      <c r="H94" s="1"/>
      <c r="I94" s="1"/>
      <c r="J94" s="1"/>
      <c r="K94" s="1"/>
    </row>
    <row r="95" spans="1:11" ht="12.75" customHeight="1">
      <c r="A95" s="1"/>
      <c r="B95" s="1"/>
      <c r="C95" s="1"/>
      <c r="D95" s="1"/>
      <c r="E95" s="1"/>
      <c r="F95" s="1"/>
      <c r="G95" s="1"/>
      <c r="H95" s="1"/>
      <c r="I95" s="1"/>
      <c r="J95" s="1"/>
      <c r="K95" s="1"/>
    </row>
    <row r="96" spans="1:11" ht="12.75" customHeight="1">
      <c r="A96" s="1"/>
      <c r="B96" s="1"/>
      <c r="C96" s="1"/>
      <c r="D96" s="1"/>
      <c r="E96" s="1"/>
      <c r="F96" s="1"/>
      <c r="G96" s="1"/>
      <c r="H96" s="1"/>
      <c r="I96" s="1"/>
      <c r="J96" s="1"/>
      <c r="K96" s="1"/>
    </row>
    <row r="97" spans="1:11" ht="12.75" customHeight="1">
      <c r="A97" s="1"/>
      <c r="B97" s="1"/>
      <c r="C97" s="1"/>
      <c r="D97" s="1"/>
      <c r="E97" s="1"/>
      <c r="F97" s="1"/>
      <c r="G97" s="1"/>
      <c r="H97" s="1"/>
      <c r="I97" s="1"/>
      <c r="J97" s="1"/>
      <c r="K97" s="1"/>
    </row>
    <row r="98" spans="1:11" ht="12.75" customHeight="1">
      <c r="A98" s="1"/>
      <c r="B98" s="1"/>
      <c r="C98" s="1"/>
      <c r="D98" s="1"/>
      <c r="E98" s="1"/>
      <c r="F98" s="1"/>
      <c r="G98" s="1"/>
      <c r="H98" s="1"/>
      <c r="I98" s="1"/>
      <c r="J98" s="1"/>
      <c r="K98" s="1"/>
    </row>
    <row r="99" spans="1:11" ht="12.75" customHeight="1">
      <c r="A99" s="1"/>
      <c r="B99" s="1"/>
      <c r="C99" s="1"/>
      <c r="D99" s="1"/>
      <c r="E99" s="1"/>
      <c r="F99" s="1"/>
      <c r="G99" s="1"/>
      <c r="H99" s="1"/>
      <c r="I99" s="1"/>
      <c r="J99" s="1"/>
      <c r="K99" s="1"/>
    </row>
    <row r="100" spans="1:11" ht="12.75" customHeight="1">
      <c r="A100" s="1"/>
      <c r="B100" s="1"/>
      <c r="C100" s="1"/>
      <c r="D100" s="1"/>
      <c r="E100" s="1"/>
      <c r="F100" s="1"/>
      <c r="G100" s="1"/>
      <c r="H100" s="1"/>
      <c r="I100" s="1"/>
      <c r="J100" s="1"/>
      <c r="K100" s="1"/>
    </row>
  </sheetData>
  <mergeCells count="17">
    <mergeCell ref="G25:G26"/>
    <mergeCell ref="F25:F26"/>
    <mergeCell ref="E25:E26"/>
    <mergeCell ref="A25:A26"/>
    <mergeCell ref="B25:B26"/>
    <mergeCell ref="C25:C26"/>
    <mergeCell ref="D25:D26"/>
    <mergeCell ref="B2:D3"/>
    <mergeCell ref="B4:D5"/>
    <mergeCell ref="A7:F7"/>
    <mergeCell ref="A8:F8"/>
    <mergeCell ref="B9:C9"/>
    <mergeCell ref="A18:A19"/>
    <mergeCell ref="A20:A24"/>
    <mergeCell ref="A2:A6"/>
    <mergeCell ref="A12:A17"/>
    <mergeCell ref="A10:A11"/>
  </mergeCells>
  <pageMargins left="0.70866141732283472" right="0.70866141732283472" top="0.74803149606299213" bottom="0.74803149606299213" header="0" footer="0"/>
  <pageSetup scale="55"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CC108"/>
  <sheetViews>
    <sheetView workbookViewId="0"/>
  </sheetViews>
  <sheetFormatPr baseColWidth="10" defaultColWidth="14.5" defaultRowHeight="15" customHeight="1"/>
  <cols>
    <col min="1" max="1" width="4" customWidth="1"/>
    <col min="2" max="2" width="19.1640625" customWidth="1"/>
    <col min="3" max="3" width="44" customWidth="1"/>
    <col min="4" max="4" width="44.5" customWidth="1"/>
    <col min="5" max="5" width="16.33203125" customWidth="1"/>
    <col min="6" max="6" width="30" customWidth="1"/>
    <col min="7" max="7" width="31.83203125" customWidth="1"/>
    <col min="8" max="8" width="35.83203125" customWidth="1"/>
    <col min="9" max="9" width="24.1640625" customWidth="1"/>
    <col min="10" max="10" width="17.83203125" customWidth="1"/>
    <col min="11" max="11" width="16.5" customWidth="1"/>
    <col min="12" max="31" width="6.33203125" customWidth="1"/>
    <col min="32" max="32" width="27.33203125" hidden="1" customWidth="1"/>
    <col min="33" max="33" width="30.5" hidden="1" customWidth="1"/>
    <col min="34" max="34" width="17.5" customWidth="1"/>
    <col min="35" max="35" width="6.33203125" customWidth="1"/>
    <col min="36" max="36" width="16" customWidth="1"/>
    <col min="37" max="37" width="5.83203125" customWidth="1"/>
    <col min="38" max="38" width="59.83203125" customWidth="1"/>
    <col min="39" max="39" width="15.1640625" customWidth="1"/>
    <col min="40" max="40" width="6.83203125" customWidth="1"/>
    <col min="41" max="41" width="5" customWidth="1"/>
    <col min="42" max="42" width="5.5" customWidth="1"/>
    <col min="43" max="43" width="7.1640625" customWidth="1"/>
    <col min="44" max="44" width="6.6640625" customWidth="1"/>
    <col min="45" max="45" width="11.83203125" customWidth="1"/>
    <col min="46" max="46" width="38.33203125" customWidth="1"/>
    <col min="47" max="47" width="8.6640625" customWidth="1"/>
    <col min="48" max="48" width="10.5" customWidth="1"/>
    <col min="49" max="49" width="9.33203125" customWidth="1"/>
    <col min="50" max="50" width="9.1640625" customWidth="1"/>
    <col min="51" max="51" width="8.5" customWidth="1"/>
    <col min="52" max="52" width="7.33203125" customWidth="1"/>
    <col min="53" max="53" width="63.83203125" customWidth="1"/>
    <col min="54" max="54" width="34.6640625" customWidth="1"/>
    <col min="55" max="57" width="18.83203125" customWidth="1"/>
    <col min="58" max="58" width="20.6640625" customWidth="1"/>
    <col min="59" max="59" width="21.6640625" customWidth="1"/>
    <col min="60" max="60" width="31.83203125" customWidth="1"/>
    <col min="61" max="61" width="22.1640625" customWidth="1"/>
    <col min="62" max="81" width="11.5" customWidth="1"/>
  </cols>
  <sheetData>
    <row r="1" spans="1:81" ht="16.5" customHeight="1">
      <c r="A1" s="20"/>
      <c r="B1" s="296"/>
      <c r="C1" s="246"/>
      <c r="D1" s="246"/>
      <c r="E1" s="297"/>
      <c r="F1" s="301" t="s">
        <v>84</v>
      </c>
      <c r="G1" s="246"/>
      <c r="H1" s="21" t="s">
        <v>85</v>
      </c>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3"/>
      <c r="BB1" s="23"/>
      <c r="BC1" s="23"/>
      <c r="BD1" s="23"/>
      <c r="BE1" s="23"/>
      <c r="BF1" s="23"/>
      <c r="BG1" s="23"/>
      <c r="BH1" s="24"/>
      <c r="BI1" s="22"/>
      <c r="BJ1" s="22"/>
      <c r="BK1" s="22"/>
      <c r="BL1" s="22"/>
      <c r="BM1" s="22"/>
      <c r="BN1" s="22"/>
      <c r="BO1" s="22"/>
      <c r="BP1" s="22"/>
      <c r="BQ1" s="22"/>
      <c r="BR1" s="22"/>
      <c r="BS1" s="22"/>
      <c r="BT1" s="22"/>
      <c r="BU1" s="22"/>
      <c r="BV1" s="22"/>
      <c r="BW1" s="22"/>
      <c r="BX1" s="22"/>
      <c r="BY1" s="22"/>
      <c r="BZ1" s="22"/>
      <c r="CA1" s="22"/>
      <c r="CB1" s="22"/>
      <c r="CC1" s="22"/>
    </row>
    <row r="2" spans="1:81" ht="16.5" customHeight="1">
      <c r="A2" s="20"/>
      <c r="B2" s="298"/>
      <c r="C2" s="266"/>
      <c r="D2" s="266"/>
      <c r="E2" s="299"/>
      <c r="F2" s="254"/>
      <c r="G2" s="255"/>
      <c r="H2" s="21" t="s">
        <v>86</v>
      </c>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3"/>
      <c r="BB2" s="23"/>
      <c r="BC2" s="23"/>
      <c r="BD2" s="23"/>
      <c r="BE2" s="23"/>
      <c r="BF2" s="23"/>
      <c r="BG2" s="23"/>
      <c r="BH2" s="24"/>
      <c r="BI2" s="22"/>
      <c r="BJ2" s="22"/>
      <c r="BK2" s="22"/>
      <c r="BL2" s="22"/>
      <c r="BM2" s="22"/>
      <c r="BN2" s="22"/>
      <c r="BO2" s="22"/>
      <c r="BP2" s="22"/>
      <c r="BQ2" s="22"/>
      <c r="BR2" s="22"/>
      <c r="BS2" s="22"/>
      <c r="BT2" s="22"/>
      <c r="BU2" s="22"/>
      <c r="BV2" s="22"/>
      <c r="BW2" s="22"/>
      <c r="BX2" s="22"/>
      <c r="BY2" s="22"/>
      <c r="BZ2" s="22"/>
      <c r="CA2" s="22"/>
      <c r="CB2" s="22"/>
      <c r="CC2" s="22"/>
    </row>
    <row r="3" spans="1:81" ht="13.5" customHeight="1">
      <c r="A3" s="20"/>
      <c r="B3" s="298"/>
      <c r="C3" s="266"/>
      <c r="D3" s="266"/>
      <c r="E3" s="299"/>
      <c r="F3" s="301" t="s">
        <v>87</v>
      </c>
      <c r="G3" s="246"/>
      <c r="H3" s="302" t="s">
        <v>88</v>
      </c>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3"/>
      <c r="BB3" s="23"/>
      <c r="BC3" s="23"/>
      <c r="BD3" s="23"/>
      <c r="BE3" s="23"/>
      <c r="BF3" s="23"/>
      <c r="BG3" s="23"/>
      <c r="BH3" s="24"/>
      <c r="BI3" s="22"/>
      <c r="BJ3" s="22"/>
      <c r="BK3" s="22"/>
      <c r="BL3" s="22"/>
      <c r="BM3" s="22"/>
      <c r="BN3" s="22"/>
      <c r="BO3" s="22"/>
      <c r="BP3" s="22"/>
      <c r="BQ3" s="22"/>
      <c r="BR3" s="22"/>
      <c r="BS3" s="22"/>
      <c r="BT3" s="22"/>
      <c r="BU3" s="22"/>
      <c r="BV3" s="22"/>
      <c r="BW3" s="22"/>
      <c r="BX3" s="22"/>
      <c r="BY3" s="22"/>
      <c r="BZ3" s="22"/>
      <c r="CA3" s="22"/>
      <c r="CB3" s="22"/>
      <c r="CC3" s="22"/>
    </row>
    <row r="4" spans="1:81" ht="13.5" customHeight="1">
      <c r="A4" s="20"/>
      <c r="B4" s="254"/>
      <c r="C4" s="255"/>
      <c r="D4" s="255"/>
      <c r="E4" s="300"/>
      <c r="F4" s="254"/>
      <c r="G4" s="255"/>
      <c r="H4" s="303"/>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3"/>
      <c r="BB4" s="23"/>
      <c r="BC4" s="23"/>
      <c r="BD4" s="23"/>
      <c r="BE4" s="23"/>
      <c r="BF4" s="23"/>
      <c r="BG4" s="23"/>
      <c r="BH4" s="24"/>
      <c r="BI4" s="22"/>
      <c r="BJ4" s="22"/>
      <c r="BK4" s="22"/>
      <c r="BL4" s="22"/>
      <c r="BM4" s="22"/>
      <c r="BN4" s="22"/>
      <c r="BO4" s="22"/>
      <c r="BP4" s="22"/>
      <c r="BQ4" s="22"/>
      <c r="BR4" s="22"/>
      <c r="BS4" s="22"/>
      <c r="BT4" s="22"/>
      <c r="BU4" s="22"/>
      <c r="BV4" s="22"/>
      <c r="BW4" s="22"/>
      <c r="BX4" s="22"/>
      <c r="BY4" s="22"/>
      <c r="BZ4" s="22"/>
      <c r="CA4" s="22"/>
      <c r="CB4" s="22"/>
      <c r="CC4" s="22"/>
    </row>
    <row r="5" spans="1:81" ht="16.5" customHeight="1">
      <c r="A5" s="25"/>
      <c r="B5" s="26"/>
      <c r="C5" s="25"/>
      <c r="D5" s="25"/>
      <c r="E5" s="27"/>
      <c r="F5" s="25"/>
      <c r="G5" s="25"/>
      <c r="H5" s="22"/>
      <c r="I5" s="24"/>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3"/>
      <c r="BB5" s="23"/>
      <c r="BC5" s="23"/>
      <c r="BD5" s="23"/>
      <c r="BE5" s="23"/>
      <c r="BF5" s="23"/>
      <c r="BG5" s="23"/>
      <c r="BH5" s="24"/>
      <c r="BI5" s="22"/>
      <c r="BJ5" s="22"/>
      <c r="BK5" s="22"/>
      <c r="BL5" s="22"/>
      <c r="BM5" s="22"/>
      <c r="BN5" s="22"/>
      <c r="BO5" s="22"/>
      <c r="BP5" s="22"/>
      <c r="BQ5" s="22"/>
      <c r="BR5" s="22"/>
      <c r="BS5" s="22"/>
      <c r="BT5" s="22"/>
      <c r="BU5" s="22"/>
      <c r="BV5" s="22"/>
      <c r="BW5" s="22"/>
      <c r="BX5" s="22"/>
      <c r="BY5" s="22"/>
      <c r="BZ5" s="22"/>
      <c r="CA5" s="22"/>
      <c r="CB5" s="22"/>
      <c r="CC5" s="22"/>
    </row>
    <row r="6" spans="1:81" ht="14.25" hidden="1" customHeight="1">
      <c r="A6" s="283" t="s">
        <v>89</v>
      </c>
      <c r="B6" s="281"/>
      <c r="C6" s="281"/>
      <c r="D6" s="281"/>
      <c r="E6" s="282"/>
      <c r="F6" s="280"/>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2"/>
      <c r="AK6" s="312"/>
      <c r="AL6" s="313"/>
      <c r="AM6" s="314"/>
      <c r="AN6" s="22"/>
      <c r="AO6" s="22"/>
      <c r="AP6" s="22"/>
      <c r="AQ6" s="22"/>
      <c r="AR6" s="22"/>
      <c r="AS6" s="22"/>
      <c r="AT6" s="22"/>
      <c r="AU6" s="22"/>
      <c r="AV6" s="22"/>
      <c r="AW6" s="22"/>
      <c r="AX6" s="22"/>
      <c r="AY6" s="22"/>
      <c r="AZ6" s="22"/>
      <c r="BA6" s="23"/>
      <c r="BB6" s="23"/>
      <c r="BC6" s="23"/>
      <c r="BD6" s="23"/>
      <c r="BE6" s="23"/>
      <c r="BF6" s="23"/>
      <c r="BG6" s="23"/>
      <c r="BH6" s="24"/>
      <c r="BI6" s="22"/>
      <c r="BJ6" s="22"/>
      <c r="BK6" s="22"/>
      <c r="BL6" s="22"/>
      <c r="BM6" s="22"/>
      <c r="BN6" s="22"/>
      <c r="BO6" s="22"/>
      <c r="BP6" s="22"/>
      <c r="BQ6" s="22"/>
      <c r="BR6" s="22"/>
      <c r="BS6" s="22"/>
      <c r="BT6" s="22"/>
      <c r="BU6" s="22"/>
      <c r="BV6" s="22"/>
      <c r="BW6" s="22"/>
      <c r="BX6" s="22"/>
      <c r="BY6" s="22"/>
      <c r="BZ6" s="22"/>
      <c r="CA6" s="22"/>
      <c r="CB6" s="22"/>
      <c r="CC6" s="22"/>
    </row>
    <row r="7" spans="1:81" ht="13.5" hidden="1" customHeight="1">
      <c r="A7" s="283" t="s">
        <v>90</v>
      </c>
      <c r="B7" s="281"/>
      <c r="C7" s="281"/>
      <c r="D7" s="281"/>
      <c r="E7" s="282"/>
      <c r="F7" s="280"/>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2"/>
      <c r="AK7" s="22"/>
      <c r="AL7" s="22"/>
      <c r="AM7" s="22"/>
      <c r="AN7" s="22"/>
      <c r="AO7" s="22"/>
      <c r="AP7" s="22"/>
      <c r="AQ7" s="22"/>
      <c r="AR7" s="22"/>
      <c r="AS7" s="22"/>
      <c r="AT7" s="22"/>
      <c r="AU7" s="22"/>
      <c r="AV7" s="22"/>
      <c r="AW7" s="22"/>
      <c r="AX7" s="22"/>
      <c r="AY7" s="22"/>
      <c r="AZ7" s="22"/>
      <c r="BA7" s="23"/>
      <c r="BB7" s="23"/>
      <c r="BC7" s="23"/>
      <c r="BD7" s="23"/>
      <c r="BE7" s="23"/>
      <c r="BF7" s="23"/>
      <c r="BG7" s="23"/>
      <c r="BH7" s="24"/>
      <c r="BI7" s="22"/>
      <c r="BJ7" s="22"/>
      <c r="BK7" s="22"/>
      <c r="BL7" s="22"/>
      <c r="BM7" s="22"/>
      <c r="BN7" s="22"/>
      <c r="BO7" s="22"/>
      <c r="BP7" s="22"/>
      <c r="BQ7" s="22"/>
      <c r="BR7" s="22"/>
      <c r="BS7" s="22"/>
      <c r="BT7" s="22"/>
      <c r="BU7" s="22"/>
      <c r="BV7" s="22"/>
      <c r="BW7" s="22"/>
      <c r="BX7" s="22"/>
      <c r="BY7" s="22"/>
      <c r="BZ7" s="22"/>
      <c r="CA7" s="22"/>
      <c r="CB7" s="22"/>
      <c r="CC7" s="22"/>
    </row>
    <row r="8" spans="1:81" ht="14.25" hidden="1" customHeight="1">
      <c r="A8" s="283" t="s">
        <v>91</v>
      </c>
      <c r="B8" s="281"/>
      <c r="C8" s="281"/>
      <c r="D8" s="281"/>
      <c r="E8" s="282"/>
      <c r="F8" s="284"/>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2"/>
      <c r="AK8" s="22"/>
      <c r="AL8" s="22"/>
      <c r="AM8" s="22"/>
      <c r="AN8" s="22"/>
      <c r="AO8" s="22"/>
      <c r="AP8" s="22"/>
      <c r="AQ8" s="22"/>
      <c r="AR8" s="22"/>
      <c r="AS8" s="22"/>
      <c r="AT8" s="22"/>
      <c r="AU8" s="22"/>
      <c r="AV8" s="22"/>
      <c r="AW8" s="22"/>
      <c r="AX8" s="22"/>
      <c r="AY8" s="22"/>
      <c r="AZ8" s="22"/>
      <c r="BA8" s="23"/>
      <c r="BB8" s="23"/>
      <c r="BC8" s="23"/>
      <c r="BD8" s="23"/>
      <c r="BE8" s="23"/>
      <c r="BF8" s="23"/>
      <c r="BG8" s="23"/>
      <c r="BH8" s="24"/>
      <c r="BI8" s="22"/>
      <c r="BJ8" s="22"/>
      <c r="BK8" s="22"/>
      <c r="BL8" s="22"/>
      <c r="BM8" s="22"/>
      <c r="BN8" s="22"/>
      <c r="BO8" s="22"/>
      <c r="BP8" s="22"/>
      <c r="BQ8" s="22"/>
      <c r="BR8" s="22"/>
      <c r="BS8" s="22"/>
      <c r="BT8" s="22"/>
      <c r="BU8" s="22"/>
      <c r="BV8" s="22"/>
      <c r="BW8" s="22"/>
      <c r="BX8" s="22"/>
      <c r="BY8" s="22"/>
      <c r="BZ8" s="22"/>
      <c r="CA8" s="22"/>
      <c r="CB8" s="22"/>
      <c r="CC8" s="22"/>
    </row>
    <row r="9" spans="1:81" ht="12" hidden="1" customHeight="1">
      <c r="A9" s="283" t="s">
        <v>92</v>
      </c>
      <c r="B9" s="281"/>
      <c r="C9" s="281"/>
      <c r="D9" s="281"/>
      <c r="E9" s="282"/>
      <c r="F9" s="28"/>
      <c r="G9" s="28"/>
      <c r="H9" s="28"/>
      <c r="I9" s="28"/>
      <c r="J9" s="28"/>
      <c r="K9" s="28"/>
      <c r="L9" s="28"/>
      <c r="M9" s="28"/>
      <c r="N9" s="28"/>
      <c r="O9" s="29"/>
      <c r="P9" s="30"/>
      <c r="Q9" s="30"/>
      <c r="R9" s="30"/>
      <c r="S9" s="30"/>
      <c r="T9" s="30"/>
      <c r="U9" s="30"/>
      <c r="V9" s="30"/>
      <c r="W9" s="30"/>
      <c r="X9" s="30"/>
      <c r="Y9" s="30"/>
      <c r="Z9" s="30"/>
      <c r="AA9" s="30"/>
      <c r="AB9" s="30"/>
      <c r="AC9" s="30"/>
      <c r="AD9" s="30"/>
      <c r="AE9" s="30"/>
      <c r="AF9" s="31"/>
      <c r="AG9" s="31"/>
      <c r="AH9" s="31"/>
      <c r="AI9" s="31"/>
      <c r="AJ9" s="31"/>
      <c r="AK9" s="31"/>
      <c r="AL9" s="31"/>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2"/>
      <c r="BT9" s="32"/>
      <c r="BU9" s="32"/>
      <c r="BV9" s="32"/>
      <c r="BW9" s="32"/>
      <c r="BX9" s="32"/>
      <c r="BY9" s="32"/>
      <c r="BZ9" s="32"/>
      <c r="CA9" s="32"/>
      <c r="CB9" s="32"/>
      <c r="CC9" s="32"/>
    </row>
    <row r="10" spans="1:81" ht="16.5" customHeight="1">
      <c r="A10" s="285" t="s">
        <v>93</v>
      </c>
      <c r="B10" s="281"/>
      <c r="C10" s="281"/>
      <c r="D10" s="281"/>
      <c r="E10" s="281"/>
      <c r="F10" s="281"/>
      <c r="G10" s="281"/>
      <c r="H10" s="281"/>
      <c r="I10" s="281"/>
      <c r="J10" s="282"/>
      <c r="K10" s="285" t="s">
        <v>94</v>
      </c>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2"/>
      <c r="AK10" s="285" t="s">
        <v>95</v>
      </c>
      <c r="AL10" s="281"/>
      <c r="AM10" s="281"/>
      <c r="AN10" s="281"/>
      <c r="AO10" s="281"/>
      <c r="AP10" s="281"/>
      <c r="AQ10" s="281"/>
      <c r="AR10" s="281"/>
      <c r="AS10" s="282"/>
      <c r="AT10" s="285" t="s">
        <v>96</v>
      </c>
      <c r="AU10" s="281"/>
      <c r="AV10" s="281"/>
      <c r="AW10" s="281"/>
      <c r="AX10" s="281"/>
      <c r="AY10" s="281"/>
      <c r="AZ10" s="282"/>
      <c r="BA10" s="33"/>
      <c r="BB10" s="285" t="s">
        <v>97</v>
      </c>
      <c r="BC10" s="281"/>
      <c r="BD10" s="281"/>
      <c r="BE10" s="281"/>
      <c r="BF10" s="281"/>
      <c r="BG10" s="281"/>
      <c r="BH10" s="281"/>
      <c r="BI10" s="282"/>
      <c r="BJ10" s="22"/>
      <c r="BK10" s="22"/>
      <c r="BL10" s="22"/>
      <c r="BM10" s="22"/>
      <c r="BN10" s="22"/>
      <c r="BO10" s="22"/>
      <c r="BP10" s="22"/>
      <c r="BQ10" s="22"/>
      <c r="BR10" s="22"/>
      <c r="BS10" s="22"/>
      <c r="BT10" s="22"/>
      <c r="BU10" s="22"/>
      <c r="BV10" s="22"/>
      <c r="BW10" s="22"/>
      <c r="BX10" s="22"/>
      <c r="BY10" s="22"/>
      <c r="BZ10" s="22"/>
      <c r="CA10" s="22"/>
      <c r="CB10" s="22"/>
      <c r="CC10" s="22"/>
    </row>
    <row r="11" spans="1:81" ht="16.5" customHeight="1">
      <c r="A11" s="295" t="s">
        <v>98</v>
      </c>
      <c r="B11" s="278" t="s">
        <v>99</v>
      </c>
      <c r="C11" s="278" t="s">
        <v>100</v>
      </c>
      <c r="D11" s="278" t="s">
        <v>101</v>
      </c>
      <c r="E11" s="278" t="s">
        <v>102</v>
      </c>
      <c r="F11" s="279" t="s">
        <v>103</v>
      </c>
      <c r="G11" s="279" t="s">
        <v>104</v>
      </c>
      <c r="H11" s="278" t="s">
        <v>105</v>
      </c>
      <c r="I11" s="279" t="s">
        <v>106</v>
      </c>
      <c r="J11" s="279" t="s">
        <v>107</v>
      </c>
      <c r="K11" s="279" t="s">
        <v>108</v>
      </c>
      <c r="L11" s="305" t="s">
        <v>109</v>
      </c>
      <c r="M11" s="308" t="s">
        <v>110</v>
      </c>
      <c r="N11" s="309"/>
      <c r="O11" s="309"/>
      <c r="P11" s="309"/>
      <c r="Q11" s="309"/>
      <c r="R11" s="309"/>
      <c r="S11" s="309"/>
      <c r="T11" s="309"/>
      <c r="U11" s="309"/>
      <c r="V11" s="309"/>
      <c r="W11" s="309"/>
      <c r="X11" s="309"/>
      <c r="Y11" s="309"/>
      <c r="Z11" s="309"/>
      <c r="AA11" s="309"/>
      <c r="AB11" s="309"/>
      <c r="AC11" s="309"/>
      <c r="AD11" s="309"/>
      <c r="AE11" s="310"/>
      <c r="AF11" s="287" t="s">
        <v>111</v>
      </c>
      <c r="AG11" s="279" t="s">
        <v>112</v>
      </c>
      <c r="AH11" s="279" t="s">
        <v>113</v>
      </c>
      <c r="AI11" s="278" t="s">
        <v>109</v>
      </c>
      <c r="AJ11" s="279" t="s">
        <v>114</v>
      </c>
      <c r="AK11" s="307" t="s">
        <v>115</v>
      </c>
      <c r="AL11" s="279" t="s">
        <v>116</v>
      </c>
      <c r="AM11" s="279" t="s">
        <v>117</v>
      </c>
      <c r="AN11" s="311" t="s">
        <v>118</v>
      </c>
      <c r="AO11" s="281"/>
      <c r="AP11" s="281"/>
      <c r="AQ11" s="281"/>
      <c r="AR11" s="281"/>
      <c r="AS11" s="282"/>
      <c r="AT11" s="307" t="s">
        <v>119</v>
      </c>
      <c r="AU11" s="307" t="s">
        <v>120</v>
      </c>
      <c r="AV11" s="307" t="s">
        <v>109</v>
      </c>
      <c r="AW11" s="307" t="s">
        <v>121</v>
      </c>
      <c r="AX11" s="307" t="s">
        <v>109</v>
      </c>
      <c r="AY11" s="307" t="s">
        <v>122</v>
      </c>
      <c r="AZ11" s="307" t="s">
        <v>123</v>
      </c>
      <c r="BA11" s="315" t="s">
        <v>124</v>
      </c>
      <c r="BB11" s="315" t="s">
        <v>125</v>
      </c>
      <c r="BC11" s="315" t="s">
        <v>126</v>
      </c>
      <c r="BD11" s="315" t="s">
        <v>127</v>
      </c>
      <c r="BE11" s="315" t="s">
        <v>128</v>
      </c>
      <c r="BF11" s="315" t="s">
        <v>129</v>
      </c>
      <c r="BG11" s="315" t="s">
        <v>130</v>
      </c>
      <c r="BH11" s="315" t="s">
        <v>131</v>
      </c>
      <c r="BI11" s="315" t="s">
        <v>132</v>
      </c>
      <c r="BJ11" s="22"/>
      <c r="BK11" s="22"/>
      <c r="BL11" s="22"/>
      <c r="BM11" s="22"/>
      <c r="BN11" s="22"/>
      <c r="BO11" s="22"/>
      <c r="BP11" s="22"/>
      <c r="BQ11" s="22"/>
      <c r="BR11" s="22"/>
      <c r="BS11" s="22"/>
      <c r="BT11" s="22"/>
      <c r="BU11" s="22"/>
      <c r="BV11" s="22"/>
      <c r="BW11" s="22"/>
      <c r="BX11" s="22"/>
      <c r="BY11" s="22"/>
      <c r="BZ11" s="22"/>
      <c r="CA11" s="22"/>
      <c r="CB11" s="22"/>
      <c r="CC11" s="22"/>
    </row>
    <row r="12" spans="1:81" ht="129.75" customHeight="1">
      <c r="A12" s="275"/>
      <c r="B12" s="275"/>
      <c r="C12" s="275"/>
      <c r="D12" s="275"/>
      <c r="E12" s="275"/>
      <c r="F12" s="275"/>
      <c r="G12" s="275"/>
      <c r="H12" s="275"/>
      <c r="I12" s="275"/>
      <c r="J12" s="275"/>
      <c r="K12" s="275"/>
      <c r="L12" s="306"/>
      <c r="M12" s="34" t="s">
        <v>133</v>
      </c>
      <c r="N12" s="34" t="s">
        <v>134</v>
      </c>
      <c r="O12" s="34" t="s">
        <v>135</v>
      </c>
      <c r="P12" s="34" t="s">
        <v>136</v>
      </c>
      <c r="Q12" s="34" t="s">
        <v>137</v>
      </c>
      <c r="R12" s="34" t="s">
        <v>138</v>
      </c>
      <c r="S12" s="34" t="s">
        <v>139</v>
      </c>
      <c r="T12" s="34" t="s">
        <v>140</v>
      </c>
      <c r="U12" s="34" t="s">
        <v>141</v>
      </c>
      <c r="V12" s="34" t="s">
        <v>142</v>
      </c>
      <c r="W12" s="34" t="s">
        <v>143</v>
      </c>
      <c r="X12" s="34" t="s">
        <v>144</v>
      </c>
      <c r="Y12" s="34" t="s">
        <v>145</v>
      </c>
      <c r="Z12" s="34" t="s">
        <v>146</v>
      </c>
      <c r="AA12" s="34" t="s">
        <v>147</v>
      </c>
      <c r="AB12" s="34" t="s">
        <v>148</v>
      </c>
      <c r="AC12" s="34" t="s">
        <v>149</v>
      </c>
      <c r="AD12" s="34" t="s">
        <v>150</v>
      </c>
      <c r="AE12" s="34" t="s">
        <v>151</v>
      </c>
      <c r="AF12" s="288"/>
      <c r="AG12" s="275"/>
      <c r="AH12" s="275"/>
      <c r="AI12" s="275"/>
      <c r="AJ12" s="275"/>
      <c r="AK12" s="275"/>
      <c r="AL12" s="275"/>
      <c r="AM12" s="275"/>
      <c r="AN12" s="35" t="s">
        <v>152</v>
      </c>
      <c r="AO12" s="35" t="s">
        <v>153</v>
      </c>
      <c r="AP12" s="35" t="s">
        <v>154</v>
      </c>
      <c r="AQ12" s="35" t="s">
        <v>155</v>
      </c>
      <c r="AR12" s="35" t="s">
        <v>156</v>
      </c>
      <c r="AS12" s="35" t="s">
        <v>157</v>
      </c>
      <c r="AT12" s="275"/>
      <c r="AU12" s="275"/>
      <c r="AV12" s="275"/>
      <c r="AW12" s="275"/>
      <c r="AX12" s="275"/>
      <c r="AY12" s="275"/>
      <c r="AZ12" s="275"/>
      <c r="BA12" s="275"/>
      <c r="BB12" s="275"/>
      <c r="BC12" s="275"/>
      <c r="BD12" s="275"/>
      <c r="BE12" s="275"/>
      <c r="BF12" s="275"/>
      <c r="BG12" s="275"/>
      <c r="BH12" s="275"/>
      <c r="BI12" s="275"/>
      <c r="BJ12" s="36"/>
      <c r="BK12" s="36"/>
      <c r="BL12" s="36"/>
      <c r="BM12" s="36"/>
      <c r="BN12" s="36"/>
      <c r="BO12" s="36"/>
      <c r="BP12" s="36"/>
      <c r="BQ12" s="36"/>
      <c r="BR12" s="36"/>
      <c r="BS12" s="36"/>
      <c r="BT12" s="36"/>
      <c r="BU12" s="36"/>
      <c r="BV12" s="36"/>
      <c r="BW12" s="36"/>
      <c r="BX12" s="36"/>
      <c r="BY12" s="36"/>
      <c r="BZ12" s="36"/>
      <c r="CA12" s="36"/>
      <c r="CB12" s="36"/>
      <c r="CC12" s="36"/>
    </row>
    <row r="13" spans="1:81" ht="78.75" customHeight="1">
      <c r="A13" s="271">
        <v>1</v>
      </c>
      <c r="B13" s="273" t="s">
        <v>158</v>
      </c>
      <c r="C13" s="273" t="s">
        <v>159</v>
      </c>
      <c r="D13" s="273" t="s">
        <v>160</v>
      </c>
      <c r="E13" s="273" t="s">
        <v>161</v>
      </c>
      <c r="F13" s="273" t="s">
        <v>162</v>
      </c>
      <c r="G13" s="273" t="s">
        <v>163</v>
      </c>
      <c r="H13" s="273" t="s">
        <v>164</v>
      </c>
      <c r="I13" s="273" t="s">
        <v>165</v>
      </c>
      <c r="J13" s="271">
        <v>2000</v>
      </c>
      <c r="K13" s="277" t="str">
        <f>IF(J13&lt;=0,"",IF(J13&lt;=2,"Muy Baja",IF(J13&lt;=24,"Baja",IF(J13&lt;=500,"Media",IF(J13&lt;=5000,"Alta","Muy Alta")))))</f>
        <v>Alta</v>
      </c>
      <c r="L13" s="274">
        <f>IF(K13="","",IF(K13="Muy Baja",0.2,IF(K13="Baja",0.4,IF(K13="Media",0.6,IF(K13="Alta",0.8,IF(K13="Muy Alta",1,))))))</f>
        <v>0.8</v>
      </c>
      <c r="M13" s="274" t="s">
        <v>166</v>
      </c>
      <c r="N13" s="274" t="s">
        <v>167</v>
      </c>
      <c r="O13" s="274" t="s">
        <v>167</v>
      </c>
      <c r="P13" s="274" t="s">
        <v>167</v>
      </c>
      <c r="Q13" s="274" t="s">
        <v>166</v>
      </c>
      <c r="R13" s="274" t="s">
        <v>167</v>
      </c>
      <c r="S13" s="274" t="s">
        <v>167</v>
      </c>
      <c r="T13" s="274" t="s">
        <v>167</v>
      </c>
      <c r="U13" s="274" t="s">
        <v>167</v>
      </c>
      <c r="V13" s="274" t="s">
        <v>166</v>
      </c>
      <c r="W13" s="274" t="s">
        <v>166</v>
      </c>
      <c r="X13" s="274" t="s">
        <v>166</v>
      </c>
      <c r="Y13" s="274" t="s">
        <v>166</v>
      </c>
      <c r="Z13" s="274" t="s">
        <v>166</v>
      </c>
      <c r="AA13" s="274" t="s">
        <v>166</v>
      </c>
      <c r="AB13" s="274" t="s">
        <v>167</v>
      </c>
      <c r="AC13" s="274" t="s">
        <v>166</v>
      </c>
      <c r="AD13" s="274" t="s">
        <v>167</v>
      </c>
      <c r="AE13" s="274" t="s">
        <v>167</v>
      </c>
      <c r="AF13" s="289">
        <f>IF(AB13="Si","19",COUNTIF(M13:AE13,"si"))</f>
        <v>9</v>
      </c>
      <c r="AG13" s="41">
        <f t="shared" ref="AG13:AG29" si="0">VALUE(IF(AF13&lt;=5,5,IF(AND(AF13&gt;5,AF13&lt;=11),10,IF(AF13&gt;11,20,0))))</f>
        <v>10</v>
      </c>
      <c r="AH13" s="277" t="str">
        <f>IF(AG13=5,"Moderado",IF(AG13=10,"Mayor",IF(AG13=20,"Catastrófico",0)))</f>
        <v>Mayor</v>
      </c>
      <c r="AI13" s="274">
        <f>IF(AH13="","",IF(AH13="Leve",0.2,IF(AH13="Menor",0.4,IF(AH13="Moderado",0.6,IF(AH13="Mayor",0.8,IF(AH13="Catastrófico",1,))))))</f>
        <v>0.8</v>
      </c>
      <c r="AJ13" s="286"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Alto</v>
      </c>
      <c r="AK13" s="43">
        <v>1</v>
      </c>
      <c r="AL13" s="44" t="s">
        <v>168</v>
      </c>
      <c r="AM13" s="43" t="s">
        <v>169</v>
      </c>
      <c r="AN13" s="45" t="s">
        <v>170</v>
      </c>
      <c r="AO13" s="45" t="s">
        <v>171</v>
      </c>
      <c r="AP13" s="46">
        <v>0.3</v>
      </c>
      <c r="AQ13" s="45" t="s">
        <v>172</v>
      </c>
      <c r="AR13" s="45" t="s">
        <v>173</v>
      </c>
      <c r="AS13" s="45" t="s">
        <v>174</v>
      </c>
      <c r="AT13" s="47">
        <f>IFERROR(IF(AM13="Probabilidad",(L13-(+L13*AP13)),IF(AM13="Impacto",L13,"")),"")</f>
        <v>0.56000000000000005</v>
      </c>
      <c r="AU13" s="48" t="str">
        <f t="shared" ref="AU13:AU29" si="1">IFERROR(IF(AT13="","",IF(AT13&lt;=0.2,"Muy Baja",IF(AT13&lt;=0.4,"Baja",IF(AT13&lt;=0.6,"Media",IF(AT13&lt;=0.8,"Alta","Muy Alta"))))),"")</f>
        <v>Media</v>
      </c>
      <c r="AV13" s="49">
        <f t="shared" ref="AV13:AV29" si="2">+AT13</f>
        <v>0.56000000000000005</v>
      </c>
      <c r="AW13" s="48" t="str">
        <f t="shared" ref="AW13:AW29" si="3">IFERROR(IF(AX13="","",IF(AX13&lt;=0.2,"Leve",IF(AX13&lt;=0.4,"Menor",IF(AX13&lt;=0.6,"Moderado",IF(AX13&lt;=0.8,"Mayor","Catastrófico"))))),"")</f>
        <v>Mayor</v>
      </c>
      <c r="AX13" s="49">
        <f>IFERROR(IF(AM13="Impacto",(AI13-(+AI13*AP13)),IF(AM13="Probabilidad",AI13,"")),"")</f>
        <v>0.8</v>
      </c>
      <c r="AY13" s="50" t="str">
        <f t="shared" ref="AY13:AY29" si="4">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Alto</v>
      </c>
      <c r="AZ13" s="51" t="s">
        <v>175</v>
      </c>
      <c r="BA13" s="52"/>
      <c r="BB13" s="53" t="s">
        <v>176</v>
      </c>
      <c r="BC13" s="53" t="s">
        <v>177</v>
      </c>
      <c r="BD13" s="53" t="s">
        <v>178</v>
      </c>
      <c r="BE13" s="53" t="s">
        <v>179</v>
      </c>
      <c r="BF13" s="54">
        <v>44749</v>
      </c>
      <c r="BG13" s="54">
        <v>44926</v>
      </c>
      <c r="BH13" s="26">
        <v>3840</v>
      </c>
      <c r="BI13" s="43"/>
      <c r="BJ13" s="55"/>
      <c r="BK13" s="55"/>
      <c r="BL13" s="55"/>
      <c r="BM13" s="55"/>
      <c r="BN13" s="55"/>
      <c r="BO13" s="55"/>
      <c r="BP13" s="55"/>
      <c r="BQ13" s="55"/>
      <c r="BR13" s="55"/>
      <c r="BS13" s="55"/>
      <c r="BT13" s="55"/>
      <c r="BU13" s="55"/>
      <c r="BV13" s="55"/>
      <c r="BW13" s="55"/>
      <c r="BX13" s="55"/>
      <c r="BY13" s="55"/>
      <c r="BZ13" s="55"/>
      <c r="CA13" s="55"/>
      <c r="CB13" s="55"/>
      <c r="CC13" s="55"/>
    </row>
    <row r="14" spans="1:81" ht="78.75" customHeight="1">
      <c r="A14" s="272"/>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41">
        <f t="shared" si="0"/>
        <v>5</v>
      </c>
      <c r="AH14" s="272"/>
      <c r="AI14" s="272"/>
      <c r="AJ14" s="272"/>
      <c r="AK14" s="43">
        <v>2</v>
      </c>
      <c r="AL14" s="44" t="s">
        <v>180</v>
      </c>
      <c r="AM14" s="43" t="s">
        <v>169</v>
      </c>
      <c r="AN14" s="45" t="s">
        <v>170</v>
      </c>
      <c r="AO14" s="45" t="s">
        <v>171</v>
      </c>
      <c r="AP14" s="46" t="str">
        <f t="shared" ref="AP14:AP29" si="5">IF(AND(AN14="Preventivo",AO14="Automático"),"50%",IF(AND(AN14="Preventivo",AO14="Manual"),"40%",IF(AND(AN14="Detectivo",AO14="Automático"),"40%",IF(AND(AN14="Detectivo",AO14="Manual"),"30%",IF(AND(AN14="Correctivo",AO14="Automático"),"35%",IF(AND(AN14="Correctivo",AO14="Manual"),"25%",""))))))</f>
        <v>40%</v>
      </c>
      <c r="AQ14" s="45" t="s">
        <v>172</v>
      </c>
      <c r="AR14" s="45" t="s">
        <v>173</v>
      </c>
      <c r="AS14" s="45" t="s">
        <v>174</v>
      </c>
      <c r="AT14" s="47">
        <f>IFERROR(IF(AND(AM13="Probabilidad",AM14="Probabilidad"),(AV13-(+AV13*AP14)),IF(AM14="Probabilidad",(L13-(+L13*AP14)),IF(AM14="Impacto",AV13,""))),"")</f>
        <v>0.33600000000000002</v>
      </c>
      <c r="AU14" s="48" t="str">
        <f t="shared" si="1"/>
        <v>Baja</v>
      </c>
      <c r="AV14" s="49">
        <f t="shared" si="2"/>
        <v>0.33600000000000002</v>
      </c>
      <c r="AW14" s="48" t="str">
        <f t="shared" si="3"/>
        <v>Mayor</v>
      </c>
      <c r="AX14" s="49">
        <f>IFERROR(IF(AND(AM13="Impacto",AM14="Impacto"),(AX13-(+AX13*AP14)),IF(AM14="Impacto",(AI13-(+AI13*AP14)),IF(AM14="Probabilidad",AX13,""))),"")</f>
        <v>0.8</v>
      </c>
      <c r="AY14" s="50" t="str">
        <f t="shared" si="4"/>
        <v>Alto</v>
      </c>
      <c r="AZ14" s="51" t="s">
        <v>175</v>
      </c>
      <c r="BA14" s="52"/>
      <c r="BB14" s="53" t="s">
        <v>176</v>
      </c>
      <c r="BC14" s="53" t="s">
        <v>177</v>
      </c>
      <c r="BD14" s="53" t="s">
        <v>178</v>
      </c>
      <c r="BE14" s="53" t="s">
        <v>179</v>
      </c>
      <c r="BF14" s="54">
        <v>44772</v>
      </c>
      <c r="BG14" s="54">
        <v>44926</v>
      </c>
      <c r="BH14" s="43">
        <v>3840</v>
      </c>
      <c r="BI14" s="43"/>
      <c r="BJ14" s="22"/>
      <c r="BK14" s="22"/>
      <c r="BL14" s="22"/>
      <c r="BM14" s="22"/>
      <c r="BN14" s="22"/>
      <c r="BO14" s="22"/>
      <c r="BP14" s="22"/>
      <c r="BQ14" s="22"/>
      <c r="BR14" s="22"/>
      <c r="BS14" s="22"/>
      <c r="BT14" s="22"/>
      <c r="BU14" s="22"/>
      <c r="BV14" s="22"/>
      <c r="BW14" s="22"/>
      <c r="BX14" s="22"/>
      <c r="BY14" s="22"/>
      <c r="BZ14" s="22"/>
      <c r="CA14" s="22"/>
      <c r="CB14" s="22"/>
      <c r="CC14" s="22"/>
    </row>
    <row r="15" spans="1:81" ht="78.75" customHeight="1">
      <c r="A15" s="272"/>
      <c r="B15" s="272"/>
      <c r="C15" s="272"/>
      <c r="D15" s="272"/>
      <c r="E15" s="272"/>
      <c r="F15" s="275"/>
      <c r="G15" s="275"/>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41">
        <f t="shared" si="0"/>
        <v>5</v>
      </c>
      <c r="AH15" s="272"/>
      <c r="AI15" s="272"/>
      <c r="AJ15" s="272"/>
      <c r="AK15" s="43">
        <v>3</v>
      </c>
      <c r="AL15" s="56" t="s">
        <v>181</v>
      </c>
      <c r="AM15" s="43" t="s">
        <v>169</v>
      </c>
      <c r="AN15" s="45" t="s">
        <v>170</v>
      </c>
      <c r="AO15" s="45" t="s">
        <v>171</v>
      </c>
      <c r="AP15" s="46" t="str">
        <f t="shared" si="5"/>
        <v>40%</v>
      </c>
      <c r="AQ15" s="45" t="s">
        <v>172</v>
      </c>
      <c r="AR15" s="45" t="s">
        <v>173</v>
      </c>
      <c r="AS15" s="45" t="s">
        <v>174</v>
      </c>
      <c r="AT15" s="47">
        <f>IFERROR(IF(AND(AM14="Probabilidad",AM15="Probabilidad"),(AV14-(+AV14*AP15)),IF(AND(AM14="Impacto",AM15="Probabilidad"),(AV13-(+AV13*AP15)),IF(AM15="Impacto",AV14,""))),"")</f>
        <v>0.2016</v>
      </c>
      <c r="AU15" s="48" t="str">
        <f t="shared" si="1"/>
        <v>Baja</v>
      </c>
      <c r="AV15" s="49">
        <f t="shared" si="2"/>
        <v>0.2016</v>
      </c>
      <c r="AW15" s="48" t="str">
        <f t="shared" si="3"/>
        <v>Mayor</v>
      </c>
      <c r="AX15" s="49">
        <f>IFERROR(IF(AND(AM14="Impacto",AM15="Impacto"),(AX14-(+AX14*AP15)),IF(AND(AM14="Probabilidad",AM15="Impacto"),(AX13-(+AX13*AP15)),IF(AM15="Probabilidad",AX14,""))),"")</f>
        <v>0.8</v>
      </c>
      <c r="AY15" s="50" t="str">
        <f t="shared" si="4"/>
        <v>Alto</v>
      </c>
      <c r="AZ15" s="51" t="s">
        <v>175</v>
      </c>
      <c r="BA15" s="52"/>
      <c r="BB15" s="53" t="s">
        <v>182</v>
      </c>
      <c r="BC15" s="53" t="s">
        <v>183</v>
      </c>
      <c r="BD15" s="53" t="s">
        <v>184</v>
      </c>
      <c r="BE15" s="53" t="s">
        <v>185</v>
      </c>
      <c r="BF15" s="54">
        <v>44772</v>
      </c>
      <c r="BG15" s="54">
        <v>44926</v>
      </c>
      <c r="BH15" s="43">
        <v>3840</v>
      </c>
      <c r="BI15" s="43"/>
      <c r="BJ15" s="22"/>
      <c r="BK15" s="22"/>
      <c r="BL15" s="22"/>
      <c r="BM15" s="22"/>
      <c r="BN15" s="22"/>
      <c r="BO15" s="22"/>
      <c r="BP15" s="22"/>
      <c r="BQ15" s="22"/>
      <c r="BR15" s="22"/>
      <c r="BS15" s="22"/>
      <c r="BT15" s="22"/>
      <c r="BU15" s="22"/>
      <c r="BV15" s="22"/>
      <c r="BW15" s="22"/>
      <c r="BX15" s="22"/>
      <c r="BY15" s="22"/>
      <c r="BZ15" s="22"/>
      <c r="CA15" s="22"/>
      <c r="CB15" s="22"/>
      <c r="CC15" s="22"/>
    </row>
    <row r="16" spans="1:81" ht="78.75" customHeight="1">
      <c r="A16" s="271">
        <v>2</v>
      </c>
      <c r="B16" s="273" t="s">
        <v>0</v>
      </c>
      <c r="C16" s="276" t="s">
        <v>186</v>
      </c>
      <c r="D16" s="276" t="s">
        <v>187</v>
      </c>
      <c r="E16" s="273" t="s">
        <v>188</v>
      </c>
      <c r="F16" s="273" t="s">
        <v>189</v>
      </c>
      <c r="G16" s="273" t="s">
        <v>190</v>
      </c>
      <c r="H16" s="273" t="s">
        <v>191</v>
      </c>
      <c r="I16" s="273" t="s">
        <v>165</v>
      </c>
      <c r="J16" s="271">
        <v>24</v>
      </c>
      <c r="K16" s="277" t="str">
        <f>IF(J16&lt;=0,"",IF(J16&lt;=2,"Muy Baja",IF(J16&lt;=24,"Baja",IF(J16&lt;=500,"Media",IF(J16&lt;=5000,"Alta","Muy Alta")))))</f>
        <v>Baja</v>
      </c>
      <c r="L16" s="274">
        <f>IF(K16="","",IF(K16="Muy Baja",0.2,IF(K16="Baja",0.4,IF(K16="Media",0.6,IF(K16="Alta",0.8,IF(K16="Muy Alta",1,))))))</f>
        <v>0.4</v>
      </c>
      <c r="M16" s="274" t="s">
        <v>167</v>
      </c>
      <c r="N16" s="274" t="s">
        <v>167</v>
      </c>
      <c r="O16" s="274" t="s">
        <v>167</v>
      </c>
      <c r="P16" s="274" t="s">
        <v>167</v>
      </c>
      <c r="Q16" s="274" t="s">
        <v>166</v>
      </c>
      <c r="R16" s="274" t="s">
        <v>167</v>
      </c>
      <c r="S16" s="274" t="s">
        <v>167</v>
      </c>
      <c r="T16" s="274" t="s">
        <v>167</v>
      </c>
      <c r="U16" s="274" t="s">
        <v>167</v>
      </c>
      <c r="V16" s="274" t="s">
        <v>167</v>
      </c>
      <c r="W16" s="274" t="s">
        <v>166</v>
      </c>
      <c r="X16" s="274" t="s">
        <v>166</v>
      </c>
      <c r="Y16" s="274" t="s">
        <v>167</v>
      </c>
      <c r="Z16" s="274" t="s">
        <v>167</v>
      </c>
      <c r="AA16" s="274" t="s">
        <v>167</v>
      </c>
      <c r="AB16" s="274" t="s">
        <v>167</v>
      </c>
      <c r="AC16" s="274" t="s">
        <v>166</v>
      </c>
      <c r="AD16" s="274" t="s">
        <v>166</v>
      </c>
      <c r="AE16" s="274" t="s">
        <v>167</v>
      </c>
      <c r="AF16" s="289">
        <f>IF(AB16="Si","19",COUNTIF(M16:AE16,"si"))</f>
        <v>5</v>
      </c>
      <c r="AG16" s="41">
        <f t="shared" si="0"/>
        <v>5</v>
      </c>
      <c r="AH16" s="277" t="str">
        <f>IF(AG16=5,"Moderado",IF(AG16=10,"Mayor",IF(AG16=20,"Catastrófico",0)))</f>
        <v>Moderado</v>
      </c>
      <c r="AI16" s="274">
        <f>IF(AH16="","",IF(AH16="Leve",0.2,IF(AH16="Menor",0.4,IF(AH16="Moderado",0.6,IF(AH16="Mayor",0.8,IF(AH16="Catastrófico",1,))))))</f>
        <v>0.6</v>
      </c>
      <c r="AJ16" s="286" t="str">
        <f>IF(OR(AND(K16="Muy Baja",AH16="Leve"),AND(K16="Muy Baja",AH16="Menor"),AND(K16="Baja",AH16="Leve")),"Bajo",IF(OR(AND(K16="Muy baja",AH16="Moderado"),AND(K16="Baja",AH16="Menor"),AND(K16="Baja",AH16="Moderado"),AND(K16="Media",AH16="Leve"),AND(K16="Media",AH16="Menor"),AND(K16="Media",AH16="Moderado"),AND(K16="Alta",AH16="Leve"),AND(K16="Alta",AH16="Menor")),"Moderado",IF(OR(AND(K16="Muy Baja",AH16="Mayor"),AND(K16="Baja",AH16="Mayor"),AND(K16="Media",AH16="Mayor"),AND(K16="Alta",AH16="Moderado"),AND(K16="Alta",AH16="Mayor"),AND(K16="Muy Alta",AH16="Leve"),AND(K16="Muy Alta",AH16="Menor"),AND(K16="Muy Alta",AH16="Moderado"),AND(K16="Muy Alta",AH16="Mayor")),"Alto",IF(OR(AND(K16="Muy Baja",AH16="Catastrófico"),AND(K16="Baja",AH16="Catastrófico"),AND(K16="Media",AH16="Catastrófico"),AND(K16="Alta",AH16="Catastrófico"),AND(K16="Muy Alta",AH16="Catastrófico")),"Extremo",""))))</f>
        <v>Moderado</v>
      </c>
      <c r="AK16" s="43">
        <v>1</v>
      </c>
      <c r="AL16" s="44" t="s">
        <v>192</v>
      </c>
      <c r="AM16" s="43" t="s">
        <v>169</v>
      </c>
      <c r="AN16" s="45" t="s">
        <v>170</v>
      </c>
      <c r="AO16" s="45" t="s">
        <v>171</v>
      </c>
      <c r="AP16" s="46" t="str">
        <f t="shared" si="5"/>
        <v>40%</v>
      </c>
      <c r="AQ16" s="45" t="s">
        <v>172</v>
      </c>
      <c r="AR16" s="45" t="s">
        <v>193</v>
      </c>
      <c r="AS16" s="45" t="s">
        <v>174</v>
      </c>
      <c r="AT16" s="47">
        <f>IFERROR(IF(AM16="Probabilidad",(L16-(+L16*AP16)),IF(AM16="Impacto",L16,"")),"")</f>
        <v>0.24</v>
      </c>
      <c r="AU16" s="48" t="str">
        <f t="shared" si="1"/>
        <v>Baja</v>
      </c>
      <c r="AV16" s="49">
        <f t="shared" si="2"/>
        <v>0.24</v>
      </c>
      <c r="AW16" s="48" t="str">
        <f t="shared" si="3"/>
        <v>Moderado</v>
      </c>
      <c r="AX16" s="49">
        <f>IFERROR(IF(AM16="Impacto",(AI16-(+AI16*AP16)),IF(AM16="Probabilidad",AI16,"")),"")</f>
        <v>0.6</v>
      </c>
      <c r="AY16" s="50" t="str">
        <f t="shared" si="4"/>
        <v>Moderado</v>
      </c>
      <c r="AZ16" s="51" t="s">
        <v>175</v>
      </c>
      <c r="BA16" s="52"/>
      <c r="BB16" s="53" t="s">
        <v>194</v>
      </c>
      <c r="BC16" s="53" t="s">
        <v>195</v>
      </c>
      <c r="BD16" s="53" t="s">
        <v>196</v>
      </c>
      <c r="BE16" s="53" t="s">
        <v>194</v>
      </c>
      <c r="BF16" s="54">
        <v>44684</v>
      </c>
      <c r="BG16" s="54">
        <v>44926</v>
      </c>
      <c r="BH16" s="43">
        <v>3841</v>
      </c>
      <c r="BI16" s="43"/>
      <c r="BJ16" s="58"/>
      <c r="BK16" s="22"/>
      <c r="BL16" s="22"/>
      <c r="BM16" s="22"/>
      <c r="BN16" s="22"/>
      <c r="BO16" s="22"/>
      <c r="BP16" s="22"/>
      <c r="BQ16" s="22"/>
      <c r="BR16" s="22"/>
      <c r="BS16" s="22"/>
      <c r="BT16" s="22"/>
      <c r="BU16" s="22"/>
      <c r="BV16" s="22"/>
      <c r="BW16" s="22"/>
      <c r="BX16" s="22"/>
      <c r="BY16" s="22"/>
      <c r="BZ16" s="22"/>
      <c r="CA16" s="22"/>
      <c r="CB16" s="22"/>
      <c r="CC16" s="22"/>
    </row>
    <row r="17" spans="1:81" ht="78.75" customHeight="1">
      <c r="A17" s="272"/>
      <c r="B17" s="272"/>
      <c r="C17" s="272"/>
      <c r="D17" s="272"/>
      <c r="E17" s="272"/>
      <c r="F17" s="275"/>
      <c r="G17" s="275"/>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41">
        <f t="shared" si="0"/>
        <v>5</v>
      </c>
      <c r="AH17" s="272"/>
      <c r="AI17" s="272"/>
      <c r="AJ17" s="272"/>
      <c r="AK17" s="43">
        <v>2</v>
      </c>
      <c r="AL17" s="44" t="s">
        <v>197</v>
      </c>
      <c r="AM17" s="43" t="s">
        <v>169</v>
      </c>
      <c r="AN17" s="45" t="s">
        <v>170</v>
      </c>
      <c r="AO17" s="45" t="s">
        <v>171</v>
      </c>
      <c r="AP17" s="46" t="str">
        <f t="shared" si="5"/>
        <v>40%</v>
      </c>
      <c r="AQ17" s="45" t="s">
        <v>172</v>
      </c>
      <c r="AR17" s="45" t="s">
        <v>193</v>
      </c>
      <c r="AS17" s="45" t="s">
        <v>174</v>
      </c>
      <c r="AT17" s="47">
        <f>IFERROR(IF(AND(AM16="Probabilidad",AM17="Probabilidad"),(AV16-(+AV16*AP17)),IF(AM17="Probabilidad",(L16-(+L16*AP17)),IF(AM17="Impacto",AV16,""))),"")</f>
        <v>0.14399999999999999</v>
      </c>
      <c r="AU17" s="48" t="str">
        <f t="shared" si="1"/>
        <v>Muy Baja</v>
      </c>
      <c r="AV17" s="49">
        <f t="shared" si="2"/>
        <v>0.14399999999999999</v>
      </c>
      <c r="AW17" s="48" t="str">
        <f t="shared" si="3"/>
        <v>Moderado</v>
      </c>
      <c r="AX17" s="49">
        <f>IFERROR(IF(AND(AM16="Impacto",AM17="Impacto"),(AX16-(+AX16*AP17)),IF(AM17="Impacto",(AI16-(+AI16*AP17)),IF(AM17="Probabilidad",AX16,""))),"")</f>
        <v>0.6</v>
      </c>
      <c r="AY17" s="50" t="str">
        <f t="shared" si="4"/>
        <v>Moderado</v>
      </c>
      <c r="AZ17" s="51" t="s">
        <v>175</v>
      </c>
      <c r="BA17" s="52"/>
      <c r="BB17" s="53" t="s">
        <v>194</v>
      </c>
      <c r="BC17" s="53" t="s">
        <v>195</v>
      </c>
      <c r="BD17" s="53" t="s">
        <v>196</v>
      </c>
      <c r="BE17" s="53" t="s">
        <v>194</v>
      </c>
      <c r="BF17" s="54">
        <v>44684</v>
      </c>
      <c r="BG17" s="54">
        <v>44926</v>
      </c>
      <c r="BH17" s="43">
        <v>3841</v>
      </c>
      <c r="BI17" s="43"/>
      <c r="BJ17" s="58"/>
      <c r="BK17" s="22"/>
      <c r="BL17" s="22"/>
      <c r="BM17" s="22"/>
      <c r="BN17" s="22"/>
      <c r="BO17" s="22"/>
      <c r="BP17" s="22"/>
      <c r="BQ17" s="22"/>
      <c r="BR17" s="22"/>
      <c r="BS17" s="22"/>
      <c r="BT17" s="22"/>
      <c r="BU17" s="22"/>
      <c r="BV17" s="22"/>
      <c r="BW17" s="22"/>
      <c r="BX17" s="22"/>
      <c r="BY17" s="22"/>
      <c r="BZ17" s="22"/>
      <c r="CA17" s="22"/>
      <c r="CB17" s="22"/>
      <c r="CC17" s="22"/>
    </row>
    <row r="18" spans="1:81" ht="217.5" customHeight="1">
      <c r="A18" s="37">
        <v>3</v>
      </c>
      <c r="B18" s="38" t="s">
        <v>198</v>
      </c>
      <c r="C18" s="59" t="s">
        <v>199</v>
      </c>
      <c r="D18" s="59" t="s">
        <v>200</v>
      </c>
      <c r="E18" s="38" t="s">
        <v>188</v>
      </c>
      <c r="F18" s="38" t="s">
        <v>201</v>
      </c>
      <c r="G18" s="38" t="s">
        <v>202</v>
      </c>
      <c r="H18" s="38" t="s">
        <v>203</v>
      </c>
      <c r="I18" s="38" t="s">
        <v>204</v>
      </c>
      <c r="J18" s="37">
        <v>20</v>
      </c>
      <c r="K18" s="39" t="str">
        <f t="shared" ref="K18:K20" si="6">IF(J18&lt;=0,"",IF(J18&lt;=2,"Muy Baja",IF(J18&lt;=24,"Baja",IF(J18&lt;=500,"Media",IF(J18&lt;=5000,"Alta","Muy Alta")))))</f>
        <v>Baja</v>
      </c>
      <c r="L18" s="40">
        <f t="shared" ref="L18:L20" si="7">IF(K18="","",IF(K18="Muy Baja",0.2,IF(K18="Baja",0.4,IF(K18="Media",0.6,IF(K18="Alta",0.8,IF(K18="Muy Alta",1,))))))</f>
        <v>0.4</v>
      </c>
      <c r="M18" s="40" t="s">
        <v>166</v>
      </c>
      <c r="N18" s="40" t="s">
        <v>166</v>
      </c>
      <c r="O18" s="40" t="s">
        <v>166</v>
      </c>
      <c r="P18" s="40" t="s">
        <v>166</v>
      </c>
      <c r="Q18" s="40" t="s">
        <v>166</v>
      </c>
      <c r="R18" s="40" t="s">
        <v>166</v>
      </c>
      <c r="S18" s="40" t="s">
        <v>167</v>
      </c>
      <c r="T18" s="40" t="s">
        <v>167</v>
      </c>
      <c r="U18" s="40" t="s">
        <v>167</v>
      </c>
      <c r="V18" s="40" t="s">
        <v>166</v>
      </c>
      <c r="W18" s="40" t="s">
        <v>166</v>
      </c>
      <c r="X18" s="40" t="s">
        <v>166</v>
      </c>
      <c r="Y18" s="40" t="s">
        <v>166</v>
      </c>
      <c r="Z18" s="40" t="s">
        <v>166</v>
      </c>
      <c r="AA18" s="40" t="s">
        <v>166</v>
      </c>
      <c r="AB18" s="40" t="s">
        <v>167</v>
      </c>
      <c r="AC18" s="40" t="s">
        <v>166</v>
      </c>
      <c r="AD18" s="40" t="s">
        <v>166</v>
      </c>
      <c r="AE18" s="40" t="s">
        <v>167</v>
      </c>
      <c r="AF18" s="60">
        <f>IF(AB18="Si","19",COUNTIF(M18:AE18,"si"))</f>
        <v>14</v>
      </c>
      <c r="AG18" s="41">
        <f t="shared" si="0"/>
        <v>20</v>
      </c>
      <c r="AH18" s="39" t="str">
        <f t="shared" ref="AH18:AH20" si="8">IF(AG18=5,"Moderado",IF(AG18=10,"Mayor",IF(AG18=20,"Catastrófico",0)))</f>
        <v>Catastrófico</v>
      </c>
      <c r="AI18" s="40">
        <f>IF(AH18="","",IF(AH18="Leve",0.2,IF(AH18="Menor",0.4,IF(AH18="Moderado",0.6,IF(AH18="Mayor",0.8,IF(AH18="Catastrófico",1,))))))</f>
        <v>1</v>
      </c>
      <c r="AJ18" s="42" t="str">
        <f t="shared" ref="AJ18:AJ20" si="9">IF(OR(AND(K18="Muy Baja",AH18="Leve"),AND(K18="Muy Baja",AH18="Menor"),AND(K18="Baja",AH18="Leve")),"Bajo",IF(OR(AND(K18="Muy baja",AH18="Moderado"),AND(K18="Baja",AH18="Menor"),AND(K18="Baja",AH18="Moderado"),AND(K18="Media",AH18="Leve"),AND(K18="Media",AH18="Menor"),AND(K18="Media",AH18="Moderado"),AND(K18="Alta",AH18="Leve"),AND(K18="Alta",AH18="Menor")),"Moderado",IF(OR(AND(K18="Muy Baja",AH18="Mayor"),AND(K18="Baja",AH18="Mayor"),AND(K18="Media",AH18="Mayor"),AND(K18="Alta",AH18="Moderado"),AND(K18="Alta",AH18="Mayor"),AND(K18="Muy Alta",AH18="Leve"),AND(K18="Muy Alta",AH18="Menor"),AND(K18="Muy Alta",AH18="Moderado"),AND(K18="Muy Alta",AH18="Mayor")),"Alto",IF(OR(AND(K18="Muy Baja",AH18="Catastrófico"),AND(K18="Baja",AH18="Catastrófico"),AND(K18="Media",AH18="Catastrófico"),AND(K18="Alta",AH18="Catastrófico"),AND(K18="Muy Alta",AH18="Catastrófico")),"Extremo",""))))</f>
        <v>Extremo</v>
      </c>
      <c r="AK18" s="43">
        <v>1</v>
      </c>
      <c r="AL18" s="44" t="s">
        <v>205</v>
      </c>
      <c r="AM18" s="43" t="s">
        <v>169</v>
      </c>
      <c r="AN18" s="45" t="s">
        <v>170</v>
      </c>
      <c r="AO18" s="45" t="s">
        <v>171</v>
      </c>
      <c r="AP18" s="46" t="str">
        <f t="shared" si="5"/>
        <v>40%</v>
      </c>
      <c r="AQ18" s="45" t="s">
        <v>172</v>
      </c>
      <c r="AR18" s="45" t="s">
        <v>193</v>
      </c>
      <c r="AS18" s="45" t="s">
        <v>174</v>
      </c>
      <c r="AT18" s="47">
        <f t="shared" ref="AT18:AT20" si="10">IFERROR(IF(AM18="Probabilidad",(L18-(+L18*AP18)),IF(AM18="Impacto",L18,"")),"")</f>
        <v>0.24</v>
      </c>
      <c r="AU18" s="48" t="str">
        <f t="shared" si="1"/>
        <v>Baja</v>
      </c>
      <c r="AV18" s="49">
        <f t="shared" si="2"/>
        <v>0.24</v>
      </c>
      <c r="AW18" s="48" t="str">
        <f t="shared" si="3"/>
        <v>Catastrófico</v>
      </c>
      <c r="AX18" s="49">
        <f t="shared" ref="AX18:AX20" si="11">IFERROR(IF(AM18="Impacto",(AI18-(+AI18*AP18)),IF(AM18="Probabilidad",AI18,"")),"")</f>
        <v>1</v>
      </c>
      <c r="AY18" s="50" t="str">
        <f t="shared" si="4"/>
        <v>Extremo</v>
      </c>
      <c r="AZ18" s="51" t="s">
        <v>175</v>
      </c>
      <c r="BA18" s="52"/>
      <c r="BB18" s="53" t="s">
        <v>206</v>
      </c>
      <c r="BC18" s="53" t="s">
        <v>207</v>
      </c>
      <c r="BD18" s="53" t="s">
        <v>208</v>
      </c>
      <c r="BE18" s="53" t="s">
        <v>209</v>
      </c>
      <c r="BF18" s="54">
        <v>44748</v>
      </c>
      <c r="BG18" s="54">
        <v>44916</v>
      </c>
      <c r="BH18" s="43">
        <v>3838</v>
      </c>
      <c r="BI18" s="43"/>
      <c r="BJ18" s="22"/>
      <c r="BK18" s="22"/>
      <c r="BL18" s="22"/>
      <c r="BM18" s="22"/>
      <c r="BN18" s="22"/>
      <c r="BO18" s="22"/>
      <c r="BP18" s="22"/>
      <c r="BQ18" s="22"/>
      <c r="BR18" s="22"/>
      <c r="BS18" s="22"/>
      <c r="BT18" s="22"/>
      <c r="BU18" s="22"/>
      <c r="BV18" s="22"/>
      <c r="BW18" s="22"/>
      <c r="BX18" s="22"/>
      <c r="BY18" s="22"/>
      <c r="BZ18" s="22"/>
      <c r="CA18" s="22"/>
      <c r="CB18" s="22"/>
      <c r="CC18" s="22"/>
    </row>
    <row r="19" spans="1:81" ht="180">
      <c r="A19" s="37">
        <v>4</v>
      </c>
      <c r="B19" s="38" t="s">
        <v>210</v>
      </c>
      <c r="C19" s="38" t="s">
        <v>211</v>
      </c>
      <c r="D19" s="38" t="s">
        <v>212</v>
      </c>
      <c r="E19" s="38" t="s">
        <v>161</v>
      </c>
      <c r="F19" s="38" t="s">
        <v>213</v>
      </c>
      <c r="G19" s="38" t="s">
        <v>214</v>
      </c>
      <c r="H19" s="38" t="s">
        <v>215</v>
      </c>
      <c r="I19" s="38" t="s">
        <v>165</v>
      </c>
      <c r="J19" s="37" t="s">
        <v>216</v>
      </c>
      <c r="K19" s="39" t="str">
        <f t="shared" si="6"/>
        <v>Muy Alta</v>
      </c>
      <c r="L19" s="40">
        <f t="shared" si="7"/>
        <v>1</v>
      </c>
      <c r="M19" s="40" t="s">
        <v>166</v>
      </c>
      <c r="N19" s="40" t="s">
        <v>166</v>
      </c>
      <c r="O19" s="40" t="s">
        <v>166</v>
      </c>
      <c r="P19" s="40" t="s">
        <v>166</v>
      </c>
      <c r="Q19" s="40" t="s">
        <v>166</v>
      </c>
      <c r="R19" s="40" t="s">
        <v>166</v>
      </c>
      <c r="S19" s="40" t="s">
        <v>167</v>
      </c>
      <c r="T19" s="40" t="s">
        <v>167</v>
      </c>
      <c r="U19" s="40" t="s">
        <v>166</v>
      </c>
      <c r="V19" s="40" t="s">
        <v>166</v>
      </c>
      <c r="W19" s="40" t="s">
        <v>166</v>
      </c>
      <c r="X19" s="40" t="s">
        <v>166</v>
      </c>
      <c r="Y19" s="40" t="s">
        <v>166</v>
      </c>
      <c r="Z19" s="40" t="s">
        <v>166</v>
      </c>
      <c r="AA19" s="40" t="s">
        <v>166</v>
      </c>
      <c r="AB19" s="40" t="s">
        <v>166</v>
      </c>
      <c r="AC19" s="40" t="s">
        <v>166</v>
      </c>
      <c r="AD19" s="40" t="s">
        <v>166</v>
      </c>
      <c r="AE19" s="40" t="s">
        <v>167</v>
      </c>
      <c r="AF19" s="60">
        <v>16</v>
      </c>
      <c r="AG19" s="41">
        <f t="shared" si="0"/>
        <v>20</v>
      </c>
      <c r="AH19" s="39" t="str">
        <f t="shared" si="8"/>
        <v>Catastrófico</v>
      </c>
      <c r="AI19" s="40">
        <v>1</v>
      </c>
      <c r="AJ19" s="42" t="str">
        <f t="shared" si="9"/>
        <v>Extremo</v>
      </c>
      <c r="AK19" s="43">
        <v>1</v>
      </c>
      <c r="AL19" s="44" t="s">
        <v>217</v>
      </c>
      <c r="AM19" s="43" t="s">
        <v>169</v>
      </c>
      <c r="AN19" s="45" t="s">
        <v>218</v>
      </c>
      <c r="AO19" s="45" t="s">
        <v>219</v>
      </c>
      <c r="AP19" s="46" t="str">
        <f t="shared" si="5"/>
        <v>40%</v>
      </c>
      <c r="AQ19" s="45" t="s">
        <v>172</v>
      </c>
      <c r="AR19" s="45" t="s">
        <v>193</v>
      </c>
      <c r="AS19" s="45" t="s">
        <v>174</v>
      </c>
      <c r="AT19" s="47">
        <f t="shared" si="10"/>
        <v>0.6</v>
      </c>
      <c r="AU19" s="48" t="str">
        <f t="shared" si="1"/>
        <v>Media</v>
      </c>
      <c r="AV19" s="49">
        <f t="shared" si="2"/>
        <v>0.6</v>
      </c>
      <c r="AW19" s="48" t="str">
        <f t="shared" si="3"/>
        <v>Catastrófico</v>
      </c>
      <c r="AX19" s="49">
        <f t="shared" si="11"/>
        <v>1</v>
      </c>
      <c r="AY19" s="50" t="str">
        <f t="shared" si="4"/>
        <v>Extremo</v>
      </c>
      <c r="AZ19" s="51" t="s">
        <v>220</v>
      </c>
      <c r="BA19" s="52"/>
      <c r="BB19" s="43" t="s">
        <v>221</v>
      </c>
      <c r="BC19" s="53" t="s">
        <v>222</v>
      </c>
      <c r="BD19" s="53" t="s">
        <v>223</v>
      </c>
      <c r="BE19" s="53" t="s">
        <v>224</v>
      </c>
      <c r="BF19" s="54"/>
      <c r="BG19" s="54"/>
      <c r="BH19" s="43">
        <v>3864</v>
      </c>
      <c r="BI19" s="43"/>
      <c r="BJ19" s="22"/>
      <c r="BK19" s="22"/>
      <c r="BL19" s="22"/>
      <c r="BM19" s="22"/>
      <c r="BN19" s="22"/>
      <c r="BO19" s="22"/>
      <c r="BP19" s="22"/>
      <c r="BQ19" s="22"/>
      <c r="BR19" s="22"/>
      <c r="BS19" s="22"/>
      <c r="BT19" s="22"/>
      <c r="BU19" s="22"/>
      <c r="BV19" s="22"/>
      <c r="BW19" s="22"/>
      <c r="BX19" s="22"/>
      <c r="BY19" s="22"/>
      <c r="BZ19" s="22"/>
      <c r="CA19" s="22"/>
      <c r="CB19" s="22"/>
      <c r="CC19" s="22"/>
    </row>
    <row r="20" spans="1:81" ht="78.75" customHeight="1">
      <c r="A20" s="271">
        <v>5</v>
      </c>
      <c r="B20" s="273" t="s">
        <v>225</v>
      </c>
      <c r="C20" s="276" t="s">
        <v>226</v>
      </c>
      <c r="D20" s="276" t="s">
        <v>227</v>
      </c>
      <c r="E20" s="273" t="s">
        <v>188</v>
      </c>
      <c r="F20" s="273" t="s">
        <v>228</v>
      </c>
      <c r="G20" s="273" t="s">
        <v>228</v>
      </c>
      <c r="H20" s="273" t="s">
        <v>229</v>
      </c>
      <c r="I20" s="273" t="s">
        <v>165</v>
      </c>
      <c r="J20" s="271">
        <v>12</v>
      </c>
      <c r="K20" s="277" t="str">
        <f t="shared" si="6"/>
        <v>Baja</v>
      </c>
      <c r="L20" s="274">
        <f t="shared" si="7"/>
        <v>0.4</v>
      </c>
      <c r="M20" s="274" t="s">
        <v>166</v>
      </c>
      <c r="N20" s="274" t="s">
        <v>166</v>
      </c>
      <c r="O20" s="274" t="s">
        <v>166</v>
      </c>
      <c r="P20" s="274" t="s">
        <v>166</v>
      </c>
      <c r="Q20" s="274" t="s">
        <v>166</v>
      </c>
      <c r="R20" s="274" t="s">
        <v>167</v>
      </c>
      <c r="S20" s="274" t="s">
        <v>166</v>
      </c>
      <c r="T20" s="274" t="s">
        <v>167</v>
      </c>
      <c r="U20" s="274" t="s">
        <v>166</v>
      </c>
      <c r="V20" s="274" t="s">
        <v>166</v>
      </c>
      <c r="W20" s="274" t="s">
        <v>167</v>
      </c>
      <c r="X20" s="274" t="s">
        <v>166</v>
      </c>
      <c r="Y20" s="274" t="s">
        <v>166</v>
      </c>
      <c r="Z20" s="274" t="s">
        <v>166</v>
      </c>
      <c r="AA20" s="274" t="s">
        <v>166</v>
      </c>
      <c r="AB20" s="274" t="s">
        <v>167</v>
      </c>
      <c r="AC20" s="274" t="s">
        <v>166</v>
      </c>
      <c r="AD20" s="274" t="s">
        <v>167</v>
      </c>
      <c r="AE20" s="274" t="s">
        <v>167</v>
      </c>
      <c r="AF20" s="304">
        <f>IF(AB20="Si","19",COUNTIF(M20:AE20,"si"))</f>
        <v>13</v>
      </c>
      <c r="AG20" s="41">
        <f t="shared" si="0"/>
        <v>20</v>
      </c>
      <c r="AH20" s="277" t="str">
        <f t="shared" si="8"/>
        <v>Catastrófico</v>
      </c>
      <c r="AI20" s="274">
        <f>IF(AH20="","",IF(AH20="Leve",0.2,IF(AH20="Menor",0.4,IF(AH20="Moderado",0.6,IF(AH20="Mayor",0.8,IF(AH20="Catastrófico",1,))))))</f>
        <v>1</v>
      </c>
      <c r="AJ20" s="286" t="str">
        <f t="shared" si="9"/>
        <v>Extremo</v>
      </c>
      <c r="AK20" s="43">
        <v>1</v>
      </c>
      <c r="AL20" s="44" t="s">
        <v>230</v>
      </c>
      <c r="AM20" s="43" t="s">
        <v>169</v>
      </c>
      <c r="AN20" s="45" t="s">
        <v>170</v>
      </c>
      <c r="AO20" s="45" t="s">
        <v>171</v>
      </c>
      <c r="AP20" s="46" t="str">
        <f t="shared" si="5"/>
        <v>40%</v>
      </c>
      <c r="AQ20" s="45" t="s">
        <v>172</v>
      </c>
      <c r="AR20" s="45" t="s">
        <v>193</v>
      </c>
      <c r="AS20" s="45" t="s">
        <v>174</v>
      </c>
      <c r="AT20" s="47">
        <f t="shared" si="10"/>
        <v>0.24</v>
      </c>
      <c r="AU20" s="48" t="str">
        <f t="shared" si="1"/>
        <v>Baja</v>
      </c>
      <c r="AV20" s="49">
        <f t="shared" si="2"/>
        <v>0.24</v>
      </c>
      <c r="AW20" s="48" t="str">
        <f t="shared" si="3"/>
        <v>Catastrófico</v>
      </c>
      <c r="AX20" s="49">
        <f t="shared" si="11"/>
        <v>1</v>
      </c>
      <c r="AY20" s="50" t="str">
        <f t="shared" si="4"/>
        <v>Extremo</v>
      </c>
      <c r="AZ20" s="51" t="s">
        <v>175</v>
      </c>
      <c r="BA20" s="52"/>
      <c r="BB20" s="43" t="s">
        <v>231</v>
      </c>
      <c r="BC20" s="53" t="s">
        <v>232</v>
      </c>
      <c r="BD20" s="53" t="s">
        <v>233</v>
      </c>
      <c r="BE20" s="53" t="s">
        <v>234</v>
      </c>
      <c r="BF20" s="54"/>
      <c r="BG20" s="54">
        <v>44926</v>
      </c>
      <c r="BH20" s="43">
        <v>3839</v>
      </c>
      <c r="BI20" s="43"/>
      <c r="BJ20" s="22"/>
      <c r="BK20" s="22"/>
      <c r="BL20" s="22"/>
      <c r="BM20" s="22"/>
      <c r="BN20" s="22"/>
      <c r="BO20" s="22"/>
      <c r="BP20" s="22"/>
      <c r="BQ20" s="22"/>
      <c r="BR20" s="22"/>
      <c r="BS20" s="22"/>
      <c r="BT20" s="22"/>
      <c r="BU20" s="22"/>
      <c r="BV20" s="22"/>
      <c r="BW20" s="22"/>
      <c r="BX20" s="22"/>
      <c r="BY20" s="22"/>
      <c r="BZ20" s="22"/>
      <c r="CA20" s="22"/>
      <c r="CB20" s="22"/>
      <c r="CC20" s="22"/>
    </row>
    <row r="21" spans="1:81" ht="78.75" customHeight="1">
      <c r="A21" s="272"/>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41">
        <f t="shared" si="0"/>
        <v>5</v>
      </c>
      <c r="AH21" s="272"/>
      <c r="AI21" s="272"/>
      <c r="AJ21" s="272"/>
      <c r="AK21" s="43">
        <v>2</v>
      </c>
      <c r="AL21" s="44" t="s">
        <v>235</v>
      </c>
      <c r="AM21" s="43" t="s">
        <v>169</v>
      </c>
      <c r="AN21" s="45" t="s">
        <v>170</v>
      </c>
      <c r="AO21" s="45" t="s">
        <v>171</v>
      </c>
      <c r="AP21" s="46" t="str">
        <f t="shared" si="5"/>
        <v>40%</v>
      </c>
      <c r="AQ21" s="45" t="s">
        <v>172</v>
      </c>
      <c r="AR21" s="45" t="s">
        <v>193</v>
      </c>
      <c r="AS21" s="45" t="s">
        <v>174</v>
      </c>
      <c r="AT21" s="47">
        <f>IFERROR(IF(AND(AM20="Probabilidad",AM21="Probabilidad"),(AV20-(+AV20*AP21)),IF(AM21="Probabilidad",(L20-(+L20*AP21)),IF(AM21="Impacto",AV20,""))),"")</f>
        <v>0.14399999999999999</v>
      </c>
      <c r="AU21" s="48" t="str">
        <f t="shared" si="1"/>
        <v>Muy Baja</v>
      </c>
      <c r="AV21" s="49">
        <f t="shared" si="2"/>
        <v>0.14399999999999999</v>
      </c>
      <c r="AW21" s="48" t="str">
        <f t="shared" si="3"/>
        <v>Catastrófico</v>
      </c>
      <c r="AX21" s="49">
        <f>IFERROR(IF(AND(AM20="Impacto",AM21="Impacto"),(AX20-(+AX20*AP21)),IF(AM21="Impacto",(AI20-(+AI20*AP21)),IF(AM21="Probabilidad",AX20,""))),"")</f>
        <v>1</v>
      </c>
      <c r="AY21" s="50" t="str">
        <f t="shared" si="4"/>
        <v>Extremo</v>
      </c>
      <c r="AZ21" s="51" t="s">
        <v>175</v>
      </c>
      <c r="BA21" s="52"/>
      <c r="BB21" s="43" t="s">
        <v>236</v>
      </c>
      <c r="BC21" s="53" t="s">
        <v>237</v>
      </c>
      <c r="BD21" s="53" t="s">
        <v>238</v>
      </c>
      <c r="BE21" s="53" t="s">
        <v>237</v>
      </c>
      <c r="BF21" s="54"/>
      <c r="BG21" s="54">
        <v>44926</v>
      </c>
      <c r="BH21" s="43">
        <v>3839</v>
      </c>
      <c r="BI21" s="43"/>
      <c r="BJ21" s="22"/>
      <c r="BK21" s="22"/>
      <c r="BL21" s="22"/>
      <c r="BM21" s="22"/>
      <c r="BN21" s="22"/>
      <c r="BO21" s="22"/>
      <c r="BP21" s="22"/>
      <c r="BQ21" s="22"/>
      <c r="BR21" s="22"/>
      <c r="BS21" s="22"/>
      <c r="BT21" s="22"/>
      <c r="BU21" s="22"/>
      <c r="BV21" s="22"/>
      <c r="BW21" s="22"/>
      <c r="BX21" s="22"/>
      <c r="BY21" s="22"/>
      <c r="BZ21" s="22"/>
      <c r="CA21" s="22"/>
      <c r="CB21" s="22"/>
      <c r="CC21" s="22"/>
    </row>
    <row r="22" spans="1:81" ht="78.75" customHeight="1">
      <c r="A22" s="272"/>
      <c r="B22" s="272"/>
      <c r="C22" s="272"/>
      <c r="D22" s="272"/>
      <c r="E22" s="272"/>
      <c r="F22" s="275"/>
      <c r="G22" s="275"/>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41">
        <f t="shared" si="0"/>
        <v>5</v>
      </c>
      <c r="AH22" s="272"/>
      <c r="AI22" s="272"/>
      <c r="AJ22" s="272"/>
      <c r="AK22" s="43">
        <v>3</v>
      </c>
      <c r="AL22" s="56" t="s">
        <v>239</v>
      </c>
      <c r="AM22" s="43" t="s">
        <v>169</v>
      </c>
      <c r="AN22" s="45" t="s">
        <v>170</v>
      </c>
      <c r="AO22" s="45" t="s">
        <v>171</v>
      </c>
      <c r="AP22" s="46" t="str">
        <f t="shared" si="5"/>
        <v>40%</v>
      </c>
      <c r="AQ22" s="45" t="s">
        <v>172</v>
      </c>
      <c r="AR22" s="45" t="s">
        <v>193</v>
      </c>
      <c r="AS22" s="45" t="s">
        <v>174</v>
      </c>
      <c r="AT22" s="47">
        <f>IFERROR(IF(AND(AM21="Probabilidad",AM22="Probabilidad"),(AV21-(+AV21*AP22)),IF(AND(AM21="Impacto",AM22="Probabilidad"),(AV20-(+AV20*AP22)),IF(AM22="Impacto",AV21,""))),"")</f>
        <v>8.6399999999999991E-2</v>
      </c>
      <c r="AU22" s="48" t="str">
        <f t="shared" si="1"/>
        <v>Muy Baja</v>
      </c>
      <c r="AV22" s="49">
        <f t="shared" si="2"/>
        <v>8.6399999999999991E-2</v>
      </c>
      <c r="AW22" s="48" t="str">
        <f t="shared" si="3"/>
        <v>Catastrófico</v>
      </c>
      <c r="AX22" s="49">
        <f>IFERROR(IF(AND(AM21="Impacto",AM22="Impacto"),(AX21-(+AX21*AP22)),IF(AND(AM21="Probabilidad",AM22="Impacto"),(AX20-(+AX20*AP22)),IF(AM22="Probabilidad",AX21,""))),"")</f>
        <v>1</v>
      </c>
      <c r="AY22" s="50" t="str">
        <f t="shared" si="4"/>
        <v>Extremo</v>
      </c>
      <c r="AZ22" s="51" t="s">
        <v>175</v>
      </c>
      <c r="BA22" s="52"/>
      <c r="BB22" s="43" t="s">
        <v>236</v>
      </c>
      <c r="BC22" s="53" t="s">
        <v>237</v>
      </c>
      <c r="BD22" s="53" t="s">
        <v>238</v>
      </c>
      <c r="BE22" s="53" t="s">
        <v>237</v>
      </c>
      <c r="BF22" s="54"/>
      <c r="BG22" s="54">
        <v>44926</v>
      </c>
      <c r="BH22" s="43">
        <v>3839</v>
      </c>
      <c r="BI22" s="43"/>
      <c r="BJ22" s="22"/>
      <c r="BK22" s="22"/>
      <c r="BL22" s="22"/>
      <c r="BM22" s="22"/>
      <c r="BN22" s="22"/>
      <c r="BO22" s="22"/>
      <c r="BP22" s="22"/>
      <c r="BQ22" s="22"/>
      <c r="BR22" s="22"/>
      <c r="BS22" s="22"/>
      <c r="BT22" s="22"/>
      <c r="BU22" s="22"/>
      <c r="BV22" s="22"/>
      <c r="BW22" s="22"/>
      <c r="BX22" s="22"/>
      <c r="BY22" s="22"/>
      <c r="BZ22" s="22"/>
      <c r="CA22" s="22"/>
      <c r="CB22" s="22"/>
      <c r="CC22" s="22"/>
    </row>
    <row r="23" spans="1:81" ht="78.75" customHeight="1">
      <c r="A23" s="271">
        <v>6</v>
      </c>
      <c r="B23" s="273" t="s">
        <v>240</v>
      </c>
      <c r="C23" s="276" t="s">
        <v>241</v>
      </c>
      <c r="D23" s="276" t="s">
        <v>242</v>
      </c>
      <c r="E23" s="273" t="s">
        <v>188</v>
      </c>
      <c r="F23" s="273" t="s">
        <v>243</v>
      </c>
      <c r="G23" s="273" t="s">
        <v>244</v>
      </c>
      <c r="H23" s="273" t="s">
        <v>245</v>
      </c>
      <c r="I23" s="273" t="s">
        <v>165</v>
      </c>
      <c r="J23" s="271">
        <v>22695</v>
      </c>
      <c r="K23" s="277" t="str">
        <f>IF(J23&lt;=0,"",IF(J23&lt;=2,"Muy Baja",IF(J23&lt;=24,"Baja",IF(J23&lt;=500,"Media",IF(J23&lt;=5000,"Alta","Muy Alta")))))</f>
        <v>Muy Alta</v>
      </c>
      <c r="L23" s="274">
        <f>IF(K23="","",IF(K23="Muy Baja",0.2,IF(K23="Baja",0.4,IF(K23="Media",0.6,IF(K23="Alta",0.8,IF(K23="Muy Alta",1,))))))</f>
        <v>1</v>
      </c>
      <c r="M23" s="274" t="s">
        <v>167</v>
      </c>
      <c r="N23" s="274" t="s">
        <v>167</v>
      </c>
      <c r="O23" s="274" t="s">
        <v>167</v>
      </c>
      <c r="P23" s="274" t="s">
        <v>167</v>
      </c>
      <c r="Q23" s="274" t="s">
        <v>167</v>
      </c>
      <c r="R23" s="274" t="s">
        <v>167</v>
      </c>
      <c r="S23" s="274" t="s">
        <v>167</v>
      </c>
      <c r="T23" s="274" t="s">
        <v>167</v>
      </c>
      <c r="U23" s="274" t="s">
        <v>167</v>
      </c>
      <c r="V23" s="274" t="s">
        <v>167</v>
      </c>
      <c r="W23" s="274" t="s">
        <v>166</v>
      </c>
      <c r="X23" s="274" t="s">
        <v>166</v>
      </c>
      <c r="Y23" s="274" t="s">
        <v>166</v>
      </c>
      <c r="Z23" s="274" t="s">
        <v>166</v>
      </c>
      <c r="AA23" s="274" t="s">
        <v>166</v>
      </c>
      <c r="AB23" s="274" t="s">
        <v>167</v>
      </c>
      <c r="AC23" s="274" t="s">
        <v>167</v>
      </c>
      <c r="AD23" s="274" t="s">
        <v>167</v>
      </c>
      <c r="AE23" s="274" t="s">
        <v>166</v>
      </c>
      <c r="AF23" s="304">
        <f>IF(AB23="Si","19",COUNTIF(M23:AE23,"si"))</f>
        <v>6</v>
      </c>
      <c r="AG23" s="41">
        <f t="shared" si="0"/>
        <v>10</v>
      </c>
      <c r="AH23" s="277" t="str">
        <f>IF(AG23=5,"Moderado",IF(AG23=10,"Mayor",IF(AG23=20,"Catastrófico",0)))</f>
        <v>Mayor</v>
      </c>
      <c r="AI23" s="274">
        <f>IF(AH23="","",IF(AH23="Leve",0.2,IF(AH23="Menor",0.4,IF(AH23="Moderado",0.6,IF(AH23="Mayor",0.8,IF(AH23="Catastrófico",1,))))))</f>
        <v>0.8</v>
      </c>
      <c r="AJ23" s="286" t="str">
        <f>IF(OR(AND(K23="Muy Baja",AH23="Leve"),AND(K23="Muy Baja",AH23="Menor"),AND(K23="Baja",AH23="Leve")),"Bajo",IF(OR(AND(K23="Muy baja",AH23="Moderado"),AND(K23="Baja",AH23="Menor"),AND(K23="Baja",AH23="Moderado"),AND(K23="Media",AH23="Leve"),AND(K23="Media",AH23="Menor"),AND(K23="Media",AH23="Moderado"),AND(K23="Alta",AH23="Leve"),AND(K23="Alta",AH23="Menor")),"Moderado",IF(OR(AND(K23="Muy Baja",AH23="Mayor"),AND(K23="Baja",AH23="Mayor"),AND(K23="Media",AH23="Mayor"),AND(K23="Alta",AH23="Moderado"),AND(K23="Alta",AH23="Mayor"),AND(K23="Muy Alta",AH23="Leve"),AND(K23="Muy Alta",AH23="Menor"),AND(K23="Muy Alta",AH23="Moderado"),AND(K23="Muy Alta",AH23="Mayor")),"Alto",IF(OR(AND(K23="Muy Baja",AH23="Catastrófico"),AND(K23="Baja",AH23="Catastrófico"),AND(K23="Media",AH23="Catastrófico"),AND(K23="Alta",AH23="Catastrófico"),AND(K23="Muy Alta",AH23="Catastrófico")),"Extremo",""))))</f>
        <v>Alto</v>
      </c>
      <c r="AK23" s="43">
        <v>1</v>
      </c>
      <c r="AL23" s="44" t="s">
        <v>246</v>
      </c>
      <c r="AM23" s="43" t="s">
        <v>169</v>
      </c>
      <c r="AN23" s="45" t="s">
        <v>170</v>
      </c>
      <c r="AO23" s="45" t="s">
        <v>171</v>
      </c>
      <c r="AP23" s="46" t="str">
        <f t="shared" si="5"/>
        <v>40%</v>
      </c>
      <c r="AQ23" s="45" t="s">
        <v>172</v>
      </c>
      <c r="AR23" s="45" t="s">
        <v>193</v>
      </c>
      <c r="AS23" s="45" t="s">
        <v>174</v>
      </c>
      <c r="AT23" s="47">
        <f>IFERROR(IF(AM23="Probabilidad",(L23-(+L23*AP23)),IF(AM23="Impacto",L23,"")),"")</f>
        <v>0.6</v>
      </c>
      <c r="AU23" s="48" t="str">
        <f t="shared" si="1"/>
        <v>Media</v>
      </c>
      <c r="AV23" s="49">
        <f t="shared" si="2"/>
        <v>0.6</v>
      </c>
      <c r="AW23" s="48" t="str">
        <f t="shared" si="3"/>
        <v>Mayor</v>
      </c>
      <c r="AX23" s="49">
        <f>IFERROR(IF(AM23="Impacto",(AI23-(+AI23*AP23)),IF(AM23="Probabilidad",AI23,"")),"")</f>
        <v>0.8</v>
      </c>
      <c r="AY23" s="50" t="str">
        <f t="shared" si="4"/>
        <v>Alto</v>
      </c>
      <c r="AZ23" s="51" t="s">
        <v>175</v>
      </c>
      <c r="BA23" s="52"/>
      <c r="BB23" s="43" t="s">
        <v>247</v>
      </c>
      <c r="BC23" s="53" t="s">
        <v>248</v>
      </c>
      <c r="BD23" s="53" t="s">
        <v>249</v>
      </c>
      <c r="BE23" s="53" t="s">
        <v>250</v>
      </c>
      <c r="BF23" s="54">
        <v>44684</v>
      </c>
      <c r="BG23" s="54">
        <v>44926</v>
      </c>
      <c r="BH23" s="43">
        <v>3842</v>
      </c>
      <c r="BI23" s="43"/>
      <c r="BJ23" s="22"/>
      <c r="BK23" s="22"/>
      <c r="BL23" s="22"/>
      <c r="BM23" s="22"/>
      <c r="BN23" s="22"/>
      <c r="BO23" s="22"/>
      <c r="BP23" s="22"/>
      <c r="BQ23" s="22"/>
      <c r="BR23" s="22"/>
      <c r="BS23" s="22"/>
      <c r="BT23" s="22"/>
      <c r="BU23" s="22"/>
      <c r="BV23" s="22"/>
      <c r="BW23" s="22"/>
      <c r="BX23" s="22"/>
      <c r="BY23" s="22"/>
      <c r="BZ23" s="22"/>
      <c r="CA23" s="22"/>
      <c r="CB23" s="22"/>
      <c r="CC23" s="22"/>
    </row>
    <row r="24" spans="1:81" ht="78.75" customHeight="1">
      <c r="A24" s="272"/>
      <c r="B24" s="272"/>
      <c r="C24" s="275"/>
      <c r="D24" s="275"/>
      <c r="E24" s="272"/>
      <c r="F24" s="275"/>
      <c r="G24" s="275"/>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41">
        <f t="shared" si="0"/>
        <v>5</v>
      </c>
      <c r="AH24" s="272"/>
      <c r="AI24" s="272"/>
      <c r="AJ24" s="272"/>
      <c r="AK24" s="43">
        <v>2</v>
      </c>
      <c r="AL24" s="44" t="s">
        <v>251</v>
      </c>
      <c r="AM24" s="43" t="s">
        <v>169</v>
      </c>
      <c r="AN24" s="45" t="s">
        <v>170</v>
      </c>
      <c r="AO24" s="45" t="s">
        <v>171</v>
      </c>
      <c r="AP24" s="46" t="str">
        <f t="shared" si="5"/>
        <v>40%</v>
      </c>
      <c r="AQ24" s="45" t="s">
        <v>172</v>
      </c>
      <c r="AR24" s="45" t="s">
        <v>193</v>
      </c>
      <c r="AS24" s="45" t="s">
        <v>174</v>
      </c>
      <c r="AT24" s="47">
        <v>0.42</v>
      </c>
      <c r="AU24" s="48" t="str">
        <f t="shared" si="1"/>
        <v>Media</v>
      </c>
      <c r="AV24" s="49">
        <f t="shared" si="2"/>
        <v>0.42</v>
      </c>
      <c r="AW24" s="48" t="str">
        <f t="shared" si="3"/>
        <v>Mayor</v>
      </c>
      <c r="AX24" s="49">
        <f>IFERROR(IF(AND(AM23="Impacto",AM24="Impacto"),(AX23-(+AX23*AP24)),IF(AM24="Impacto",(AI23-(+AI23*AP24)),IF(AM24="Probabilidad",AX23,""))),"")</f>
        <v>0.8</v>
      </c>
      <c r="AY24" s="50" t="str">
        <f t="shared" si="4"/>
        <v>Alto</v>
      </c>
      <c r="AZ24" s="51" t="s">
        <v>175</v>
      </c>
      <c r="BA24" s="52"/>
      <c r="BB24" s="43" t="s">
        <v>247</v>
      </c>
      <c r="BC24" s="53" t="s">
        <v>248</v>
      </c>
      <c r="BD24" s="53" t="s">
        <v>249</v>
      </c>
      <c r="BE24" s="53" t="s">
        <v>250</v>
      </c>
      <c r="BF24" s="54">
        <v>44684</v>
      </c>
      <c r="BG24" s="54">
        <v>44926</v>
      </c>
      <c r="BH24" s="43">
        <v>3842</v>
      </c>
      <c r="BI24" s="43"/>
      <c r="BJ24" s="22"/>
      <c r="BK24" s="22"/>
      <c r="BL24" s="22"/>
      <c r="BM24" s="22"/>
      <c r="BN24" s="22"/>
      <c r="BO24" s="22"/>
      <c r="BP24" s="22"/>
      <c r="BQ24" s="22"/>
      <c r="BR24" s="22"/>
      <c r="BS24" s="22"/>
      <c r="BT24" s="22"/>
      <c r="BU24" s="22"/>
      <c r="BV24" s="22"/>
      <c r="BW24" s="22"/>
      <c r="BX24" s="22"/>
      <c r="BY24" s="22"/>
      <c r="BZ24" s="22"/>
      <c r="CA24" s="22"/>
      <c r="CB24" s="22"/>
      <c r="CC24" s="22"/>
    </row>
    <row r="25" spans="1:81" ht="78.75" customHeight="1">
      <c r="A25" s="271">
        <v>7</v>
      </c>
      <c r="B25" s="273" t="s">
        <v>252</v>
      </c>
      <c r="C25" s="273" t="s">
        <v>253</v>
      </c>
      <c r="D25" s="273" t="s">
        <v>254</v>
      </c>
      <c r="E25" s="273" t="s">
        <v>161</v>
      </c>
      <c r="F25" s="38" t="s">
        <v>255</v>
      </c>
      <c r="G25" s="273" t="s">
        <v>256</v>
      </c>
      <c r="H25" s="273" t="s">
        <v>257</v>
      </c>
      <c r="I25" s="273" t="s">
        <v>258</v>
      </c>
      <c r="J25" s="271">
        <v>10</v>
      </c>
      <c r="K25" s="277" t="str">
        <f>IF(J25&lt;=0,"",IF(J25&lt;=2,"Muy Baja",IF(J25&lt;=24,"Baja",IF(J25&lt;=500,"Media",IF(J25&lt;=5000,"Alta","Muy Alta")))))</f>
        <v>Baja</v>
      </c>
      <c r="L25" s="274">
        <f>IF(K25="","",IF(K25="Muy Baja",0.2,IF(K25="Baja",0.4,IF(K25="Media",0.6,IF(K25="Alta",0.8,IF(K25="Muy Alta",1,))))))</f>
        <v>0.4</v>
      </c>
      <c r="M25" s="274" t="s">
        <v>166</v>
      </c>
      <c r="N25" s="274" t="s">
        <v>166</v>
      </c>
      <c r="O25" s="274" t="s">
        <v>166</v>
      </c>
      <c r="P25" s="274" t="s">
        <v>166</v>
      </c>
      <c r="Q25" s="274" t="s">
        <v>166</v>
      </c>
      <c r="R25" s="274" t="s">
        <v>166</v>
      </c>
      <c r="S25" s="274" t="s">
        <v>166</v>
      </c>
      <c r="T25" s="274" t="s">
        <v>166</v>
      </c>
      <c r="U25" s="274" t="s">
        <v>166</v>
      </c>
      <c r="V25" s="274" t="s">
        <v>167</v>
      </c>
      <c r="W25" s="274" t="s">
        <v>167</v>
      </c>
      <c r="X25" s="274" t="s">
        <v>166</v>
      </c>
      <c r="Y25" s="274" t="s">
        <v>167</v>
      </c>
      <c r="Z25" s="274" t="s">
        <v>167</v>
      </c>
      <c r="AA25" s="274" t="s">
        <v>166</v>
      </c>
      <c r="AB25" s="274" t="s">
        <v>167</v>
      </c>
      <c r="AC25" s="274" t="s">
        <v>166</v>
      </c>
      <c r="AD25" s="274" t="s">
        <v>166</v>
      </c>
      <c r="AE25" s="274" t="s">
        <v>167</v>
      </c>
      <c r="AF25" s="304">
        <f>IF(AB25="Si","19",COUNTIF(M25:AE25,"si"))</f>
        <v>13</v>
      </c>
      <c r="AG25" s="41">
        <f t="shared" si="0"/>
        <v>20</v>
      </c>
      <c r="AH25" s="277" t="str">
        <f>IF(AG25=5,"Moderado",IF(AG25=10,"Mayor",IF(AG25=20,"Catastrófico",0)))</f>
        <v>Catastrófico</v>
      </c>
      <c r="AI25" s="274">
        <f>IF(AH25="","",IF(AH25="Leve",0.2,IF(AH25="Menor",0.4,IF(AH25="Moderado",0.6,IF(AH25="Mayor",0.8,IF(AH25="Catastrófico",1,))))))</f>
        <v>1</v>
      </c>
      <c r="AJ25" s="286"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Extremo</v>
      </c>
      <c r="AK25" s="43">
        <v>1</v>
      </c>
      <c r="AL25" s="44" t="s">
        <v>259</v>
      </c>
      <c r="AM25" s="43" t="s">
        <v>169</v>
      </c>
      <c r="AN25" s="45" t="s">
        <v>170</v>
      </c>
      <c r="AO25" s="45" t="s">
        <v>171</v>
      </c>
      <c r="AP25" s="46" t="str">
        <f t="shared" si="5"/>
        <v>40%</v>
      </c>
      <c r="AQ25" s="45" t="s">
        <v>172</v>
      </c>
      <c r="AR25" s="45" t="s">
        <v>193</v>
      </c>
      <c r="AS25" s="45" t="s">
        <v>174</v>
      </c>
      <c r="AT25" s="47">
        <f>IFERROR(IF(AM25="Probabilidad",(L25-(+L25*AP25)),IF(AM25="Impacto",L25,"")),"")</f>
        <v>0.24</v>
      </c>
      <c r="AU25" s="48" t="str">
        <f t="shared" si="1"/>
        <v>Baja</v>
      </c>
      <c r="AV25" s="49">
        <f t="shared" si="2"/>
        <v>0.24</v>
      </c>
      <c r="AW25" s="48" t="str">
        <f t="shared" si="3"/>
        <v>Catastrófico</v>
      </c>
      <c r="AX25" s="49">
        <f>IFERROR(IF(AM25="Impacto",(AI25-(+AI25*AP25)),IF(AM25="Probabilidad",AI25,"")),"")</f>
        <v>1</v>
      </c>
      <c r="AY25" s="50" t="str">
        <f t="shared" si="4"/>
        <v>Extremo</v>
      </c>
      <c r="AZ25" s="51" t="s">
        <v>175</v>
      </c>
      <c r="BA25" s="52"/>
      <c r="BB25" s="53" t="s">
        <v>260</v>
      </c>
      <c r="BC25" s="61" t="s">
        <v>261</v>
      </c>
      <c r="BD25" s="61" t="s">
        <v>82</v>
      </c>
      <c r="BE25" s="61" t="s">
        <v>262</v>
      </c>
      <c r="BF25" s="62">
        <v>44864</v>
      </c>
      <c r="BG25" s="62">
        <v>44742</v>
      </c>
      <c r="BH25" s="53" t="s">
        <v>263</v>
      </c>
      <c r="BI25" s="43"/>
      <c r="BJ25" s="22"/>
      <c r="BK25" s="22"/>
      <c r="BL25" s="22"/>
      <c r="BM25" s="22"/>
      <c r="BN25" s="22"/>
      <c r="BO25" s="22"/>
      <c r="BP25" s="22"/>
      <c r="BQ25" s="22"/>
      <c r="BR25" s="22"/>
      <c r="BS25" s="22"/>
      <c r="BT25" s="22"/>
      <c r="BU25" s="22"/>
      <c r="BV25" s="22"/>
      <c r="BW25" s="22"/>
      <c r="BX25" s="22"/>
      <c r="BY25" s="22"/>
      <c r="BZ25" s="22"/>
      <c r="CA25" s="22"/>
      <c r="CB25" s="22"/>
      <c r="CC25" s="22"/>
    </row>
    <row r="26" spans="1:81" ht="78.75" customHeight="1">
      <c r="A26" s="272"/>
      <c r="B26" s="272"/>
      <c r="C26" s="272"/>
      <c r="D26" s="272"/>
      <c r="E26" s="272"/>
      <c r="F26" s="53" t="s">
        <v>264</v>
      </c>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41">
        <f t="shared" si="0"/>
        <v>5</v>
      </c>
      <c r="AH26" s="272"/>
      <c r="AI26" s="272"/>
      <c r="AJ26" s="272"/>
      <c r="AK26" s="43">
        <v>2</v>
      </c>
      <c r="AL26" s="44" t="s">
        <v>265</v>
      </c>
      <c r="AM26" s="43" t="s">
        <v>169</v>
      </c>
      <c r="AN26" s="45" t="s">
        <v>170</v>
      </c>
      <c r="AO26" s="45" t="s">
        <v>171</v>
      </c>
      <c r="AP26" s="46" t="str">
        <f t="shared" si="5"/>
        <v>40%</v>
      </c>
      <c r="AQ26" s="45" t="s">
        <v>172</v>
      </c>
      <c r="AR26" s="45" t="s">
        <v>193</v>
      </c>
      <c r="AS26" s="45" t="s">
        <v>174</v>
      </c>
      <c r="AT26" s="47">
        <f>IFERROR(IF(AND(AM25="Probabilidad",AM26="Probabilidad"),(AV25-(+AV25*AP26)),IF(AM26="Probabilidad",(L25-(+L25*AP26)),IF(AM26="Impacto",AV25,""))),"")</f>
        <v>0.14399999999999999</v>
      </c>
      <c r="AU26" s="48" t="str">
        <f t="shared" si="1"/>
        <v>Muy Baja</v>
      </c>
      <c r="AV26" s="49">
        <f t="shared" si="2"/>
        <v>0.14399999999999999</v>
      </c>
      <c r="AW26" s="48" t="str">
        <f t="shared" si="3"/>
        <v>Catastrófico</v>
      </c>
      <c r="AX26" s="49">
        <f>IFERROR(IF(AND(AM25="Impacto",AM26="Impacto"),(AX25-(+AX25*AP26)),IF(AM26="Impacto",(AI25-(+AI25*AP26)),IF(AM26="Probabilidad",AX25,""))),"")</f>
        <v>1</v>
      </c>
      <c r="AY26" s="50" t="str">
        <f t="shared" si="4"/>
        <v>Extremo</v>
      </c>
      <c r="AZ26" s="51" t="s">
        <v>175</v>
      </c>
      <c r="BA26" s="52"/>
      <c r="BB26" s="53" t="s">
        <v>260</v>
      </c>
      <c r="BC26" s="61" t="s">
        <v>261</v>
      </c>
      <c r="BD26" s="61" t="s">
        <v>82</v>
      </c>
      <c r="BE26" s="61" t="s">
        <v>262</v>
      </c>
      <c r="BF26" s="62">
        <v>44926</v>
      </c>
      <c r="BG26" s="62">
        <v>44742</v>
      </c>
      <c r="BH26" s="53" t="s">
        <v>263</v>
      </c>
      <c r="BI26" s="43"/>
      <c r="BJ26" s="22"/>
      <c r="BK26" s="22"/>
      <c r="BL26" s="22"/>
      <c r="BM26" s="22"/>
      <c r="BN26" s="22"/>
      <c r="BO26" s="22"/>
      <c r="BP26" s="22"/>
      <c r="BQ26" s="22"/>
      <c r="BR26" s="22"/>
      <c r="BS26" s="22"/>
      <c r="BT26" s="22"/>
      <c r="BU26" s="22"/>
      <c r="BV26" s="22"/>
      <c r="BW26" s="22"/>
      <c r="BX26" s="22"/>
      <c r="BY26" s="22"/>
      <c r="BZ26" s="22"/>
      <c r="CA26" s="22"/>
      <c r="CB26" s="22"/>
      <c r="CC26" s="22"/>
    </row>
    <row r="27" spans="1:81" ht="78.75" customHeight="1">
      <c r="A27" s="272"/>
      <c r="B27" s="272"/>
      <c r="C27" s="272"/>
      <c r="D27" s="272"/>
      <c r="E27" s="272"/>
      <c r="F27" s="57" t="s">
        <v>266</v>
      </c>
      <c r="G27" s="53" t="s">
        <v>267</v>
      </c>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41">
        <f t="shared" si="0"/>
        <v>5</v>
      </c>
      <c r="AH27" s="272"/>
      <c r="AI27" s="272"/>
      <c r="AJ27" s="272"/>
      <c r="AK27" s="43">
        <v>3</v>
      </c>
      <c r="AL27" s="44" t="s">
        <v>268</v>
      </c>
      <c r="AM27" s="43" t="s">
        <v>169</v>
      </c>
      <c r="AN27" s="45" t="s">
        <v>218</v>
      </c>
      <c r="AO27" s="45" t="s">
        <v>171</v>
      </c>
      <c r="AP27" s="46" t="str">
        <f t="shared" si="5"/>
        <v>30%</v>
      </c>
      <c r="AQ27" s="45" t="s">
        <v>269</v>
      </c>
      <c r="AR27" s="45" t="s">
        <v>193</v>
      </c>
      <c r="AS27" s="45" t="s">
        <v>174</v>
      </c>
      <c r="AT27" s="47">
        <f>IFERROR(IF(AND(AM26="Probabilidad",AM27="Probabilidad"),(AV26-(+AV26*AP27)),IF(AND(AM26="Impacto",AM27="Probabilidad"),(AV25-(+AV25*AP27)),IF(AM27="Impacto",AV26,""))),"")</f>
        <v>0.1008</v>
      </c>
      <c r="AU27" s="48" t="str">
        <f t="shared" si="1"/>
        <v>Muy Baja</v>
      </c>
      <c r="AV27" s="49">
        <f t="shared" si="2"/>
        <v>0.1008</v>
      </c>
      <c r="AW27" s="48" t="str">
        <f t="shared" si="3"/>
        <v>Catastrófico</v>
      </c>
      <c r="AX27" s="49">
        <f>IFERROR(IF(AND(AM26="Impacto",AM27="Impacto"),(AX26-(+AX26*AP27)),IF(AND(AM26="Probabilidad",AM27="Impacto"),(AX25-(+AX25*AP27)),IF(AM27="Probabilidad",AX26,""))),"")</f>
        <v>1</v>
      </c>
      <c r="AY27" s="50" t="str">
        <f t="shared" si="4"/>
        <v>Extremo</v>
      </c>
      <c r="AZ27" s="51" t="s">
        <v>175</v>
      </c>
      <c r="BA27" s="52"/>
      <c r="BB27" s="53" t="s">
        <v>270</v>
      </c>
      <c r="BC27" s="53" t="s">
        <v>271</v>
      </c>
      <c r="BD27" s="61" t="s">
        <v>82</v>
      </c>
      <c r="BE27" s="61" t="s">
        <v>262</v>
      </c>
      <c r="BF27" s="62">
        <v>44926</v>
      </c>
      <c r="BG27" s="62">
        <v>44742</v>
      </c>
      <c r="BH27" s="53" t="s">
        <v>263</v>
      </c>
      <c r="BI27" s="43"/>
      <c r="BJ27" s="22"/>
      <c r="BK27" s="22"/>
      <c r="BL27" s="22"/>
      <c r="BM27" s="22"/>
      <c r="BN27" s="22"/>
      <c r="BO27" s="22"/>
      <c r="BP27" s="22"/>
      <c r="BQ27" s="22"/>
      <c r="BR27" s="22"/>
      <c r="BS27" s="22"/>
      <c r="BT27" s="22"/>
      <c r="BU27" s="22"/>
      <c r="BV27" s="22"/>
      <c r="BW27" s="22"/>
      <c r="BX27" s="22"/>
      <c r="BY27" s="22"/>
      <c r="BZ27" s="22"/>
      <c r="CA27" s="22"/>
      <c r="CB27" s="22"/>
      <c r="CC27" s="22"/>
    </row>
    <row r="28" spans="1:81" ht="78.75" customHeight="1">
      <c r="A28" s="271">
        <v>8</v>
      </c>
      <c r="B28" s="273" t="s">
        <v>272</v>
      </c>
      <c r="C28" s="276" t="s">
        <v>273</v>
      </c>
      <c r="D28" s="276" t="s">
        <v>274</v>
      </c>
      <c r="E28" s="273" t="s">
        <v>188</v>
      </c>
      <c r="F28" s="273" t="s">
        <v>275</v>
      </c>
      <c r="G28" s="53" t="s">
        <v>276</v>
      </c>
      <c r="H28" s="273" t="s">
        <v>277</v>
      </c>
      <c r="I28" s="273" t="s">
        <v>165</v>
      </c>
      <c r="J28" s="271">
        <v>1000</v>
      </c>
      <c r="K28" s="277" t="str">
        <f>IF(J28&lt;=0,"",IF(J28&lt;=2,"Muy Baja",IF(J28&lt;=24,"Baja",IF(J28&lt;=500,"Media",IF(J28&lt;=5000,"Alta","Muy Alta")))))</f>
        <v>Alta</v>
      </c>
      <c r="L28" s="274">
        <f>IF(K28="","",IF(K28="Muy Baja",0.2,IF(K28="Baja",0.4,IF(K28="Media",0.6,IF(K28="Alta",0.8,IF(K28="Muy Alta",1,))))))</f>
        <v>0.8</v>
      </c>
      <c r="M28" s="274" t="s">
        <v>167</v>
      </c>
      <c r="N28" s="274" t="s">
        <v>167</v>
      </c>
      <c r="O28" s="274" t="s">
        <v>167</v>
      </c>
      <c r="P28" s="274" t="s">
        <v>167</v>
      </c>
      <c r="Q28" s="274" t="s">
        <v>167</v>
      </c>
      <c r="R28" s="274" t="s">
        <v>167</v>
      </c>
      <c r="S28" s="274" t="s">
        <v>166</v>
      </c>
      <c r="T28" s="274" t="s">
        <v>167</v>
      </c>
      <c r="U28" s="274" t="s">
        <v>167</v>
      </c>
      <c r="V28" s="274" t="s">
        <v>167</v>
      </c>
      <c r="W28" s="274" t="s">
        <v>166</v>
      </c>
      <c r="X28" s="274" t="s">
        <v>166</v>
      </c>
      <c r="Y28" s="274" t="s">
        <v>166</v>
      </c>
      <c r="Z28" s="274" t="s">
        <v>167</v>
      </c>
      <c r="AA28" s="274" t="s">
        <v>166</v>
      </c>
      <c r="AB28" s="274" t="s">
        <v>167</v>
      </c>
      <c r="AC28" s="274" t="s">
        <v>167</v>
      </c>
      <c r="AD28" s="274" t="s">
        <v>167</v>
      </c>
      <c r="AE28" s="274" t="s">
        <v>167</v>
      </c>
      <c r="AF28" s="304">
        <f>IF(AB28="Si","19",COUNTIF(M28:AE28,"si"))</f>
        <v>5</v>
      </c>
      <c r="AG28" s="41">
        <f t="shared" si="0"/>
        <v>5</v>
      </c>
      <c r="AH28" s="277" t="str">
        <f>IF(AG28=5,"Moderado",IF(AG28=10,"Mayor",IF(AG28=20,"Catastrófico",0)))</f>
        <v>Moderado</v>
      </c>
      <c r="AI28" s="274">
        <f>IF(AH28="","",IF(AH28="Leve",0.2,IF(AH28="Menor",0.4,IF(AH28="Moderado",0.6,IF(AH28="Mayor",0.8,IF(AH28="Catastrófico",1,))))))</f>
        <v>0.6</v>
      </c>
      <c r="AJ28" s="286"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Alto</v>
      </c>
      <c r="AK28" s="43">
        <v>1</v>
      </c>
      <c r="AL28" s="44" t="s">
        <v>278</v>
      </c>
      <c r="AM28" s="43" t="s">
        <v>169</v>
      </c>
      <c r="AN28" s="45" t="s">
        <v>170</v>
      </c>
      <c r="AO28" s="45" t="s">
        <v>171</v>
      </c>
      <c r="AP28" s="46" t="str">
        <f t="shared" si="5"/>
        <v>40%</v>
      </c>
      <c r="AQ28" s="45" t="s">
        <v>172</v>
      </c>
      <c r="AR28" s="45" t="s">
        <v>193</v>
      </c>
      <c r="AS28" s="45" t="s">
        <v>174</v>
      </c>
      <c r="AT28" s="47">
        <f>IFERROR(IF(AM28="Probabilidad",(L28-(+L28*AP28)),IF(AM28="Impacto",L28,"")),"")</f>
        <v>0.48</v>
      </c>
      <c r="AU28" s="48" t="str">
        <f t="shared" si="1"/>
        <v>Media</v>
      </c>
      <c r="AV28" s="49">
        <f t="shared" si="2"/>
        <v>0.48</v>
      </c>
      <c r="AW28" s="48" t="str">
        <f t="shared" si="3"/>
        <v>Moderado</v>
      </c>
      <c r="AX28" s="49">
        <f>IFERROR(IF(AM28="Impacto",(AI28-(+AI28*AP28)),IF(AM28="Probabilidad",AI28,"")),"")</f>
        <v>0.6</v>
      </c>
      <c r="AY28" s="50" t="str">
        <f t="shared" si="4"/>
        <v>Moderado</v>
      </c>
      <c r="AZ28" s="51" t="s">
        <v>175</v>
      </c>
      <c r="BA28" s="52" t="s">
        <v>279</v>
      </c>
      <c r="BB28" s="53" t="s">
        <v>280</v>
      </c>
      <c r="BC28" s="53" t="s">
        <v>281</v>
      </c>
      <c r="BD28" s="53" t="s">
        <v>282</v>
      </c>
      <c r="BE28" s="53" t="s">
        <v>280</v>
      </c>
      <c r="BF28" s="63">
        <v>44593</v>
      </c>
      <c r="BG28" s="63">
        <v>44926</v>
      </c>
      <c r="BH28" s="53">
        <v>3836</v>
      </c>
      <c r="BI28" s="43"/>
      <c r="BJ28" s="22"/>
      <c r="BK28" s="22"/>
      <c r="BL28" s="22"/>
      <c r="BM28" s="22"/>
      <c r="BN28" s="22"/>
      <c r="BO28" s="22"/>
      <c r="BP28" s="22"/>
      <c r="BQ28" s="22"/>
      <c r="BR28" s="22"/>
      <c r="BS28" s="22"/>
      <c r="BT28" s="22"/>
      <c r="BU28" s="22"/>
      <c r="BV28" s="22"/>
      <c r="BW28" s="22"/>
      <c r="BX28" s="22"/>
      <c r="BY28" s="22"/>
      <c r="BZ28" s="22"/>
      <c r="CA28" s="22"/>
      <c r="CB28" s="22"/>
      <c r="CC28" s="22"/>
    </row>
    <row r="29" spans="1:81" ht="78.75" customHeight="1">
      <c r="A29" s="272"/>
      <c r="B29" s="272"/>
      <c r="C29" s="272"/>
      <c r="D29" s="272"/>
      <c r="E29" s="272"/>
      <c r="F29" s="272"/>
      <c r="G29" s="273" t="s">
        <v>283</v>
      </c>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91">
        <f t="shared" si="0"/>
        <v>5</v>
      </c>
      <c r="AH29" s="272"/>
      <c r="AI29" s="272"/>
      <c r="AJ29" s="272"/>
      <c r="AK29" s="271">
        <v>2</v>
      </c>
      <c r="AL29" s="318" t="s">
        <v>284</v>
      </c>
      <c r="AM29" s="271" t="s">
        <v>169</v>
      </c>
      <c r="AN29" s="316" t="s">
        <v>170</v>
      </c>
      <c r="AO29" s="316" t="s">
        <v>171</v>
      </c>
      <c r="AP29" s="317" t="str">
        <f t="shared" si="5"/>
        <v>40%</v>
      </c>
      <c r="AQ29" s="316" t="s">
        <v>172</v>
      </c>
      <c r="AR29" s="316" t="s">
        <v>193</v>
      </c>
      <c r="AS29" s="316" t="s">
        <v>174</v>
      </c>
      <c r="AT29" s="320">
        <f>IFERROR(IF(AND(AM28="Probabilidad",AM29="Probabilidad"),(AV28-(+AV28*AP29)),IF(AM29="Probabilidad",(L28-(+L28*AP29)),IF(AM29="Impacto",AV28,""))),"")</f>
        <v>0.28799999999999998</v>
      </c>
      <c r="AU29" s="321" t="str">
        <f t="shared" si="1"/>
        <v>Baja</v>
      </c>
      <c r="AV29" s="317">
        <f t="shared" si="2"/>
        <v>0.28799999999999998</v>
      </c>
      <c r="AW29" s="321" t="str">
        <f t="shared" si="3"/>
        <v>Moderado</v>
      </c>
      <c r="AX29" s="317">
        <f>IFERROR(IF(AND(AM28="Impacto",AM29="Impacto"),(AX28-(+AX28*AP29)),IF(AM29="Impacto",(AI28-(+AI28*AP29)),IF(AM29="Probabilidad",AX28,""))),"")</f>
        <v>0.6</v>
      </c>
      <c r="AY29" s="319" t="str">
        <f t="shared" si="4"/>
        <v>Moderado</v>
      </c>
      <c r="AZ29" s="316" t="s">
        <v>175</v>
      </c>
      <c r="BA29" s="52" t="s">
        <v>285</v>
      </c>
      <c r="BB29" s="53" t="s">
        <v>286</v>
      </c>
      <c r="BC29" s="53" t="s">
        <v>281</v>
      </c>
      <c r="BD29" s="53" t="s">
        <v>287</v>
      </c>
      <c r="BE29" s="53" t="s">
        <v>286</v>
      </c>
      <c r="BF29" s="63">
        <v>44593</v>
      </c>
      <c r="BG29" s="63">
        <v>44562</v>
      </c>
      <c r="BH29" s="53">
        <v>3836</v>
      </c>
      <c r="BI29" s="43"/>
      <c r="BJ29" s="22"/>
      <c r="BK29" s="22"/>
      <c r="BL29" s="22"/>
      <c r="BM29" s="22"/>
      <c r="BN29" s="22"/>
      <c r="BO29" s="22"/>
      <c r="BP29" s="22"/>
      <c r="BQ29" s="22"/>
      <c r="BR29" s="22"/>
      <c r="BS29" s="22"/>
      <c r="BT29" s="22"/>
      <c r="BU29" s="22"/>
      <c r="BV29" s="22"/>
      <c r="BW29" s="22"/>
      <c r="BX29" s="22"/>
      <c r="BY29" s="22"/>
      <c r="BZ29" s="22"/>
      <c r="CA29" s="22"/>
      <c r="CB29" s="22"/>
      <c r="CC29" s="22"/>
    </row>
    <row r="30" spans="1:81" ht="48.75" customHeight="1">
      <c r="A30" s="272"/>
      <c r="B30" s="272"/>
      <c r="C30" s="275"/>
      <c r="D30" s="275"/>
      <c r="E30" s="272"/>
      <c r="F30" s="275"/>
      <c r="G30" s="275"/>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5"/>
      <c r="AH30" s="272"/>
      <c r="AI30" s="272"/>
      <c r="AJ30" s="272"/>
      <c r="AK30" s="275"/>
      <c r="AL30" s="275"/>
      <c r="AM30" s="275"/>
      <c r="AN30" s="275"/>
      <c r="AO30" s="275"/>
      <c r="AP30" s="275"/>
      <c r="AQ30" s="275"/>
      <c r="AR30" s="275"/>
      <c r="AS30" s="275"/>
      <c r="AT30" s="275"/>
      <c r="AU30" s="275"/>
      <c r="AV30" s="275"/>
      <c r="AW30" s="275"/>
      <c r="AX30" s="275"/>
      <c r="AY30" s="275"/>
      <c r="AZ30" s="275"/>
      <c r="BA30" s="52"/>
      <c r="BB30" s="53" t="s">
        <v>288</v>
      </c>
      <c r="BC30" s="53" t="s">
        <v>281</v>
      </c>
      <c r="BD30" s="53" t="s">
        <v>289</v>
      </c>
      <c r="BE30" s="53" t="s">
        <v>288</v>
      </c>
      <c r="BF30" s="63">
        <v>44746</v>
      </c>
      <c r="BG30" s="63">
        <v>44563</v>
      </c>
      <c r="BH30" s="53">
        <v>3836</v>
      </c>
      <c r="BI30" s="43"/>
      <c r="BJ30" s="22"/>
      <c r="BK30" s="22"/>
      <c r="BL30" s="22"/>
      <c r="BM30" s="22"/>
      <c r="BN30" s="22"/>
      <c r="BO30" s="22"/>
      <c r="BP30" s="22"/>
      <c r="BQ30" s="22"/>
      <c r="BR30" s="22"/>
      <c r="BS30" s="22"/>
      <c r="BT30" s="22"/>
      <c r="BU30" s="22"/>
      <c r="BV30" s="22"/>
      <c r="BW30" s="22"/>
      <c r="BX30" s="22"/>
      <c r="BY30" s="22"/>
      <c r="BZ30" s="22"/>
      <c r="CA30" s="22"/>
      <c r="CB30" s="22"/>
      <c r="CC30" s="22"/>
    </row>
    <row r="31" spans="1:81" ht="108" customHeight="1">
      <c r="A31" s="271">
        <v>9</v>
      </c>
      <c r="B31" s="273" t="s">
        <v>290</v>
      </c>
      <c r="C31" s="273" t="s">
        <v>291</v>
      </c>
      <c r="D31" s="273" t="s">
        <v>292</v>
      </c>
      <c r="E31" s="273" t="s">
        <v>188</v>
      </c>
      <c r="F31" s="273" t="s">
        <v>293</v>
      </c>
      <c r="G31" s="53" t="s">
        <v>294</v>
      </c>
      <c r="H31" s="273" t="s">
        <v>295</v>
      </c>
      <c r="I31" s="273" t="s">
        <v>165</v>
      </c>
      <c r="J31" s="271">
        <v>50</v>
      </c>
      <c r="K31" s="277" t="str">
        <f>IF(J31&lt;=0,"",IF(J31&lt;=2,"Muy Baja",IF(J31&lt;=24,"Baja",IF(J31&lt;=500,"Media",IF(J31&lt;=5000,"Alta","Muy Alta")))))</f>
        <v>Media</v>
      </c>
      <c r="L31" s="274">
        <f>IF(K31="","",IF(K31="Muy Baja",0.2,IF(K31="Baja",0.4,IF(K31="Media",0.6,IF(K31="Alta",0.8,IF(K31="Muy Alta",1,))))))</f>
        <v>0.6</v>
      </c>
      <c r="M31" s="274" t="s">
        <v>166</v>
      </c>
      <c r="N31" s="274" t="s">
        <v>167</v>
      </c>
      <c r="O31" s="274" t="s">
        <v>166</v>
      </c>
      <c r="P31" s="274" t="s">
        <v>166</v>
      </c>
      <c r="Q31" s="274" t="s">
        <v>167</v>
      </c>
      <c r="R31" s="274" t="s">
        <v>166</v>
      </c>
      <c r="S31" s="274" t="s">
        <v>167</v>
      </c>
      <c r="T31" s="274" t="s">
        <v>167</v>
      </c>
      <c r="U31" s="274" t="s">
        <v>166</v>
      </c>
      <c r="V31" s="274" t="s">
        <v>166</v>
      </c>
      <c r="W31" s="274" t="s">
        <v>166</v>
      </c>
      <c r="X31" s="274" t="s">
        <v>166</v>
      </c>
      <c r="Y31" s="274" t="s">
        <v>166</v>
      </c>
      <c r="Z31" s="274" t="s">
        <v>166</v>
      </c>
      <c r="AA31" s="274" t="s">
        <v>166</v>
      </c>
      <c r="AB31" s="274" t="s">
        <v>167</v>
      </c>
      <c r="AC31" s="274" t="s">
        <v>166</v>
      </c>
      <c r="AD31" s="274" t="s">
        <v>166</v>
      </c>
      <c r="AE31" s="274" t="s">
        <v>167</v>
      </c>
      <c r="AF31" s="304">
        <f>IF(AB31="Si","19",COUNTIF(M31:AE31,"si"))</f>
        <v>13</v>
      </c>
      <c r="AG31" s="41">
        <f t="shared" ref="AG31:AG35" si="12">VALUE(IF(AF31&lt;=5,5,IF(AND(AF31&gt;5,AF31&lt;=11),10,IF(AF31&gt;11,20,0))))</f>
        <v>20</v>
      </c>
      <c r="AH31" s="277" t="str">
        <f>IF(AG31=5,"Moderado",IF(AG31=10,"Mayor",IF(AG31=20,"Catastrófico",0)))</f>
        <v>Catastrófico</v>
      </c>
      <c r="AI31" s="274">
        <f>IF(AH31="","",IF(AH31="Leve",0.2,IF(AH31="Menor",0.4,IF(AH31="Moderado",0.6,IF(AH31="Mayor",0.8,IF(AH31="Catastrófico",1,))))))</f>
        <v>1</v>
      </c>
      <c r="AJ31" s="286"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Extremo</v>
      </c>
      <c r="AK31" s="43">
        <v>1</v>
      </c>
      <c r="AL31" s="44" t="s">
        <v>296</v>
      </c>
      <c r="AM31" s="43" t="s">
        <v>169</v>
      </c>
      <c r="AN31" s="45" t="s">
        <v>170</v>
      </c>
      <c r="AO31" s="45" t="s">
        <v>171</v>
      </c>
      <c r="AP31" s="46" t="str">
        <f t="shared" ref="AP31:AP53" si="13">IF(AND(AN31="Preventivo",AO31="Automático"),"50%",IF(AND(AN31="Preventivo",AO31="Manual"),"40%",IF(AND(AN31="Detectivo",AO31="Automático"),"40%",IF(AND(AN31="Detectivo",AO31="Manual"),"30%",IF(AND(AN31="Correctivo",AO31="Automático"),"35%",IF(AND(AN31="Correctivo",AO31="Manual"),"25%",""))))))</f>
        <v>40%</v>
      </c>
      <c r="AQ31" s="45" t="s">
        <v>172</v>
      </c>
      <c r="AR31" s="45" t="s">
        <v>193</v>
      </c>
      <c r="AS31" s="45" t="s">
        <v>174</v>
      </c>
      <c r="AT31" s="47">
        <v>0.3</v>
      </c>
      <c r="AU31" s="48" t="str">
        <f t="shared" ref="AU31:AU53" si="14">IFERROR(IF(AT31="","",IF(AT31&lt;=0.2,"Muy Baja",IF(AT31&lt;=0.4,"Baja",IF(AT31&lt;=0.6,"Media",IF(AT31&lt;=0.8,"Alta","Muy Alta"))))),"")</f>
        <v>Baja</v>
      </c>
      <c r="AV31" s="49">
        <f t="shared" ref="AV31:AV40" si="15">+AT31</f>
        <v>0.3</v>
      </c>
      <c r="AW31" s="48" t="str">
        <f t="shared" ref="AW31:AW53" si="16">IFERROR(IF(AX31="","",IF(AX31&lt;=0.2,"Leve",IF(AX31&lt;=0.4,"Menor",IF(AX31&lt;=0.6,"Moderado",IF(AX31&lt;=0.8,"Mayor","Catastrófico"))))),"")</f>
        <v>Moderado</v>
      </c>
      <c r="AX31" s="49">
        <v>0.6</v>
      </c>
      <c r="AY31" s="50" t="str">
        <f t="shared" ref="AY31:AY53" si="17">IFERROR(IF(OR(AND(AU31="Muy Baja",AW31="Leve"),AND(AU31="Muy Baja",AW31="Menor"),AND(AU31="Baja",AW31="Leve")),"Bajo",IF(OR(AND(AU31="Muy baja",AW31="Moderado"),AND(AU31="Baja",AW31="Menor"),AND(AU31="Baja",AW31="Moderado"),AND(AU31="Media",AW31="Leve"),AND(AU31="Media",AW31="Menor"),AND(AU31="Media",AW31="Moderado"),AND(AU31="Alta",AW31="Leve"),AND(AU31="Alta",AW31="Menor")),"Moderado",IF(OR(AND(AU31="Muy Baja",AW31="Mayor"),AND(AU31="Baja",AW31="Mayor"),AND(AU31="Media",AW31="Mayor"),AND(AU31="Alta",AW31="Moderado"),AND(AU31="Alta",AW31="Mayor"),AND(AU31="Muy Alta",AW31="Leve"),AND(AU31="Muy Alta",AW31="Menor"),AND(AU31="Muy Alta",AW31="Moderado"),AND(AU31="Muy Alta",AW31="Mayor")),"Alto",IF(OR(AND(AU31="Muy Baja",AW31="Catastrófico"),AND(AU31="Baja",AW31="Catastrófico"),AND(AU31="Media",AW31="Catastrófico"),AND(AU31="Alta",AW31="Catastrófico"),AND(AU31="Muy Alta",AW31="Catastrófico")),"Extremo","")))),"")</f>
        <v>Moderado</v>
      </c>
      <c r="AZ31" s="51" t="s">
        <v>175</v>
      </c>
      <c r="BA31" s="52"/>
      <c r="BB31" s="53" t="s">
        <v>297</v>
      </c>
      <c r="BC31" s="53" t="s">
        <v>298</v>
      </c>
      <c r="BD31" s="53" t="s">
        <v>299</v>
      </c>
      <c r="BE31" s="53" t="s">
        <v>297</v>
      </c>
      <c r="BF31" s="63" t="s">
        <v>300</v>
      </c>
      <c r="BG31" s="63" t="s">
        <v>36</v>
      </c>
      <c r="BH31" s="53">
        <v>3897</v>
      </c>
      <c r="BI31" s="43"/>
      <c r="BJ31" s="22"/>
      <c r="BK31" s="22"/>
      <c r="BL31" s="22"/>
      <c r="BM31" s="22"/>
      <c r="BN31" s="22"/>
      <c r="BO31" s="22"/>
      <c r="BP31" s="22"/>
      <c r="BQ31" s="22"/>
      <c r="BR31" s="22"/>
      <c r="BS31" s="22"/>
      <c r="BT31" s="22"/>
      <c r="BU31" s="22"/>
      <c r="BV31" s="22"/>
      <c r="BW31" s="22"/>
      <c r="BX31" s="22"/>
      <c r="BY31" s="22"/>
      <c r="BZ31" s="22"/>
      <c r="CA31" s="22"/>
      <c r="CB31" s="22"/>
      <c r="CC31" s="22"/>
    </row>
    <row r="32" spans="1:81" ht="100.5" customHeight="1">
      <c r="A32" s="272"/>
      <c r="B32" s="272"/>
      <c r="C32" s="275"/>
      <c r="D32" s="275"/>
      <c r="E32" s="272"/>
      <c r="F32" s="275"/>
      <c r="G32" s="57" t="s">
        <v>301</v>
      </c>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41">
        <f t="shared" si="12"/>
        <v>5</v>
      </c>
      <c r="AH32" s="272"/>
      <c r="AI32" s="272"/>
      <c r="AJ32" s="272"/>
      <c r="AK32" s="43">
        <v>2</v>
      </c>
      <c r="AL32" s="44" t="s">
        <v>302</v>
      </c>
      <c r="AM32" s="43" t="s">
        <v>169</v>
      </c>
      <c r="AN32" s="45" t="s">
        <v>170</v>
      </c>
      <c r="AO32" s="45" t="s">
        <v>171</v>
      </c>
      <c r="AP32" s="46" t="str">
        <f t="shared" si="13"/>
        <v>40%</v>
      </c>
      <c r="AQ32" s="45" t="s">
        <v>172</v>
      </c>
      <c r="AR32" s="45" t="s">
        <v>193</v>
      </c>
      <c r="AS32" s="45" t="s">
        <v>174</v>
      </c>
      <c r="AT32" s="47">
        <v>0.21</v>
      </c>
      <c r="AU32" s="48" t="str">
        <f t="shared" si="14"/>
        <v>Baja</v>
      </c>
      <c r="AV32" s="49">
        <f t="shared" si="15"/>
        <v>0.21</v>
      </c>
      <c r="AW32" s="48" t="str">
        <f t="shared" si="16"/>
        <v>Moderado</v>
      </c>
      <c r="AX32" s="49">
        <v>0.6</v>
      </c>
      <c r="AY32" s="50" t="str">
        <f t="shared" si="17"/>
        <v>Moderado</v>
      </c>
      <c r="AZ32" s="51" t="s">
        <v>175</v>
      </c>
      <c r="BA32" s="52"/>
      <c r="BB32" s="53" t="s">
        <v>303</v>
      </c>
      <c r="BC32" s="53" t="s">
        <v>304</v>
      </c>
      <c r="BD32" s="53" t="s">
        <v>305</v>
      </c>
      <c r="BE32" s="53" t="s">
        <v>303</v>
      </c>
      <c r="BF32" s="63" t="s">
        <v>300</v>
      </c>
      <c r="BG32" s="63" t="s">
        <v>36</v>
      </c>
      <c r="BH32" s="53">
        <v>3897</v>
      </c>
      <c r="BI32" s="43"/>
      <c r="BJ32" s="22"/>
      <c r="BK32" s="22"/>
      <c r="BL32" s="22"/>
      <c r="BM32" s="22"/>
      <c r="BN32" s="22"/>
      <c r="BO32" s="22"/>
      <c r="BP32" s="22"/>
      <c r="BQ32" s="22"/>
      <c r="BR32" s="22"/>
      <c r="BS32" s="22"/>
      <c r="BT32" s="22"/>
      <c r="BU32" s="22"/>
      <c r="BV32" s="22"/>
      <c r="BW32" s="22"/>
      <c r="BX32" s="22"/>
      <c r="BY32" s="22"/>
      <c r="BZ32" s="22"/>
      <c r="CA32" s="22"/>
      <c r="CB32" s="22"/>
      <c r="CC32" s="22"/>
    </row>
    <row r="33" spans="1:81" ht="99" customHeight="1">
      <c r="A33" s="271">
        <v>10</v>
      </c>
      <c r="B33" s="273" t="s">
        <v>290</v>
      </c>
      <c r="C33" s="273" t="s">
        <v>291</v>
      </c>
      <c r="D33" s="273" t="s">
        <v>292</v>
      </c>
      <c r="E33" s="273" t="s">
        <v>188</v>
      </c>
      <c r="F33" s="273" t="s">
        <v>306</v>
      </c>
      <c r="G33" s="53" t="s">
        <v>307</v>
      </c>
      <c r="H33" s="273" t="s">
        <v>308</v>
      </c>
      <c r="I33" s="273" t="s">
        <v>165</v>
      </c>
      <c r="J33" s="271">
        <v>20</v>
      </c>
      <c r="K33" s="277" t="str">
        <f>IF(J33&lt;=0,"",IF(J33&lt;=2,"Muy Baja",IF(J33&lt;=24,"Baja",IF(J33&lt;=500,"Media",IF(J33&lt;=5000,"Alta","Muy Alta")))))</f>
        <v>Baja</v>
      </c>
      <c r="L33" s="274">
        <f>IF(K33="","",IF(K33="Muy Baja",0.2,IF(K33="Baja",0.4,IF(K33="Media",0.6,IF(K33="Alta",0.8,IF(K33="Muy Alta",1,))))))</f>
        <v>0.4</v>
      </c>
      <c r="M33" s="274" t="s">
        <v>166</v>
      </c>
      <c r="N33" s="274" t="s">
        <v>166</v>
      </c>
      <c r="O33" s="274" t="s">
        <v>166</v>
      </c>
      <c r="P33" s="274" t="s">
        <v>166</v>
      </c>
      <c r="Q33" s="274" t="s">
        <v>166</v>
      </c>
      <c r="R33" s="274" t="s">
        <v>166</v>
      </c>
      <c r="S33" s="274" t="s">
        <v>167</v>
      </c>
      <c r="T33" s="274" t="s">
        <v>167</v>
      </c>
      <c r="U33" s="274" t="s">
        <v>166</v>
      </c>
      <c r="V33" s="274" t="s">
        <v>166</v>
      </c>
      <c r="W33" s="274" t="s">
        <v>166</v>
      </c>
      <c r="X33" s="274" t="s">
        <v>166</v>
      </c>
      <c r="Y33" s="274" t="s">
        <v>166</v>
      </c>
      <c r="Z33" s="274" t="s">
        <v>166</v>
      </c>
      <c r="AA33" s="274" t="s">
        <v>166</v>
      </c>
      <c r="AB33" s="274" t="s">
        <v>167</v>
      </c>
      <c r="AC33" s="274" t="s">
        <v>167</v>
      </c>
      <c r="AD33" s="274" t="s">
        <v>167</v>
      </c>
      <c r="AE33" s="274" t="s">
        <v>167</v>
      </c>
      <c r="AF33" s="304">
        <f>IF(AB33="Si","19",COUNTIF(M33:AE33,"si"))</f>
        <v>13</v>
      </c>
      <c r="AG33" s="41">
        <f t="shared" si="12"/>
        <v>20</v>
      </c>
      <c r="AH33" s="277" t="str">
        <f>IF(AG33=5,"Moderado",IF(AG33=10,"Mayor",IF(AG33=20,"Catastrófico",0)))</f>
        <v>Catastrófico</v>
      </c>
      <c r="AI33" s="274">
        <f>IF(AH33="","",IF(AH33="Leve",0.2,IF(AH33="Menor",0.4,IF(AH33="Moderado",0.6,IF(AH33="Mayor",0.8,IF(AH33="Catastrófico",1,))))))</f>
        <v>1</v>
      </c>
      <c r="AJ33" s="286" t="str">
        <f>IF(OR(AND(K33="Muy Baja",AH33="Leve"),AND(K33="Muy Baja",AH33="Menor"),AND(K33="Baja",AH33="Leve")),"Bajo",IF(OR(AND(K33="Muy baja",AH33="Moderado"),AND(K33="Baja",AH33="Menor"),AND(K33="Baja",AH33="Moderado"),AND(K33="Media",AH33="Leve"),AND(K33="Media",AH33="Menor"),AND(K33="Media",AH33="Moderado"),AND(K33="Alta",AH33="Leve"),AND(K33="Alta",AH33="Menor")),"Moderado",IF(OR(AND(K33="Muy Baja",AH33="Mayor"),AND(K33="Baja",AH33="Mayor"),AND(K33="Media",AH33="Mayor"),AND(K33="Alta",AH33="Moderado"),AND(K33="Alta",AH33="Mayor"),AND(K33="Muy Alta",AH33="Leve"),AND(K33="Muy Alta",AH33="Menor"),AND(K33="Muy Alta",AH33="Moderado"),AND(K33="Muy Alta",AH33="Mayor")),"Alto",IF(OR(AND(K33="Muy Baja",AH33="Catastrófico"),AND(K33="Baja",AH33="Catastrófico"),AND(K33="Media",AH33="Catastrófico"),AND(K33="Alta",AH33="Catastrófico"),AND(K33="Muy Alta",AH33="Catastrófico")),"Extremo",""))))</f>
        <v>Extremo</v>
      </c>
      <c r="AK33" s="43">
        <v>1</v>
      </c>
      <c r="AL33" s="44" t="s">
        <v>309</v>
      </c>
      <c r="AM33" s="43" t="s">
        <v>169</v>
      </c>
      <c r="AN33" s="45" t="s">
        <v>170</v>
      </c>
      <c r="AO33" s="45" t="s">
        <v>171</v>
      </c>
      <c r="AP33" s="46" t="str">
        <f t="shared" si="13"/>
        <v>40%</v>
      </c>
      <c r="AQ33" s="45" t="s">
        <v>172</v>
      </c>
      <c r="AR33" s="45" t="s">
        <v>193</v>
      </c>
      <c r="AS33" s="45" t="s">
        <v>174</v>
      </c>
      <c r="AT33" s="47">
        <v>0.12</v>
      </c>
      <c r="AU33" s="48" t="str">
        <f t="shared" si="14"/>
        <v>Muy Baja</v>
      </c>
      <c r="AV33" s="49">
        <f t="shared" si="15"/>
        <v>0.12</v>
      </c>
      <c r="AW33" s="48" t="str">
        <f t="shared" si="16"/>
        <v>Moderado</v>
      </c>
      <c r="AX33" s="49">
        <v>0.6</v>
      </c>
      <c r="AY33" s="50" t="str">
        <f t="shared" si="17"/>
        <v>Moderado</v>
      </c>
      <c r="AZ33" s="51" t="s">
        <v>175</v>
      </c>
      <c r="BA33" s="52"/>
      <c r="BB33" s="53" t="s">
        <v>310</v>
      </c>
      <c r="BC33" s="53" t="s">
        <v>304</v>
      </c>
      <c r="BD33" s="53" t="s">
        <v>305</v>
      </c>
      <c r="BE33" s="53" t="s">
        <v>303</v>
      </c>
      <c r="BF33" s="63" t="s">
        <v>300</v>
      </c>
      <c r="BG33" s="63" t="s">
        <v>36</v>
      </c>
      <c r="BH33" s="53">
        <v>3898</v>
      </c>
      <c r="BI33" s="43"/>
      <c r="BJ33" s="22"/>
      <c r="BK33" s="22"/>
      <c r="BL33" s="22"/>
      <c r="BM33" s="22"/>
      <c r="BN33" s="22"/>
      <c r="BO33" s="22"/>
      <c r="BP33" s="22"/>
      <c r="BQ33" s="22"/>
      <c r="BR33" s="22"/>
      <c r="BS33" s="22"/>
      <c r="BT33" s="22"/>
      <c r="BU33" s="22"/>
      <c r="BV33" s="22"/>
      <c r="BW33" s="22"/>
      <c r="BX33" s="22"/>
      <c r="BY33" s="22"/>
      <c r="BZ33" s="22"/>
      <c r="CA33" s="22"/>
      <c r="CB33" s="22"/>
      <c r="CC33" s="22"/>
    </row>
    <row r="34" spans="1:81" ht="102" customHeight="1">
      <c r="A34" s="272"/>
      <c r="B34" s="272"/>
      <c r="C34" s="272"/>
      <c r="D34" s="272"/>
      <c r="E34" s="272"/>
      <c r="F34" s="275"/>
      <c r="G34" s="57" t="s">
        <v>311</v>
      </c>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41">
        <f t="shared" si="12"/>
        <v>5</v>
      </c>
      <c r="AH34" s="272"/>
      <c r="AI34" s="272"/>
      <c r="AJ34" s="272"/>
      <c r="AK34" s="43">
        <v>2</v>
      </c>
      <c r="AL34" s="44" t="s">
        <v>312</v>
      </c>
      <c r="AM34" s="43" t="s">
        <v>169</v>
      </c>
      <c r="AN34" s="45" t="s">
        <v>170</v>
      </c>
      <c r="AO34" s="45" t="s">
        <v>171</v>
      </c>
      <c r="AP34" s="46" t="str">
        <f t="shared" si="13"/>
        <v>40%</v>
      </c>
      <c r="AQ34" s="45" t="s">
        <v>172</v>
      </c>
      <c r="AR34" s="45" t="s">
        <v>193</v>
      </c>
      <c r="AS34" s="45" t="s">
        <v>174</v>
      </c>
      <c r="AT34" s="47">
        <f>IFERROR(IF(AND(AM33="Probabilidad",AM34="Probabilidad"),(AV33-(+AV33*AP34)),IF(AM34="Probabilidad",(L33-(+L33*AP34)),IF(AM34="Impacto",AV33,""))),"")</f>
        <v>7.1999999999999995E-2</v>
      </c>
      <c r="AU34" s="48" t="str">
        <f t="shared" si="14"/>
        <v>Muy Baja</v>
      </c>
      <c r="AV34" s="49">
        <f t="shared" si="15"/>
        <v>7.1999999999999995E-2</v>
      </c>
      <c r="AW34" s="48" t="str">
        <f t="shared" si="16"/>
        <v>Moderado</v>
      </c>
      <c r="AX34" s="49">
        <v>0.6</v>
      </c>
      <c r="AY34" s="50" t="str">
        <f t="shared" si="17"/>
        <v>Moderado</v>
      </c>
      <c r="AZ34" s="51" t="s">
        <v>175</v>
      </c>
      <c r="BA34" s="52"/>
      <c r="BB34" s="53" t="s">
        <v>313</v>
      </c>
      <c r="BC34" s="53" t="s">
        <v>314</v>
      </c>
      <c r="BD34" s="53" t="s">
        <v>305</v>
      </c>
      <c r="BE34" s="53" t="s">
        <v>303</v>
      </c>
      <c r="BF34" s="63" t="s">
        <v>300</v>
      </c>
      <c r="BG34" s="63" t="s">
        <v>36</v>
      </c>
      <c r="BH34" s="53">
        <v>3898</v>
      </c>
      <c r="BI34" s="43"/>
      <c r="BJ34" s="67"/>
      <c r="BK34" s="67"/>
      <c r="BL34" s="67"/>
      <c r="BM34" s="67"/>
      <c r="BN34" s="67"/>
      <c r="BO34" s="67"/>
      <c r="BP34" s="67"/>
      <c r="BQ34" s="67"/>
      <c r="BR34" s="67"/>
      <c r="BS34" s="67"/>
      <c r="BT34" s="67"/>
      <c r="BU34" s="67"/>
      <c r="BV34" s="67"/>
      <c r="BW34" s="67"/>
      <c r="BX34" s="67"/>
      <c r="BY34" s="67"/>
      <c r="BZ34" s="67"/>
      <c r="CA34" s="67"/>
      <c r="CB34" s="67"/>
      <c r="CC34" s="67"/>
    </row>
    <row r="35" spans="1:81" ht="78.75" customHeight="1">
      <c r="A35" s="271">
        <v>11</v>
      </c>
      <c r="B35" s="273" t="s">
        <v>315</v>
      </c>
      <c r="C35" s="273" t="s">
        <v>316</v>
      </c>
      <c r="D35" s="273" t="s">
        <v>317</v>
      </c>
      <c r="E35" s="273" t="s">
        <v>161</v>
      </c>
      <c r="F35" s="273" t="s">
        <v>318</v>
      </c>
      <c r="G35" s="273" t="s">
        <v>319</v>
      </c>
      <c r="H35" s="273" t="s">
        <v>320</v>
      </c>
      <c r="I35" s="273" t="s">
        <v>204</v>
      </c>
      <c r="J35" s="271">
        <v>3758</v>
      </c>
      <c r="K35" s="277" t="str">
        <f>IF(J35&lt;=0,"",IF(J35&lt;=2,"Muy Baja",IF(J35&lt;=24,"Baja",IF(J35&lt;=500,"Media",IF(J35&lt;=5000,"Alta","Muy Alta")))))</f>
        <v>Alta</v>
      </c>
      <c r="L35" s="274">
        <f>IF(K35="","",IF(K35="Muy Baja",0.2,IF(K35="Baja",0.4,IF(K35="Media",0.6,IF(K35="Alta",0.8,IF(K35="Muy Alta",1,))))))</f>
        <v>0.8</v>
      </c>
      <c r="M35" s="274" t="s">
        <v>166</v>
      </c>
      <c r="N35" s="274" t="s">
        <v>167</v>
      </c>
      <c r="O35" s="274" t="s">
        <v>167</v>
      </c>
      <c r="P35" s="274" t="s">
        <v>167</v>
      </c>
      <c r="Q35" s="274" t="s">
        <v>167</v>
      </c>
      <c r="R35" s="274" t="s">
        <v>166</v>
      </c>
      <c r="S35" s="274" t="s">
        <v>166</v>
      </c>
      <c r="T35" s="274" t="s">
        <v>166</v>
      </c>
      <c r="U35" s="274" t="s">
        <v>167</v>
      </c>
      <c r="V35" s="274" t="s">
        <v>167</v>
      </c>
      <c r="W35" s="274" t="s">
        <v>166</v>
      </c>
      <c r="X35" s="274" t="s">
        <v>167</v>
      </c>
      <c r="Y35" s="274" t="s">
        <v>167</v>
      </c>
      <c r="Z35" s="274" t="s">
        <v>167</v>
      </c>
      <c r="AA35" s="274" t="s">
        <v>167</v>
      </c>
      <c r="AB35" s="274" t="s">
        <v>167</v>
      </c>
      <c r="AC35" s="274" t="s">
        <v>167</v>
      </c>
      <c r="AD35" s="274" t="s">
        <v>167</v>
      </c>
      <c r="AE35" s="274" t="s">
        <v>167</v>
      </c>
      <c r="AF35" s="290">
        <v>5</v>
      </c>
      <c r="AG35" s="291">
        <f t="shared" si="12"/>
        <v>5</v>
      </c>
      <c r="AH35" s="277" t="str">
        <f>IF(AG35=5,"Moderado",IF(AG35=10,"Mayor",IF(AG35=20,"Catastrófico",0)))</f>
        <v>Moderado</v>
      </c>
      <c r="AI35" s="274">
        <f>IF(AH35="","",IF(AH35="Leve",0.2,IF(AH35="Menor",0.4,IF(AH35="Moderado",0.6,IF(AH35="Mayor",0.8,IF(AH35="Catastrófico",1,))))))</f>
        <v>0.6</v>
      </c>
      <c r="AJ35" s="286" t="str">
        <f>IF(OR(AND(K35="Muy Baja",AH35="Leve"),AND(K35="Muy Baja",AH35="Menor"),AND(K35="Baja",AH35="Leve")),"Bajo",IF(OR(AND(K35="Muy baja",AH35="Moderado"),AND(K35="Baja",AH35="Menor"),AND(K35="Baja",AH35="Moderado"),AND(K35="Media",AH35="Leve"),AND(K35="Media",AH35="Menor"),AND(K35="Media",AH35="Moderado"),AND(K35="Alta",AH35="Leve"),AND(K35="Alta",AH35="Menor")),"Moderado",IF(OR(AND(K35="Muy Baja",AH35="Mayor"),AND(K35="Baja",AH35="Mayor"),AND(K35="Media",AH35="Mayor"),AND(K35="Alta",AH35="Moderado"),AND(K35="Alta",AH35="Mayor"),AND(K35="Muy Alta",AH35="Leve"),AND(K35="Muy Alta",AH35="Menor"),AND(K35="Muy Alta",AH35="Moderado"),AND(K35="Muy Alta",AH35="Mayor")),"Alto",IF(OR(AND(K35="Muy Baja",AH35="Catastrófico"),AND(K35="Baja",AH35="Catastrófico"),AND(K35="Media",AH35="Catastrófico"),AND(K35="Alta",AH35="Catastrófico"),AND(K35="Muy Alta",AH35="Catastrófico")),"Extremo",""))))</f>
        <v>Alto</v>
      </c>
      <c r="AK35" s="43">
        <v>1</v>
      </c>
      <c r="AL35" s="69" t="s">
        <v>321</v>
      </c>
      <c r="AM35" s="43" t="s">
        <v>169</v>
      </c>
      <c r="AN35" s="45" t="s">
        <v>170</v>
      </c>
      <c r="AO35" s="45" t="s">
        <v>171</v>
      </c>
      <c r="AP35" s="46" t="str">
        <f t="shared" si="13"/>
        <v>40%</v>
      </c>
      <c r="AQ35" s="45" t="s">
        <v>172</v>
      </c>
      <c r="AR35" s="45" t="s">
        <v>193</v>
      </c>
      <c r="AS35" s="45" t="s">
        <v>174</v>
      </c>
      <c r="AT35" s="47">
        <v>0.48</v>
      </c>
      <c r="AU35" s="48" t="str">
        <f t="shared" si="14"/>
        <v>Media</v>
      </c>
      <c r="AV35" s="49">
        <f t="shared" si="15"/>
        <v>0.48</v>
      </c>
      <c r="AW35" s="48" t="str">
        <f t="shared" si="16"/>
        <v>Moderado</v>
      </c>
      <c r="AX35" s="49">
        <f>IFERROR(IF(AM35="Impacto",(AI35-(+AI35*AP35)),IF(AM35="Probabilidad",AI35,"")),"")</f>
        <v>0.6</v>
      </c>
      <c r="AY35" s="50" t="str">
        <f t="shared" si="17"/>
        <v>Moderado</v>
      </c>
      <c r="AZ35" s="51" t="s">
        <v>175</v>
      </c>
      <c r="BA35" s="52"/>
      <c r="BB35" s="53" t="s">
        <v>322</v>
      </c>
      <c r="BC35" s="53" t="s">
        <v>323</v>
      </c>
      <c r="BD35" s="53" t="s">
        <v>324</v>
      </c>
      <c r="BE35" s="53" t="s">
        <v>325</v>
      </c>
      <c r="BF35" s="63">
        <v>44895</v>
      </c>
      <c r="BG35" s="63">
        <v>44895</v>
      </c>
      <c r="BH35" s="53"/>
      <c r="BI35" s="43"/>
      <c r="BJ35" s="22"/>
      <c r="BK35" s="22"/>
      <c r="BL35" s="22"/>
      <c r="BM35" s="22"/>
      <c r="BN35" s="22"/>
      <c r="BO35" s="22"/>
      <c r="BP35" s="22"/>
      <c r="BQ35" s="22"/>
      <c r="BR35" s="22"/>
      <c r="BS35" s="22"/>
      <c r="BT35" s="22"/>
      <c r="BU35" s="22"/>
      <c r="BV35" s="22"/>
      <c r="BW35" s="22"/>
      <c r="BX35" s="22"/>
      <c r="BY35" s="22"/>
      <c r="BZ35" s="22"/>
      <c r="CA35" s="22"/>
      <c r="CB35" s="22"/>
      <c r="CC35" s="22"/>
    </row>
    <row r="36" spans="1:81" ht="78.75" customHeight="1">
      <c r="A36" s="272"/>
      <c r="B36" s="272"/>
      <c r="C36" s="272"/>
      <c r="D36" s="272"/>
      <c r="E36" s="272"/>
      <c r="F36" s="275"/>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43">
        <v>2</v>
      </c>
      <c r="AL36" s="69" t="s">
        <v>326</v>
      </c>
      <c r="AM36" s="43" t="s">
        <v>169</v>
      </c>
      <c r="AN36" s="45" t="s">
        <v>170</v>
      </c>
      <c r="AO36" s="45" t="s">
        <v>171</v>
      </c>
      <c r="AP36" s="46" t="str">
        <f t="shared" si="13"/>
        <v>40%</v>
      </c>
      <c r="AQ36" s="45" t="s">
        <v>172</v>
      </c>
      <c r="AR36" s="45" t="s">
        <v>193</v>
      </c>
      <c r="AS36" s="45" t="s">
        <v>174</v>
      </c>
      <c r="AT36" s="47">
        <f t="shared" ref="AT36:AT39" si="18">IFERROR(IF(AND(AM35="Probabilidad",AM36="Probabilidad"),(AV35-(+AV35*AP36)),IF(AM36="Probabilidad",(L35-(+L35*AP36)),IF(AM36="Impacto",AV35,""))),"")</f>
        <v>0.28799999999999998</v>
      </c>
      <c r="AU36" s="48" t="str">
        <f t="shared" si="14"/>
        <v>Baja</v>
      </c>
      <c r="AV36" s="49">
        <f t="shared" si="15"/>
        <v>0.28799999999999998</v>
      </c>
      <c r="AW36" s="48" t="str">
        <f t="shared" si="16"/>
        <v>Moderado</v>
      </c>
      <c r="AX36" s="49">
        <v>0.6</v>
      </c>
      <c r="AY36" s="50" t="str">
        <f t="shared" si="17"/>
        <v>Moderado</v>
      </c>
      <c r="AZ36" s="51" t="s">
        <v>175</v>
      </c>
      <c r="BA36" s="52"/>
      <c r="BB36" s="53" t="s">
        <v>322</v>
      </c>
      <c r="BC36" s="53" t="s">
        <v>323</v>
      </c>
      <c r="BD36" s="53" t="s">
        <v>324</v>
      </c>
      <c r="BE36" s="53" t="s">
        <v>325</v>
      </c>
      <c r="BF36" s="63">
        <v>44742</v>
      </c>
      <c r="BG36" s="63">
        <v>44742</v>
      </c>
      <c r="BH36" s="273">
        <v>3902</v>
      </c>
      <c r="BI36" s="43"/>
      <c r="BJ36" s="22"/>
      <c r="BK36" s="22"/>
      <c r="BL36" s="22"/>
      <c r="BM36" s="22"/>
      <c r="BN36" s="22"/>
      <c r="BO36" s="22"/>
      <c r="BP36" s="22"/>
      <c r="BQ36" s="22"/>
      <c r="BR36" s="22"/>
      <c r="BS36" s="22"/>
      <c r="BT36" s="22"/>
      <c r="BU36" s="22"/>
      <c r="BV36" s="22"/>
      <c r="BW36" s="22"/>
      <c r="BX36" s="22"/>
      <c r="BY36" s="22"/>
      <c r="BZ36" s="22"/>
      <c r="CA36" s="22"/>
      <c r="CB36" s="22"/>
      <c r="CC36" s="22"/>
    </row>
    <row r="37" spans="1:81" ht="78.75" customHeight="1">
      <c r="A37" s="272"/>
      <c r="B37" s="272"/>
      <c r="C37" s="272"/>
      <c r="D37" s="272"/>
      <c r="E37" s="272"/>
      <c r="F37" s="276" t="s">
        <v>327</v>
      </c>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43">
        <v>3</v>
      </c>
      <c r="AL37" s="69" t="s">
        <v>328</v>
      </c>
      <c r="AM37" s="43" t="s">
        <v>169</v>
      </c>
      <c r="AN37" s="45" t="s">
        <v>170</v>
      </c>
      <c r="AO37" s="45" t="s">
        <v>171</v>
      </c>
      <c r="AP37" s="46" t="str">
        <f t="shared" si="13"/>
        <v>40%</v>
      </c>
      <c r="AQ37" s="45" t="s">
        <v>172</v>
      </c>
      <c r="AR37" s="45" t="s">
        <v>193</v>
      </c>
      <c r="AS37" s="45" t="s">
        <v>174</v>
      </c>
      <c r="AT37" s="47">
        <f t="shared" si="18"/>
        <v>0.17279999999999998</v>
      </c>
      <c r="AU37" s="48" t="str">
        <f t="shared" si="14"/>
        <v>Muy Baja</v>
      </c>
      <c r="AV37" s="49">
        <f t="shared" si="15"/>
        <v>0.17279999999999998</v>
      </c>
      <c r="AW37" s="48" t="str">
        <f t="shared" si="16"/>
        <v>Moderado</v>
      </c>
      <c r="AX37" s="49">
        <v>0.6</v>
      </c>
      <c r="AY37" s="50" t="str">
        <f t="shared" si="17"/>
        <v>Moderado</v>
      </c>
      <c r="AZ37" s="51" t="s">
        <v>175</v>
      </c>
      <c r="BA37" s="52"/>
      <c r="BB37" s="53" t="s">
        <v>322</v>
      </c>
      <c r="BC37" s="53" t="s">
        <v>323</v>
      </c>
      <c r="BD37" s="53" t="s">
        <v>324</v>
      </c>
      <c r="BE37" s="53" t="s">
        <v>325</v>
      </c>
      <c r="BF37" s="63">
        <v>44895</v>
      </c>
      <c r="BG37" s="63">
        <v>44895</v>
      </c>
      <c r="BH37" s="272"/>
      <c r="BI37" s="43"/>
      <c r="BJ37" s="22"/>
      <c r="BK37" s="22"/>
      <c r="BL37" s="22"/>
      <c r="BM37" s="22"/>
      <c r="BN37" s="22"/>
      <c r="BO37" s="22"/>
      <c r="BP37" s="22"/>
      <c r="BQ37" s="22"/>
      <c r="BR37" s="22"/>
      <c r="BS37" s="22"/>
      <c r="BT37" s="22"/>
      <c r="BU37" s="22"/>
      <c r="BV37" s="22"/>
      <c r="BW37" s="22"/>
      <c r="BX37" s="22"/>
      <c r="BY37" s="22"/>
      <c r="BZ37" s="22"/>
      <c r="CA37" s="22"/>
      <c r="CB37" s="22"/>
      <c r="CC37" s="22"/>
    </row>
    <row r="38" spans="1:81" ht="78.75" customHeight="1">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43">
        <v>4</v>
      </c>
      <c r="AL38" s="69" t="s">
        <v>329</v>
      </c>
      <c r="AM38" s="43" t="s">
        <v>169</v>
      </c>
      <c r="AN38" s="45" t="s">
        <v>170</v>
      </c>
      <c r="AO38" s="45" t="s">
        <v>171</v>
      </c>
      <c r="AP38" s="46" t="str">
        <f t="shared" si="13"/>
        <v>40%</v>
      </c>
      <c r="AQ38" s="45" t="s">
        <v>172</v>
      </c>
      <c r="AR38" s="45" t="s">
        <v>193</v>
      </c>
      <c r="AS38" s="45" t="s">
        <v>174</v>
      </c>
      <c r="AT38" s="47">
        <f t="shared" si="18"/>
        <v>0.10367999999999998</v>
      </c>
      <c r="AU38" s="48" t="str">
        <f t="shared" si="14"/>
        <v>Muy Baja</v>
      </c>
      <c r="AV38" s="49">
        <f t="shared" si="15"/>
        <v>0.10367999999999998</v>
      </c>
      <c r="AW38" s="48" t="str">
        <f t="shared" si="16"/>
        <v>Moderado</v>
      </c>
      <c r="AX38" s="49">
        <v>0.6</v>
      </c>
      <c r="AY38" s="50" t="str">
        <f t="shared" si="17"/>
        <v>Moderado</v>
      </c>
      <c r="AZ38" s="51" t="s">
        <v>175</v>
      </c>
      <c r="BA38" s="52"/>
      <c r="BB38" s="53" t="s">
        <v>322</v>
      </c>
      <c r="BC38" s="53" t="s">
        <v>323</v>
      </c>
      <c r="BD38" s="53" t="s">
        <v>324</v>
      </c>
      <c r="BE38" s="53" t="s">
        <v>325</v>
      </c>
      <c r="BF38" s="63">
        <v>44895</v>
      </c>
      <c r="BG38" s="63">
        <v>44895</v>
      </c>
      <c r="BH38" s="272"/>
      <c r="BI38" s="43"/>
      <c r="BJ38" s="22"/>
      <c r="BK38" s="22"/>
      <c r="BL38" s="22"/>
      <c r="BM38" s="22"/>
      <c r="BN38" s="22"/>
      <c r="BO38" s="22"/>
      <c r="BP38" s="22"/>
      <c r="BQ38" s="22"/>
      <c r="BR38" s="22"/>
      <c r="BS38" s="22"/>
      <c r="BT38" s="22"/>
      <c r="BU38" s="22"/>
      <c r="BV38" s="22"/>
      <c r="BW38" s="22"/>
      <c r="BX38" s="22"/>
      <c r="BY38" s="22"/>
      <c r="BZ38" s="22"/>
      <c r="CA38" s="22"/>
      <c r="CB38" s="22"/>
      <c r="CC38" s="22"/>
    </row>
    <row r="39" spans="1:81" ht="78.75" customHeight="1">
      <c r="A39" s="272"/>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2"/>
      <c r="AJ39" s="272"/>
      <c r="AK39" s="43">
        <v>5</v>
      </c>
      <c r="AL39" s="69" t="s">
        <v>330</v>
      </c>
      <c r="AM39" s="43" t="s">
        <v>169</v>
      </c>
      <c r="AN39" s="45" t="s">
        <v>170</v>
      </c>
      <c r="AO39" s="45" t="s">
        <v>171</v>
      </c>
      <c r="AP39" s="46" t="str">
        <f t="shared" si="13"/>
        <v>40%</v>
      </c>
      <c r="AQ39" s="45" t="s">
        <v>172</v>
      </c>
      <c r="AR39" s="45" t="s">
        <v>193</v>
      </c>
      <c r="AS39" s="45" t="s">
        <v>174</v>
      </c>
      <c r="AT39" s="47">
        <f t="shared" si="18"/>
        <v>6.2207999999999986E-2</v>
      </c>
      <c r="AU39" s="48" t="str">
        <f t="shared" si="14"/>
        <v>Muy Baja</v>
      </c>
      <c r="AV39" s="49">
        <f t="shared" si="15"/>
        <v>6.2207999999999986E-2</v>
      </c>
      <c r="AW39" s="48" t="str">
        <f t="shared" si="16"/>
        <v>Moderado</v>
      </c>
      <c r="AX39" s="49">
        <v>0.6</v>
      </c>
      <c r="AY39" s="50" t="str">
        <f t="shared" si="17"/>
        <v>Moderado</v>
      </c>
      <c r="AZ39" s="51" t="s">
        <v>175</v>
      </c>
      <c r="BA39" s="52"/>
      <c r="BB39" s="53" t="s">
        <v>331</v>
      </c>
      <c r="BC39" s="53" t="s">
        <v>332</v>
      </c>
      <c r="BD39" s="53" t="s">
        <v>82</v>
      </c>
      <c r="BE39" s="53" t="s">
        <v>333</v>
      </c>
      <c r="BF39" s="63">
        <v>44926</v>
      </c>
      <c r="BG39" s="63">
        <v>44926</v>
      </c>
      <c r="BH39" s="275"/>
      <c r="BI39" s="43"/>
      <c r="BJ39" s="67"/>
      <c r="BK39" s="67"/>
      <c r="BL39" s="67"/>
      <c r="BM39" s="67"/>
      <c r="BN39" s="67"/>
      <c r="BO39" s="67"/>
      <c r="BP39" s="67"/>
      <c r="BQ39" s="67"/>
      <c r="BR39" s="67"/>
      <c r="BS39" s="67"/>
      <c r="BT39" s="67"/>
      <c r="BU39" s="67"/>
      <c r="BV39" s="67"/>
      <c r="BW39" s="67"/>
      <c r="BX39" s="67"/>
      <c r="BY39" s="67"/>
      <c r="BZ39" s="67"/>
      <c r="CA39" s="67"/>
      <c r="CB39" s="67"/>
      <c r="CC39" s="67"/>
    </row>
    <row r="40" spans="1:81" ht="78.75" customHeight="1">
      <c r="A40" s="271">
        <v>12</v>
      </c>
      <c r="B40" s="273" t="s">
        <v>315</v>
      </c>
      <c r="C40" s="273" t="s">
        <v>316</v>
      </c>
      <c r="D40" s="273" t="s">
        <v>334</v>
      </c>
      <c r="E40" s="273" t="s">
        <v>161</v>
      </c>
      <c r="F40" s="273" t="s">
        <v>335</v>
      </c>
      <c r="G40" s="273" t="s">
        <v>336</v>
      </c>
      <c r="H40" s="273" t="s">
        <v>337</v>
      </c>
      <c r="I40" s="273" t="s">
        <v>204</v>
      </c>
      <c r="J40" s="271">
        <v>3758</v>
      </c>
      <c r="K40" s="277" t="str">
        <f>IF(J40&lt;=0,"",IF(J40&lt;=2,"Muy Baja",IF(J40&lt;=24,"Baja",IF(J40&lt;=500,"Media",IF(J40&lt;=5000,"Alta","Muy Alta")))))</f>
        <v>Alta</v>
      </c>
      <c r="L40" s="274">
        <f>IF(K40="","",IF(K40="Muy Baja",0.2,IF(K40="Baja",0.4,IF(K40="Media",0.6,IF(K40="Alta",0.8,IF(K40="Muy Alta",1,))))))</f>
        <v>0.8</v>
      </c>
      <c r="M40" s="274" t="s">
        <v>166</v>
      </c>
      <c r="N40" s="274" t="s">
        <v>166</v>
      </c>
      <c r="O40" s="274" t="s">
        <v>166</v>
      </c>
      <c r="P40" s="274" t="s">
        <v>167</v>
      </c>
      <c r="Q40" s="274" t="s">
        <v>167</v>
      </c>
      <c r="R40" s="274" t="s">
        <v>166</v>
      </c>
      <c r="S40" s="274" t="s">
        <v>166</v>
      </c>
      <c r="T40" s="274" t="s">
        <v>167</v>
      </c>
      <c r="U40" s="274" t="s">
        <v>167</v>
      </c>
      <c r="V40" s="274" t="s">
        <v>167</v>
      </c>
      <c r="W40" s="274" t="s">
        <v>166</v>
      </c>
      <c r="X40" s="274" t="s">
        <v>166</v>
      </c>
      <c r="Y40" s="274" t="s">
        <v>166</v>
      </c>
      <c r="Z40" s="274" t="s">
        <v>167</v>
      </c>
      <c r="AA40" s="274" t="s">
        <v>166</v>
      </c>
      <c r="AB40" s="274" t="s">
        <v>167</v>
      </c>
      <c r="AC40" s="274" t="s">
        <v>167</v>
      </c>
      <c r="AD40" s="274" t="s">
        <v>167</v>
      </c>
      <c r="AE40" s="274" t="s">
        <v>167</v>
      </c>
      <c r="AF40" s="290">
        <v>9</v>
      </c>
      <c r="AG40" s="41">
        <v>5</v>
      </c>
      <c r="AH40" s="277" t="str">
        <f>IF(AG40=5,"Moderado",IF(AG40=10,"Mayor",IF(AG40=20,"Catastrófico",0)))</f>
        <v>Moderado</v>
      </c>
      <c r="AI40" s="274">
        <f>IF(AH40="","",IF(AH40="Leve",0.2,IF(AH40="Menor",0.4,IF(AH40="Moderado",0.6,IF(AH40="Mayor",0.8,IF(AH40="Catastrófico",1,))))))</f>
        <v>0.6</v>
      </c>
      <c r="AJ40" s="286" t="str">
        <f>IF(OR(AND(K40="Muy Baja",AH40="Leve"),AND(K40="Muy Baja",AH40="Menor"),AND(K40="Baja",AH40="Leve")),"Bajo",IF(OR(AND(K40="Muy baja",AH40="Moderado"),AND(K40="Baja",AH40="Menor"),AND(K40="Baja",AH40="Moderado"),AND(K40="Media",AH40="Leve"),AND(K40="Media",AH40="Menor"),AND(K40="Media",AH40="Moderado"),AND(K40="Alta",AH40="Leve"),AND(K40="Alta",AH40="Menor")),"Moderado",IF(OR(AND(K40="Muy Baja",AH40="Mayor"),AND(K40="Baja",AH40="Mayor"),AND(K40="Media",AH40="Mayor"),AND(K40="Alta",AH40="Moderado"),AND(K40="Alta",AH40="Mayor"),AND(K40="Muy Alta",AH40="Leve"),AND(K40="Muy Alta",AH40="Menor"),AND(K40="Muy Alta",AH40="Moderado"),AND(K40="Muy Alta",AH40="Mayor")),"Alto",IF(OR(AND(K40="Muy Baja",AH40="Catastrófico"),AND(K40="Baja",AH40="Catastrófico"),AND(K40="Media",AH40="Catastrófico"),AND(K40="Alta",AH40="Catastrófico"),AND(K40="Muy Alta",AH40="Catastrófico")),"Extremo",""))))</f>
        <v>Alto</v>
      </c>
      <c r="AK40" s="43">
        <v>1</v>
      </c>
      <c r="AL40" s="70" t="s">
        <v>338</v>
      </c>
      <c r="AM40" s="43" t="s">
        <v>169</v>
      </c>
      <c r="AN40" s="45" t="s">
        <v>170</v>
      </c>
      <c r="AO40" s="45" t="s">
        <v>171</v>
      </c>
      <c r="AP40" s="46" t="str">
        <f t="shared" si="13"/>
        <v>40%</v>
      </c>
      <c r="AQ40" s="45" t="s">
        <v>172</v>
      </c>
      <c r="AR40" s="45" t="s">
        <v>193</v>
      </c>
      <c r="AS40" s="45" t="s">
        <v>174</v>
      </c>
      <c r="AT40" s="47">
        <f>IFERROR(IF(AM40="Probabilidad",(L40-(+L40*AP40)),IF(AM40="Impacto",L40,"")),"")</f>
        <v>0.48</v>
      </c>
      <c r="AU40" s="48" t="str">
        <f t="shared" si="14"/>
        <v>Media</v>
      </c>
      <c r="AV40" s="49">
        <f t="shared" si="15"/>
        <v>0.48</v>
      </c>
      <c r="AW40" s="48" t="str">
        <f t="shared" si="16"/>
        <v>Moderado</v>
      </c>
      <c r="AX40" s="49">
        <f>IFERROR(IF(AM40="Impacto",(AI40-(+AI40*AP40)),IF(AM40="Probabilidad",AI40,"")),"")</f>
        <v>0.6</v>
      </c>
      <c r="AY40" s="50" t="str">
        <f t="shared" si="17"/>
        <v>Moderado</v>
      </c>
      <c r="AZ40" s="51" t="s">
        <v>175</v>
      </c>
      <c r="BA40" s="52"/>
      <c r="BB40" s="53" t="s">
        <v>322</v>
      </c>
      <c r="BC40" s="53" t="s">
        <v>323</v>
      </c>
      <c r="BD40" s="53" t="s">
        <v>324</v>
      </c>
      <c r="BE40" s="53" t="s">
        <v>325</v>
      </c>
      <c r="BF40" s="63">
        <v>44895</v>
      </c>
      <c r="BG40" s="63">
        <v>44895</v>
      </c>
      <c r="BH40" s="271">
        <v>3903</v>
      </c>
      <c r="BI40" s="43"/>
      <c r="BJ40" s="22"/>
      <c r="BK40" s="22"/>
      <c r="BL40" s="22"/>
      <c r="BM40" s="22"/>
      <c r="BN40" s="22"/>
      <c r="BO40" s="22"/>
      <c r="BP40" s="22"/>
      <c r="BQ40" s="22"/>
      <c r="BR40" s="22"/>
      <c r="BS40" s="22"/>
      <c r="BT40" s="22"/>
      <c r="BU40" s="22"/>
      <c r="BV40" s="22"/>
      <c r="BW40" s="22"/>
      <c r="BX40" s="22"/>
      <c r="BY40" s="22"/>
      <c r="BZ40" s="22"/>
      <c r="CA40" s="22"/>
      <c r="CB40" s="22"/>
      <c r="CC40" s="22"/>
    </row>
    <row r="41" spans="1:81" ht="78.75" customHeight="1">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41">
        <f t="shared" ref="AG41:AG53" si="19">VALUE(IF(AF41&lt;=5,5,IF(AND(AF41&gt;5,AF41&lt;=11),10,IF(AF41&gt;11,20,0))))</f>
        <v>5</v>
      </c>
      <c r="AH41" s="272"/>
      <c r="AI41" s="272"/>
      <c r="AJ41" s="272"/>
      <c r="AK41" s="43">
        <v>2</v>
      </c>
      <c r="AL41" s="70" t="s">
        <v>339</v>
      </c>
      <c r="AM41" s="43" t="s">
        <v>169</v>
      </c>
      <c r="AN41" s="45" t="s">
        <v>170</v>
      </c>
      <c r="AO41" s="45" t="s">
        <v>171</v>
      </c>
      <c r="AP41" s="46" t="str">
        <f t="shared" si="13"/>
        <v>40%</v>
      </c>
      <c r="AQ41" s="45" t="s">
        <v>172</v>
      </c>
      <c r="AR41" s="45" t="s">
        <v>193</v>
      </c>
      <c r="AS41" s="45" t="s">
        <v>174</v>
      </c>
      <c r="AT41" s="47">
        <v>0.28000000000000003</v>
      </c>
      <c r="AU41" s="48" t="str">
        <f t="shared" si="14"/>
        <v>Baja</v>
      </c>
      <c r="AV41" s="49">
        <v>0.28999999999999998</v>
      </c>
      <c r="AW41" s="48" t="str">
        <f t="shared" si="16"/>
        <v>Moderado</v>
      </c>
      <c r="AX41" s="49">
        <v>0.6</v>
      </c>
      <c r="AY41" s="50" t="str">
        <f t="shared" si="17"/>
        <v>Moderado</v>
      </c>
      <c r="AZ41" s="51" t="s">
        <v>175</v>
      </c>
      <c r="BA41" s="52"/>
      <c r="BB41" s="53" t="s">
        <v>322</v>
      </c>
      <c r="BC41" s="53" t="s">
        <v>323</v>
      </c>
      <c r="BD41" s="53" t="s">
        <v>324</v>
      </c>
      <c r="BE41" s="53" t="s">
        <v>325</v>
      </c>
      <c r="BF41" s="63">
        <v>44895</v>
      </c>
      <c r="BG41" s="63">
        <v>44895</v>
      </c>
      <c r="BH41" s="272"/>
      <c r="BI41" s="43"/>
      <c r="BJ41" s="22"/>
      <c r="BK41" s="22"/>
      <c r="BL41" s="22"/>
      <c r="BM41" s="22"/>
      <c r="BN41" s="22"/>
      <c r="BO41" s="22"/>
      <c r="BP41" s="22"/>
      <c r="BQ41" s="22"/>
      <c r="BR41" s="22"/>
      <c r="BS41" s="22"/>
      <c r="BT41" s="22"/>
      <c r="BU41" s="22"/>
      <c r="BV41" s="22"/>
      <c r="BW41" s="22"/>
      <c r="BX41" s="22"/>
      <c r="BY41" s="22"/>
      <c r="BZ41" s="22"/>
      <c r="CA41" s="22"/>
      <c r="CB41" s="22"/>
      <c r="CC41" s="22"/>
    </row>
    <row r="42" spans="1:81" ht="99" customHeight="1">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41">
        <f t="shared" si="19"/>
        <v>5</v>
      </c>
      <c r="AH42" s="272"/>
      <c r="AI42" s="272"/>
      <c r="AJ42" s="272"/>
      <c r="AK42" s="43">
        <v>3</v>
      </c>
      <c r="AL42" s="70" t="s">
        <v>340</v>
      </c>
      <c r="AM42" s="43" t="s">
        <v>169</v>
      </c>
      <c r="AN42" s="45" t="s">
        <v>170</v>
      </c>
      <c r="AO42" s="45" t="s">
        <v>171</v>
      </c>
      <c r="AP42" s="46" t="str">
        <f t="shared" si="13"/>
        <v>40%</v>
      </c>
      <c r="AQ42" s="45" t="s">
        <v>269</v>
      </c>
      <c r="AR42" s="45" t="s">
        <v>193</v>
      </c>
      <c r="AS42" s="45" t="s">
        <v>174</v>
      </c>
      <c r="AT42" s="47">
        <v>0.17299999999999999</v>
      </c>
      <c r="AU42" s="48" t="str">
        <f t="shared" si="14"/>
        <v>Muy Baja</v>
      </c>
      <c r="AV42" s="49">
        <v>0.17</v>
      </c>
      <c r="AW42" s="48" t="str">
        <f t="shared" si="16"/>
        <v>Moderado</v>
      </c>
      <c r="AX42" s="49">
        <v>0.6</v>
      </c>
      <c r="AY42" s="50" t="str">
        <f t="shared" si="17"/>
        <v>Moderado</v>
      </c>
      <c r="AZ42" s="51" t="s">
        <v>175</v>
      </c>
      <c r="BA42" s="52"/>
      <c r="BB42" s="53" t="s">
        <v>331</v>
      </c>
      <c r="BC42" s="53" t="s">
        <v>341</v>
      </c>
      <c r="BD42" s="53" t="s">
        <v>342</v>
      </c>
      <c r="BE42" s="53" t="s">
        <v>333</v>
      </c>
      <c r="BF42" s="63">
        <v>44926</v>
      </c>
      <c r="BG42" s="63">
        <v>44926</v>
      </c>
      <c r="BH42" s="272"/>
      <c r="BI42" s="43"/>
      <c r="BJ42" s="22"/>
      <c r="BK42" s="22"/>
      <c r="BL42" s="22"/>
      <c r="BM42" s="22"/>
      <c r="BN42" s="22"/>
      <c r="BO42" s="22"/>
      <c r="BP42" s="22"/>
      <c r="BQ42" s="22"/>
      <c r="BR42" s="22"/>
      <c r="BS42" s="22"/>
      <c r="BT42" s="22"/>
      <c r="BU42" s="22"/>
      <c r="BV42" s="22"/>
      <c r="BW42" s="22"/>
      <c r="BX42" s="22"/>
      <c r="BY42" s="22"/>
      <c r="BZ42" s="22"/>
      <c r="CA42" s="22"/>
      <c r="CB42" s="22"/>
      <c r="CC42" s="22"/>
    </row>
    <row r="43" spans="1:81" ht="121.5" customHeight="1">
      <c r="A43" s="272"/>
      <c r="B43" s="272"/>
      <c r="C43" s="272"/>
      <c r="D43" s="272"/>
      <c r="E43" s="272"/>
      <c r="F43" s="275"/>
      <c r="G43" s="275"/>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5"/>
      <c r="AG43" s="41">
        <f t="shared" si="19"/>
        <v>5</v>
      </c>
      <c r="AH43" s="272"/>
      <c r="AI43" s="272"/>
      <c r="AJ43" s="272"/>
      <c r="AK43" s="43">
        <v>4</v>
      </c>
      <c r="AL43" s="70" t="s">
        <v>343</v>
      </c>
      <c r="AM43" s="43" t="s">
        <v>169</v>
      </c>
      <c r="AN43" s="45" t="s">
        <v>170</v>
      </c>
      <c r="AO43" s="45" t="s">
        <v>171</v>
      </c>
      <c r="AP43" s="46" t="str">
        <f t="shared" si="13"/>
        <v>40%</v>
      </c>
      <c r="AQ43" s="45" t="s">
        <v>172</v>
      </c>
      <c r="AR43" s="45" t="s">
        <v>193</v>
      </c>
      <c r="AS43" s="45" t="s">
        <v>174</v>
      </c>
      <c r="AT43" s="47">
        <v>0.104</v>
      </c>
      <c r="AU43" s="48" t="str">
        <f t="shared" si="14"/>
        <v>Muy Baja</v>
      </c>
      <c r="AV43" s="49">
        <f t="shared" ref="AV43:AV53" si="20">+AT43</f>
        <v>0.104</v>
      </c>
      <c r="AW43" s="48" t="str">
        <f t="shared" si="16"/>
        <v>Moderado</v>
      </c>
      <c r="AX43" s="49">
        <v>0.6</v>
      </c>
      <c r="AY43" s="50" t="str">
        <f t="shared" si="17"/>
        <v>Moderado</v>
      </c>
      <c r="AZ43" s="51" t="s">
        <v>175</v>
      </c>
      <c r="BA43" s="52"/>
      <c r="BB43" s="53" t="s">
        <v>322</v>
      </c>
      <c r="BC43" s="53" t="s">
        <v>323</v>
      </c>
      <c r="BD43" s="53" t="s">
        <v>324</v>
      </c>
      <c r="BE43" s="53" t="s">
        <v>325</v>
      </c>
      <c r="BF43" s="63">
        <v>44926</v>
      </c>
      <c r="BG43" s="63">
        <v>44926</v>
      </c>
      <c r="BH43" s="275"/>
      <c r="BI43" s="43"/>
      <c r="BJ43" s="67"/>
      <c r="BK43" s="67"/>
      <c r="BL43" s="67"/>
      <c r="BM43" s="67"/>
      <c r="BN43" s="67"/>
      <c r="BO43" s="67"/>
      <c r="BP43" s="67"/>
      <c r="BQ43" s="67"/>
      <c r="BR43" s="67"/>
      <c r="BS43" s="67"/>
      <c r="BT43" s="67"/>
      <c r="BU43" s="67"/>
      <c r="BV43" s="67"/>
      <c r="BW43" s="67"/>
      <c r="BX43" s="67"/>
      <c r="BY43" s="67"/>
      <c r="BZ43" s="67"/>
      <c r="CA43" s="67"/>
      <c r="CB43" s="67"/>
      <c r="CC43" s="67"/>
    </row>
    <row r="44" spans="1:81" ht="173.25" customHeight="1">
      <c r="A44" s="37">
        <v>13</v>
      </c>
      <c r="B44" s="38" t="s">
        <v>344</v>
      </c>
      <c r="C44" s="38" t="s">
        <v>345</v>
      </c>
      <c r="D44" s="38" t="s">
        <v>346</v>
      </c>
      <c r="E44" s="38" t="s">
        <v>188</v>
      </c>
      <c r="F44" s="38" t="s">
        <v>347</v>
      </c>
      <c r="G44" s="38" t="s">
        <v>348</v>
      </c>
      <c r="H44" s="38" t="s">
        <v>349</v>
      </c>
      <c r="I44" s="38" t="s">
        <v>258</v>
      </c>
      <c r="J44" s="37">
        <v>51</v>
      </c>
      <c r="K44" s="39" t="str">
        <f t="shared" ref="K44:K46" si="21">IF(J44&lt;=0,"",IF(J44&lt;=2,"Muy Baja",IF(J44&lt;=24,"Baja",IF(J44&lt;=500,"Media",IF(J44&lt;=5000,"Alta","Muy Alta")))))</f>
        <v>Media</v>
      </c>
      <c r="L44" s="40">
        <f t="shared" ref="L44:L46" si="22">IF(K44="","",IF(K44="Muy Baja",0.2,IF(K44="Baja",0.4,IF(K44="Media",0.6,IF(K44="Alta",0.8,IF(K44="Muy Alta",1,))))))</f>
        <v>0.6</v>
      </c>
      <c r="M44" s="40" t="s">
        <v>166</v>
      </c>
      <c r="N44" s="40" t="s">
        <v>167</v>
      </c>
      <c r="O44" s="40" t="s">
        <v>166</v>
      </c>
      <c r="P44" s="40" t="s">
        <v>166</v>
      </c>
      <c r="Q44" s="40" t="s">
        <v>166</v>
      </c>
      <c r="R44" s="40" t="s">
        <v>166</v>
      </c>
      <c r="S44" s="40" t="s">
        <v>166</v>
      </c>
      <c r="T44" s="40" t="s">
        <v>167</v>
      </c>
      <c r="U44" s="40" t="s">
        <v>166</v>
      </c>
      <c r="V44" s="40" t="s">
        <v>166</v>
      </c>
      <c r="W44" s="40" t="s">
        <v>166</v>
      </c>
      <c r="X44" s="40" t="s">
        <v>166</v>
      </c>
      <c r="Y44" s="40" t="s">
        <v>166</v>
      </c>
      <c r="Z44" s="40" t="s">
        <v>166</v>
      </c>
      <c r="AA44" s="40" t="s">
        <v>166</v>
      </c>
      <c r="AB44" s="40" t="s">
        <v>167</v>
      </c>
      <c r="AC44" s="40" t="s">
        <v>166</v>
      </c>
      <c r="AD44" s="40" t="s">
        <v>166</v>
      </c>
      <c r="AE44" s="40" t="s">
        <v>167</v>
      </c>
      <c r="AF44" s="68">
        <v>15</v>
      </c>
      <c r="AG44" s="41">
        <f t="shared" si="19"/>
        <v>20</v>
      </c>
      <c r="AH44" s="39" t="str">
        <f t="shared" ref="AH44:AH46" si="23">IF(AG44=5,"Moderado",IF(AG44=10,"Mayor",IF(AG44=20,"Catastrófico",0)))</f>
        <v>Catastrófico</v>
      </c>
      <c r="AI44" s="40">
        <f t="shared" ref="AI44:AI46" si="24">IF(AH44="","",IF(AH44="Leve",0.2,IF(AH44="Menor",0.4,IF(AH44="Moderado",0.6,IF(AH44="Mayor",0.8,IF(AH44="Catastrófico",1,))))))</f>
        <v>1</v>
      </c>
      <c r="AJ44" s="42" t="str">
        <f t="shared" ref="AJ44:AJ46" si="25">IF(OR(AND(K44="Muy Baja",AH44="Leve"),AND(K44="Muy Baja",AH44="Menor"),AND(K44="Baja",AH44="Leve")),"Bajo",IF(OR(AND(K44="Muy baja",AH44="Moderado"),AND(K44="Baja",AH44="Menor"),AND(K44="Baja",AH44="Moderado"),AND(K44="Media",AH44="Leve"),AND(K44="Media",AH44="Menor"),AND(K44="Media",AH44="Moderado"),AND(K44="Alta",AH44="Leve"),AND(K44="Alta",AH44="Menor")),"Moderado",IF(OR(AND(K44="Muy Baja",AH44="Mayor"),AND(K44="Baja",AH44="Mayor"),AND(K44="Media",AH44="Mayor"),AND(K44="Alta",AH44="Moderado"),AND(K44="Alta",AH44="Mayor"),AND(K44="Muy Alta",AH44="Leve"),AND(K44="Muy Alta",AH44="Menor"),AND(K44="Muy Alta",AH44="Moderado"),AND(K44="Muy Alta",AH44="Mayor")),"Alto",IF(OR(AND(K44="Muy Baja",AH44="Catastrófico"),AND(K44="Baja",AH44="Catastrófico"),AND(K44="Media",AH44="Catastrófico"),AND(K44="Alta",AH44="Catastrófico"),AND(K44="Muy Alta",AH44="Catastrófico")),"Extremo",""))))</f>
        <v>Extremo</v>
      </c>
      <c r="AK44" s="43">
        <v>1</v>
      </c>
      <c r="AL44" s="44" t="s">
        <v>350</v>
      </c>
      <c r="AM44" s="43" t="s">
        <v>169</v>
      </c>
      <c r="AN44" s="45" t="s">
        <v>170</v>
      </c>
      <c r="AO44" s="45" t="s">
        <v>171</v>
      </c>
      <c r="AP44" s="46" t="str">
        <f t="shared" si="13"/>
        <v>40%</v>
      </c>
      <c r="AQ44" s="45" t="s">
        <v>172</v>
      </c>
      <c r="AR44" s="45" t="s">
        <v>173</v>
      </c>
      <c r="AS44" s="45" t="s">
        <v>174</v>
      </c>
      <c r="AT44" s="47">
        <f t="shared" ref="AT44:AT46" si="26">IFERROR(IF(AM44="Probabilidad",(L44-(+L44*AP44)),IF(AM44="Impacto",L44,"")),"")</f>
        <v>0.36</v>
      </c>
      <c r="AU44" s="48" t="str">
        <f t="shared" si="14"/>
        <v>Baja</v>
      </c>
      <c r="AV44" s="49">
        <f t="shared" si="20"/>
        <v>0.36</v>
      </c>
      <c r="AW44" s="48" t="str">
        <f t="shared" si="16"/>
        <v>Catastrófico</v>
      </c>
      <c r="AX44" s="49">
        <f t="shared" ref="AX44:AX46" si="27">IFERROR(IF(AM44="Impacto",(AI44-(+AI44*AP44)),IF(AM44="Probabilidad",AI44,"")),"")</f>
        <v>1</v>
      </c>
      <c r="AY44" s="50" t="str">
        <f t="shared" si="17"/>
        <v>Extremo</v>
      </c>
      <c r="AZ44" s="51" t="s">
        <v>175</v>
      </c>
      <c r="BA44" s="52"/>
      <c r="BB44" s="53"/>
      <c r="BC44" s="53" t="s">
        <v>351</v>
      </c>
      <c r="BD44" s="53" t="s">
        <v>352</v>
      </c>
      <c r="BE44" s="53" t="s">
        <v>353</v>
      </c>
      <c r="BF44" s="63">
        <v>44743</v>
      </c>
      <c r="BG44" s="63">
        <v>44925</v>
      </c>
      <c r="BH44" s="53">
        <v>3848</v>
      </c>
      <c r="BI44" s="43"/>
      <c r="BJ44" s="22"/>
      <c r="BK44" s="22"/>
      <c r="BL44" s="22"/>
      <c r="BM44" s="22"/>
      <c r="BN44" s="22"/>
      <c r="BO44" s="22"/>
      <c r="BP44" s="22"/>
      <c r="BQ44" s="22"/>
      <c r="BR44" s="22"/>
      <c r="BS44" s="22"/>
      <c r="BT44" s="22"/>
      <c r="BU44" s="22"/>
      <c r="BV44" s="22"/>
      <c r="BW44" s="22"/>
      <c r="BX44" s="22"/>
      <c r="BY44" s="22"/>
      <c r="BZ44" s="22"/>
      <c r="CA44" s="22"/>
      <c r="CB44" s="22"/>
      <c r="CC44" s="22"/>
    </row>
    <row r="45" spans="1:81" ht="15.75" customHeight="1">
      <c r="A45" s="37">
        <v>14</v>
      </c>
      <c r="B45" s="38" t="s">
        <v>354</v>
      </c>
      <c r="C45" s="38" t="s">
        <v>355</v>
      </c>
      <c r="D45" s="38" t="s">
        <v>356</v>
      </c>
      <c r="E45" s="38" t="s">
        <v>188</v>
      </c>
      <c r="F45" s="38" t="s">
        <v>357</v>
      </c>
      <c r="G45" s="38" t="s">
        <v>358</v>
      </c>
      <c r="H45" s="38" t="s">
        <v>359</v>
      </c>
      <c r="I45" s="38" t="s">
        <v>258</v>
      </c>
      <c r="J45" s="37">
        <v>50</v>
      </c>
      <c r="K45" s="39" t="str">
        <f t="shared" si="21"/>
        <v>Media</v>
      </c>
      <c r="L45" s="40">
        <f t="shared" si="22"/>
        <v>0.6</v>
      </c>
      <c r="M45" s="40" t="s">
        <v>166</v>
      </c>
      <c r="N45" s="40" t="s">
        <v>166</v>
      </c>
      <c r="O45" s="40" t="s">
        <v>166</v>
      </c>
      <c r="P45" s="40" t="s">
        <v>166</v>
      </c>
      <c r="Q45" s="40" t="s">
        <v>166</v>
      </c>
      <c r="R45" s="40" t="s">
        <v>166</v>
      </c>
      <c r="S45" s="40" t="s">
        <v>166</v>
      </c>
      <c r="T45" s="40" t="s">
        <v>166</v>
      </c>
      <c r="U45" s="40" t="s">
        <v>167</v>
      </c>
      <c r="V45" s="40" t="s">
        <v>166</v>
      </c>
      <c r="W45" s="40" t="s">
        <v>166</v>
      </c>
      <c r="X45" s="40" t="s">
        <v>166</v>
      </c>
      <c r="Y45" s="40" t="s">
        <v>166</v>
      </c>
      <c r="Z45" s="40" t="s">
        <v>166</v>
      </c>
      <c r="AA45" s="40" t="s">
        <v>166</v>
      </c>
      <c r="AB45" s="40" t="s">
        <v>167</v>
      </c>
      <c r="AC45" s="40" t="s">
        <v>166</v>
      </c>
      <c r="AD45" s="40" t="s">
        <v>166</v>
      </c>
      <c r="AE45" s="40" t="s">
        <v>167</v>
      </c>
      <c r="AF45" s="68">
        <v>15</v>
      </c>
      <c r="AG45" s="41">
        <f t="shared" si="19"/>
        <v>20</v>
      </c>
      <c r="AH45" s="39" t="str">
        <f t="shared" si="23"/>
        <v>Catastrófico</v>
      </c>
      <c r="AI45" s="40">
        <f t="shared" si="24"/>
        <v>1</v>
      </c>
      <c r="AJ45" s="42" t="str">
        <f t="shared" si="25"/>
        <v>Extremo</v>
      </c>
      <c r="AK45" s="37">
        <v>1</v>
      </c>
      <c r="AL45" s="71" t="s">
        <v>360</v>
      </c>
      <c r="AM45" s="37" t="s">
        <v>169</v>
      </c>
      <c r="AN45" s="51" t="s">
        <v>170</v>
      </c>
      <c r="AO45" s="51" t="s">
        <v>171</v>
      </c>
      <c r="AP45" s="49" t="str">
        <f t="shared" si="13"/>
        <v>40%</v>
      </c>
      <c r="AQ45" s="51" t="s">
        <v>172</v>
      </c>
      <c r="AR45" s="51" t="s">
        <v>173</v>
      </c>
      <c r="AS45" s="51" t="s">
        <v>174</v>
      </c>
      <c r="AT45" s="64">
        <f t="shared" si="26"/>
        <v>0.36</v>
      </c>
      <c r="AU45" s="65" t="str">
        <f t="shared" si="14"/>
        <v>Baja</v>
      </c>
      <c r="AV45" s="49">
        <f t="shared" si="20"/>
        <v>0.36</v>
      </c>
      <c r="AW45" s="65" t="str">
        <f t="shared" si="16"/>
        <v>Catastrófico</v>
      </c>
      <c r="AX45" s="49">
        <f t="shared" si="27"/>
        <v>1</v>
      </c>
      <c r="AY45" s="66" t="str">
        <f t="shared" si="17"/>
        <v>Extremo</v>
      </c>
      <c r="AZ45" s="51" t="s">
        <v>175</v>
      </c>
      <c r="BA45" s="52"/>
      <c r="BB45" s="38" t="s">
        <v>361</v>
      </c>
      <c r="BC45" s="37" t="s">
        <v>362</v>
      </c>
      <c r="BD45" s="38" t="s">
        <v>363</v>
      </c>
      <c r="BE45" s="37" t="s">
        <v>364</v>
      </c>
      <c r="BF45" s="72">
        <v>44773</v>
      </c>
      <c r="BG45" s="72">
        <v>44925</v>
      </c>
      <c r="BH45" s="38">
        <v>3847</v>
      </c>
      <c r="BI45" s="37"/>
      <c r="BJ45" s="22"/>
      <c r="BK45" s="22"/>
      <c r="BL45" s="22"/>
      <c r="BM45" s="22"/>
      <c r="BN45" s="22"/>
      <c r="BO45" s="22"/>
      <c r="BP45" s="22"/>
      <c r="BQ45" s="22"/>
      <c r="BR45" s="22"/>
      <c r="BS45" s="22"/>
      <c r="BT45" s="22"/>
      <c r="BU45" s="22"/>
      <c r="BV45" s="22"/>
      <c r="BW45" s="22"/>
      <c r="BX45" s="22"/>
      <c r="BY45" s="22"/>
      <c r="BZ45" s="22"/>
      <c r="CA45" s="22"/>
      <c r="CB45" s="22"/>
      <c r="CC45" s="22"/>
    </row>
    <row r="46" spans="1:81" ht="104.25" customHeight="1">
      <c r="A46" s="271">
        <v>15</v>
      </c>
      <c r="B46" s="273" t="s">
        <v>365</v>
      </c>
      <c r="C46" s="273" t="s">
        <v>366</v>
      </c>
      <c r="D46" s="273" t="s">
        <v>367</v>
      </c>
      <c r="E46" s="273" t="s">
        <v>188</v>
      </c>
      <c r="F46" s="53" t="s">
        <v>368</v>
      </c>
      <c r="G46" s="53" t="s">
        <v>369</v>
      </c>
      <c r="H46" s="273" t="s">
        <v>370</v>
      </c>
      <c r="I46" s="273" t="s">
        <v>371</v>
      </c>
      <c r="J46" s="271">
        <v>3</v>
      </c>
      <c r="K46" s="277" t="str">
        <f t="shared" si="21"/>
        <v>Baja</v>
      </c>
      <c r="L46" s="274">
        <f t="shared" si="22"/>
        <v>0.4</v>
      </c>
      <c r="M46" s="274" t="s">
        <v>166</v>
      </c>
      <c r="N46" s="274" t="s">
        <v>166</v>
      </c>
      <c r="O46" s="274" t="s">
        <v>166</v>
      </c>
      <c r="P46" s="274" t="s">
        <v>166</v>
      </c>
      <c r="Q46" s="274" t="s">
        <v>166</v>
      </c>
      <c r="R46" s="274" t="s">
        <v>166</v>
      </c>
      <c r="S46" s="274" t="s">
        <v>166</v>
      </c>
      <c r="T46" s="274" t="s">
        <v>166</v>
      </c>
      <c r="U46" s="274" t="s">
        <v>167</v>
      </c>
      <c r="V46" s="274" t="s">
        <v>166</v>
      </c>
      <c r="W46" s="274" t="s">
        <v>166</v>
      </c>
      <c r="X46" s="274" t="s">
        <v>166</v>
      </c>
      <c r="Y46" s="274" t="s">
        <v>166</v>
      </c>
      <c r="Z46" s="274" t="s">
        <v>166</v>
      </c>
      <c r="AA46" s="274" t="s">
        <v>166</v>
      </c>
      <c r="AB46" s="274" t="s">
        <v>167</v>
      </c>
      <c r="AC46" s="274" t="s">
        <v>166</v>
      </c>
      <c r="AD46" s="274" t="s">
        <v>167</v>
      </c>
      <c r="AE46" s="274" t="s">
        <v>167</v>
      </c>
      <c r="AF46" s="289">
        <f>IF(AB46="Si","19",COUNTIF(M46:AE47,"si"))</f>
        <v>15</v>
      </c>
      <c r="AG46" s="73">
        <f t="shared" si="19"/>
        <v>20</v>
      </c>
      <c r="AH46" s="277" t="str">
        <f t="shared" si="23"/>
        <v>Catastrófico</v>
      </c>
      <c r="AI46" s="274">
        <f t="shared" si="24"/>
        <v>1</v>
      </c>
      <c r="AJ46" s="286" t="str">
        <f t="shared" si="25"/>
        <v>Extremo</v>
      </c>
      <c r="AK46" s="43">
        <v>1</v>
      </c>
      <c r="AL46" s="44" t="s">
        <v>372</v>
      </c>
      <c r="AM46" s="43" t="str">
        <f t="shared" ref="AM46:AM53" si="28">IF(OR(AN46="Preventivo",AN46="Detectivo"),"Probabilidad",IF(AN46="Correctivo","Impacto",""))</f>
        <v>Probabilidad</v>
      </c>
      <c r="AN46" s="45" t="s">
        <v>170</v>
      </c>
      <c r="AO46" s="45" t="s">
        <v>171</v>
      </c>
      <c r="AP46" s="46" t="str">
        <f t="shared" si="13"/>
        <v>40%</v>
      </c>
      <c r="AQ46" s="45" t="s">
        <v>172</v>
      </c>
      <c r="AR46" s="45" t="s">
        <v>193</v>
      </c>
      <c r="AS46" s="45" t="s">
        <v>174</v>
      </c>
      <c r="AT46" s="47">
        <f t="shared" si="26"/>
        <v>0.24</v>
      </c>
      <c r="AU46" s="48" t="str">
        <f t="shared" si="14"/>
        <v>Baja</v>
      </c>
      <c r="AV46" s="46">
        <f t="shared" si="20"/>
        <v>0.24</v>
      </c>
      <c r="AW46" s="48" t="str">
        <f t="shared" si="16"/>
        <v>Catastrófico</v>
      </c>
      <c r="AX46" s="46">
        <f t="shared" si="27"/>
        <v>1</v>
      </c>
      <c r="AY46" s="50" t="str">
        <f t="shared" si="17"/>
        <v>Extremo</v>
      </c>
      <c r="AZ46" s="45" t="s">
        <v>175</v>
      </c>
      <c r="BA46" s="53" t="s">
        <v>373</v>
      </c>
      <c r="BB46" s="53" t="s">
        <v>374</v>
      </c>
      <c r="BC46" s="53" t="s">
        <v>375</v>
      </c>
      <c r="BD46" s="53" t="s">
        <v>376</v>
      </c>
      <c r="BE46" s="53" t="s">
        <v>377</v>
      </c>
      <c r="BF46" s="63" t="s">
        <v>378</v>
      </c>
      <c r="BG46" s="63" t="s">
        <v>379</v>
      </c>
      <c r="BH46" s="273">
        <v>3854</v>
      </c>
      <c r="BI46" s="43"/>
      <c r="BJ46" s="22"/>
      <c r="BK46" s="22"/>
      <c r="BL46" s="22"/>
      <c r="BM46" s="22"/>
      <c r="BN46" s="22"/>
      <c r="BO46" s="22"/>
      <c r="BP46" s="22"/>
      <c r="BQ46" s="22"/>
      <c r="BR46" s="22"/>
      <c r="BS46" s="22"/>
      <c r="BT46" s="22"/>
      <c r="BU46" s="22"/>
      <c r="BV46" s="22"/>
      <c r="BW46" s="22"/>
      <c r="BX46" s="22"/>
      <c r="BY46" s="22"/>
      <c r="BZ46" s="22"/>
      <c r="CA46" s="22"/>
      <c r="CB46" s="22"/>
      <c r="CC46" s="22"/>
    </row>
    <row r="47" spans="1:81" ht="113.25" customHeight="1">
      <c r="A47" s="272"/>
      <c r="B47" s="272"/>
      <c r="C47" s="272"/>
      <c r="D47" s="272"/>
      <c r="E47" s="272"/>
      <c r="F47" s="53" t="s">
        <v>380</v>
      </c>
      <c r="G47" s="53" t="s">
        <v>369</v>
      </c>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73">
        <f t="shared" si="19"/>
        <v>5</v>
      </c>
      <c r="AH47" s="272"/>
      <c r="AI47" s="272"/>
      <c r="AJ47" s="272"/>
      <c r="AK47" s="43">
        <v>2</v>
      </c>
      <c r="AL47" s="56" t="s">
        <v>381</v>
      </c>
      <c r="AM47" s="43" t="str">
        <f t="shared" si="28"/>
        <v>Probabilidad</v>
      </c>
      <c r="AN47" s="45" t="s">
        <v>170</v>
      </c>
      <c r="AO47" s="45" t="s">
        <v>171</v>
      </c>
      <c r="AP47" s="46" t="str">
        <f t="shared" si="13"/>
        <v>40%</v>
      </c>
      <c r="AQ47" s="45" t="s">
        <v>172</v>
      </c>
      <c r="AR47" s="45" t="s">
        <v>193</v>
      </c>
      <c r="AS47" s="45" t="s">
        <v>174</v>
      </c>
      <c r="AT47" s="47">
        <f>IFERROR(IF(AND(AM46="Probabilidad",AM47="Probabilidad"),(AV46-(+AV46*AP47)),IF(AM47="Probabilidad",(L46-(+L46*AP47)),IF(AM47="Impacto",AV46,""))),"")</f>
        <v>0.14399999999999999</v>
      </c>
      <c r="AU47" s="48" t="str">
        <f t="shared" si="14"/>
        <v>Muy Baja</v>
      </c>
      <c r="AV47" s="46">
        <f t="shared" si="20"/>
        <v>0.14399999999999999</v>
      </c>
      <c r="AW47" s="48" t="str">
        <f t="shared" si="16"/>
        <v>Catastrófico</v>
      </c>
      <c r="AX47" s="46">
        <f>IFERROR(IF(AND(AM46="Impacto",AM47="Impacto"),(AX46-(+AX46*AP47)),IF(AM47="Impacto",(AI46-(+AI46*AP47)),IF(AM47="Probabilidad",AX46,""))),"")</f>
        <v>1</v>
      </c>
      <c r="AY47" s="50" t="str">
        <f t="shared" si="17"/>
        <v>Extremo</v>
      </c>
      <c r="AZ47" s="45" t="s">
        <v>175</v>
      </c>
      <c r="BA47" s="53" t="s">
        <v>382</v>
      </c>
      <c r="BB47" s="53" t="s">
        <v>383</v>
      </c>
      <c r="BC47" s="53" t="s">
        <v>222</v>
      </c>
      <c r="BD47" s="53" t="s">
        <v>384</v>
      </c>
      <c r="BE47" s="53" t="s">
        <v>384</v>
      </c>
      <c r="BF47" s="54" t="s">
        <v>378</v>
      </c>
      <c r="BG47" s="54" t="s">
        <v>379</v>
      </c>
      <c r="BH47" s="272"/>
      <c r="BI47" s="43"/>
      <c r="BJ47" s="22"/>
      <c r="BK47" s="22"/>
      <c r="BL47" s="22"/>
      <c r="BM47" s="22"/>
      <c r="BN47" s="22"/>
      <c r="BO47" s="22"/>
      <c r="BP47" s="22"/>
      <c r="BQ47" s="22"/>
      <c r="BR47" s="22"/>
      <c r="BS47" s="22"/>
      <c r="BT47" s="22"/>
      <c r="BU47" s="22"/>
      <c r="BV47" s="22"/>
      <c r="BW47" s="22"/>
      <c r="BX47" s="22"/>
      <c r="BY47" s="22"/>
      <c r="BZ47" s="22"/>
      <c r="CA47" s="22"/>
      <c r="CB47" s="22"/>
      <c r="CC47" s="22"/>
    </row>
    <row r="48" spans="1:81" ht="99" customHeight="1">
      <c r="A48" s="272"/>
      <c r="B48" s="272"/>
      <c r="C48" s="272"/>
      <c r="D48" s="272"/>
      <c r="E48" s="272"/>
      <c r="F48" s="53" t="s">
        <v>385</v>
      </c>
      <c r="G48" s="53" t="s">
        <v>369</v>
      </c>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73">
        <f t="shared" si="19"/>
        <v>5</v>
      </c>
      <c r="AH48" s="272"/>
      <c r="AI48" s="272"/>
      <c r="AJ48" s="272"/>
      <c r="AK48" s="43">
        <v>3</v>
      </c>
      <c r="AL48" s="56" t="s">
        <v>386</v>
      </c>
      <c r="AM48" s="43" t="str">
        <f t="shared" si="28"/>
        <v>Probabilidad</v>
      </c>
      <c r="AN48" s="45" t="s">
        <v>170</v>
      </c>
      <c r="AO48" s="45" t="s">
        <v>171</v>
      </c>
      <c r="AP48" s="46" t="str">
        <f t="shared" si="13"/>
        <v>40%</v>
      </c>
      <c r="AQ48" s="45" t="s">
        <v>172</v>
      </c>
      <c r="AR48" s="45" t="s">
        <v>193</v>
      </c>
      <c r="AS48" s="45" t="s">
        <v>174</v>
      </c>
      <c r="AT48" s="47">
        <f t="shared" ref="AT48:AT49" si="29">IFERROR(IF(AND(AM47="Probabilidad",AM48="Probabilidad"),(AV47-(+AV47*AP48)),IF(AND(AM47="Impacto",AM48="Probabilidad"),(AV46-(+AV46*AP48)),IF(AM48="Impacto",AV47,""))),"")</f>
        <v>8.6399999999999991E-2</v>
      </c>
      <c r="AU48" s="48" t="str">
        <f t="shared" si="14"/>
        <v>Muy Baja</v>
      </c>
      <c r="AV48" s="46">
        <f t="shared" si="20"/>
        <v>8.6399999999999991E-2</v>
      </c>
      <c r="AW48" s="48" t="str">
        <f t="shared" si="16"/>
        <v>Catastrófico</v>
      </c>
      <c r="AX48" s="46">
        <f t="shared" ref="AX48:AX49" si="30">IFERROR(IF(AND(AM47="Impacto",AM48="Impacto"),(AX47-(+AX47*AP48)),IF(AND(AM47="Probabilidad",AM48="Impacto"),(AX46-(+AX46*AP48)),IF(AM48="Probabilidad",AX47,""))),"")</f>
        <v>1</v>
      </c>
      <c r="AY48" s="50" t="str">
        <f t="shared" si="17"/>
        <v>Extremo</v>
      </c>
      <c r="AZ48" s="45" t="s">
        <v>175</v>
      </c>
      <c r="BA48" s="53" t="s">
        <v>387</v>
      </c>
      <c r="BB48" s="53" t="s">
        <v>388</v>
      </c>
      <c r="BC48" s="53" t="s">
        <v>222</v>
      </c>
      <c r="BD48" s="43" t="s">
        <v>389</v>
      </c>
      <c r="BE48" s="43" t="s">
        <v>390</v>
      </c>
      <c r="BF48" s="54" t="s">
        <v>378</v>
      </c>
      <c r="BG48" s="54" t="s">
        <v>379</v>
      </c>
      <c r="BH48" s="272"/>
      <c r="BI48" s="43"/>
      <c r="BJ48" s="22"/>
      <c r="BK48" s="22"/>
      <c r="BL48" s="22"/>
      <c r="BM48" s="22"/>
      <c r="BN48" s="22"/>
      <c r="BO48" s="22"/>
      <c r="BP48" s="22"/>
      <c r="BQ48" s="22"/>
      <c r="BR48" s="22"/>
      <c r="BS48" s="22"/>
      <c r="BT48" s="22"/>
      <c r="BU48" s="22"/>
      <c r="BV48" s="22"/>
      <c r="BW48" s="22"/>
      <c r="BX48" s="22"/>
      <c r="BY48" s="22"/>
      <c r="BZ48" s="22"/>
      <c r="CA48" s="22"/>
      <c r="CB48" s="22"/>
      <c r="CC48" s="22"/>
    </row>
    <row r="49" spans="1:81" ht="109.5" customHeight="1">
      <c r="A49" s="275"/>
      <c r="B49" s="275"/>
      <c r="C49" s="275"/>
      <c r="D49" s="275"/>
      <c r="E49" s="275"/>
      <c r="F49" s="53" t="s">
        <v>391</v>
      </c>
      <c r="G49" s="53" t="s">
        <v>369</v>
      </c>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73">
        <f t="shared" si="19"/>
        <v>5</v>
      </c>
      <c r="AH49" s="275"/>
      <c r="AI49" s="275"/>
      <c r="AJ49" s="275"/>
      <c r="AK49" s="43">
        <v>4</v>
      </c>
      <c r="AL49" s="44" t="s">
        <v>392</v>
      </c>
      <c r="AM49" s="43" t="str">
        <f t="shared" si="28"/>
        <v>Probabilidad</v>
      </c>
      <c r="AN49" s="45" t="s">
        <v>170</v>
      </c>
      <c r="AO49" s="45" t="s">
        <v>171</v>
      </c>
      <c r="AP49" s="46" t="str">
        <f t="shared" si="13"/>
        <v>40%</v>
      </c>
      <c r="AQ49" s="45" t="s">
        <v>172</v>
      </c>
      <c r="AR49" s="45" t="s">
        <v>193</v>
      </c>
      <c r="AS49" s="45" t="s">
        <v>174</v>
      </c>
      <c r="AT49" s="47">
        <f t="shared" si="29"/>
        <v>5.183999999999999E-2</v>
      </c>
      <c r="AU49" s="48" t="str">
        <f t="shared" si="14"/>
        <v>Muy Baja</v>
      </c>
      <c r="AV49" s="46">
        <f t="shared" si="20"/>
        <v>5.183999999999999E-2</v>
      </c>
      <c r="AW49" s="48" t="str">
        <f t="shared" si="16"/>
        <v>Catastrófico</v>
      </c>
      <c r="AX49" s="46">
        <f t="shared" si="30"/>
        <v>1</v>
      </c>
      <c r="AY49" s="50" t="str">
        <f t="shared" si="17"/>
        <v>Extremo</v>
      </c>
      <c r="AZ49" s="45" t="s">
        <v>175</v>
      </c>
      <c r="BA49" s="53" t="s">
        <v>393</v>
      </c>
      <c r="BB49" s="53" t="s">
        <v>394</v>
      </c>
      <c r="BC49" s="53" t="s">
        <v>222</v>
      </c>
      <c r="BD49" s="53" t="s">
        <v>389</v>
      </c>
      <c r="BE49" s="53" t="s">
        <v>390</v>
      </c>
      <c r="BF49" s="63" t="s">
        <v>378</v>
      </c>
      <c r="BG49" s="63" t="s">
        <v>379</v>
      </c>
      <c r="BH49" s="275"/>
      <c r="BI49" s="43"/>
      <c r="BJ49" s="22"/>
      <c r="BK49" s="22"/>
      <c r="BL49" s="22"/>
      <c r="BM49" s="22"/>
      <c r="BN49" s="22"/>
      <c r="BO49" s="22"/>
      <c r="BP49" s="22"/>
      <c r="BQ49" s="22"/>
      <c r="BR49" s="22"/>
      <c r="BS49" s="22"/>
      <c r="BT49" s="22"/>
      <c r="BU49" s="22"/>
      <c r="BV49" s="22"/>
      <c r="BW49" s="22"/>
      <c r="BX49" s="22"/>
      <c r="BY49" s="22"/>
      <c r="BZ49" s="22"/>
      <c r="CA49" s="22"/>
      <c r="CB49" s="22"/>
      <c r="CC49" s="22"/>
    </row>
    <row r="50" spans="1:81" ht="15.75" customHeight="1">
      <c r="A50" s="271">
        <v>16</v>
      </c>
      <c r="B50" s="273" t="s">
        <v>365</v>
      </c>
      <c r="C50" s="273" t="s">
        <v>366</v>
      </c>
      <c r="D50" s="273" t="s">
        <v>367</v>
      </c>
      <c r="E50" s="273" t="s">
        <v>188</v>
      </c>
      <c r="F50" s="74" t="s">
        <v>395</v>
      </c>
      <c r="G50" s="74" t="s">
        <v>396</v>
      </c>
      <c r="H50" s="273" t="s">
        <v>397</v>
      </c>
      <c r="I50" s="273" t="s">
        <v>371</v>
      </c>
      <c r="J50" s="271">
        <v>40</v>
      </c>
      <c r="K50" s="277" t="str">
        <f>IF(J50&lt;=0,"",IF(J50&lt;=2,"Muy Baja",IF(J50&lt;=24,"Baja",IF(J50&lt;=500,"Media",IF(J50&lt;=5000,"Alta","Muy Alta")))))</f>
        <v>Media</v>
      </c>
      <c r="L50" s="274">
        <f>IF(K50="","",IF(K50="Muy Baja",0.2,IF(K50="Baja",0.4,IF(K50="Media",0.6,IF(K50="Alta",0.8,IF(K50="Muy Alta",1,))))))</f>
        <v>0.6</v>
      </c>
      <c r="M50" s="274" t="s">
        <v>166</v>
      </c>
      <c r="N50" s="274" t="s">
        <v>166</v>
      </c>
      <c r="O50" s="274" t="s">
        <v>166</v>
      </c>
      <c r="P50" s="274" t="s">
        <v>166</v>
      </c>
      <c r="Q50" s="274" t="s">
        <v>166</v>
      </c>
      <c r="R50" s="274" t="s">
        <v>166</v>
      </c>
      <c r="S50" s="274" t="s">
        <v>166</v>
      </c>
      <c r="T50" s="274" t="s">
        <v>166</v>
      </c>
      <c r="U50" s="274" t="s">
        <v>167</v>
      </c>
      <c r="V50" s="274" t="s">
        <v>166</v>
      </c>
      <c r="W50" s="274" t="s">
        <v>166</v>
      </c>
      <c r="X50" s="274" t="s">
        <v>166</v>
      </c>
      <c r="Y50" s="274" t="s">
        <v>166</v>
      </c>
      <c r="Z50" s="274" t="s">
        <v>166</v>
      </c>
      <c r="AA50" s="274" t="s">
        <v>166</v>
      </c>
      <c r="AB50" s="274" t="s">
        <v>167</v>
      </c>
      <c r="AC50" s="274" t="s">
        <v>166</v>
      </c>
      <c r="AD50" s="274" t="s">
        <v>166</v>
      </c>
      <c r="AE50" s="274" t="s">
        <v>167</v>
      </c>
      <c r="AF50" s="274"/>
      <c r="AG50" s="73">
        <f t="shared" si="19"/>
        <v>5</v>
      </c>
      <c r="AH50" s="277" t="str">
        <f>IF(AG50=5,"Moderado",IF(AG50=10,"Mayor",IF(AG50=20,"Catastrófico",0)))</f>
        <v>Moderado</v>
      </c>
      <c r="AI50" s="274">
        <f>IF(AH50="","",IF(AH50="Leve",0.2,IF(AH50="Menor",0.4,IF(AH50="Moderado",0.6,IF(AH50="Mayor",0.8,IF(AH50="Catastrófico",1,))))))</f>
        <v>0.6</v>
      </c>
      <c r="AJ50" s="286" t="str">
        <f>IF(OR(AND(K50="Muy Baja",AH50="Leve"),AND(K50="Muy Baja",AH50="Menor"),AND(K50="Baja",AH50="Leve")),"Bajo",IF(OR(AND(K50="Muy baja",AH50="Moderado"),AND(K50="Baja",AH50="Menor"),AND(K50="Baja",AH50="Moderado"),AND(K50="Media",AH50="Leve"),AND(K50="Media",AH50="Menor"),AND(K50="Media",AH50="Moderado"),AND(K50="Alta",AH50="Leve"),AND(K50="Alta",AH50="Menor")),"Moderado",IF(OR(AND(K50="Muy Baja",AH50="Mayor"),AND(K50="Baja",AH50="Mayor"),AND(K50="Media",AH50="Mayor"),AND(K50="Alta",AH50="Moderado"),AND(K50="Alta",AH50="Mayor"),AND(K50="Muy Alta",AH50="Leve"),AND(K50="Muy Alta",AH50="Menor"),AND(K50="Muy Alta",AH50="Moderado"),AND(K50="Muy Alta",AH50="Mayor")),"Alto",IF(OR(AND(K50="Muy Baja",AH50="Catastrófico"),AND(K50="Baja",AH50="Catastrófico"),AND(K50="Media",AH50="Catastrófico"),AND(K50="Alta",AH50="Catastrófico"),AND(K50="Muy Alta",AH50="Catastrófico")),"Extremo",""))))</f>
        <v>Moderado</v>
      </c>
      <c r="AK50" s="43">
        <v>1</v>
      </c>
      <c r="AL50" s="44" t="s">
        <v>398</v>
      </c>
      <c r="AM50" s="43" t="str">
        <f t="shared" si="28"/>
        <v>Probabilidad</v>
      </c>
      <c r="AN50" s="45" t="s">
        <v>170</v>
      </c>
      <c r="AO50" s="45" t="s">
        <v>171</v>
      </c>
      <c r="AP50" s="46" t="str">
        <f t="shared" si="13"/>
        <v>40%</v>
      </c>
      <c r="AQ50" s="45" t="s">
        <v>172</v>
      </c>
      <c r="AR50" s="45" t="s">
        <v>193</v>
      </c>
      <c r="AS50" s="45" t="s">
        <v>174</v>
      </c>
      <c r="AT50" s="47">
        <f>IFERROR(IF(AM50="Probabilidad",(L50-(+L50*AP50)),IF(AM50="Impacto",L50,"")),"")</f>
        <v>0.36</v>
      </c>
      <c r="AU50" s="48" t="str">
        <f t="shared" si="14"/>
        <v>Baja</v>
      </c>
      <c r="AV50" s="46">
        <f t="shared" si="20"/>
        <v>0.36</v>
      </c>
      <c r="AW50" s="48" t="str">
        <f t="shared" si="16"/>
        <v>Moderado</v>
      </c>
      <c r="AX50" s="46">
        <f>IFERROR(IF(AM50="Impacto",(AI50-(+AI50*AP50)),IF(AM50="Probabilidad",AI50,"")),"")</f>
        <v>0.6</v>
      </c>
      <c r="AY50" s="50" t="str">
        <f t="shared" si="17"/>
        <v>Moderado</v>
      </c>
      <c r="AZ50" s="75" t="s">
        <v>220</v>
      </c>
      <c r="BA50" s="53" t="s">
        <v>399</v>
      </c>
      <c r="BB50" s="53" t="s">
        <v>400</v>
      </c>
      <c r="BC50" s="53" t="s">
        <v>222</v>
      </c>
      <c r="BD50" s="53" t="s">
        <v>401</v>
      </c>
      <c r="BE50" s="53" t="s">
        <v>402</v>
      </c>
      <c r="BF50" s="76" t="s">
        <v>403</v>
      </c>
      <c r="BG50" s="76" t="s">
        <v>403</v>
      </c>
      <c r="BH50" s="273">
        <v>3901</v>
      </c>
      <c r="BI50" s="43"/>
      <c r="BJ50" s="22"/>
      <c r="BK50" s="22"/>
      <c r="BL50" s="22"/>
      <c r="BM50" s="22"/>
      <c r="BN50" s="22"/>
      <c r="BO50" s="22"/>
      <c r="BP50" s="22"/>
      <c r="BQ50" s="22"/>
      <c r="BR50" s="22"/>
      <c r="BS50" s="22"/>
      <c r="BT50" s="22"/>
      <c r="BU50" s="22"/>
      <c r="BV50" s="22"/>
      <c r="BW50" s="22"/>
      <c r="BX50" s="22"/>
      <c r="BY50" s="22"/>
      <c r="BZ50" s="22"/>
      <c r="CA50" s="22"/>
      <c r="CB50" s="22"/>
      <c r="CC50" s="22"/>
    </row>
    <row r="51" spans="1:81" ht="15.75" customHeight="1">
      <c r="A51" s="272"/>
      <c r="B51" s="272"/>
      <c r="C51" s="272"/>
      <c r="D51" s="272"/>
      <c r="E51" s="272"/>
      <c r="F51" s="74" t="s">
        <v>404</v>
      </c>
      <c r="G51" s="74" t="s">
        <v>396</v>
      </c>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73">
        <f t="shared" si="19"/>
        <v>5</v>
      </c>
      <c r="AH51" s="272"/>
      <c r="AI51" s="272"/>
      <c r="AJ51" s="272"/>
      <c r="AK51" s="43">
        <v>2</v>
      </c>
      <c r="AL51" s="44" t="s">
        <v>405</v>
      </c>
      <c r="AM51" s="43" t="str">
        <f t="shared" si="28"/>
        <v/>
      </c>
      <c r="AN51" s="45"/>
      <c r="AO51" s="45"/>
      <c r="AP51" s="46" t="str">
        <f t="shared" si="13"/>
        <v/>
      </c>
      <c r="AQ51" s="45"/>
      <c r="AR51" s="45"/>
      <c r="AS51" s="45"/>
      <c r="AT51" s="47" t="str">
        <f>IFERROR(IF(AND(AM50="Probabilidad",AM51="Probabilidad"),(AV50-(+AV50*AP51)),IF(AM51="Probabilidad",(L50-(+L50*AP51)),IF(AM51="Impacto",AV50,""))),"")</f>
        <v/>
      </c>
      <c r="AU51" s="48" t="str">
        <f t="shared" si="14"/>
        <v/>
      </c>
      <c r="AV51" s="46" t="str">
        <f t="shared" si="20"/>
        <v/>
      </c>
      <c r="AW51" s="48" t="str">
        <f t="shared" si="16"/>
        <v/>
      </c>
      <c r="AX51" s="46" t="str">
        <f>IFERROR(IF(AND(AM50="Impacto",AM51="Impacto"),(AX50-(+AX50*AP51)),IF(AM51="Impacto",(AI50-(+AI50*AP51)),IF(AM51="Probabilidad",AX50,""))),"")</f>
        <v/>
      </c>
      <c r="AY51" s="50" t="str">
        <f t="shared" si="17"/>
        <v/>
      </c>
      <c r="AZ51" s="75" t="s">
        <v>220</v>
      </c>
      <c r="BA51" s="53" t="s">
        <v>406</v>
      </c>
      <c r="BB51" s="53" t="s">
        <v>400</v>
      </c>
      <c r="BC51" s="53" t="s">
        <v>222</v>
      </c>
      <c r="BD51" s="53" t="s">
        <v>401</v>
      </c>
      <c r="BE51" s="53" t="s">
        <v>402</v>
      </c>
      <c r="BF51" s="76" t="s">
        <v>403</v>
      </c>
      <c r="BG51" s="76" t="s">
        <v>403</v>
      </c>
      <c r="BH51" s="272"/>
      <c r="BI51" s="43"/>
      <c r="BJ51" s="22"/>
      <c r="BK51" s="22"/>
      <c r="BL51" s="22"/>
      <c r="BM51" s="22"/>
      <c r="BN51" s="22"/>
      <c r="BO51" s="22"/>
      <c r="BP51" s="22"/>
      <c r="BQ51" s="22"/>
      <c r="BR51" s="22"/>
      <c r="BS51" s="22"/>
      <c r="BT51" s="22"/>
      <c r="BU51" s="22"/>
      <c r="BV51" s="22"/>
      <c r="BW51" s="22"/>
      <c r="BX51" s="22"/>
      <c r="BY51" s="22"/>
      <c r="BZ51" s="22"/>
      <c r="CA51" s="22"/>
      <c r="CB51" s="22"/>
      <c r="CC51" s="22"/>
    </row>
    <row r="52" spans="1:81" ht="81" customHeight="1">
      <c r="A52" s="272"/>
      <c r="B52" s="272"/>
      <c r="C52" s="272"/>
      <c r="D52" s="272"/>
      <c r="E52" s="272"/>
      <c r="F52" s="74" t="s">
        <v>407</v>
      </c>
      <c r="G52" s="74" t="s">
        <v>396</v>
      </c>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73">
        <f t="shared" si="19"/>
        <v>5</v>
      </c>
      <c r="AH52" s="272"/>
      <c r="AI52" s="272"/>
      <c r="AJ52" s="272"/>
      <c r="AK52" s="43">
        <v>3</v>
      </c>
      <c r="AL52" s="56" t="s">
        <v>408</v>
      </c>
      <c r="AM52" s="43" t="str">
        <f t="shared" si="28"/>
        <v/>
      </c>
      <c r="AN52" s="45"/>
      <c r="AO52" s="45"/>
      <c r="AP52" s="46" t="str">
        <f t="shared" si="13"/>
        <v/>
      </c>
      <c r="AQ52" s="45"/>
      <c r="AR52" s="45"/>
      <c r="AS52" s="45"/>
      <c r="AT52" s="47" t="str">
        <f t="shared" ref="AT52:AT53" si="31">IFERROR(IF(AND(AM51="Probabilidad",AM52="Probabilidad"),(AV51-(+AV51*AP52)),IF(AND(AM51="Impacto",AM52="Probabilidad"),(AV50-(+AV50*AP52)),IF(AM52="Impacto",AV51,""))),"")</f>
        <v/>
      </c>
      <c r="AU52" s="48" t="str">
        <f t="shared" si="14"/>
        <v/>
      </c>
      <c r="AV52" s="46" t="str">
        <f t="shared" si="20"/>
        <v/>
      </c>
      <c r="AW52" s="48" t="str">
        <f t="shared" si="16"/>
        <v/>
      </c>
      <c r="AX52" s="46" t="str">
        <f t="shared" ref="AX52:AX53" si="32">IFERROR(IF(AND(AM51="Impacto",AM52="Impacto"),(AX51-(+AX51*AP52)),IF(AND(AM51="Probabilidad",AM52="Impacto"),(AX50-(+AX50*AP52)),IF(AM52="Probabilidad",AX51,""))),"")</f>
        <v/>
      </c>
      <c r="AY52" s="50" t="str">
        <f t="shared" si="17"/>
        <v/>
      </c>
      <c r="AZ52" s="75" t="s">
        <v>220</v>
      </c>
      <c r="BA52" s="53" t="s">
        <v>409</v>
      </c>
      <c r="BB52" s="53" t="s">
        <v>400</v>
      </c>
      <c r="BC52" s="53" t="s">
        <v>222</v>
      </c>
      <c r="BD52" s="53" t="s">
        <v>401</v>
      </c>
      <c r="BE52" s="53" t="s">
        <v>402</v>
      </c>
      <c r="BF52" s="76" t="s">
        <v>403</v>
      </c>
      <c r="BG52" s="76" t="s">
        <v>403</v>
      </c>
      <c r="BH52" s="272"/>
      <c r="BI52" s="43"/>
      <c r="BJ52" s="22"/>
      <c r="BK52" s="22"/>
      <c r="BL52" s="22"/>
      <c r="BM52" s="22"/>
      <c r="BN52" s="22"/>
      <c r="BO52" s="22"/>
      <c r="BP52" s="22"/>
      <c r="BQ52" s="22"/>
      <c r="BR52" s="22"/>
      <c r="BS52" s="22"/>
      <c r="BT52" s="22"/>
      <c r="BU52" s="22"/>
      <c r="BV52" s="22"/>
      <c r="BW52" s="22"/>
      <c r="BX52" s="22"/>
      <c r="BY52" s="22"/>
      <c r="BZ52" s="22"/>
      <c r="CA52" s="22"/>
      <c r="CB52" s="22"/>
      <c r="CC52" s="22"/>
    </row>
    <row r="53" spans="1:81" ht="15.75" customHeight="1">
      <c r="A53" s="275"/>
      <c r="B53" s="275"/>
      <c r="C53" s="275"/>
      <c r="D53" s="275"/>
      <c r="E53" s="275"/>
      <c r="F53" s="53"/>
      <c r="G53" s="53"/>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73">
        <f t="shared" si="19"/>
        <v>5</v>
      </c>
      <c r="AH53" s="275"/>
      <c r="AI53" s="275"/>
      <c r="AJ53" s="275"/>
      <c r="AK53" s="43">
        <v>4</v>
      </c>
      <c r="AL53" s="44" t="s">
        <v>410</v>
      </c>
      <c r="AM53" s="43" t="str">
        <f t="shared" si="28"/>
        <v/>
      </c>
      <c r="AN53" s="45"/>
      <c r="AO53" s="45"/>
      <c r="AP53" s="46" t="str">
        <f t="shared" si="13"/>
        <v/>
      </c>
      <c r="AQ53" s="45"/>
      <c r="AR53" s="45"/>
      <c r="AS53" s="45"/>
      <c r="AT53" s="47" t="str">
        <f t="shared" si="31"/>
        <v/>
      </c>
      <c r="AU53" s="48" t="str">
        <f t="shared" si="14"/>
        <v/>
      </c>
      <c r="AV53" s="46" t="str">
        <f t="shared" si="20"/>
        <v/>
      </c>
      <c r="AW53" s="48" t="str">
        <f t="shared" si="16"/>
        <v/>
      </c>
      <c r="AX53" s="46" t="str">
        <f t="shared" si="32"/>
        <v/>
      </c>
      <c r="AY53" s="50" t="str">
        <f t="shared" si="17"/>
        <v/>
      </c>
      <c r="AZ53" s="75" t="s">
        <v>220</v>
      </c>
      <c r="BA53" s="53" t="s">
        <v>411</v>
      </c>
      <c r="BB53" s="53" t="s">
        <v>400</v>
      </c>
      <c r="BC53" s="53" t="s">
        <v>222</v>
      </c>
      <c r="BD53" s="53" t="s">
        <v>401</v>
      </c>
      <c r="BE53" s="53" t="s">
        <v>402</v>
      </c>
      <c r="BF53" s="76" t="s">
        <v>403</v>
      </c>
      <c r="BG53" s="76" t="s">
        <v>403</v>
      </c>
      <c r="BH53" s="275"/>
      <c r="BI53" s="43"/>
      <c r="BJ53" s="22"/>
      <c r="BK53" s="22"/>
      <c r="BL53" s="22"/>
      <c r="BM53" s="22"/>
      <c r="BN53" s="22"/>
      <c r="BO53" s="22"/>
      <c r="BP53" s="22"/>
      <c r="BQ53" s="22"/>
      <c r="BR53" s="22"/>
      <c r="BS53" s="22"/>
      <c r="BT53" s="22"/>
      <c r="BU53" s="22"/>
      <c r="BV53" s="22"/>
      <c r="BW53" s="22"/>
      <c r="BX53" s="22"/>
      <c r="BY53" s="22"/>
      <c r="BZ53" s="22"/>
      <c r="CA53" s="22"/>
      <c r="CB53" s="22"/>
      <c r="CC53" s="22"/>
    </row>
    <row r="54" spans="1:81" ht="49.5" customHeight="1">
      <c r="A54" s="77"/>
      <c r="B54" s="78"/>
      <c r="C54" s="26"/>
      <c r="D54" s="26"/>
      <c r="E54" s="292" t="s">
        <v>412</v>
      </c>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4"/>
      <c r="BJ54" s="67"/>
      <c r="BK54" s="67"/>
      <c r="BL54" s="67"/>
      <c r="BM54" s="67"/>
      <c r="BN54" s="67"/>
      <c r="BO54" s="67"/>
      <c r="BP54" s="67"/>
      <c r="BQ54" s="67"/>
      <c r="BR54" s="67"/>
      <c r="BS54" s="67"/>
      <c r="BT54" s="67"/>
      <c r="BU54" s="67"/>
      <c r="BV54" s="67"/>
      <c r="BW54" s="67"/>
      <c r="BX54" s="67"/>
      <c r="BY54" s="67"/>
      <c r="BZ54" s="67"/>
      <c r="CA54" s="67"/>
      <c r="CB54" s="67"/>
      <c r="CC54" s="67"/>
    </row>
    <row r="55" spans="1:81" ht="16.5" customHeight="1">
      <c r="A55" s="79"/>
      <c r="B55" s="67"/>
      <c r="C55" s="26"/>
      <c r="D55" s="26"/>
      <c r="E55" s="26"/>
      <c r="F55" s="26"/>
      <c r="G55" s="26"/>
      <c r="H55" s="67"/>
      <c r="I55" s="80"/>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81"/>
      <c r="BB55" s="81"/>
      <c r="BC55" s="81"/>
      <c r="BD55" s="81"/>
      <c r="BE55" s="81"/>
      <c r="BF55" s="81"/>
      <c r="BG55" s="81"/>
      <c r="BH55" s="80"/>
      <c r="BI55" s="67"/>
      <c r="BJ55" s="67"/>
      <c r="BK55" s="67"/>
      <c r="BL55" s="67"/>
      <c r="BM55" s="67"/>
      <c r="BN55" s="67"/>
      <c r="BO55" s="67"/>
      <c r="BP55" s="67"/>
      <c r="BQ55" s="67"/>
      <c r="BR55" s="67"/>
      <c r="BS55" s="67"/>
      <c r="BT55" s="67"/>
      <c r="BU55" s="67"/>
      <c r="BV55" s="67"/>
      <c r="BW55" s="67"/>
      <c r="BX55" s="67"/>
      <c r="BY55" s="67"/>
      <c r="BZ55" s="67"/>
      <c r="CA55" s="67"/>
      <c r="CB55" s="67"/>
      <c r="CC55" s="67"/>
    </row>
    <row r="56" spans="1:81" ht="16.5" customHeight="1">
      <c r="A56" s="67"/>
      <c r="B56" s="26"/>
      <c r="C56" s="26"/>
      <c r="D56" s="26"/>
      <c r="E56" s="82" t="s">
        <v>413</v>
      </c>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81"/>
      <c r="BB56" s="81"/>
      <c r="BC56" s="81"/>
      <c r="BD56" s="81"/>
      <c r="BE56" s="81"/>
      <c r="BF56" s="81"/>
      <c r="BG56" s="81"/>
      <c r="BH56" s="80"/>
      <c r="BI56" s="67"/>
      <c r="BJ56" s="67"/>
      <c r="BK56" s="67"/>
      <c r="BL56" s="67"/>
      <c r="BM56" s="67"/>
      <c r="BN56" s="67"/>
      <c r="BO56" s="67"/>
      <c r="BP56" s="67"/>
      <c r="BQ56" s="67"/>
      <c r="BR56" s="67"/>
      <c r="BS56" s="67"/>
      <c r="BT56" s="67"/>
      <c r="BU56" s="67"/>
      <c r="BV56" s="67"/>
      <c r="BW56" s="67"/>
      <c r="BX56" s="67"/>
      <c r="BY56" s="67"/>
      <c r="BZ56" s="67"/>
      <c r="CA56" s="67"/>
      <c r="CB56" s="67"/>
      <c r="CC56" s="67"/>
    </row>
    <row r="57" spans="1:81" ht="16.5" customHeight="1">
      <c r="A57" s="26"/>
      <c r="B57" s="26"/>
      <c r="C57" s="26"/>
      <c r="D57" s="26"/>
      <c r="E57" s="26"/>
      <c r="F57" s="26"/>
      <c r="G57" s="26"/>
      <c r="H57" s="67"/>
      <c r="I57" s="80"/>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81"/>
      <c r="BB57" s="81"/>
      <c r="BC57" s="81"/>
      <c r="BD57" s="81"/>
      <c r="BE57" s="81"/>
      <c r="BF57" s="81"/>
      <c r="BG57" s="81"/>
      <c r="BH57" s="80"/>
      <c r="BI57" s="67"/>
      <c r="BJ57" s="67"/>
      <c r="BK57" s="67"/>
      <c r="BL57" s="67"/>
      <c r="BM57" s="67"/>
      <c r="BN57" s="67"/>
      <c r="BO57" s="67"/>
      <c r="BP57" s="67"/>
      <c r="BQ57" s="67"/>
      <c r="BR57" s="67"/>
      <c r="BS57" s="67"/>
      <c r="BT57" s="67"/>
      <c r="BU57" s="67"/>
      <c r="BV57" s="67"/>
      <c r="BW57" s="67"/>
      <c r="BX57" s="67"/>
      <c r="BY57" s="67"/>
      <c r="BZ57" s="67"/>
      <c r="CA57" s="67"/>
      <c r="CB57" s="67"/>
      <c r="CC57" s="67"/>
    </row>
    <row r="58" spans="1:81" ht="16.5" customHeight="1">
      <c r="A58" s="26"/>
      <c r="B58" s="26"/>
      <c r="C58" s="26"/>
      <c r="D58" s="26"/>
      <c r="E58" s="26"/>
      <c r="F58" s="26"/>
      <c r="G58" s="26"/>
      <c r="H58" s="67"/>
      <c r="I58" s="80"/>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81"/>
      <c r="BB58" s="81"/>
      <c r="BC58" s="81"/>
      <c r="BD58" s="81"/>
      <c r="BE58" s="81"/>
      <c r="BF58" s="81"/>
      <c r="BG58" s="81"/>
      <c r="BH58" s="80"/>
      <c r="BI58" s="67"/>
      <c r="BJ58" s="67"/>
      <c r="BK58" s="67"/>
      <c r="BL58" s="67"/>
      <c r="BM58" s="67"/>
      <c r="BN58" s="67"/>
      <c r="BO58" s="67"/>
      <c r="BP58" s="67"/>
      <c r="BQ58" s="67"/>
      <c r="BR58" s="67"/>
      <c r="BS58" s="67"/>
      <c r="BT58" s="67"/>
      <c r="BU58" s="67"/>
      <c r="BV58" s="67"/>
      <c r="BW58" s="67"/>
      <c r="BX58" s="67"/>
      <c r="BY58" s="67"/>
      <c r="BZ58" s="67"/>
      <c r="CA58" s="67"/>
      <c r="CB58" s="67"/>
      <c r="CC58" s="67"/>
    </row>
    <row r="59" spans="1:81" ht="16.5" customHeight="1">
      <c r="A59" s="26"/>
      <c r="B59" s="26"/>
      <c r="C59" s="26"/>
      <c r="D59" s="26"/>
      <c r="E59" s="26"/>
      <c r="F59" s="26"/>
      <c r="G59" s="26"/>
      <c r="H59" s="67"/>
      <c r="I59" s="80"/>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81"/>
      <c r="BB59" s="81"/>
      <c r="BC59" s="81"/>
      <c r="BD59" s="81"/>
      <c r="BE59" s="81"/>
      <c r="BF59" s="81"/>
      <c r="BG59" s="81"/>
      <c r="BH59" s="80"/>
      <c r="BI59" s="67"/>
      <c r="BJ59" s="67"/>
      <c r="BK59" s="67"/>
      <c r="BL59" s="67"/>
      <c r="BM59" s="67"/>
      <c r="BN59" s="67"/>
      <c r="BO59" s="67"/>
      <c r="BP59" s="67"/>
      <c r="BQ59" s="67"/>
      <c r="BR59" s="67"/>
      <c r="BS59" s="67"/>
      <c r="BT59" s="67"/>
      <c r="BU59" s="67"/>
      <c r="BV59" s="67"/>
      <c r="BW59" s="67"/>
      <c r="BX59" s="67"/>
      <c r="BY59" s="67"/>
      <c r="BZ59" s="67"/>
      <c r="CA59" s="67"/>
      <c r="CB59" s="67"/>
      <c r="CC59" s="67"/>
    </row>
    <row r="60" spans="1:81" ht="16.5" customHeight="1">
      <c r="A60" s="26"/>
      <c r="B60" s="26"/>
      <c r="C60" s="26"/>
      <c r="D60" s="26"/>
      <c r="E60" s="26"/>
      <c r="F60" s="26"/>
      <c r="G60" s="26"/>
      <c r="H60" s="67"/>
      <c r="I60" s="80"/>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81"/>
      <c r="BB60" s="81"/>
      <c r="BC60" s="81"/>
      <c r="BD60" s="81"/>
      <c r="BE60" s="81"/>
      <c r="BF60" s="81"/>
      <c r="BG60" s="81"/>
      <c r="BH60" s="80"/>
      <c r="BI60" s="67"/>
      <c r="BJ60" s="67"/>
      <c r="BK60" s="67"/>
      <c r="BL60" s="67"/>
      <c r="BM60" s="67"/>
      <c r="BN60" s="67"/>
      <c r="BO60" s="67"/>
      <c r="BP60" s="67"/>
      <c r="BQ60" s="67"/>
      <c r="BR60" s="67"/>
      <c r="BS60" s="67"/>
      <c r="BT60" s="67"/>
      <c r="BU60" s="67"/>
      <c r="BV60" s="67"/>
      <c r="BW60" s="67"/>
      <c r="BX60" s="67"/>
      <c r="BY60" s="67"/>
      <c r="BZ60" s="67"/>
      <c r="CA60" s="67"/>
      <c r="CB60" s="67"/>
      <c r="CC60" s="67"/>
    </row>
    <row r="61" spans="1:81" ht="16.5" customHeight="1">
      <c r="A61" s="26"/>
      <c r="B61" s="26"/>
      <c r="C61" s="26"/>
      <c r="D61" s="26"/>
      <c r="E61" s="26"/>
      <c r="F61" s="26"/>
      <c r="G61" s="26"/>
      <c r="H61" s="67"/>
      <c r="I61" s="80"/>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81"/>
      <c r="BB61" s="81"/>
      <c r="BC61" s="81"/>
      <c r="BD61" s="81"/>
      <c r="BE61" s="81"/>
      <c r="BF61" s="81"/>
      <c r="BG61" s="81"/>
      <c r="BH61" s="80"/>
      <c r="BI61" s="67"/>
      <c r="BJ61" s="67"/>
      <c r="BK61" s="67"/>
      <c r="BL61" s="67"/>
      <c r="BM61" s="67"/>
      <c r="BN61" s="67"/>
      <c r="BO61" s="67"/>
      <c r="BP61" s="67"/>
      <c r="BQ61" s="67"/>
      <c r="BR61" s="67"/>
      <c r="BS61" s="67"/>
      <c r="BT61" s="67"/>
      <c r="BU61" s="67"/>
      <c r="BV61" s="67"/>
      <c r="BW61" s="67"/>
      <c r="BX61" s="67"/>
      <c r="BY61" s="67"/>
      <c r="BZ61" s="67"/>
      <c r="CA61" s="67"/>
      <c r="CB61" s="67"/>
      <c r="CC61" s="67"/>
    </row>
    <row r="62" spans="1:81" ht="16.5" customHeight="1">
      <c r="A62" s="26"/>
      <c r="B62" s="26"/>
      <c r="C62" s="26"/>
      <c r="D62" s="26"/>
      <c r="E62" s="26"/>
      <c r="F62" s="26"/>
      <c r="G62" s="26"/>
      <c r="H62" s="67"/>
      <c r="I62" s="80"/>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81"/>
      <c r="BB62" s="81"/>
      <c r="BC62" s="81"/>
      <c r="BD62" s="81"/>
      <c r="BE62" s="81"/>
      <c r="BF62" s="81"/>
      <c r="BG62" s="81"/>
      <c r="BH62" s="80"/>
      <c r="BI62" s="67"/>
      <c r="BJ62" s="67"/>
      <c r="BK62" s="67"/>
      <c r="BL62" s="67"/>
      <c r="BM62" s="67"/>
      <c r="BN62" s="67"/>
      <c r="BO62" s="67"/>
      <c r="BP62" s="67"/>
      <c r="BQ62" s="67"/>
      <c r="BR62" s="67"/>
      <c r="BS62" s="67"/>
      <c r="BT62" s="67"/>
      <c r="BU62" s="67"/>
      <c r="BV62" s="67"/>
      <c r="BW62" s="67"/>
      <c r="BX62" s="67"/>
      <c r="BY62" s="67"/>
      <c r="BZ62" s="67"/>
      <c r="CA62" s="67"/>
      <c r="CB62" s="67"/>
      <c r="CC62" s="67"/>
    </row>
    <row r="63" spans="1:81" ht="16.5" customHeight="1">
      <c r="A63" s="26"/>
      <c r="B63" s="26"/>
      <c r="C63" s="26"/>
      <c r="D63" s="26"/>
      <c r="E63" s="26"/>
      <c r="F63" s="26"/>
      <c r="G63" s="26"/>
      <c r="H63" s="67"/>
      <c r="I63" s="80"/>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81"/>
      <c r="BB63" s="81"/>
      <c r="BC63" s="81"/>
      <c r="BD63" s="81"/>
      <c r="BE63" s="81"/>
      <c r="BF63" s="81"/>
      <c r="BG63" s="81"/>
      <c r="BH63" s="80"/>
      <c r="BI63" s="67"/>
      <c r="BJ63" s="67"/>
      <c r="BK63" s="67"/>
      <c r="BL63" s="67"/>
      <c r="BM63" s="67"/>
      <c r="BN63" s="67"/>
      <c r="BO63" s="67"/>
      <c r="BP63" s="67"/>
      <c r="BQ63" s="67"/>
      <c r="BR63" s="67"/>
      <c r="BS63" s="67"/>
      <c r="BT63" s="67"/>
      <c r="BU63" s="67"/>
      <c r="BV63" s="67"/>
      <c r="BW63" s="67"/>
      <c r="BX63" s="67"/>
      <c r="BY63" s="67"/>
      <c r="BZ63" s="67"/>
      <c r="CA63" s="67"/>
      <c r="CB63" s="67"/>
      <c r="CC63" s="67"/>
    </row>
    <row r="64" spans="1:81" ht="16.5" customHeight="1">
      <c r="A64" s="26"/>
      <c r="B64" s="26"/>
      <c r="C64" s="26"/>
      <c r="D64" s="26"/>
      <c r="E64" s="26"/>
      <c r="F64" s="26"/>
      <c r="G64" s="26"/>
      <c r="H64" s="67"/>
      <c r="I64" s="80"/>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81"/>
      <c r="BB64" s="81"/>
      <c r="BC64" s="81"/>
      <c r="BD64" s="81"/>
      <c r="BE64" s="81"/>
      <c r="BF64" s="81"/>
      <c r="BG64" s="81"/>
      <c r="BH64" s="80"/>
      <c r="BI64" s="67"/>
      <c r="BJ64" s="67"/>
      <c r="BK64" s="67"/>
      <c r="BL64" s="67"/>
      <c r="BM64" s="67"/>
      <c r="BN64" s="67"/>
      <c r="BO64" s="67"/>
      <c r="BP64" s="67"/>
      <c r="BQ64" s="67"/>
      <c r="BR64" s="67"/>
      <c r="BS64" s="67"/>
      <c r="BT64" s="67"/>
      <c r="BU64" s="67"/>
      <c r="BV64" s="67"/>
      <c r="BW64" s="67"/>
      <c r="BX64" s="67"/>
      <c r="BY64" s="67"/>
      <c r="BZ64" s="67"/>
      <c r="CA64" s="67"/>
      <c r="CB64" s="67"/>
      <c r="CC64" s="67"/>
    </row>
    <row r="65" spans="1:81" ht="16.5" customHeight="1">
      <c r="A65" s="26"/>
      <c r="B65" s="26"/>
      <c r="C65" s="26"/>
      <c r="D65" s="26"/>
      <c r="E65" s="26"/>
      <c r="F65" s="26"/>
      <c r="G65" s="26"/>
      <c r="H65" s="67"/>
      <c r="I65" s="80"/>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81"/>
      <c r="BB65" s="81"/>
      <c r="BC65" s="81"/>
      <c r="BD65" s="81"/>
      <c r="BE65" s="81"/>
      <c r="BF65" s="81"/>
      <c r="BG65" s="81"/>
      <c r="BH65" s="80"/>
      <c r="BI65" s="67"/>
      <c r="BJ65" s="67"/>
      <c r="BK65" s="67"/>
      <c r="BL65" s="67"/>
      <c r="BM65" s="67"/>
      <c r="BN65" s="67"/>
      <c r="BO65" s="67"/>
      <c r="BP65" s="67"/>
      <c r="BQ65" s="67"/>
      <c r="BR65" s="67"/>
      <c r="BS65" s="67"/>
      <c r="BT65" s="67"/>
      <c r="BU65" s="67"/>
      <c r="BV65" s="67"/>
      <c r="BW65" s="67"/>
      <c r="BX65" s="67"/>
      <c r="BY65" s="67"/>
      <c r="BZ65" s="67"/>
      <c r="CA65" s="67"/>
      <c r="CB65" s="67"/>
      <c r="CC65" s="67"/>
    </row>
    <row r="66" spans="1:81" ht="16.5" customHeight="1">
      <c r="A66" s="26"/>
      <c r="B66" s="26"/>
      <c r="C66" s="26"/>
      <c r="D66" s="26"/>
      <c r="E66" s="26"/>
      <c r="F66" s="26"/>
      <c r="G66" s="26"/>
      <c r="H66" s="67"/>
      <c r="I66" s="80"/>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81"/>
      <c r="BB66" s="81"/>
      <c r="BC66" s="81"/>
      <c r="BD66" s="81"/>
      <c r="BE66" s="81"/>
      <c r="BF66" s="81"/>
      <c r="BG66" s="81"/>
      <c r="BH66" s="80"/>
      <c r="BI66" s="67"/>
      <c r="BJ66" s="67"/>
      <c r="BK66" s="67"/>
      <c r="BL66" s="67"/>
      <c r="BM66" s="67"/>
      <c r="BN66" s="67"/>
      <c r="BO66" s="67"/>
      <c r="BP66" s="67"/>
      <c r="BQ66" s="67"/>
      <c r="BR66" s="67"/>
      <c r="BS66" s="67"/>
      <c r="BT66" s="67"/>
      <c r="BU66" s="67"/>
      <c r="BV66" s="67"/>
      <c r="BW66" s="67"/>
      <c r="BX66" s="67"/>
      <c r="BY66" s="67"/>
      <c r="BZ66" s="67"/>
      <c r="CA66" s="67"/>
      <c r="CB66" s="67"/>
      <c r="CC66" s="67"/>
    </row>
    <row r="67" spans="1:81" ht="16.5" customHeight="1">
      <c r="A67" s="26"/>
      <c r="B67" s="26"/>
      <c r="C67" s="26"/>
      <c r="D67" s="26"/>
      <c r="E67" s="26"/>
      <c r="F67" s="26"/>
      <c r="G67" s="26"/>
      <c r="H67" s="67"/>
      <c r="I67" s="80"/>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81"/>
      <c r="BB67" s="81"/>
      <c r="BC67" s="81"/>
      <c r="BD67" s="81"/>
      <c r="BE67" s="81"/>
      <c r="BF67" s="81"/>
      <c r="BG67" s="81"/>
      <c r="BH67" s="80"/>
      <c r="BI67" s="67"/>
      <c r="BJ67" s="67"/>
      <c r="BK67" s="67"/>
      <c r="BL67" s="67"/>
      <c r="BM67" s="67"/>
      <c r="BN67" s="67"/>
      <c r="BO67" s="67"/>
      <c r="BP67" s="67"/>
      <c r="BQ67" s="67"/>
      <c r="BR67" s="67"/>
      <c r="BS67" s="67"/>
      <c r="BT67" s="67"/>
      <c r="BU67" s="67"/>
      <c r="BV67" s="67"/>
      <c r="BW67" s="67"/>
      <c r="BX67" s="67"/>
      <c r="BY67" s="67"/>
      <c r="BZ67" s="67"/>
      <c r="CA67" s="67"/>
      <c r="CB67" s="67"/>
      <c r="CC67" s="67"/>
    </row>
    <row r="68" spans="1:81" ht="16.5" customHeight="1">
      <c r="A68" s="26"/>
      <c r="B68" s="26"/>
      <c r="C68" s="26"/>
      <c r="D68" s="26"/>
      <c r="E68" s="26"/>
      <c r="F68" s="26"/>
      <c r="G68" s="26"/>
      <c r="H68" s="67"/>
      <c r="I68" s="80"/>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81"/>
      <c r="BB68" s="81"/>
      <c r="BC68" s="81"/>
      <c r="BD68" s="81"/>
      <c r="BE68" s="81"/>
      <c r="BF68" s="81"/>
      <c r="BG68" s="81"/>
      <c r="BH68" s="80"/>
      <c r="BI68" s="67"/>
      <c r="BJ68" s="67"/>
      <c r="BK68" s="67"/>
      <c r="BL68" s="67"/>
      <c r="BM68" s="67"/>
      <c r="BN68" s="67"/>
      <c r="BO68" s="67"/>
      <c r="BP68" s="67"/>
      <c r="BQ68" s="67"/>
      <c r="BR68" s="67"/>
      <c r="BS68" s="67"/>
      <c r="BT68" s="67"/>
      <c r="BU68" s="67"/>
      <c r="BV68" s="67"/>
      <c r="BW68" s="67"/>
      <c r="BX68" s="67"/>
      <c r="BY68" s="67"/>
      <c r="BZ68" s="67"/>
      <c r="CA68" s="67"/>
      <c r="CB68" s="67"/>
      <c r="CC68" s="67"/>
    </row>
    <row r="69" spans="1:81" ht="16.5" customHeight="1">
      <c r="A69" s="26"/>
      <c r="B69" s="26"/>
      <c r="C69" s="26"/>
      <c r="D69" s="26"/>
      <c r="E69" s="26"/>
      <c r="F69" s="26"/>
      <c r="G69" s="26"/>
      <c r="H69" s="67"/>
      <c r="I69" s="80"/>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81"/>
      <c r="BB69" s="81"/>
      <c r="BC69" s="81"/>
      <c r="BD69" s="81"/>
      <c r="BE69" s="81"/>
      <c r="BF69" s="81"/>
      <c r="BG69" s="81"/>
      <c r="BH69" s="80"/>
      <c r="BI69" s="67"/>
      <c r="BJ69" s="67"/>
      <c r="BK69" s="67"/>
      <c r="BL69" s="67"/>
      <c r="BM69" s="67"/>
      <c r="BN69" s="67"/>
      <c r="BO69" s="67"/>
      <c r="BP69" s="67"/>
      <c r="BQ69" s="67"/>
      <c r="BR69" s="67"/>
      <c r="BS69" s="67"/>
      <c r="BT69" s="67"/>
      <c r="BU69" s="67"/>
      <c r="BV69" s="67"/>
      <c r="BW69" s="67"/>
      <c r="BX69" s="67"/>
      <c r="BY69" s="67"/>
      <c r="BZ69" s="67"/>
      <c r="CA69" s="67"/>
      <c r="CB69" s="67"/>
      <c r="CC69" s="67"/>
    </row>
    <row r="70" spans="1:81" ht="16.5" customHeight="1">
      <c r="A70" s="26"/>
      <c r="B70" s="26"/>
      <c r="C70" s="26"/>
      <c r="D70" s="26"/>
      <c r="E70" s="26"/>
      <c r="F70" s="26"/>
      <c r="G70" s="26"/>
      <c r="H70" s="67"/>
      <c r="I70" s="80"/>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81"/>
      <c r="BB70" s="81"/>
      <c r="BC70" s="81"/>
      <c r="BD70" s="81"/>
      <c r="BE70" s="81"/>
      <c r="BF70" s="81"/>
      <c r="BG70" s="81"/>
      <c r="BH70" s="80"/>
      <c r="BI70" s="67"/>
      <c r="BJ70" s="67"/>
      <c r="BK70" s="67"/>
      <c r="BL70" s="67"/>
      <c r="BM70" s="67"/>
      <c r="BN70" s="67"/>
      <c r="BO70" s="67"/>
      <c r="BP70" s="67"/>
      <c r="BQ70" s="67"/>
      <c r="BR70" s="67"/>
      <c r="BS70" s="67"/>
      <c r="BT70" s="67"/>
      <c r="BU70" s="67"/>
      <c r="BV70" s="67"/>
      <c r="BW70" s="67"/>
      <c r="BX70" s="67"/>
      <c r="BY70" s="67"/>
      <c r="BZ70" s="67"/>
      <c r="CA70" s="67"/>
      <c r="CB70" s="67"/>
      <c r="CC70" s="67"/>
    </row>
    <row r="71" spans="1:81" ht="16.5" customHeight="1">
      <c r="A71" s="26"/>
      <c r="B71" s="26"/>
      <c r="C71" s="26"/>
      <c r="D71" s="26"/>
      <c r="E71" s="26"/>
      <c r="F71" s="26"/>
      <c r="G71" s="26"/>
      <c r="H71" s="67"/>
      <c r="I71" s="80"/>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81"/>
      <c r="BB71" s="81"/>
      <c r="BC71" s="81"/>
      <c r="BD71" s="81"/>
      <c r="BE71" s="81"/>
      <c r="BF71" s="81"/>
      <c r="BG71" s="81"/>
      <c r="BH71" s="80"/>
      <c r="BI71" s="67"/>
      <c r="BJ71" s="67"/>
      <c r="BK71" s="67"/>
      <c r="BL71" s="67"/>
      <c r="BM71" s="67"/>
      <c r="BN71" s="67"/>
      <c r="BO71" s="67"/>
      <c r="BP71" s="67"/>
      <c r="BQ71" s="67"/>
      <c r="BR71" s="67"/>
      <c r="BS71" s="67"/>
      <c r="BT71" s="67"/>
      <c r="BU71" s="67"/>
      <c r="BV71" s="67"/>
      <c r="BW71" s="67"/>
      <c r="BX71" s="67"/>
      <c r="BY71" s="67"/>
      <c r="BZ71" s="67"/>
      <c r="CA71" s="67"/>
      <c r="CB71" s="67"/>
      <c r="CC71" s="67"/>
    </row>
    <row r="72" spans="1:81" ht="16.5" customHeight="1">
      <c r="A72" s="26"/>
      <c r="B72" s="26"/>
      <c r="C72" s="26"/>
      <c r="D72" s="26"/>
      <c r="E72" s="26"/>
      <c r="F72" s="26"/>
      <c r="G72" s="26"/>
      <c r="H72" s="67"/>
      <c r="I72" s="80"/>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81"/>
      <c r="BB72" s="81"/>
      <c r="BC72" s="81"/>
      <c r="BD72" s="81"/>
      <c r="BE72" s="81"/>
      <c r="BF72" s="81"/>
      <c r="BG72" s="81"/>
      <c r="BH72" s="80"/>
      <c r="BI72" s="67"/>
      <c r="BJ72" s="67"/>
      <c r="BK72" s="67"/>
      <c r="BL72" s="67"/>
      <c r="BM72" s="67"/>
      <c r="BN72" s="67"/>
      <c r="BO72" s="67"/>
      <c r="BP72" s="67"/>
      <c r="BQ72" s="67"/>
      <c r="BR72" s="67"/>
      <c r="BS72" s="67"/>
      <c r="BT72" s="67"/>
      <c r="BU72" s="67"/>
      <c r="BV72" s="67"/>
      <c r="BW72" s="67"/>
      <c r="BX72" s="67"/>
      <c r="BY72" s="67"/>
      <c r="BZ72" s="67"/>
      <c r="CA72" s="67"/>
      <c r="CB72" s="67"/>
      <c r="CC72" s="67"/>
    </row>
    <row r="73" spans="1:81" ht="16.5" customHeight="1">
      <c r="A73" s="26"/>
      <c r="B73" s="26"/>
      <c r="C73" s="26"/>
      <c r="D73" s="26"/>
      <c r="E73" s="26"/>
      <c r="F73" s="26"/>
      <c r="G73" s="26"/>
      <c r="H73" s="67"/>
      <c r="I73" s="80"/>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81"/>
      <c r="BB73" s="81"/>
      <c r="BC73" s="81"/>
      <c r="BD73" s="81"/>
      <c r="BE73" s="81"/>
      <c r="BF73" s="81"/>
      <c r="BG73" s="81"/>
      <c r="BH73" s="80"/>
      <c r="BI73" s="67"/>
      <c r="BJ73" s="67"/>
      <c r="BK73" s="67"/>
      <c r="BL73" s="67"/>
      <c r="BM73" s="67"/>
      <c r="BN73" s="67"/>
      <c r="BO73" s="67"/>
      <c r="BP73" s="67"/>
      <c r="BQ73" s="67"/>
      <c r="BR73" s="67"/>
      <c r="BS73" s="67"/>
      <c r="BT73" s="67"/>
      <c r="BU73" s="67"/>
      <c r="BV73" s="67"/>
      <c r="BW73" s="67"/>
      <c r="BX73" s="67"/>
      <c r="BY73" s="67"/>
      <c r="BZ73" s="67"/>
      <c r="CA73" s="67"/>
      <c r="CB73" s="67"/>
      <c r="CC73" s="67"/>
    </row>
    <row r="74" spans="1:81" ht="16.5" customHeight="1">
      <c r="A74" s="26"/>
      <c r="B74" s="26"/>
      <c r="C74" s="26"/>
      <c r="D74" s="26"/>
      <c r="E74" s="26"/>
      <c r="F74" s="26"/>
      <c r="G74" s="26"/>
      <c r="H74" s="67"/>
      <c r="I74" s="80"/>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81"/>
      <c r="BB74" s="81"/>
      <c r="BC74" s="81"/>
      <c r="BD74" s="81"/>
      <c r="BE74" s="81"/>
      <c r="BF74" s="81"/>
      <c r="BG74" s="81"/>
      <c r="BH74" s="80"/>
      <c r="BI74" s="67"/>
      <c r="BJ74" s="67"/>
      <c r="BK74" s="67"/>
      <c r="BL74" s="67"/>
      <c r="BM74" s="67"/>
      <c r="BN74" s="67"/>
      <c r="BO74" s="67"/>
      <c r="BP74" s="67"/>
      <c r="BQ74" s="67"/>
      <c r="BR74" s="67"/>
      <c r="BS74" s="67"/>
      <c r="BT74" s="67"/>
      <c r="BU74" s="67"/>
      <c r="BV74" s="67"/>
      <c r="BW74" s="67"/>
      <c r="BX74" s="67"/>
      <c r="BY74" s="67"/>
      <c r="BZ74" s="67"/>
      <c r="CA74" s="67"/>
      <c r="CB74" s="67"/>
      <c r="CC74" s="67"/>
    </row>
    <row r="75" spans="1:81" ht="16.5" customHeight="1">
      <c r="A75" s="26"/>
      <c r="B75" s="26"/>
      <c r="C75" s="26"/>
      <c r="D75" s="26"/>
      <c r="E75" s="26"/>
      <c r="F75" s="26"/>
      <c r="G75" s="26"/>
      <c r="H75" s="67"/>
      <c r="I75" s="80"/>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81"/>
      <c r="BB75" s="81"/>
      <c r="BC75" s="81"/>
      <c r="BD75" s="81"/>
      <c r="BE75" s="81"/>
      <c r="BF75" s="81"/>
      <c r="BG75" s="81"/>
      <c r="BH75" s="80"/>
      <c r="BI75" s="67"/>
      <c r="BJ75" s="67"/>
      <c r="BK75" s="67"/>
      <c r="BL75" s="67"/>
      <c r="BM75" s="67"/>
      <c r="BN75" s="67"/>
      <c r="BO75" s="67"/>
      <c r="BP75" s="67"/>
      <c r="BQ75" s="67"/>
      <c r="BR75" s="67"/>
      <c r="BS75" s="67"/>
      <c r="BT75" s="67"/>
      <c r="BU75" s="67"/>
      <c r="BV75" s="67"/>
      <c r="BW75" s="67"/>
      <c r="BX75" s="67"/>
      <c r="BY75" s="67"/>
      <c r="BZ75" s="67"/>
      <c r="CA75" s="67"/>
      <c r="CB75" s="67"/>
      <c r="CC75" s="67"/>
    </row>
    <row r="76" spans="1:81" ht="16.5" customHeight="1">
      <c r="A76" s="26"/>
      <c r="B76" s="26"/>
      <c r="C76" s="26"/>
      <c r="D76" s="26"/>
      <c r="E76" s="26"/>
      <c r="F76" s="26"/>
      <c r="G76" s="26"/>
      <c r="H76" s="67"/>
      <c r="I76" s="80"/>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81"/>
      <c r="BB76" s="81"/>
      <c r="BC76" s="81"/>
      <c r="BD76" s="81"/>
      <c r="BE76" s="81"/>
      <c r="BF76" s="81"/>
      <c r="BG76" s="81"/>
      <c r="BH76" s="80"/>
      <c r="BI76" s="67"/>
      <c r="BJ76" s="67"/>
      <c r="BK76" s="67"/>
      <c r="BL76" s="67"/>
      <c r="BM76" s="67"/>
      <c r="BN76" s="67"/>
      <c r="BO76" s="67"/>
      <c r="BP76" s="67"/>
      <c r="BQ76" s="67"/>
      <c r="BR76" s="67"/>
      <c r="BS76" s="67"/>
      <c r="BT76" s="67"/>
      <c r="BU76" s="67"/>
      <c r="BV76" s="67"/>
      <c r="BW76" s="67"/>
      <c r="BX76" s="67"/>
      <c r="BY76" s="67"/>
      <c r="BZ76" s="67"/>
      <c r="CA76" s="67"/>
      <c r="CB76" s="67"/>
      <c r="CC76" s="67"/>
    </row>
    <row r="77" spans="1:81" ht="16.5" customHeight="1">
      <c r="A77" s="26"/>
      <c r="B77" s="26"/>
      <c r="C77" s="26"/>
      <c r="D77" s="26"/>
      <c r="E77" s="26"/>
      <c r="F77" s="26"/>
      <c r="G77" s="26"/>
      <c r="H77" s="67"/>
      <c r="I77" s="80"/>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81"/>
      <c r="BB77" s="81"/>
      <c r="BC77" s="81"/>
      <c r="BD77" s="81"/>
      <c r="BE77" s="81"/>
      <c r="BF77" s="81"/>
      <c r="BG77" s="81"/>
      <c r="BH77" s="80"/>
      <c r="BI77" s="67"/>
      <c r="BJ77" s="67"/>
      <c r="BK77" s="67"/>
      <c r="BL77" s="67"/>
      <c r="BM77" s="67"/>
      <c r="BN77" s="67"/>
      <c r="BO77" s="67"/>
      <c r="BP77" s="67"/>
      <c r="BQ77" s="67"/>
      <c r="BR77" s="67"/>
      <c r="BS77" s="67"/>
      <c r="BT77" s="67"/>
      <c r="BU77" s="67"/>
      <c r="BV77" s="67"/>
      <c r="BW77" s="67"/>
      <c r="BX77" s="67"/>
      <c r="BY77" s="67"/>
      <c r="BZ77" s="67"/>
      <c r="CA77" s="67"/>
      <c r="CB77" s="67"/>
      <c r="CC77" s="67"/>
    </row>
    <row r="78" spans="1:81" ht="16.5" customHeight="1">
      <c r="A78" s="26"/>
      <c r="B78" s="26"/>
      <c r="C78" s="26"/>
      <c r="D78" s="26"/>
      <c r="E78" s="26"/>
      <c r="F78" s="26"/>
      <c r="G78" s="26"/>
      <c r="H78" s="67"/>
      <c r="I78" s="80"/>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81"/>
      <c r="BB78" s="81"/>
      <c r="BC78" s="81"/>
      <c r="BD78" s="81"/>
      <c r="BE78" s="81"/>
      <c r="BF78" s="81"/>
      <c r="BG78" s="81"/>
      <c r="BH78" s="80"/>
      <c r="BI78" s="67"/>
      <c r="BJ78" s="67"/>
      <c r="BK78" s="67"/>
      <c r="BL78" s="67"/>
      <c r="BM78" s="67"/>
      <c r="BN78" s="67"/>
      <c r="BO78" s="67"/>
      <c r="BP78" s="67"/>
      <c r="BQ78" s="67"/>
      <c r="BR78" s="67"/>
      <c r="BS78" s="67"/>
      <c r="BT78" s="67"/>
      <c r="BU78" s="67"/>
      <c r="BV78" s="67"/>
      <c r="BW78" s="67"/>
      <c r="BX78" s="67"/>
      <c r="BY78" s="67"/>
      <c r="BZ78" s="67"/>
      <c r="CA78" s="67"/>
      <c r="CB78" s="67"/>
      <c r="CC78" s="67"/>
    </row>
    <row r="79" spans="1:81" ht="16.5" customHeight="1">
      <c r="A79" s="26"/>
      <c r="B79" s="26"/>
      <c r="C79" s="26"/>
      <c r="D79" s="26"/>
      <c r="E79" s="26"/>
      <c r="F79" s="26"/>
      <c r="G79" s="26"/>
      <c r="H79" s="67"/>
      <c r="I79" s="80"/>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81"/>
      <c r="BB79" s="81"/>
      <c r="BC79" s="81"/>
      <c r="BD79" s="81"/>
      <c r="BE79" s="81"/>
      <c r="BF79" s="81"/>
      <c r="BG79" s="81"/>
      <c r="BH79" s="80"/>
      <c r="BI79" s="67"/>
      <c r="BJ79" s="67"/>
      <c r="BK79" s="67"/>
      <c r="BL79" s="67"/>
      <c r="BM79" s="67"/>
      <c r="BN79" s="67"/>
      <c r="BO79" s="67"/>
      <c r="BP79" s="67"/>
      <c r="BQ79" s="67"/>
      <c r="BR79" s="67"/>
      <c r="BS79" s="67"/>
      <c r="BT79" s="67"/>
      <c r="BU79" s="67"/>
      <c r="BV79" s="67"/>
      <c r="BW79" s="67"/>
      <c r="BX79" s="67"/>
      <c r="BY79" s="67"/>
      <c r="BZ79" s="67"/>
      <c r="CA79" s="67"/>
      <c r="CB79" s="67"/>
      <c r="CC79" s="67"/>
    </row>
    <row r="80" spans="1:81" ht="16.5" customHeight="1">
      <c r="A80" s="26"/>
      <c r="B80" s="26"/>
      <c r="C80" s="26"/>
      <c r="D80" s="26"/>
      <c r="E80" s="26"/>
      <c r="F80" s="26"/>
      <c r="G80" s="26"/>
      <c r="H80" s="67"/>
      <c r="I80" s="80"/>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81"/>
      <c r="BB80" s="81"/>
      <c r="BC80" s="81"/>
      <c r="BD80" s="81"/>
      <c r="BE80" s="81"/>
      <c r="BF80" s="81"/>
      <c r="BG80" s="81"/>
      <c r="BH80" s="80"/>
      <c r="BI80" s="67"/>
      <c r="BJ80" s="67"/>
      <c r="BK80" s="67"/>
      <c r="BL80" s="67"/>
      <c r="BM80" s="67"/>
      <c r="BN80" s="67"/>
      <c r="BO80" s="67"/>
      <c r="BP80" s="67"/>
      <c r="BQ80" s="67"/>
      <c r="BR80" s="67"/>
      <c r="BS80" s="67"/>
      <c r="BT80" s="67"/>
      <c r="BU80" s="67"/>
      <c r="BV80" s="67"/>
      <c r="BW80" s="67"/>
      <c r="BX80" s="67"/>
      <c r="BY80" s="67"/>
      <c r="BZ80" s="67"/>
      <c r="CA80" s="67"/>
      <c r="CB80" s="67"/>
      <c r="CC80" s="67"/>
    </row>
    <row r="81" spans="1:81" ht="16.5" customHeight="1">
      <c r="A81" s="26"/>
      <c r="B81" s="26"/>
      <c r="C81" s="26"/>
      <c r="D81" s="26"/>
      <c r="E81" s="26"/>
      <c r="F81" s="26"/>
      <c r="G81" s="26"/>
      <c r="H81" s="67"/>
      <c r="I81" s="80"/>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81"/>
      <c r="BB81" s="81"/>
      <c r="BC81" s="81"/>
      <c r="BD81" s="81"/>
      <c r="BE81" s="81"/>
      <c r="BF81" s="81"/>
      <c r="BG81" s="81"/>
      <c r="BH81" s="80"/>
      <c r="BI81" s="67"/>
      <c r="BJ81" s="67"/>
      <c r="BK81" s="67"/>
      <c r="BL81" s="67"/>
      <c r="BM81" s="67"/>
      <c r="BN81" s="67"/>
      <c r="BO81" s="67"/>
      <c r="BP81" s="67"/>
      <c r="BQ81" s="67"/>
      <c r="BR81" s="67"/>
      <c r="BS81" s="67"/>
      <c r="BT81" s="67"/>
      <c r="BU81" s="67"/>
      <c r="BV81" s="67"/>
      <c r="BW81" s="67"/>
      <c r="BX81" s="67"/>
      <c r="BY81" s="67"/>
      <c r="BZ81" s="67"/>
      <c r="CA81" s="67"/>
      <c r="CB81" s="67"/>
      <c r="CC81" s="67"/>
    </row>
    <row r="82" spans="1:81" ht="16.5" customHeight="1">
      <c r="A82" s="26"/>
      <c r="B82" s="26"/>
      <c r="C82" s="26"/>
      <c r="D82" s="26"/>
      <c r="E82" s="26"/>
      <c r="F82" s="26"/>
      <c r="G82" s="26"/>
      <c r="H82" s="67"/>
      <c r="I82" s="80"/>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81"/>
      <c r="BB82" s="81"/>
      <c r="BC82" s="81"/>
      <c r="BD82" s="81"/>
      <c r="BE82" s="81"/>
      <c r="BF82" s="81"/>
      <c r="BG82" s="81"/>
      <c r="BH82" s="80"/>
      <c r="BI82" s="67"/>
      <c r="BJ82" s="67"/>
      <c r="BK82" s="67"/>
      <c r="BL82" s="67"/>
      <c r="BM82" s="67"/>
      <c r="BN82" s="67"/>
      <c r="BO82" s="67"/>
      <c r="BP82" s="67"/>
      <c r="BQ82" s="67"/>
      <c r="BR82" s="67"/>
      <c r="BS82" s="67"/>
      <c r="BT82" s="67"/>
      <c r="BU82" s="67"/>
      <c r="BV82" s="67"/>
      <c r="BW82" s="67"/>
      <c r="BX82" s="67"/>
      <c r="BY82" s="67"/>
      <c r="BZ82" s="67"/>
      <c r="CA82" s="67"/>
      <c r="CB82" s="67"/>
      <c r="CC82" s="67"/>
    </row>
    <row r="83" spans="1:81" ht="16.5" customHeight="1">
      <c r="A83" s="26"/>
      <c r="B83" s="26"/>
      <c r="C83" s="26"/>
      <c r="D83" s="26"/>
      <c r="E83" s="26"/>
      <c r="F83" s="26"/>
      <c r="G83" s="26"/>
      <c r="H83" s="67"/>
      <c r="I83" s="80"/>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81"/>
      <c r="BB83" s="81"/>
      <c r="BC83" s="81"/>
      <c r="BD83" s="81"/>
      <c r="BE83" s="81"/>
      <c r="BF83" s="81"/>
      <c r="BG83" s="81"/>
      <c r="BH83" s="80"/>
      <c r="BI83" s="67"/>
      <c r="BJ83" s="67"/>
      <c r="BK83" s="67"/>
      <c r="BL83" s="67"/>
      <c r="BM83" s="67"/>
      <c r="BN83" s="67"/>
      <c r="BO83" s="67"/>
      <c r="BP83" s="67"/>
      <c r="BQ83" s="67"/>
      <c r="BR83" s="67"/>
      <c r="BS83" s="67"/>
      <c r="BT83" s="67"/>
      <c r="BU83" s="67"/>
      <c r="BV83" s="67"/>
      <c r="BW83" s="67"/>
      <c r="BX83" s="67"/>
      <c r="BY83" s="67"/>
      <c r="BZ83" s="67"/>
      <c r="CA83" s="67"/>
      <c r="CB83" s="67"/>
      <c r="CC83" s="67"/>
    </row>
    <row r="84" spans="1:81" ht="16.5" customHeight="1">
      <c r="A84" s="26"/>
      <c r="B84" s="26"/>
      <c r="C84" s="26"/>
      <c r="D84" s="26"/>
      <c r="E84" s="26"/>
      <c r="F84" s="26"/>
      <c r="G84" s="26"/>
      <c r="H84" s="67"/>
      <c r="I84" s="80"/>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81"/>
      <c r="BB84" s="81"/>
      <c r="BC84" s="81"/>
      <c r="BD84" s="81"/>
      <c r="BE84" s="81"/>
      <c r="BF84" s="81"/>
      <c r="BG84" s="81"/>
      <c r="BH84" s="80"/>
      <c r="BI84" s="67"/>
      <c r="BJ84" s="67"/>
      <c r="BK84" s="67"/>
      <c r="BL84" s="67"/>
      <c r="BM84" s="67"/>
      <c r="BN84" s="67"/>
      <c r="BO84" s="67"/>
      <c r="BP84" s="67"/>
      <c r="BQ84" s="67"/>
      <c r="BR84" s="67"/>
      <c r="BS84" s="67"/>
      <c r="BT84" s="67"/>
      <c r="BU84" s="67"/>
      <c r="BV84" s="67"/>
      <c r="BW84" s="67"/>
      <c r="BX84" s="67"/>
      <c r="BY84" s="67"/>
      <c r="BZ84" s="67"/>
      <c r="CA84" s="67"/>
      <c r="CB84" s="67"/>
      <c r="CC84" s="67"/>
    </row>
    <row r="85" spans="1:81" ht="16.5" customHeight="1">
      <c r="A85" s="26"/>
      <c r="B85" s="26"/>
      <c r="C85" s="26"/>
      <c r="D85" s="26"/>
      <c r="E85" s="26"/>
      <c r="F85" s="26"/>
      <c r="G85" s="26"/>
      <c r="H85" s="67"/>
      <c r="I85" s="80"/>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81"/>
      <c r="BB85" s="81"/>
      <c r="BC85" s="81"/>
      <c r="BD85" s="81"/>
      <c r="BE85" s="81"/>
      <c r="BF85" s="81"/>
      <c r="BG85" s="81"/>
      <c r="BH85" s="80"/>
      <c r="BI85" s="67"/>
      <c r="BJ85" s="67"/>
      <c r="BK85" s="67"/>
      <c r="BL85" s="67"/>
      <c r="BM85" s="67"/>
      <c r="BN85" s="67"/>
      <c r="BO85" s="67"/>
      <c r="BP85" s="67"/>
      <c r="BQ85" s="67"/>
      <c r="BR85" s="67"/>
      <c r="BS85" s="67"/>
      <c r="BT85" s="67"/>
      <c r="BU85" s="67"/>
      <c r="BV85" s="67"/>
      <c r="BW85" s="67"/>
      <c r="BX85" s="67"/>
      <c r="BY85" s="67"/>
      <c r="BZ85" s="67"/>
      <c r="CA85" s="67"/>
      <c r="CB85" s="67"/>
      <c r="CC85" s="67"/>
    </row>
    <row r="86" spans="1:81" ht="16.5" customHeight="1">
      <c r="A86" s="26"/>
      <c r="B86" s="26"/>
      <c r="C86" s="26"/>
      <c r="D86" s="26"/>
      <c r="E86" s="26"/>
      <c r="F86" s="26"/>
      <c r="G86" s="26"/>
      <c r="H86" s="67"/>
      <c r="I86" s="80"/>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81"/>
      <c r="BB86" s="81"/>
      <c r="BC86" s="81"/>
      <c r="BD86" s="81"/>
      <c r="BE86" s="81"/>
      <c r="BF86" s="81"/>
      <c r="BG86" s="81"/>
      <c r="BH86" s="80"/>
      <c r="BI86" s="67"/>
      <c r="BJ86" s="67"/>
      <c r="BK86" s="67"/>
      <c r="BL86" s="67"/>
      <c r="BM86" s="67"/>
      <c r="BN86" s="67"/>
      <c r="BO86" s="67"/>
      <c r="BP86" s="67"/>
      <c r="BQ86" s="67"/>
      <c r="BR86" s="67"/>
      <c r="BS86" s="67"/>
      <c r="BT86" s="67"/>
      <c r="BU86" s="67"/>
      <c r="BV86" s="67"/>
      <c r="BW86" s="67"/>
      <c r="BX86" s="67"/>
      <c r="BY86" s="67"/>
      <c r="BZ86" s="67"/>
      <c r="CA86" s="67"/>
      <c r="CB86" s="67"/>
      <c r="CC86" s="67"/>
    </row>
    <row r="87" spans="1:81" ht="16.5" customHeight="1">
      <c r="A87" s="26"/>
      <c r="B87" s="26"/>
      <c r="C87" s="26"/>
      <c r="D87" s="26"/>
      <c r="E87" s="26"/>
      <c r="F87" s="26"/>
      <c r="G87" s="26"/>
      <c r="H87" s="67"/>
      <c r="I87" s="80"/>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81"/>
      <c r="BB87" s="81"/>
      <c r="BC87" s="81"/>
      <c r="BD87" s="81"/>
      <c r="BE87" s="81"/>
      <c r="BF87" s="81"/>
      <c r="BG87" s="81"/>
      <c r="BH87" s="80"/>
      <c r="BI87" s="67"/>
      <c r="BJ87" s="67"/>
      <c r="BK87" s="67"/>
      <c r="BL87" s="67"/>
      <c r="BM87" s="67"/>
      <c r="BN87" s="67"/>
      <c r="BO87" s="67"/>
      <c r="BP87" s="67"/>
      <c r="BQ87" s="67"/>
      <c r="BR87" s="67"/>
      <c r="BS87" s="67"/>
      <c r="BT87" s="67"/>
      <c r="BU87" s="67"/>
      <c r="BV87" s="67"/>
      <c r="BW87" s="67"/>
      <c r="BX87" s="67"/>
      <c r="BY87" s="67"/>
      <c r="BZ87" s="67"/>
      <c r="CA87" s="67"/>
      <c r="CB87" s="67"/>
      <c r="CC87" s="67"/>
    </row>
    <row r="88" spans="1:81" ht="16.5" customHeight="1">
      <c r="A88" s="26"/>
      <c r="B88" s="26"/>
      <c r="C88" s="26"/>
      <c r="D88" s="26"/>
      <c r="E88" s="26"/>
      <c r="F88" s="26"/>
      <c r="G88" s="26"/>
      <c r="H88" s="67"/>
      <c r="I88" s="80"/>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81"/>
      <c r="BB88" s="81"/>
      <c r="BC88" s="81"/>
      <c r="BD88" s="81"/>
      <c r="BE88" s="81"/>
      <c r="BF88" s="81"/>
      <c r="BG88" s="81"/>
      <c r="BH88" s="80"/>
      <c r="BI88" s="67"/>
      <c r="BJ88" s="67"/>
      <c r="BK88" s="67"/>
      <c r="BL88" s="67"/>
      <c r="BM88" s="67"/>
      <c r="BN88" s="67"/>
      <c r="BO88" s="67"/>
      <c r="BP88" s="67"/>
      <c r="BQ88" s="67"/>
      <c r="BR88" s="67"/>
      <c r="BS88" s="67"/>
      <c r="BT88" s="67"/>
      <c r="BU88" s="67"/>
      <c r="BV88" s="67"/>
      <c r="BW88" s="67"/>
      <c r="BX88" s="67"/>
      <c r="BY88" s="67"/>
      <c r="BZ88" s="67"/>
      <c r="CA88" s="67"/>
      <c r="CB88" s="67"/>
      <c r="CC88" s="67"/>
    </row>
    <row r="89" spans="1:81" ht="16.5" customHeight="1">
      <c r="A89" s="26"/>
      <c r="B89" s="26"/>
      <c r="C89" s="26"/>
      <c r="D89" s="26"/>
      <c r="E89" s="26"/>
      <c r="F89" s="26"/>
      <c r="G89" s="26"/>
      <c r="H89" s="67"/>
      <c r="I89" s="80"/>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81"/>
      <c r="BB89" s="81"/>
      <c r="BC89" s="81"/>
      <c r="BD89" s="81"/>
      <c r="BE89" s="81"/>
      <c r="BF89" s="81"/>
      <c r="BG89" s="81"/>
      <c r="BH89" s="80"/>
      <c r="BI89" s="67"/>
      <c r="BJ89" s="67"/>
      <c r="BK89" s="67"/>
      <c r="BL89" s="67"/>
      <c r="BM89" s="67"/>
      <c r="BN89" s="67"/>
      <c r="BO89" s="67"/>
      <c r="BP89" s="67"/>
      <c r="BQ89" s="67"/>
      <c r="BR89" s="67"/>
      <c r="BS89" s="67"/>
      <c r="BT89" s="67"/>
      <c r="BU89" s="67"/>
      <c r="BV89" s="67"/>
      <c r="BW89" s="67"/>
      <c r="BX89" s="67"/>
      <c r="BY89" s="67"/>
      <c r="BZ89" s="67"/>
      <c r="CA89" s="67"/>
      <c r="CB89" s="67"/>
      <c r="CC89" s="67"/>
    </row>
    <row r="90" spans="1:81" ht="16.5" customHeight="1">
      <c r="A90" s="26"/>
      <c r="B90" s="26"/>
      <c r="C90" s="26"/>
      <c r="D90" s="26"/>
      <c r="E90" s="26"/>
      <c r="F90" s="26"/>
      <c r="G90" s="26"/>
      <c r="H90" s="67"/>
      <c r="I90" s="80"/>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81"/>
      <c r="BB90" s="81"/>
      <c r="BC90" s="81"/>
      <c r="BD90" s="81"/>
      <c r="BE90" s="81"/>
      <c r="BF90" s="81"/>
      <c r="BG90" s="81"/>
      <c r="BH90" s="80"/>
      <c r="BI90" s="67"/>
      <c r="BJ90" s="67"/>
      <c r="BK90" s="67"/>
      <c r="BL90" s="67"/>
      <c r="BM90" s="67"/>
      <c r="BN90" s="67"/>
      <c r="BO90" s="67"/>
      <c r="BP90" s="67"/>
      <c r="BQ90" s="67"/>
      <c r="BR90" s="67"/>
      <c r="BS90" s="67"/>
      <c r="BT90" s="67"/>
      <c r="BU90" s="67"/>
      <c r="BV90" s="67"/>
      <c r="BW90" s="67"/>
      <c r="BX90" s="67"/>
      <c r="BY90" s="67"/>
      <c r="BZ90" s="67"/>
      <c r="CA90" s="67"/>
      <c r="CB90" s="67"/>
      <c r="CC90" s="67"/>
    </row>
    <row r="91" spans="1:81" ht="16.5" customHeight="1">
      <c r="A91" s="26"/>
      <c r="B91" s="26"/>
      <c r="C91" s="26"/>
      <c r="D91" s="26"/>
      <c r="E91" s="26"/>
      <c r="F91" s="26"/>
      <c r="G91" s="26"/>
      <c r="H91" s="67"/>
      <c r="I91" s="80"/>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81"/>
      <c r="BB91" s="81"/>
      <c r="BC91" s="81"/>
      <c r="BD91" s="81"/>
      <c r="BE91" s="81"/>
      <c r="BF91" s="81"/>
      <c r="BG91" s="81"/>
      <c r="BH91" s="80"/>
      <c r="BI91" s="67"/>
      <c r="BJ91" s="67"/>
      <c r="BK91" s="67"/>
      <c r="BL91" s="67"/>
      <c r="BM91" s="67"/>
      <c r="BN91" s="67"/>
      <c r="BO91" s="67"/>
      <c r="BP91" s="67"/>
      <c r="BQ91" s="67"/>
      <c r="BR91" s="67"/>
      <c r="BS91" s="67"/>
      <c r="BT91" s="67"/>
      <c r="BU91" s="67"/>
      <c r="BV91" s="67"/>
      <c r="BW91" s="67"/>
      <c r="BX91" s="67"/>
      <c r="BY91" s="67"/>
      <c r="BZ91" s="67"/>
      <c r="CA91" s="67"/>
      <c r="CB91" s="67"/>
      <c r="CC91" s="67"/>
    </row>
    <row r="92" spans="1:81" ht="16.5" customHeight="1">
      <c r="A92" s="26"/>
      <c r="B92" s="26"/>
      <c r="C92" s="26"/>
      <c r="D92" s="26"/>
      <c r="E92" s="26"/>
      <c r="F92" s="26"/>
      <c r="G92" s="26"/>
      <c r="H92" s="67"/>
      <c r="I92" s="80"/>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81"/>
      <c r="BB92" s="81"/>
      <c r="BC92" s="81"/>
      <c r="BD92" s="81"/>
      <c r="BE92" s="81"/>
      <c r="BF92" s="81"/>
      <c r="BG92" s="81"/>
      <c r="BH92" s="80"/>
      <c r="BI92" s="67"/>
      <c r="BJ92" s="67"/>
      <c r="BK92" s="67"/>
      <c r="BL92" s="67"/>
      <c r="BM92" s="67"/>
      <c r="BN92" s="67"/>
      <c r="BO92" s="67"/>
      <c r="BP92" s="67"/>
      <c r="BQ92" s="67"/>
      <c r="BR92" s="67"/>
      <c r="BS92" s="67"/>
      <c r="BT92" s="67"/>
      <c r="BU92" s="67"/>
      <c r="BV92" s="67"/>
      <c r="BW92" s="67"/>
      <c r="BX92" s="67"/>
      <c r="BY92" s="67"/>
      <c r="BZ92" s="67"/>
      <c r="CA92" s="67"/>
      <c r="CB92" s="67"/>
      <c r="CC92" s="67"/>
    </row>
    <row r="93" spans="1:81" ht="16.5" customHeight="1">
      <c r="A93" s="26"/>
      <c r="B93" s="26"/>
      <c r="C93" s="26"/>
      <c r="D93" s="26"/>
      <c r="E93" s="26"/>
      <c r="F93" s="26"/>
      <c r="G93" s="26"/>
      <c r="H93" s="67"/>
      <c r="I93" s="80"/>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81"/>
      <c r="BB93" s="81"/>
      <c r="BC93" s="81"/>
      <c r="BD93" s="81"/>
      <c r="BE93" s="81"/>
      <c r="BF93" s="81"/>
      <c r="BG93" s="81"/>
      <c r="BH93" s="80"/>
      <c r="BI93" s="67"/>
      <c r="BJ93" s="67"/>
      <c r="BK93" s="67"/>
      <c r="BL93" s="67"/>
      <c r="BM93" s="67"/>
      <c r="BN93" s="67"/>
      <c r="BO93" s="67"/>
      <c r="BP93" s="67"/>
      <c r="BQ93" s="67"/>
      <c r="BR93" s="67"/>
      <c r="BS93" s="67"/>
      <c r="BT93" s="67"/>
      <c r="BU93" s="67"/>
      <c r="BV93" s="67"/>
      <c r="BW93" s="67"/>
      <c r="BX93" s="67"/>
      <c r="BY93" s="67"/>
      <c r="BZ93" s="67"/>
      <c r="CA93" s="67"/>
      <c r="CB93" s="67"/>
      <c r="CC93" s="67"/>
    </row>
    <row r="94" spans="1:81" ht="16.5" customHeight="1">
      <c r="A94" s="26"/>
      <c r="B94" s="26"/>
      <c r="C94" s="26"/>
      <c r="D94" s="26"/>
      <c r="E94" s="26"/>
      <c r="F94" s="26"/>
      <c r="G94" s="26"/>
      <c r="H94" s="67"/>
      <c r="I94" s="80"/>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81"/>
      <c r="BB94" s="81"/>
      <c r="BC94" s="81"/>
      <c r="BD94" s="81"/>
      <c r="BE94" s="81"/>
      <c r="BF94" s="81"/>
      <c r="BG94" s="81"/>
      <c r="BH94" s="80"/>
      <c r="BI94" s="67"/>
      <c r="BJ94" s="67"/>
      <c r="BK94" s="67"/>
      <c r="BL94" s="67"/>
      <c r="BM94" s="67"/>
      <c r="BN94" s="67"/>
      <c r="BO94" s="67"/>
      <c r="BP94" s="67"/>
      <c r="BQ94" s="67"/>
      <c r="BR94" s="67"/>
      <c r="BS94" s="67"/>
      <c r="BT94" s="67"/>
      <c r="BU94" s="67"/>
      <c r="BV94" s="67"/>
      <c r="BW94" s="67"/>
      <c r="BX94" s="67"/>
      <c r="BY94" s="67"/>
      <c r="BZ94" s="67"/>
      <c r="CA94" s="67"/>
      <c r="CB94" s="67"/>
      <c r="CC94" s="67"/>
    </row>
    <row r="95" spans="1:81" ht="16.5" customHeight="1">
      <c r="A95" s="26"/>
      <c r="B95" s="26"/>
      <c r="C95" s="26"/>
      <c r="D95" s="26"/>
      <c r="E95" s="26"/>
      <c r="F95" s="26"/>
      <c r="G95" s="26"/>
      <c r="H95" s="67"/>
      <c r="I95" s="80"/>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81"/>
      <c r="BB95" s="81"/>
      <c r="BC95" s="81"/>
      <c r="BD95" s="81"/>
      <c r="BE95" s="81"/>
      <c r="BF95" s="81"/>
      <c r="BG95" s="81"/>
      <c r="BH95" s="80"/>
      <c r="BI95" s="67"/>
      <c r="BJ95" s="67"/>
      <c r="BK95" s="67"/>
      <c r="BL95" s="67"/>
      <c r="BM95" s="67"/>
      <c r="BN95" s="67"/>
      <c r="BO95" s="67"/>
      <c r="BP95" s="67"/>
      <c r="BQ95" s="67"/>
      <c r="BR95" s="67"/>
      <c r="BS95" s="67"/>
      <c r="BT95" s="67"/>
      <c r="BU95" s="67"/>
      <c r="BV95" s="67"/>
      <c r="BW95" s="67"/>
      <c r="BX95" s="67"/>
      <c r="BY95" s="67"/>
      <c r="BZ95" s="67"/>
      <c r="CA95" s="67"/>
      <c r="CB95" s="67"/>
      <c r="CC95" s="67"/>
    </row>
    <row r="96" spans="1:81" ht="16.5" customHeight="1">
      <c r="A96" s="26"/>
      <c r="B96" s="26"/>
      <c r="C96" s="26"/>
      <c r="D96" s="26"/>
      <c r="E96" s="26"/>
      <c r="F96" s="26"/>
      <c r="G96" s="26"/>
      <c r="H96" s="67"/>
      <c r="I96" s="80"/>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81"/>
      <c r="BB96" s="81"/>
      <c r="BC96" s="81"/>
      <c r="BD96" s="81"/>
      <c r="BE96" s="81"/>
      <c r="BF96" s="81"/>
      <c r="BG96" s="81"/>
      <c r="BH96" s="80"/>
      <c r="BI96" s="67"/>
      <c r="BJ96" s="67"/>
      <c r="BK96" s="67"/>
      <c r="BL96" s="67"/>
      <c r="BM96" s="67"/>
      <c r="BN96" s="67"/>
      <c r="BO96" s="67"/>
      <c r="BP96" s="67"/>
      <c r="BQ96" s="67"/>
      <c r="BR96" s="67"/>
      <c r="BS96" s="67"/>
      <c r="BT96" s="67"/>
      <c r="BU96" s="67"/>
      <c r="BV96" s="67"/>
      <c r="BW96" s="67"/>
      <c r="BX96" s="67"/>
      <c r="BY96" s="67"/>
      <c r="BZ96" s="67"/>
      <c r="CA96" s="67"/>
      <c r="CB96" s="67"/>
      <c r="CC96" s="67"/>
    </row>
    <row r="97" spans="1:81" ht="16.5" customHeight="1">
      <c r="A97" s="26"/>
      <c r="B97" s="26"/>
      <c r="C97" s="26"/>
      <c r="D97" s="26"/>
      <c r="E97" s="26"/>
      <c r="F97" s="26"/>
      <c r="G97" s="26"/>
      <c r="H97" s="67"/>
      <c r="I97" s="80"/>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81"/>
      <c r="BB97" s="81"/>
      <c r="BC97" s="81"/>
      <c r="BD97" s="81"/>
      <c r="BE97" s="81"/>
      <c r="BF97" s="81"/>
      <c r="BG97" s="81"/>
      <c r="BH97" s="80"/>
      <c r="BI97" s="67"/>
      <c r="BJ97" s="67"/>
      <c r="BK97" s="67"/>
      <c r="BL97" s="67"/>
      <c r="BM97" s="67"/>
      <c r="BN97" s="67"/>
      <c r="BO97" s="67"/>
      <c r="BP97" s="67"/>
      <c r="BQ97" s="67"/>
      <c r="BR97" s="67"/>
      <c r="BS97" s="67"/>
      <c r="BT97" s="67"/>
      <c r="BU97" s="67"/>
      <c r="BV97" s="67"/>
      <c r="BW97" s="67"/>
      <c r="BX97" s="67"/>
      <c r="BY97" s="67"/>
      <c r="BZ97" s="67"/>
      <c r="CA97" s="67"/>
      <c r="CB97" s="67"/>
      <c r="CC97" s="67"/>
    </row>
    <row r="98" spans="1:81" ht="16.5" customHeight="1">
      <c r="A98" s="26"/>
      <c r="B98" s="26"/>
      <c r="C98" s="26"/>
      <c r="D98" s="26"/>
      <c r="E98" s="26"/>
      <c r="F98" s="26"/>
      <c r="G98" s="26"/>
      <c r="H98" s="67"/>
      <c r="I98" s="80"/>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81"/>
      <c r="BB98" s="81"/>
      <c r="BC98" s="81"/>
      <c r="BD98" s="81"/>
      <c r="BE98" s="81"/>
      <c r="BF98" s="81"/>
      <c r="BG98" s="81"/>
      <c r="BH98" s="80"/>
      <c r="BI98" s="67"/>
      <c r="BJ98" s="67"/>
      <c r="BK98" s="67"/>
      <c r="BL98" s="67"/>
      <c r="BM98" s="67"/>
      <c r="BN98" s="67"/>
      <c r="BO98" s="67"/>
      <c r="BP98" s="67"/>
      <c r="BQ98" s="67"/>
      <c r="BR98" s="67"/>
      <c r="BS98" s="67"/>
      <c r="BT98" s="67"/>
      <c r="BU98" s="67"/>
      <c r="BV98" s="67"/>
      <c r="BW98" s="67"/>
      <c r="BX98" s="67"/>
      <c r="BY98" s="67"/>
      <c r="BZ98" s="67"/>
      <c r="CA98" s="67"/>
      <c r="CB98" s="67"/>
      <c r="CC98" s="67"/>
    </row>
    <row r="99" spans="1:81" ht="16.5" customHeight="1">
      <c r="A99" s="26"/>
      <c r="B99" s="26"/>
      <c r="C99" s="26"/>
      <c r="D99" s="26"/>
      <c r="E99" s="26"/>
      <c r="F99" s="26"/>
      <c r="G99" s="26"/>
      <c r="H99" s="67"/>
      <c r="I99" s="80"/>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81"/>
      <c r="BB99" s="81"/>
      <c r="BC99" s="81"/>
      <c r="BD99" s="81"/>
      <c r="BE99" s="81"/>
      <c r="BF99" s="81"/>
      <c r="BG99" s="81"/>
      <c r="BH99" s="80"/>
      <c r="BI99" s="67"/>
      <c r="BJ99" s="67"/>
      <c r="BK99" s="67"/>
      <c r="BL99" s="67"/>
      <c r="BM99" s="67"/>
      <c r="BN99" s="67"/>
      <c r="BO99" s="67"/>
      <c r="BP99" s="67"/>
      <c r="BQ99" s="67"/>
      <c r="BR99" s="67"/>
      <c r="BS99" s="67"/>
      <c r="BT99" s="67"/>
      <c r="BU99" s="67"/>
      <c r="BV99" s="67"/>
      <c r="BW99" s="67"/>
      <c r="BX99" s="67"/>
      <c r="BY99" s="67"/>
      <c r="BZ99" s="67"/>
      <c r="CA99" s="67"/>
      <c r="CB99" s="67"/>
      <c r="CC99" s="67"/>
    </row>
    <row r="100" spans="1:81" ht="16.5" customHeight="1">
      <c r="A100" s="26"/>
      <c r="B100" s="26"/>
      <c r="C100" s="26"/>
      <c r="D100" s="26"/>
      <c r="E100" s="26"/>
      <c r="F100" s="26"/>
      <c r="G100" s="26"/>
      <c r="H100" s="67"/>
      <c r="I100" s="80"/>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81"/>
      <c r="BB100" s="81"/>
      <c r="BC100" s="81"/>
      <c r="BD100" s="81"/>
      <c r="BE100" s="81"/>
      <c r="BF100" s="81"/>
      <c r="BG100" s="81"/>
      <c r="BH100" s="80"/>
      <c r="BI100" s="67"/>
      <c r="BJ100" s="67"/>
      <c r="BK100" s="67"/>
      <c r="BL100" s="67"/>
      <c r="BM100" s="67"/>
      <c r="BN100" s="67"/>
      <c r="BO100" s="67"/>
      <c r="BP100" s="67"/>
      <c r="BQ100" s="67"/>
      <c r="BR100" s="67"/>
      <c r="BS100" s="67"/>
      <c r="BT100" s="67"/>
      <c r="BU100" s="67"/>
      <c r="BV100" s="67"/>
      <c r="BW100" s="67"/>
      <c r="BX100" s="67"/>
      <c r="BY100" s="67"/>
      <c r="BZ100" s="67"/>
      <c r="CA100" s="67"/>
      <c r="CB100" s="67"/>
      <c r="CC100" s="67"/>
    </row>
    <row r="101" spans="1:81" ht="16.5" customHeight="1">
      <c r="A101" s="26"/>
      <c r="B101" s="26"/>
      <c r="C101" s="26"/>
      <c r="D101" s="26"/>
      <c r="E101" s="26"/>
      <c r="F101" s="26"/>
      <c r="G101" s="26"/>
      <c r="H101" s="67"/>
      <c r="I101" s="80"/>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81"/>
      <c r="BB101" s="81"/>
      <c r="BC101" s="81"/>
      <c r="BD101" s="81"/>
      <c r="BE101" s="81"/>
      <c r="BF101" s="81"/>
      <c r="BG101" s="81"/>
      <c r="BH101" s="80"/>
      <c r="BI101" s="67"/>
      <c r="BJ101" s="67"/>
      <c r="BK101" s="67"/>
      <c r="BL101" s="67"/>
      <c r="BM101" s="67"/>
      <c r="BN101" s="67"/>
      <c r="BO101" s="67"/>
      <c r="BP101" s="67"/>
      <c r="BQ101" s="67"/>
      <c r="BR101" s="67"/>
      <c r="BS101" s="67"/>
      <c r="BT101" s="67"/>
      <c r="BU101" s="67"/>
      <c r="BV101" s="67"/>
      <c r="BW101" s="67"/>
      <c r="BX101" s="67"/>
      <c r="BY101" s="67"/>
      <c r="BZ101" s="67"/>
      <c r="CA101" s="67"/>
      <c r="CB101" s="67"/>
      <c r="CC101" s="67"/>
    </row>
    <row r="102" spans="1:81" ht="16.5" customHeight="1">
      <c r="A102" s="26"/>
      <c r="B102" s="26"/>
      <c r="C102" s="26"/>
      <c r="D102" s="26"/>
      <c r="E102" s="26"/>
      <c r="F102" s="26"/>
      <c r="G102" s="26"/>
      <c r="H102" s="67"/>
      <c r="I102" s="80"/>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81"/>
      <c r="BB102" s="81"/>
      <c r="BC102" s="81"/>
      <c r="BD102" s="81"/>
      <c r="BE102" s="81"/>
      <c r="BF102" s="81"/>
      <c r="BG102" s="81"/>
      <c r="BH102" s="80"/>
      <c r="BI102" s="67"/>
      <c r="BJ102" s="67"/>
      <c r="BK102" s="67"/>
      <c r="BL102" s="67"/>
      <c r="BM102" s="67"/>
      <c r="BN102" s="67"/>
      <c r="BO102" s="67"/>
      <c r="BP102" s="67"/>
      <c r="BQ102" s="67"/>
      <c r="BR102" s="67"/>
      <c r="BS102" s="67"/>
      <c r="BT102" s="67"/>
      <c r="BU102" s="67"/>
      <c r="BV102" s="67"/>
      <c r="BW102" s="67"/>
      <c r="BX102" s="67"/>
      <c r="BY102" s="67"/>
      <c r="BZ102" s="67"/>
      <c r="CA102" s="67"/>
      <c r="CB102" s="67"/>
      <c r="CC102" s="67"/>
    </row>
    <row r="103" spans="1:81" ht="16.5" customHeight="1">
      <c r="A103" s="26"/>
      <c r="B103" s="26"/>
      <c r="C103" s="26"/>
      <c r="D103" s="26"/>
      <c r="E103" s="26"/>
      <c r="F103" s="26"/>
      <c r="G103" s="26"/>
      <c r="H103" s="67"/>
      <c r="I103" s="80"/>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81"/>
      <c r="BB103" s="81"/>
      <c r="BC103" s="81"/>
      <c r="BD103" s="81"/>
      <c r="BE103" s="81"/>
      <c r="BF103" s="81"/>
      <c r="BG103" s="81"/>
      <c r="BH103" s="80"/>
      <c r="BI103" s="67"/>
      <c r="BJ103" s="67"/>
      <c r="BK103" s="67"/>
      <c r="BL103" s="67"/>
      <c r="BM103" s="67"/>
      <c r="BN103" s="67"/>
      <c r="BO103" s="67"/>
      <c r="BP103" s="67"/>
      <c r="BQ103" s="67"/>
      <c r="BR103" s="67"/>
      <c r="BS103" s="67"/>
      <c r="BT103" s="67"/>
      <c r="BU103" s="67"/>
      <c r="BV103" s="67"/>
      <c r="BW103" s="67"/>
      <c r="BX103" s="67"/>
      <c r="BY103" s="67"/>
      <c r="BZ103" s="67"/>
      <c r="CA103" s="67"/>
      <c r="CB103" s="67"/>
      <c r="CC103" s="67"/>
    </row>
    <row r="104" spans="1:81" ht="16.5" customHeight="1">
      <c r="A104" s="26"/>
      <c r="B104" s="26"/>
      <c r="C104" s="26"/>
      <c r="D104" s="26"/>
      <c r="E104" s="26"/>
      <c r="F104" s="26"/>
      <c r="G104" s="26"/>
      <c r="H104" s="67"/>
      <c r="I104" s="80"/>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81"/>
      <c r="BB104" s="81"/>
      <c r="BC104" s="81"/>
      <c r="BD104" s="81"/>
      <c r="BE104" s="81"/>
      <c r="BF104" s="81"/>
      <c r="BG104" s="81"/>
      <c r="BH104" s="80"/>
      <c r="BI104" s="67"/>
      <c r="BJ104" s="67"/>
      <c r="BK104" s="67"/>
      <c r="BL104" s="67"/>
      <c r="BM104" s="67"/>
      <c r="BN104" s="67"/>
      <c r="BO104" s="67"/>
      <c r="BP104" s="67"/>
      <c r="BQ104" s="67"/>
      <c r="BR104" s="67"/>
      <c r="BS104" s="67"/>
      <c r="BT104" s="67"/>
      <c r="BU104" s="67"/>
      <c r="BV104" s="67"/>
      <c r="BW104" s="67"/>
      <c r="BX104" s="67"/>
      <c r="BY104" s="67"/>
      <c r="BZ104" s="67"/>
      <c r="CA104" s="67"/>
      <c r="CB104" s="67"/>
      <c r="CC104" s="67"/>
    </row>
    <row r="105" spans="1:81" ht="16.5" customHeight="1">
      <c r="A105" s="26"/>
      <c r="B105" s="26"/>
      <c r="C105" s="26"/>
      <c r="D105" s="26"/>
      <c r="E105" s="26"/>
      <c r="F105" s="26"/>
      <c r="G105" s="26"/>
      <c r="H105" s="67"/>
      <c r="I105" s="80"/>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81"/>
      <c r="BB105" s="81"/>
      <c r="BC105" s="81"/>
      <c r="BD105" s="81"/>
      <c r="BE105" s="81"/>
      <c r="BF105" s="81"/>
      <c r="BG105" s="81"/>
      <c r="BH105" s="80"/>
      <c r="BI105" s="67"/>
      <c r="BJ105" s="67"/>
      <c r="BK105" s="67"/>
      <c r="BL105" s="67"/>
      <c r="BM105" s="67"/>
      <c r="BN105" s="67"/>
      <c r="BO105" s="67"/>
      <c r="BP105" s="67"/>
      <c r="BQ105" s="67"/>
      <c r="BR105" s="67"/>
      <c r="BS105" s="67"/>
      <c r="BT105" s="67"/>
      <c r="BU105" s="67"/>
      <c r="BV105" s="67"/>
      <c r="BW105" s="67"/>
      <c r="BX105" s="67"/>
      <c r="BY105" s="67"/>
      <c r="BZ105" s="67"/>
      <c r="CA105" s="67"/>
      <c r="CB105" s="67"/>
      <c r="CC105" s="67"/>
    </row>
    <row r="106" spans="1:81" ht="16.5" customHeight="1">
      <c r="A106" s="26"/>
      <c r="B106" s="26"/>
      <c r="C106" s="26"/>
      <c r="D106" s="26"/>
      <c r="E106" s="26"/>
      <c r="F106" s="26"/>
      <c r="G106" s="26"/>
      <c r="H106" s="67"/>
      <c r="I106" s="80"/>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81"/>
      <c r="BB106" s="81"/>
      <c r="BC106" s="81"/>
      <c r="BD106" s="81"/>
      <c r="BE106" s="81"/>
      <c r="BF106" s="81"/>
      <c r="BG106" s="81"/>
      <c r="BH106" s="80"/>
      <c r="BI106" s="67"/>
      <c r="BJ106" s="67"/>
      <c r="BK106" s="67"/>
      <c r="BL106" s="67"/>
      <c r="BM106" s="67"/>
      <c r="BN106" s="67"/>
      <c r="BO106" s="67"/>
      <c r="BP106" s="67"/>
      <c r="BQ106" s="67"/>
      <c r="BR106" s="67"/>
      <c r="BS106" s="67"/>
      <c r="BT106" s="67"/>
      <c r="BU106" s="67"/>
      <c r="BV106" s="67"/>
      <c r="BW106" s="67"/>
      <c r="BX106" s="67"/>
      <c r="BY106" s="67"/>
      <c r="BZ106" s="67"/>
      <c r="CA106" s="67"/>
      <c r="CB106" s="67"/>
      <c r="CC106" s="67"/>
    </row>
    <row r="107" spans="1:81" ht="16.5" customHeight="1">
      <c r="A107" s="26"/>
      <c r="B107" s="26"/>
      <c r="C107" s="26"/>
      <c r="D107" s="26"/>
      <c r="E107" s="26"/>
      <c r="F107" s="26"/>
      <c r="G107" s="26"/>
      <c r="H107" s="67"/>
      <c r="I107" s="80"/>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81"/>
      <c r="BB107" s="81"/>
      <c r="BC107" s="81"/>
      <c r="BD107" s="81"/>
      <c r="BE107" s="81"/>
      <c r="BF107" s="81"/>
      <c r="BG107" s="81"/>
      <c r="BH107" s="80"/>
      <c r="BI107" s="67"/>
      <c r="BJ107" s="67"/>
      <c r="BK107" s="67"/>
      <c r="BL107" s="67"/>
      <c r="BM107" s="67"/>
      <c r="BN107" s="67"/>
      <c r="BO107" s="67"/>
      <c r="BP107" s="67"/>
      <c r="BQ107" s="67"/>
      <c r="BR107" s="67"/>
      <c r="BS107" s="67"/>
      <c r="BT107" s="67"/>
      <c r="BU107" s="67"/>
      <c r="BV107" s="67"/>
      <c r="BW107" s="67"/>
      <c r="BX107" s="67"/>
      <c r="BY107" s="67"/>
      <c r="BZ107" s="67"/>
      <c r="CA107" s="67"/>
      <c r="CB107" s="67"/>
      <c r="CC107" s="67"/>
    </row>
    <row r="108" spans="1:81" ht="16.5" customHeight="1">
      <c r="A108" s="26"/>
      <c r="B108" s="26"/>
      <c r="C108" s="26"/>
      <c r="D108" s="26"/>
      <c r="E108" s="26"/>
      <c r="F108" s="26"/>
      <c r="G108" s="26"/>
      <c r="H108" s="67"/>
      <c r="I108" s="80"/>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81"/>
      <c r="BB108" s="81"/>
      <c r="BC108" s="81"/>
      <c r="BD108" s="81"/>
      <c r="BE108" s="81"/>
      <c r="BF108" s="81"/>
      <c r="BG108" s="81"/>
      <c r="BH108" s="80"/>
      <c r="BI108" s="67"/>
      <c r="BJ108" s="67"/>
      <c r="BK108" s="67"/>
      <c r="BL108" s="67"/>
      <c r="BM108" s="67"/>
      <c r="BN108" s="67"/>
      <c r="BO108" s="67"/>
      <c r="BP108" s="67"/>
      <c r="BQ108" s="67"/>
      <c r="BR108" s="67"/>
      <c r="BS108" s="67"/>
      <c r="BT108" s="67"/>
      <c r="BU108" s="67"/>
      <c r="BV108" s="67"/>
      <c r="BW108" s="67"/>
      <c r="BX108" s="67"/>
      <c r="BY108" s="67"/>
      <c r="BZ108" s="67"/>
      <c r="CA108" s="67"/>
      <c r="CB108" s="67"/>
      <c r="CC108" s="67"/>
    </row>
  </sheetData>
  <mergeCells count="492">
    <mergeCell ref="AX29:AX30"/>
    <mergeCell ref="AY29:AY30"/>
    <mergeCell ref="AZ29:AZ30"/>
    <mergeCell ref="AS29:AS30"/>
    <mergeCell ref="AT29:AT30"/>
    <mergeCell ref="AU29:AU30"/>
    <mergeCell ref="AV29:AV30"/>
    <mergeCell ref="AW29:AW30"/>
    <mergeCell ref="AH28:AH30"/>
    <mergeCell ref="AI28:AI30"/>
    <mergeCell ref="AJ33:AJ34"/>
    <mergeCell ref="AJ28:AJ30"/>
    <mergeCell ref="AJ31:AJ32"/>
    <mergeCell ref="AQ29:AQ30"/>
    <mergeCell ref="AR29:AR30"/>
    <mergeCell ref="AP29:AP30"/>
    <mergeCell ref="AL29:AL30"/>
    <mergeCell ref="AM29:AM30"/>
    <mergeCell ref="AN29:AN30"/>
    <mergeCell ref="AO29:AO30"/>
    <mergeCell ref="AK29:AK30"/>
    <mergeCell ref="AI31:AI32"/>
    <mergeCell ref="AH31:AH32"/>
    <mergeCell ref="AG29:AG30"/>
    <mergeCell ref="AH33:AH34"/>
    <mergeCell ref="AI33:AI34"/>
    <mergeCell ref="AE33:AE34"/>
    <mergeCell ref="AF33:AF34"/>
    <mergeCell ref="I28:I30"/>
    <mergeCell ref="H28:H30"/>
    <mergeCell ref="I33:I34"/>
    <mergeCell ref="R33:R34"/>
    <mergeCell ref="S33:S34"/>
    <mergeCell ref="S31:S32"/>
    <mergeCell ref="R31:R32"/>
    <mergeCell ref="Q31:Q32"/>
    <mergeCell ref="T31:T32"/>
    <mergeCell ref="AA33:AA34"/>
    <mergeCell ref="AA31:AA32"/>
    <mergeCell ref="V33:V34"/>
    <mergeCell ref="W33:W34"/>
    <mergeCell ref="T33:T34"/>
    <mergeCell ref="U33:U34"/>
    <mergeCell ref="AF31:AF32"/>
    <mergeCell ref="AF28:AF30"/>
    <mergeCell ref="AE28:AE30"/>
    <mergeCell ref="AD28:AD30"/>
    <mergeCell ref="AD33:AD34"/>
    <mergeCell ref="AD31:AD32"/>
    <mergeCell ref="AC33:AC34"/>
    <mergeCell ref="X33:X34"/>
    <mergeCell ref="AC31:AC32"/>
    <mergeCell ref="AB31:AB32"/>
    <mergeCell ref="X31:X32"/>
    <mergeCell ref="AB33:AB34"/>
    <mergeCell ref="Z31:Z32"/>
    <mergeCell ref="Y31:Y32"/>
    <mergeCell ref="Y33:Y34"/>
    <mergeCell ref="Z33:Z34"/>
    <mergeCell ref="F35:F36"/>
    <mergeCell ref="F37:F39"/>
    <mergeCell ref="U35:U39"/>
    <mergeCell ref="X40:X43"/>
    <mergeCell ref="Y40:Y43"/>
    <mergeCell ref="Z40:Z43"/>
    <mergeCell ref="AA40:AA43"/>
    <mergeCell ref="AB40:AB43"/>
    <mergeCell ref="AE31:AE32"/>
    <mergeCell ref="U31:U32"/>
    <mergeCell ref="V31:V32"/>
    <mergeCell ref="W31:W32"/>
    <mergeCell ref="F33:F34"/>
    <mergeCell ref="H31:H32"/>
    <mergeCell ref="H33:H34"/>
    <mergeCell ref="F31:F32"/>
    <mergeCell ref="AK10:AS10"/>
    <mergeCell ref="AN11:AS11"/>
    <mergeCell ref="AK6:AM6"/>
    <mergeCell ref="BE11:BE12"/>
    <mergeCell ref="BF11:BF12"/>
    <mergeCell ref="BG11:BG12"/>
    <mergeCell ref="BH11:BH12"/>
    <mergeCell ref="BI11:BI12"/>
    <mergeCell ref="BB10:BI10"/>
    <mergeCell ref="AM11:AM12"/>
    <mergeCell ref="AT10:AZ10"/>
    <mergeCell ref="AX11:AX12"/>
    <mergeCell ref="AY11:AY12"/>
    <mergeCell ref="AZ11:AZ12"/>
    <mergeCell ref="AT11:AT12"/>
    <mergeCell ref="AU11:AU12"/>
    <mergeCell ref="AV11:AV12"/>
    <mergeCell ref="AW11:AW12"/>
    <mergeCell ref="BD11:BD12"/>
    <mergeCell ref="BA11:BA12"/>
    <mergeCell ref="BC11:BC12"/>
    <mergeCell ref="BB11:BB12"/>
    <mergeCell ref="AH11:AH12"/>
    <mergeCell ref="AI11:AI12"/>
    <mergeCell ref="F11:F12"/>
    <mergeCell ref="L11:L12"/>
    <mergeCell ref="K11:K12"/>
    <mergeCell ref="I11:I12"/>
    <mergeCell ref="J11:J12"/>
    <mergeCell ref="AL11:AL12"/>
    <mergeCell ref="AK11:AK12"/>
    <mergeCell ref="M11:AE11"/>
    <mergeCell ref="AD25:AD27"/>
    <mergeCell ref="AD23:AD24"/>
    <mergeCell ref="W23:W24"/>
    <mergeCell ref="X23:X24"/>
    <mergeCell ref="AH20:AH22"/>
    <mergeCell ref="AI25:AI27"/>
    <mergeCell ref="AI23:AI24"/>
    <mergeCell ref="AF25:AF27"/>
    <mergeCell ref="AI20:AI22"/>
    <mergeCell ref="AA20:AA22"/>
    <mergeCell ref="AJ25:AJ27"/>
    <mergeCell ref="AJ23:AJ24"/>
    <mergeCell ref="AJ20:AJ22"/>
    <mergeCell ref="AF20:AF22"/>
    <mergeCell ref="AF23:AF24"/>
    <mergeCell ref="AE23:AE24"/>
    <mergeCell ref="AE25:AE27"/>
    <mergeCell ref="AH23:AH24"/>
    <mergeCell ref="AH25:AH27"/>
    <mergeCell ref="AE20:AE22"/>
    <mergeCell ref="X28:X30"/>
    <mergeCell ref="AB25:AB27"/>
    <mergeCell ref="T25:T27"/>
    <mergeCell ref="V28:V30"/>
    <mergeCell ref="V25:V27"/>
    <mergeCell ref="T28:T30"/>
    <mergeCell ref="W28:W30"/>
    <mergeCell ref="U28:U30"/>
    <mergeCell ref="AA28:AA30"/>
    <mergeCell ref="Z28:Z30"/>
    <mergeCell ref="P23:P24"/>
    <mergeCell ref="N23:N24"/>
    <mergeCell ref="Z23:Z24"/>
    <mergeCell ref="AA23:AA24"/>
    <mergeCell ref="AB23:AB24"/>
    <mergeCell ref="Y23:Y24"/>
    <mergeCell ref="T23:T24"/>
    <mergeCell ref="U23:U24"/>
    <mergeCell ref="V23:V24"/>
    <mergeCell ref="A11:A12"/>
    <mergeCell ref="B11:B12"/>
    <mergeCell ref="D11:D12"/>
    <mergeCell ref="C11:C12"/>
    <mergeCell ref="B1:E4"/>
    <mergeCell ref="F1:G2"/>
    <mergeCell ref="F3:G4"/>
    <mergeCell ref="H3:H4"/>
    <mergeCell ref="O23:O24"/>
    <mergeCell ref="M23:M24"/>
    <mergeCell ref="M16:M17"/>
    <mergeCell ref="A16:A17"/>
    <mergeCell ref="D16:D17"/>
    <mergeCell ref="E16:E17"/>
    <mergeCell ref="K23:K24"/>
    <mergeCell ref="J23:J24"/>
    <mergeCell ref="G23:G24"/>
    <mergeCell ref="B23:B24"/>
    <mergeCell ref="C23:C24"/>
    <mergeCell ref="D23:D24"/>
    <mergeCell ref="E23:E24"/>
    <mergeCell ref="J20:J22"/>
    <mergeCell ref="K20:K22"/>
    <mergeCell ref="H20:H22"/>
    <mergeCell ref="N28:N30"/>
    <mergeCell ref="P28:P30"/>
    <mergeCell ref="N31:N32"/>
    <mergeCell ref="P31:P32"/>
    <mergeCell ref="O28:O30"/>
    <mergeCell ref="M33:M34"/>
    <mergeCell ref="K25:K27"/>
    <mergeCell ref="I25:I27"/>
    <mergeCell ref="J25:J27"/>
    <mergeCell ref="A25:A27"/>
    <mergeCell ref="A28:A30"/>
    <mergeCell ref="A33:A34"/>
    <mergeCell ref="B33:B34"/>
    <mergeCell ref="J28:J30"/>
    <mergeCell ref="K28:K30"/>
    <mergeCell ref="J31:J32"/>
    <mergeCell ref="A13:A15"/>
    <mergeCell ref="B13:B15"/>
    <mergeCell ref="D13:D15"/>
    <mergeCell ref="C13:C15"/>
    <mergeCell ref="G25:G26"/>
    <mergeCell ref="H25:H27"/>
    <mergeCell ref="B28:B30"/>
    <mergeCell ref="C28:C30"/>
    <mergeCell ref="B31:B32"/>
    <mergeCell ref="E33:E34"/>
    <mergeCell ref="F28:F30"/>
    <mergeCell ref="C31:C32"/>
    <mergeCell ref="D31:D32"/>
    <mergeCell ref="C33:C34"/>
    <mergeCell ref="E31:E32"/>
    <mergeCell ref="I20:I22"/>
    <mergeCell ref="H23:H24"/>
    <mergeCell ref="I23:I24"/>
    <mergeCell ref="E28:E30"/>
    <mergeCell ref="G29:G30"/>
    <mergeCell ref="F20:F22"/>
    <mergeCell ref="E20:E22"/>
    <mergeCell ref="B20:B22"/>
    <mergeCell ref="C20:C22"/>
    <mergeCell ref="I50:I53"/>
    <mergeCell ref="J50:J53"/>
    <mergeCell ref="T50:T53"/>
    <mergeCell ref="H35:H39"/>
    <mergeCell ref="G35:G39"/>
    <mergeCell ref="O35:O39"/>
    <mergeCell ref="A50:A53"/>
    <mergeCell ref="D50:D53"/>
    <mergeCell ref="C50:C53"/>
    <mergeCell ref="E50:E53"/>
    <mergeCell ref="H50:H53"/>
    <mergeCell ref="B50:B53"/>
    <mergeCell ref="A46:A49"/>
    <mergeCell ref="K50:K53"/>
    <mergeCell ref="A35:A39"/>
    <mergeCell ref="B35:B39"/>
    <mergeCell ref="C35:C39"/>
    <mergeCell ref="R35:R39"/>
    <mergeCell ref="S35:S39"/>
    <mergeCell ref="N35:N39"/>
    <mergeCell ref="I35:I39"/>
    <mergeCell ref="J35:J39"/>
    <mergeCell ref="D35:D39"/>
    <mergeCell ref="E35:E39"/>
    <mergeCell ref="AI35:AI39"/>
    <mergeCell ref="AE35:AE39"/>
    <mergeCell ref="AG35:AG39"/>
    <mergeCell ref="AH35:AH39"/>
    <mergeCell ref="AJ35:AJ39"/>
    <mergeCell ref="AJ40:AJ43"/>
    <mergeCell ref="AI40:AI43"/>
    <mergeCell ref="E54:BI54"/>
    <mergeCell ref="BH36:BH39"/>
    <mergeCell ref="BH50:BH53"/>
    <mergeCell ref="M46:M49"/>
    <mergeCell ref="U50:U53"/>
    <mergeCell ref="M50:M53"/>
    <mergeCell ref="N50:N53"/>
    <mergeCell ref="O50:O53"/>
    <mergeCell ref="P50:P53"/>
    <mergeCell ref="Q50:Q53"/>
    <mergeCell ref="AF50:AF53"/>
    <mergeCell ref="AJ50:AJ53"/>
    <mergeCell ref="AH50:AH53"/>
    <mergeCell ref="AI50:AI53"/>
    <mergeCell ref="AC40:AC43"/>
    <mergeCell ref="AC50:AC53"/>
    <mergeCell ref="AD50:AD53"/>
    <mergeCell ref="AA50:AA53"/>
    <mergeCell ref="AB50:AB53"/>
    <mergeCell ref="L50:L53"/>
    <mergeCell ref="R50:R53"/>
    <mergeCell ref="S50:S53"/>
    <mergeCell ref="AH40:AH43"/>
    <mergeCell ref="BH46:BH49"/>
    <mergeCell ref="BH40:BH43"/>
    <mergeCell ref="AH46:AH49"/>
    <mergeCell ref="AI46:AI49"/>
    <mergeCell ref="AJ46:AJ49"/>
    <mergeCell ref="AE50:AE53"/>
    <mergeCell ref="N46:N49"/>
    <mergeCell ref="O46:O49"/>
    <mergeCell ref="P46:P49"/>
    <mergeCell ref="Q46:Q49"/>
    <mergeCell ref="V50:V53"/>
    <mergeCell ref="W50:W53"/>
    <mergeCell ref="X50:X53"/>
    <mergeCell ref="Y50:Y53"/>
    <mergeCell ref="Z50:Z53"/>
    <mergeCell ref="B46:B49"/>
    <mergeCell ref="C46:C49"/>
    <mergeCell ref="D46:D49"/>
    <mergeCell ref="E46:E49"/>
    <mergeCell ref="H46:H49"/>
    <mergeCell ref="I46:I49"/>
    <mergeCell ref="J46:J49"/>
    <mergeCell ref="K46:K49"/>
    <mergeCell ref="L46:L49"/>
    <mergeCell ref="V46:V49"/>
    <mergeCell ref="W46:W49"/>
    <mergeCell ref="W40:W43"/>
    <mergeCell ref="V40:V43"/>
    <mergeCell ref="AD40:AD43"/>
    <mergeCell ref="AE40:AE43"/>
    <mergeCell ref="AF35:AF39"/>
    <mergeCell ref="AF40:AF43"/>
    <mergeCell ref="U40:U43"/>
    <mergeCell ref="AC46:AC49"/>
    <mergeCell ref="AD46:AD49"/>
    <mergeCell ref="AE46:AE49"/>
    <mergeCell ref="AF46:AF49"/>
    <mergeCell ref="U46:U49"/>
    <mergeCell ref="X46:X49"/>
    <mergeCell ref="Y46:Y49"/>
    <mergeCell ref="Z46:Z49"/>
    <mergeCell ref="AA46:AA49"/>
    <mergeCell ref="AB46:AB49"/>
    <mergeCell ref="T35:T39"/>
    <mergeCell ref="O40:O43"/>
    <mergeCell ref="P40:P43"/>
    <mergeCell ref="R40:R43"/>
    <mergeCell ref="S40:S43"/>
    <mergeCell ref="T40:T43"/>
    <mergeCell ref="Q40:Q43"/>
    <mergeCell ref="R46:R49"/>
    <mergeCell ref="S46:S49"/>
    <mergeCell ref="T46:T49"/>
    <mergeCell ref="AB35:AB39"/>
    <mergeCell ref="AC35:AC39"/>
    <mergeCell ref="W35:W39"/>
    <mergeCell ref="X35:X39"/>
    <mergeCell ref="AD35:AD39"/>
    <mergeCell ref="V35:V39"/>
    <mergeCell ref="Y35:Y39"/>
    <mergeCell ref="Z35:Z39"/>
    <mergeCell ref="AA35:AA39"/>
    <mergeCell ref="AJ13:AJ15"/>
    <mergeCell ref="AJ11:AJ12"/>
    <mergeCell ref="AJ16:AJ17"/>
    <mergeCell ref="M13:M15"/>
    <mergeCell ref="L13:L15"/>
    <mergeCell ref="I13:I15"/>
    <mergeCell ref="J13:J15"/>
    <mergeCell ref="K13:K15"/>
    <mergeCell ref="N13:N15"/>
    <mergeCell ref="O13:O15"/>
    <mergeCell ref="AI16:AI17"/>
    <mergeCell ref="AH16:AH17"/>
    <mergeCell ref="AF11:AF12"/>
    <mergeCell ref="AG11:AG12"/>
    <mergeCell ref="AI13:AI15"/>
    <mergeCell ref="AF13:AF15"/>
    <mergeCell ref="AH13:AH15"/>
    <mergeCell ref="AE13:AE15"/>
    <mergeCell ref="AF16:AF17"/>
    <mergeCell ref="AE16:AE17"/>
    <mergeCell ref="AA13:AA15"/>
    <mergeCell ref="AC13:AC15"/>
    <mergeCell ref="AD13:AD15"/>
    <mergeCell ref="AB13:AB15"/>
    <mergeCell ref="F6:AJ6"/>
    <mergeCell ref="A6:E6"/>
    <mergeCell ref="A7:E7"/>
    <mergeCell ref="A8:E8"/>
    <mergeCell ref="F7:AJ7"/>
    <mergeCell ref="F8:AJ8"/>
    <mergeCell ref="A10:J10"/>
    <mergeCell ref="A9:E9"/>
    <mergeCell ref="K10:AJ10"/>
    <mergeCell ref="B16:B17"/>
    <mergeCell ref="E11:E12"/>
    <mergeCell ref="E13:E15"/>
    <mergeCell ref="G13:G15"/>
    <mergeCell ref="H16:H17"/>
    <mergeCell ref="C16:C17"/>
    <mergeCell ref="G16:G17"/>
    <mergeCell ref="H13:H15"/>
    <mergeCell ref="S13:S15"/>
    <mergeCell ref="Q13:Q15"/>
    <mergeCell ref="R13:R15"/>
    <mergeCell ref="G11:G12"/>
    <mergeCell ref="H11:H12"/>
    <mergeCell ref="I16:I17"/>
    <mergeCell ref="J16:J17"/>
    <mergeCell ref="P13:P15"/>
    <mergeCell ref="P16:P17"/>
    <mergeCell ref="O16:O17"/>
    <mergeCell ref="L16:L17"/>
    <mergeCell ref="K16:K17"/>
    <mergeCell ref="N16:N17"/>
    <mergeCell ref="F13:F15"/>
    <mergeCell ref="F16:F17"/>
    <mergeCell ref="T13:T15"/>
    <mergeCell ref="Y13:Y15"/>
    <mergeCell ref="W13:W15"/>
    <mergeCell ref="Z13:Z15"/>
    <mergeCell ref="U13:U15"/>
    <mergeCell ref="V13:V15"/>
    <mergeCell ref="X13:X15"/>
    <mergeCell ref="U20:U22"/>
    <mergeCell ref="V20:V22"/>
    <mergeCell ref="W20:W22"/>
    <mergeCell ref="X20:X22"/>
    <mergeCell ref="Y20:Y22"/>
    <mergeCell ref="AC16:AC17"/>
    <mergeCell ref="AD16:AD17"/>
    <mergeCell ref="AB16:AB17"/>
    <mergeCell ref="AA16:AA17"/>
    <mergeCell ref="AD20:AD22"/>
    <mergeCell ref="W16:W17"/>
    <mergeCell ref="V16:V17"/>
    <mergeCell ref="R16:R17"/>
    <mergeCell ref="S16:S17"/>
    <mergeCell ref="Q16:Q17"/>
    <mergeCell ref="T16:T17"/>
    <mergeCell ref="Z16:Z17"/>
    <mergeCell ref="Y16:Y17"/>
    <mergeCell ref="X16:X17"/>
    <mergeCell ref="U16:U17"/>
    <mergeCell ref="AB28:AB30"/>
    <mergeCell ref="AC28:AC30"/>
    <mergeCell ref="AB20:AB22"/>
    <mergeCell ref="AC20:AC22"/>
    <mergeCell ref="AC23:AC24"/>
    <mergeCell ref="Q28:Q30"/>
    <mergeCell ref="R28:R30"/>
    <mergeCell ref="S28:S30"/>
    <mergeCell ref="R23:R24"/>
    <mergeCell ref="S23:S24"/>
    <mergeCell ref="R25:R27"/>
    <mergeCell ref="S25:S27"/>
    <mergeCell ref="R20:R22"/>
    <mergeCell ref="S20:S22"/>
    <mergeCell ref="Y25:Y27"/>
    <mergeCell ref="Z25:Z27"/>
    <mergeCell ref="AA25:AA27"/>
    <mergeCell ref="Y28:Y30"/>
    <mergeCell ref="AC25:AC27"/>
    <mergeCell ref="U25:U27"/>
    <mergeCell ref="W25:W27"/>
    <mergeCell ref="X25:X27"/>
    <mergeCell ref="T20:T22"/>
    <mergeCell ref="Z20:Z22"/>
    <mergeCell ref="L40:L43"/>
    <mergeCell ref="M40:M43"/>
    <mergeCell ref="P25:P27"/>
    <mergeCell ref="Q25:Q27"/>
    <mergeCell ref="O31:O32"/>
    <mergeCell ref="O25:O27"/>
    <mergeCell ref="Q23:Q24"/>
    <mergeCell ref="L20:L22"/>
    <mergeCell ref="P20:P22"/>
    <mergeCell ref="N25:N27"/>
    <mergeCell ref="Q20:Q22"/>
    <mergeCell ref="N33:N34"/>
    <mergeCell ref="O33:O34"/>
    <mergeCell ref="P33:P34"/>
    <mergeCell ref="Q33:Q34"/>
    <mergeCell ref="L28:L30"/>
    <mergeCell ref="L23:L24"/>
    <mergeCell ref="P35:P39"/>
    <mergeCell ref="Q35:Q39"/>
    <mergeCell ref="N20:N22"/>
    <mergeCell ref="O20:O22"/>
    <mergeCell ref="N40:N43"/>
    <mergeCell ref="M31:M32"/>
    <mergeCell ref="M28:M30"/>
    <mergeCell ref="I40:I43"/>
    <mergeCell ref="J40:J43"/>
    <mergeCell ref="A40:A43"/>
    <mergeCell ref="B40:B43"/>
    <mergeCell ref="C40:C43"/>
    <mergeCell ref="D40:D43"/>
    <mergeCell ref="H40:H43"/>
    <mergeCell ref="G40:G43"/>
    <mergeCell ref="K40:K43"/>
    <mergeCell ref="E40:E43"/>
    <mergeCell ref="F40:F43"/>
    <mergeCell ref="A31:A32"/>
    <mergeCell ref="I31:I32"/>
    <mergeCell ref="L33:L34"/>
    <mergeCell ref="L31:L32"/>
    <mergeCell ref="L25:L27"/>
    <mergeCell ref="M25:M27"/>
    <mergeCell ref="M35:M39"/>
    <mergeCell ref="A20:A22"/>
    <mergeCell ref="M20:M22"/>
    <mergeCell ref="G20:G22"/>
    <mergeCell ref="D20:D22"/>
    <mergeCell ref="E25:E27"/>
    <mergeCell ref="F23:F24"/>
    <mergeCell ref="D33:D34"/>
    <mergeCell ref="D28:D30"/>
    <mergeCell ref="A23:A24"/>
    <mergeCell ref="B25:B27"/>
    <mergeCell ref="C25:C27"/>
    <mergeCell ref="D25:D27"/>
    <mergeCell ref="L35:L39"/>
    <mergeCell ref="K35:K39"/>
    <mergeCell ref="J33:J34"/>
    <mergeCell ref="K33:K34"/>
    <mergeCell ref="K31:K32"/>
  </mergeCells>
  <conditionalFormatting sqref="K13 K16 K45 AU16:AU17 AU25:AU29 AU31:AU32 AU45">
    <cfRule type="cellIs" dxfId="329" priority="1" operator="equal">
      <formula>"Muy Alta"</formula>
    </cfRule>
  </conditionalFormatting>
  <conditionalFormatting sqref="K13 K16 K45 AU16:AU17 AU25:AU29 AU31:AU32 AU45">
    <cfRule type="cellIs" dxfId="328" priority="2" operator="equal">
      <formula>"Alta"</formula>
    </cfRule>
  </conditionalFormatting>
  <conditionalFormatting sqref="K13 K16 K45 AU16:AU17 AU25:AU29 AU31:AU32 AU45">
    <cfRule type="cellIs" dxfId="327" priority="3" operator="equal">
      <formula>"Media"</formula>
    </cfRule>
  </conditionalFormatting>
  <conditionalFormatting sqref="K13 K16 K45 AU16:AU17 AU25:AU29 AU31:AU32 AU45">
    <cfRule type="cellIs" dxfId="326" priority="4" operator="equal">
      <formula>"Baja"</formula>
    </cfRule>
  </conditionalFormatting>
  <conditionalFormatting sqref="K13 K16 K45 AU16:AU17 AU25:AU29 AU31:AU32 AU45">
    <cfRule type="cellIs" dxfId="325" priority="5" operator="equal">
      <formula>"Muy Baja"</formula>
    </cfRule>
  </conditionalFormatting>
  <conditionalFormatting sqref="AH13 AH45 AW16:AW17 AW25:AW29 AW31:AW32 AW45">
    <cfRule type="cellIs" dxfId="324" priority="6" operator="equal">
      <formula>"Catastrófico"</formula>
    </cfRule>
  </conditionalFormatting>
  <conditionalFormatting sqref="AH13 AH45 AW16:AW17 AW25:AW29 AW31:AW32 AW45">
    <cfRule type="cellIs" dxfId="323" priority="7" operator="equal">
      <formula>"Mayor"</formula>
    </cfRule>
  </conditionalFormatting>
  <conditionalFormatting sqref="AH13 AH45 AW16:AW17 AW25:AW29 AW31:AW32 AW45">
    <cfRule type="cellIs" dxfId="322" priority="8" operator="equal">
      <formula>"Moderado"</formula>
    </cfRule>
  </conditionalFormatting>
  <conditionalFormatting sqref="AH13 AH45 AW16:AW17 AW25:AW29 AW31:AW32 AW45">
    <cfRule type="cellIs" dxfId="321" priority="9" operator="equal">
      <formula>"Menor"</formula>
    </cfRule>
  </conditionalFormatting>
  <conditionalFormatting sqref="AH13 AH45 AW16:AW17 AW25:AW29 AW31:AW32 AW45">
    <cfRule type="cellIs" dxfId="320" priority="10" operator="equal">
      <formula>"Leve"</formula>
    </cfRule>
  </conditionalFormatting>
  <conditionalFormatting sqref="AJ13 AJ45 AY16:AY17 AY25:AY29 AY31:AY32 AY45">
    <cfRule type="cellIs" dxfId="319" priority="11" operator="equal">
      <formula>"Extremo"</formula>
    </cfRule>
  </conditionalFormatting>
  <conditionalFormatting sqref="AJ13 AJ45 AY16:AY17 AY25:AY29 AY31:AY32 AY45">
    <cfRule type="cellIs" dxfId="318" priority="12" operator="equal">
      <formula>"Alto"</formula>
    </cfRule>
  </conditionalFormatting>
  <conditionalFormatting sqref="AJ13 AJ45 AY16:AY17 AY25:AY29 AY31:AY32 AY45">
    <cfRule type="cellIs" dxfId="317" priority="13" operator="equal">
      <formula>"Moderado"</formula>
    </cfRule>
  </conditionalFormatting>
  <conditionalFormatting sqref="AJ13 AJ45 AY16:AY17 AY25:AY29 AY31:AY32 AY45">
    <cfRule type="cellIs" dxfId="316" priority="14" operator="equal">
      <formula>"Bajo"</formula>
    </cfRule>
  </conditionalFormatting>
  <conditionalFormatting sqref="AU13:AU15">
    <cfRule type="cellIs" dxfId="315" priority="15" operator="equal">
      <formula>"Muy Alta"</formula>
    </cfRule>
  </conditionalFormatting>
  <conditionalFormatting sqref="AU13:AU15">
    <cfRule type="cellIs" dxfId="314" priority="16" operator="equal">
      <formula>"Alta"</formula>
    </cfRule>
  </conditionalFormatting>
  <conditionalFormatting sqref="AU13:AU15">
    <cfRule type="cellIs" dxfId="313" priority="17" operator="equal">
      <formula>"Media"</formula>
    </cfRule>
  </conditionalFormatting>
  <conditionalFormatting sqref="AU13:AU15">
    <cfRule type="cellIs" dxfId="312" priority="18" operator="equal">
      <formula>"Baja"</formula>
    </cfRule>
  </conditionalFormatting>
  <conditionalFormatting sqref="AU13:AU15">
    <cfRule type="cellIs" dxfId="311" priority="19" operator="equal">
      <formula>"Muy Baja"</formula>
    </cfRule>
  </conditionalFormatting>
  <conditionalFormatting sqref="AW13:AW15">
    <cfRule type="cellIs" dxfId="310" priority="20" operator="equal">
      <formula>"Catastrófico"</formula>
    </cfRule>
  </conditionalFormatting>
  <conditionalFormatting sqref="AW13:AW15">
    <cfRule type="cellIs" dxfId="309" priority="21" operator="equal">
      <formula>"Mayor"</formula>
    </cfRule>
  </conditionalFormatting>
  <conditionalFormatting sqref="AW13:AW15">
    <cfRule type="cellIs" dxfId="308" priority="22" operator="equal">
      <formula>"Moderado"</formula>
    </cfRule>
  </conditionalFormatting>
  <conditionalFormatting sqref="AW13:AW15">
    <cfRule type="cellIs" dxfId="307" priority="23" operator="equal">
      <formula>"Menor"</formula>
    </cfRule>
  </conditionalFormatting>
  <conditionalFormatting sqref="AW13:AW15">
    <cfRule type="cellIs" dxfId="306" priority="24" operator="equal">
      <formula>"Leve"</formula>
    </cfRule>
  </conditionalFormatting>
  <conditionalFormatting sqref="AY13:AY15">
    <cfRule type="cellIs" dxfId="305" priority="25" operator="equal">
      <formula>"Extremo"</formula>
    </cfRule>
  </conditionalFormatting>
  <conditionalFormatting sqref="AY13:AY15">
    <cfRule type="cellIs" dxfId="304" priority="26" operator="equal">
      <formula>"Alto"</formula>
    </cfRule>
  </conditionalFormatting>
  <conditionalFormatting sqref="AY13:AY15">
    <cfRule type="cellIs" dxfId="303" priority="27" operator="equal">
      <formula>"Moderado"</formula>
    </cfRule>
  </conditionalFormatting>
  <conditionalFormatting sqref="AY13:AY15">
    <cfRule type="cellIs" dxfId="302" priority="28" operator="equal">
      <formula>"Bajo"</formula>
    </cfRule>
  </conditionalFormatting>
  <conditionalFormatting sqref="K31">
    <cfRule type="cellIs" dxfId="301" priority="29" operator="equal">
      <formula>"Muy Alta"</formula>
    </cfRule>
  </conditionalFormatting>
  <conditionalFormatting sqref="K31">
    <cfRule type="cellIs" dxfId="300" priority="30" operator="equal">
      <formula>"Alta"</formula>
    </cfRule>
  </conditionalFormatting>
  <conditionalFormatting sqref="K31">
    <cfRule type="cellIs" dxfId="299" priority="31" operator="equal">
      <formula>"Media"</formula>
    </cfRule>
  </conditionalFormatting>
  <conditionalFormatting sqref="K31">
    <cfRule type="cellIs" dxfId="298" priority="32" operator="equal">
      <formula>"Baja"</formula>
    </cfRule>
  </conditionalFormatting>
  <conditionalFormatting sqref="K31">
    <cfRule type="cellIs" dxfId="297" priority="33" operator="equal">
      <formula>"Muy Baja"</formula>
    </cfRule>
  </conditionalFormatting>
  <conditionalFormatting sqref="AJ16">
    <cfRule type="cellIs" dxfId="296" priority="34" operator="equal">
      <formula>"Extremo"</formula>
    </cfRule>
  </conditionalFormatting>
  <conditionalFormatting sqref="AJ16">
    <cfRule type="cellIs" dxfId="295" priority="35" operator="equal">
      <formula>"Alto"</formula>
    </cfRule>
  </conditionalFormatting>
  <conditionalFormatting sqref="AJ16">
    <cfRule type="cellIs" dxfId="294" priority="36" operator="equal">
      <formula>"Moderado"</formula>
    </cfRule>
  </conditionalFormatting>
  <conditionalFormatting sqref="AJ16">
    <cfRule type="cellIs" dxfId="293" priority="37" operator="equal">
      <formula>"Bajo"</formula>
    </cfRule>
  </conditionalFormatting>
  <conditionalFormatting sqref="K18">
    <cfRule type="cellIs" dxfId="292" priority="38" operator="equal">
      <formula>"Muy Alta"</formula>
    </cfRule>
  </conditionalFormatting>
  <conditionalFormatting sqref="K18">
    <cfRule type="cellIs" dxfId="291" priority="39" operator="equal">
      <formula>"Alta"</formula>
    </cfRule>
  </conditionalFormatting>
  <conditionalFormatting sqref="K18">
    <cfRule type="cellIs" dxfId="290" priority="40" operator="equal">
      <formula>"Media"</formula>
    </cfRule>
  </conditionalFormatting>
  <conditionalFormatting sqref="K18">
    <cfRule type="cellIs" dxfId="289" priority="41" operator="equal">
      <formula>"Baja"</formula>
    </cfRule>
  </conditionalFormatting>
  <conditionalFormatting sqref="K18">
    <cfRule type="cellIs" dxfId="288" priority="42" operator="equal">
      <formula>"Muy Baja"</formula>
    </cfRule>
  </conditionalFormatting>
  <conditionalFormatting sqref="AJ18">
    <cfRule type="cellIs" dxfId="287" priority="43" operator="equal">
      <formula>"Extremo"</formula>
    </cfRule>
  </conditionalFormatting>
  <conditionalFormatting sqref="AJ18">
    <cfRule type="cellIs" dxfId="286" priority="44" operator="equal">
      <formula>"Alto"</formula>
    </cfRule>
  </conditionalFormatting>
  <conditionalFormatting sqref="AJ18">
    <cfRule type="cellIs" dxfId="285" priority="45" operator="equal">
      <formula>"Moderado"</formula>
    </cfRule>
  </conditionalFormatting>
  <conditionalFormatting sqref="AJ18">
    <cfRule type="cellIs" dxfId="284" priority="46" operator="equal">
      <formula>"Bajo"</formula>
    </cfRule>
  </conditionalFormatting>
  <conditionalFormatting sqref="K19">
    <cfRule type="cellIs" dxfId="283" priority="47" operator="equal">
      <formula>"Muy Alta"</formula>
    </cfRule>
  </conditionalFormatting>
  <conditionalFormatting sqref="K19">
    <cfRule type="cellIs" dxfId="282" priority="48" operator="equal">
      <formula>"Alta"</formula>
    </cfRule>
  </conditionalFormatting>
  <conditionalFormatting sqref="K19">
    <cfRule type="cellIs" dxfId="281" priority="49" operator="equal">
      <formula>"Media"</formula>
    </cfRule>
  </conditionalFormatting>
  <conditionalFormatting sqref="K19">
    <cfRule type="cellIs" dxfId="280" priority="50" operator="equal">
      <formula>"Baja"</formula>
    </cfRule>
  </conditionalFormatting>
  <conditionalFormatting sqref="K19">
    <cfRule type="cellIs" dxfId="279" priority="51" operator="equal">
      <formula>"Muy Baja"</formula>
    </cfRule>
  </conditionalFormatting>
  <conditionalFormatting sqref="AJ19">
    <cfRule type="cellIs" dxfId="278" priority="52" operator="equal">
      <formula>"Extremo"</formula>
    </cfRule>
  </conditionalFormatting>
  <conditionalFormatting sqref="AJ19">
    <cfRule type="cellIs" dxfId="277" priority="53" operator="equal">
      <formula>"Alto"</formula>
    </cfRule>
  </conditionalFormatting>
  <conditionalFormatting sqref="AJ19">
    <cfRule type="cellIs" dxfId="276" priority="54" operator="equal">
      <formula>"Moderado"</formula>
    </cfRule>
  </conditionalFormatting>
  <conditionalFormatting sqref="AJ19">
    <cfRule type="cellIs" dxfId="275" priority="55" operator="equal">
      <formula>"Bajo"</formula>
    </cfRule>
  </conditionalFormatting>
  <conditionalFormatting sqref="K20">
    <cfRule type="cellIs" dxfId="274" priority="56" operator="equal">
      <formula>"Muy Alta"</formula>
    </cfRule>
  </conditionalFormatting>
  <conditionalFormatting sqref="K20">
    <cfRule type="cellIs" dxfId="273" priority="57" operator="equal">
      <formula>"Alta"</formula>
    </cfRule>
  </conditionalFormatting>
  <conditionalFormatting sqref="K20">
    <cfRule type="cellIs" dxfId="272" priority="58" operator="equal">
      <formula>"Media"</formula>
    </cfRule>
  </conditionalFormatting>
  <conditionalFormatting sqref="K20">
    <cfRule type="cellIs" dxfId="271" priority="59" operator="equal">
      <formula>"Baja"</formula>
    </cfRule>
  </conditionalFormatting>
  <conditionalFormatting sqref="K20">
    <cfRule type="cellIs" dxfId="270" priority="60" operator="equal">
      <formula>"Muy Baja"</formula>
    </cfRule>
  </conditionalFormatting>
  <conditionalFormatting sqref="AJ20">
    <cfRule type="cellIs" dxfId="269" priority="61" operator="equal">
      <formula>"Extremo"</formula>
    </cfRule>
  </conditionalFormatting>
  <conditionalFormatting sqref="AJ20">
    <cfRule type="cellIs" dxfId="268" priority="62" operator="equal">
      <formula>"Alto"</formula>
    </cfRule>
  </conditionalFormatting>
  <conditionalFormatting sqref="AJ20">
    <cfRule type="cellIs" dxfId="267" priority="63" operator="equal">
      <formula>"Moderado"</formula>
    </cfRule>
  </conditionalFormatting>
  <conditionalFormatting sqref="AJ20">
    <cfRule type="cellIs" dxfId="266" priority="64" operator="equal">
      <formula>"Bajo"</formula>
    </cfRule>
  </conditionalFormatting>
  <conditionalFormatting sqref="K23">
    <cfRule type="cellIs" dxfId="265" priority="65" operator="equal">
      <formula>"Muy Alta"</formula>
    </cfRule>
  </conditionalFormatting>
  <conditionalFormatting sqref="K23">
    <cfRule type="cellIs" dxfId="264" priority="66" operator="equal">
      <formula>"Alta"</formula>
    </cfRule>
  </conditionalFormatting>
  <conditionalFormatting sqref="K23">
    <cfRule type="cellIs" dxfId="263" priority="67" operator="equal">
      <formula>"Media"</formula>
    </cfRule>
  </conditionalFormatting>
  <conditionalFormatting sqref="K23">
    <cfRule type="cellIs" dxfId="262" priority="68" operator="equal">
      <formula>"Baja"</formula>
    </cfRule>
  </conditionalFormatting>
  <conditionalFormatting sqref="K23">
    <cfRule type="cellIs" dxfId="261" priority="69" operator="equal">
      <formula>"Muy Baja"</formula>
    </cfRule>
  </conditionalFormatting>
  <conditionalFormatting sqref="AJ23">
    <cfRule type="cellIs" dxfId="260" priority="70" operator="equal">
      <formula>"Extremo"</formula>
    </cfRule>
  </conditionalFormatting>
  <conditionalFormatting sqref="AJ23">
    <cfRule type="cellIs" dxfId="259" priority="71" operator="equal">
      <formula>"Alto"</formula>
    </cfRule>
  </conditionalFormatting>
  <conditionalFormatting sqref="AJ23">
    <cfRule type="cellIs" dxfId="258" priority="72" operator="equal">
      <formula>"Moderado"</formula>
    </cfRule>
  </conditionalFormatting>
  <conditionalFormatting sqref="AJ23">
    <cfRule type="cellIs" dxfId="257" priority="73" operator="equal">
      <formula>"Bajo"</formula>
    </cfRule>
  </conditionalFormatting>
  <conditionalFormatting sqref="K25">
    <cfRule type="cellIs" dxfId="256" priority="74" operator="equal">
      <formula>"Muy Alta"</formula>
    </cfRule>
  </conditionalFormatting>
  <conditionalFormatting sqref="K25">
    <cfRule type="cellIs" dxfId="255" priority="75" operator="equal">
      <formula>"Alta"</formula>
    </cfRule>
  </conditionalFormatting>
  <conditionalFormatting sqref="K25">
    <cfRule type="cellIs" dxfId="254" priority="76" operator="equal">
      <formula>"Media"</formula>
    </cfRule>
  </conditionalFormatting>
  <conditionalFormatting sqref="K25">
    <cfRule type="cellIs" dxfId="253" priority="77" operator="equal">
      <formula>"Baja"</formula>
    </cfRule>
  </conditionalFormatting>
  <conditionalFormatting sqref="K25">
    <cfRule type="cellIs" dxfId="252" priority="78" operator="equal">
      <formula>"Muy Baja"</formula>
    </cfRule>
  </conditionalFormatting>
  <conditionalFormatting sqref="AJ25">
    <cfRule type="cellIs" dxfId="251" priority="79" operator="equal">
      <formula>"Extremo"</formula>
    </cfRule>
  </conditionalFormatting>
  <conditionalFormatting sqref="AJ25">
    <cfRule type="cellIs" dxfId="250" priority="80" operator="equal">
      <formula>"Alto"</formula>
    </cfRule>
  </conditionalFormatting>
  <conditionalFormatting sqref="AJ25">
    <cfRule type="cellIs" dxfId="249" priority="81" operator="equal">
      <formula>"Moderado"</formula>
    </cfRule>
  </conditionalFormatting>
  <conditionalFormatting sqref="AJ25">
    <cfRule type="cellIs" dxfId="248" priority="82" operator="equal">
      <formula>"Bajo"</formula>
    </cfRule>
  </conditionalFormatting>
  <conditionalFormatting sqref="K28">
    <cfRule type="cellIs" dxfId="247" priority="83" operator="equal">
      <formula>"Muy Alta"</formula>
    </cfRule>
  </conditionalFormatting>
  <conditionalFormatting sqref="K28">
    <cfRule type="cellIs" dxfId="246" priority="84" operator="equal">
      <formula>"Alta"</formula>
    </cfRule>
  </conditionalFormatting>
  <conditionalFormatting sqref="K28">
    <cfRule type="cellIs" dxfId="245" priority="85" operator="equal">
      <formula>"Media"</formula>
    </cfRule>
  </conditionalFormatting>
  <conditionalFormatting sqref="K28">
    <cfRule type="cellIs" dxfId="244" priority="86" operator="equal">
      <formula>"Baja"</formula>
    </cfRule>
  </conditionalFormatting>
  <conditionalFormatting sqref="K28">
    <cfRule type="cellIs" dxfId="243" priority="87" operator="equal">
      <formula>"Muy Baja"</formula>
    </cfRule>
  </conditionalFormatting>
  <conditionalFormatting sqref="AJ28">
    <cfRule type="cellIs" dxfId="242" priority="88" operator="equal">
      <formula>"Extremo"</formula>
    </cfRule>
  </conditionalFormatting>
  <conditionalFormatting sqref="AJ28">
    <cfRule type="cellIs" dxfId="241" priority="89" operator="equal">
      <formula>"Alto"</formula>
    </cfRule>
  </conditionalFormatting>
  <conditionalFormatting sqref="AJ28">
    <cfRule type="cellIs" dxfId="240" priority="90" operator="equal">
      <formula>"Moderado"</formula>
    </cfRule>
  </conditionalFormatting>
  <conditionalFormatting sqref="AJ28">
    <cfRule type="cellIs" dxfId="239" priority="91" operator="equal">
      <formula>"Bajo"</formula>
    </cfRule>
  </conditionalFormatting>
  <conditionalFormatting sqref="AJ31">
    <cfRule type="cellIs" dxfId="238" priority="92" operator="equal">
      <formula>"Extremo"</formula>
    </cfRule>
  </conditionalFormatting>
  <conditionalFormatting sqref="AJ31">
    <cfRule type="cellIs" dxfId="237" priority="93" operator="equal">
      <formula>"Alto"</formula>
    </cfRule>
  </conditionalFormatting>
  <conditionalFormatting sqref="AJ31">
    <cfRule type="cellIs" dxfId="236" priority="94" operator="equal">
      <formula>"Moderado"</formula>
    </cfRule>
  </conditionalFormatting>
  <conditionalFormatting sqref="AJ31">
    <cfRule type="cellIs" dxfId="235" priority="95" operator="equal">
      <formula>"Bajo"</formula>
    </cfRule>
  </conditionalFormatting>
  <conditionalFormatting sqref="AG13:AG29 AG31:AG34 AG45">
    <cfRule type="containsText" dxfId="234" priority="96" operator="containsText" text="❌">
      <formula>NOT(ISERROR(SEARCH(("❌"),(AG13))))</formula>
    </cfRule>
  </conditionalFormatting>
  <conditionalFormatting sqref="AH16 AH18:AH20 AH23 AH25 AH28 AH31">
    <cfRule type="cellIs" dxfId="233" priority="97" operator="equal">
      <formula>"Catastrófico"</formula>
    </cfRule>
  </conditionalFormatting>
  <conditionalFormatting sqref="AH16 AH18:AH20 AH23 AH25 AH28 AH31">
    <cfRule type="cellIs" dxfId="232" priority="98" operator="equal">
      <formula>"Mayor"</formula>
    </cfRule>
  </conditionalFormatting>
  <conditionalFormatting sqref="AH16 AH18:AH20 AH23 AH25 AH28 AH31">
    <cfRule type="cellIs" dxfId="231" priority="99" operator="equal">
      <formula>"Moderado"</formula>
    </cfRule>
  </conditionalFormatting>
  <conditionalFormatting sqref="AH16 AH18:AH20 AH23 AH25 AH28 AH31">
    <cfRule type="cellIs" dxfId="230" priority="100" operator="equal">
      <formula>"Menor"</formula>
    </cfRule>
  </conditionalFormatting>
  <conditionalFormatting sqref="AH16 AH18:AH20 AH23 AH25 AH28 AH31">
    <cfRule type="cellIs" dxfId="229" priority="101" operator="equal">
      <formula>"Leve"</formula>
    </cfRule>
  </conditionalFormatting>
  <conditionalFormatting sqref="AU18">
    <cfRule type="cellIs" dxfId="228" priority="102" operator="equal">
      <formula>"Muy Alta"</formula>
    </cfRule>
  </conditionalFormatting>
  <conditionalFormatting sqref="AU18">
    <cfRule type="cellIs" dxfId="227" priority="103" operator="equal">
      <formula>"Alta"</formula>
    </cfRule>
  </conditionalFormatting>
  <conditionalFormatting sqref="AU18">
    <cfRule type="cellIs" dxfId="226" priority="104" operator="equal">
      <formula>"Media"</formula>
    </cfRule>
  </conditionalFormatting>
  <conditionalFormatting sqref="AU18">
    <cfRule type="cellIs" dxfId="225" priority="105" operator="equal">
      <formula>"Baja"</formula>
    </cfRule>
  </conditionalFormatting>
  <conditionalFormatting sqref="AU18">
    <cfRule type="cellIs" dxfId="224" priority="106" operator="equal">
      <formula>"Muy Baja"</formula>
    </cfRule>
  </conditionalFormatting>
  <conditionalFormatting sqref="AW18">
    <cfRule type="cellIs" dxfId="223" priority="107" operator="equal">
      <formula>"Catastrófico"</formula>
    </cfRule>
  </conditionalFormatting>
  <conditionalFormatting sqref="AW18">
    <cfRule type="cellIs" dxfId="222" priority="108" operator="equal">
      <formula>"Mayor"</formula>
    </cfRule>
  </conditionalFormatting>
  <conditionalFormatting sqref="AW18">
    <cfRule type="cellIs" dxfId="221" priority="109" operator="equal">
      <formula>"Moderado"</formula>
    </cfRule>
  </conditionalFormatting>
  <conditionalFormatting sqref="AW18">
    <cfRule type="cellIs" dxfId="220" priority="110" operator="equal">
      <formula>"Menor"</formula>
    </cfRule>
  </conditionalFormatting>
  <conditionalFormatting sqref="AW18">
    <cfRule type="cellIs" dxfId="219" priority="111" operator="equal">
      <formula>"Leve"</formula>
    </cfRule>
  </conditionalFormatting>
  <conditionalFormatting sqref="AY18">
    <cfRule type="cellIs" dxfId="218" priority="112" operator="equal">
      <formula>"Extremo"</formula>
    </cfRule>
  </conditionalFormatting>
  <conditionalFormatting sqref="AY18">
    <cfRule type="cellIs" dxfId="217" priority="113" operator="equal">
      <formula>"Alto"</formula>
    </cfRule>
  </conditionalFormatting>
  <conditionalFormatting sqref="AY18">
    <cfRule type="cellIs" dxfId="216" priority="114" operator="equal">
      <formula>"Moderado"</formula>
    </cfRule>
  </conditionalFormatting>
  <conditionalFormatting sqref="AY18">
    <cfRule type="cellIs" dxfId="215" priority="115" operator="equal">
      <formula>"Bajo"</formula>
    </cfRule>
  </conditionalFormatting>
  <conditionalFormatting sqref="AU19">
    <cfRule type="cellIs" dxfId="214" priority="116" operator="equal">
      <formula>"Muy Alta"</formula>
    </cfRule>
  </conditionalFormatting>
  <conditionalFormatting sqref="AU19">
    <cfRule type="cellIs" dxfId="213" priority="117" operator="equal">
      <formula>"Alta"</formula>
    </cfRule>
  </conditionalFormatting>
  <conditionalFormatting sqref="AU19">
    <cfRule type="cellIs" dxfId="212" priority="118" operator="equal">
      <formula>"Media"</formula>
    </cfRule>
  </conditionalFormatting>
  <conditionalFormatting sqref="AU19">
    <cfRule type="cellIs" dxfId="211" priority="119" operator="equal">
      <formula>"Baja"</formula>
    </cfRule>
  </conditionalFormatting>
  <conditionalFormatting sqref="AU19">
    <cfRule type="cellIs" dxfId="210" priority="120" operator="equal">
      <formula>"Muy Baja"</formula>
    </cfRule>
  </conditionalFormatting>
  <conditionalFormatting sqref="AW19">
    <cfRule type="cellIs" dxfId="209" priority="121" operator="equal">
      <formula>"Catastrófico"</formula>
    </cfRule>
  </conditionalFormatting>
  <conditionalFormatting sqref="AW19">
    <cfRule type="cellIs" dxfId="208" priority="122" operator="equal">
      <formula>"Mayor"</formula>
    </cfRule>
  </conditionalFormatting>
  <conditionalFormatting sqref="AW19">
    <cfRule type="cellIs" dxfId="207" priority="123" operator="equal">
      <formula>"Moderado"</formula>
    </cfRule>
  </conditionalFormatting>
  <conditionalFormatting sqref="AW19">
    <cfRule type="cellIs" dxfId="206" priority="124" operator="equal">
      <formula>"Menor"</formula>
    </cfRule>
  </conditionalFormatting>
  <conditionalFormatting sqref="AW19">
    <cfRule type="cellIs" dxfId="205" priority="125" operator="equal">
      <formula>"Leve"</formula>
    </cfRule>
  </conditionalFormatting>
  <conditionalFormatting sqref="AY19">
    <cfRule type="cellIs" dxfId="204" priority="126" operator="equal">
      <formula>"Extremo"</formula>
    </cfRule>
  </conditionalFormatting>
  <conditionalFormatting sqref="AY19">
    <cfRule type="cellIs" dxfId="203" priority="127" operator="equal">
      <formula>"Alto"</formula>
    </cfRule>
  </conditionalFormatting>
  <conditionalFormatting sqref="AY19">
    <cfRule type="cellIs" dxfId="202" priority="128" operator="equal">
      <formula>"Moderado"</formula>
    </cfRule>
  </conditionalFormatting>
  <conditionalFormatting sqref="AY19">
    <cfRule type="cellIs" dxfId="201" priority="129" operator="equal">
      <formula>"Bajo"</formula>
    </cfRule>
  </conditionalFormatting>
  <conditionalFormatting sqref="AU20:AU22">
    <cfRule type="cellIs" dxfId="200" priority="130" operator="equal">
      <formula>"Muy Alta"</formula>
    </cfRule>
  </conditionalFormatting>
  <conditionalFormatting sqref="AU20:AU22">
    <cfRule type="cellIs" dxfId="199" priority="131" operator="equal">
      <formula>"Alta"</formula>
    </cfRule>
  </conditionalFormatting>
  <conditionalFormatting sqref="AU20:AU22">
    <cfRule type="cellIs" dxfId="198" priority="132" operator="equal">
      <formula>"Media"</formula>
    </cfRule>
  </conditionalFormatting>
  <conditionalFormatting sqref="AU20:AU22">
    <cfRule type="cellIs" dxfId="197" priority="133" operator="equal">
      <formula>"Baja"</formula>
    </cfRule>
  </conditionalFormatting>
  <conditionalFormatting sqref="AU20:AU22">
    <cfRule type="cellIs" dxfId="196" priority="134" operator="equal">
      <formula>"Muy Baja"</formula>
    </cfRule>
  </conditionalFormatting>
  <conditionalFormatting sqref="AW20:AW22">
    <cfRule type="cellIs" dxfId="195" priority="135" operator="equal">
      <formula>"Catastrófico"</formula>
    </cfRule>
  </conditionalFormatting>
  <conditionalFormatting sqref="AW20:AW22">
    <cfRule type="cellIs" dxfId="194" priority="136" operator="equal">
      <formula>"Mayor"</formula>
    </cfRule>
  </conditionalFormatting>
  <conditionalFormatting sqref="AW20:AW22">
    <cfRule type="cellIs" dxfId="193" priority="137" operator="equal">
      <formula>"Moderado"</formula>
    </cfRule>
  </conditionalFormatting>
  <conditionalFormatting sqref="AW20:AW22">
    <cfRule type="cellIs" dxfId="192" priority="138" operator="equal">
      <formula>"Menor"</formula>
    </cfRule>
  </conditionalFormatting>
  <conditionalFormatting sqref="AW20:AW22">
    <cfRule type="cellIs" dxfId="191" priority="139" operator="equal">
      <formula>"Leve"</formula>
    </cfRule>
  </conditionalFormatting>
  <conditionalFormatting sqref="AY20:AY22">
    <cfRule type="cellIs" dxfId="190" priority="140" operator="equal">
      <formula>"Extremo"</formula>
    </cfRule>
  </conditionalFormatting>
  <conditionalFormatting sqref="AY20:AY22">
    <cfRule type="cellIs" dxfId="189" priority="141" operator="equal">
      <formula>"Alto"</formula>
    </cfRule>
  </conditionalFormatting>
  <conditionalFormatting sqref="AY20:AY22">
    <cfRule type="cellIs" dxfId="188" priority="142" operator="equal">
      <formula>"Moderado"</formula>
    </cfRule>
  </conditionalFormatting>
  <conditionalFormatting sqref="AY20:AY22">
    <cfRule type="cellIs" dxfId="187" priority="143" operator="equal">
      <formula>"Bajo"</formula>
    </cfRule>
  </conditionalFormatting>
  <conditionalFormatting sqref="AU23:AU24">
    <cfRule type="cellIs" dxfId="186" priority="144" operator="equal">
      <formula>"Muy Alta"</formula>
    </cfRule>
  </conditionalFormatting>
  <conditionalFormatting sqref="AU23:AU24">
    <cfRule type="cellIs" dxfId="185" priority="145" operator="equal">
      <formula>"Alta"</formula>
    </cfRule>
  </conditionalFormatting>
  <conditionalFormatting sqref="AU23:AU24">
    <cfRule type="cellIs" dxfId="184" priority="146" operator="equal">
      <formula>"Media"</formula>
    </cfRule>
  </conditionalFormatting>
  <conditionalFormatting sqref="AU23:AU24">
    <cfRule type="cellIs" dxfId="183" priority="147" operator="equal">
      <formula>"Baja"</formula>
    </cfRule>
  </conditionalFormatting>
  <conditionalFormatting sqref="AU23:AU24">
    <cfRule type="cellIs" dxfId="182" priority="148" operator="equal">
      <formula>"Muy Baja"</formula>
    </cfRule>
  </conditionalFormatting>
  <conditionalFormatting sqref="AW23:AW24">
    <cfRule type="cellIs" dxfId="181" priority="149" operator="equal">
      <formula>"Catastrófico"</formula>
    </cfRule>
  </conditionalFormatting>
  <conditionalFormatting sqref="AW23:AW24">
    <cfRule type="cellIs" dxfId="180" priority="150" operator="equal">
      <formula>"Mayor"</formula>
    </cfRule>
  </conditionalFormatting>
  <conditionalFormatting sqref="AW23:AW24">
    <cfRule type="cellIs" dxfId="179" priority="151" operator="equal">
      <formula>"Moderado"</formula>
    </cfRule>
  </conditionalFormatting>
  <conditionalFormatting sqref="AW23:AW24">
    <cfRule type="cellIs" dxfId="178" priority="152" operator="equal">
      <formula>"Menor"</formula>
    </cfRule>
  </conditionalFormatting>
  <conditionalFormatting sqref="AW23:AW24">
    <cfRule type="cellIs" dxfId="177" priority="153" operator="equal">
      <formula>"Leve"</formula>
    </cfRule>
  </conditionalFormatting>
  <conditionalFormatting sqref="AY23:AY24">
    <cfRule type="cellIs" dxfId="176" priority="154" operator="equal">
      <formula>"Extremo"</formula>
    </cfRule>
  </conditionalFormatting>
  <conditionalFormatting sqref="AY23:AY24">
    <cfRule type="cellIs" dxfId="175" priority="155" operator="equal">
      <formula>"Alto"</formula>
    </cfRule>
  </conditionalFormatting>
  <conditionalFormatting sqref="AY23:AY24">
    <cfRule type="cellIs" dxfId="174" priority="156" operator="equal">
      <formula>"Moderado"</formula>
    </cfRule>
  </conditionalFormatting>
  <conditionalFormatting sqref="AY23:AY24">
    <cfRule type="cellIs" dxfId="173" priority="157" operator="equal">
      <formula>"Bajo"</formula>
    </cfRule>
  </conditionalFormatting>
  <conditionalFormatting sqref="AU33:AU34">
    <cfRule type="cellIs" dxfId="172" priority="158" operator="equal">
      <formula>"Muy Alta"</formula>
    </cfRule>
  </conditionalFormatting>
  <conditionalFormatting sqref="AU33:AU34">
    <cfRule type="cellIs" dxfId="171" priority="159" operator="equal">
      <formula>"Alta"</formula>
    </cfRule>
  </conditionalFormatting>
  <conditionalFormatting sqref="AU33:AU34">
    <cfRule type="cellIs" dxfId="170" priority="160" operator="equal">
      <formula>"Media"</formula>
    </cfRule>
  </conditionalFormatting>
  <conditionalFormatting sqref="AU33:AU34">
    <cfRule type="cellIs" dxfId="169" priority="161" operator="equal">
      <formula>"Baja"</formula>
    </cfRule>
  </conditionalFormatting>
  <conditionalFormatting sqref="AU33:AU34">
    <cfRule type="cellIs" dxfId="168" priority="162" operator="equal">
      <formula>"Muy Baja"</formula>
    </cfRule>
  </conditionalFormatting>
  <conditionalFormatting sqref="AW33:AW34">
    <cfRule type="cellIs" dxfId="167" priority="163" operator="equal">
      <formula>"Catastrófico"</formula>
    </cfRule>
  </conditionalFormatting>
  <conditionalFormatting sqref="AW33:AW34">
    <cfRule type="cellIs" dxfId="166" priority="164" operator="equal">
      <formula>"Mayor"</formula>
    </cfRule>
  </conditionalFormatting>
  <conditionalFormatting sqref="AW33:AW34">
    <cfRule type="cellIs" dxfId="165" priority="165" operator="equal">
      <formula>"Moderado"</formula>
    </cfRule>
  </conditionalFormatting>
  <conditionalFormatting sqref="AW33:AW34">
    <cfRule type="cellIs" dxfId="164" priority="166" operator="equal">
      <formula>"Menor"</formula>
    </cfRule>
  </conditionalFormatting>
  <conditionalFormatting sqref="AW33:AW34">
    <cfRule type="cellIs" dxfId="163" priority="167" operator="equal">
      <formula>"Leve"</formula>
    </cfRule>
  </conditionalFormatting>
  <conditionalFormatting sqref="AY33:AY34">
    <cfRule type="cellIs" dxfId="162" priority="168" operator="equal">
      <formula>"Extremo"</formula>
    </cfRule>
  </conditionalFormatting>
  <conditionalFormatting sqref="AY33:AY34">
    <cfRule type="cellIs" dxfId="161" priority="169" operator="equal">
      <formula>"Alto"</formula>
    </cfRule>
  </conditionalFormatting>
  <conditionalFormatting sqref="AY33:AY34">
    <cfRule type="cellIs" dxfId="160" priority="170" operator="equal">
      <formula>"Moderado"</formula>
    </cfRule>
  </conditionalFormatting>
  <conditionalFormatting sqref="AY33:AY34">
    <cfRule type="cellIs" dxfId="159" priority="171" operator="equal">
      <formula>"Bajo"</formula>
    </cfRule>
  </conditionalFormatting>
  <conditionalFormatting sqref="K33">
    <cfRule type="cellIs" dxfId="158" priority="172" operator="equal">
      <formula>"Muy Alta"</formula>
    </cfRule>
  </conditionalFormatting>
  <conditionalFormatting sqref="K33">
    <cfRule type="cellIs" dxfId="157" priority="173" operator="equal">
      <formula>"Alta"</formula>
    </cfRule>
  </conditionalFormatting>
  <conditionalFormatting sqref="K33">
    <cfRule type="cellIs" dxfId="156" priority="174" operator="equal">
      <formula>"Media"</formula>
    </cfRule>
  </conditionalFormatting>
  <conditionalFormatting sqref="K33">
    <cfRule type="cellIs" dxfId="155" priority="175" operator="equal">
      <formula>"Baja"</formula>
    </cfRule>
  </conditionalFormatting>
  <conditionalFormatting sqref="K33">
    <cfRule type="cellIs" dxfId="154" priority="176" operator="equal">
      <formula>"Muy Baja"</formula>
    </cfRule>
  </conditionalFormatting>
  <conditionalFormatting sqref="AJ33">
    <cfRule type="cellIs" dxfId="153" priority="177" operator="equal">
      <formula>"Extremo"</formula>
    </cfRule>
  </conditionalFormatting>
  <conditionalFormatting sqref="AJ33">
    <cfRule type="cellIs" dxfId="152" priority="178" operator="equal">
      <formula>"Alto"</formula>
    </cfRule>
  </conditionalFormatting>
  <conditionalFormatting sqref="AJ33">
    <cfRule type="cellIs" dxfId="151" priority="179" operator="equal">
      <formula>"Moderado"</formula>
    </cfRule>
  </conditionalFormatting>
  <conditionalFormatting sqref="AJ33">
    <cfRule type="cellIs" dxfId="150" priority="180" operator="equal">
      <formula>"Bajo"</formula>
    </cfRule>
  </conditionalFormatting>
  <conditionalFormatting sqref="AH33">
    <cfRule type="cellIs" dxfId="149" priority="181" operator="equal">
      <formula>"Catastrófico"</formula>
    </cfRule>
  </conditionalFormatting>
  <conditionalFormatting sqref="AH33">
    <cfRule type="cellIs" dxfId="148" priority="182" operator="equal">
      <formula>"Mayor"</formula>
    </cfRule>
  </conditionalFormatting>
  <conditionalFormatting sqref="AH33">
    <cfRule type="cellIs" dxfId="147" priority="183" operator="equal">
      <formula>"Moderado"</formula>
    </cfRule>
  </conditionalFormatting>
  <conditionalFormatting sqref="AH33">
    <cfRule type="cellIs" dxfId="146" priority="184" operator="equal">
      <formula>"Menor"</formula>
    </cfRule>
  </conditionalFormatting>
  <conditionalFormatting sqref="AH33">
    <cfRule type="cellIs" dxfId="145" priority="185" operator="equal">
      <formula>"Leve"</formula>
    </cfRule>
  </conditionalFormatting>
  <conditionalFormatting sqref="AU35:AU39">
    <cfRule type="cellIs" dxfId="144" priority="186" operator="equal">
      <formula>"Muy Alta"</formula>
    </cfRule>
  </conditionalFormatting>
  <conditionalFormatting sqref="AU35:AU39">
    <cfRule type="cellIs" dxfId="143" priority="187" operator="equal">
      <formula>"Alta"</formula>
    </cfRule>
  </conditionalFormatting>
  <conditionalFormatting sqref="AU35:AU39">
    <cfRule type="cellIs" dxfId="142" priority="188" operator="equal">
      <formula>"Media"</formula>
    </cfRule>
  </conditionalFormatting>
  <conditionalFormatting sqref="AU35:AU39">
    <cfRule type="cellIs" dxfId="141" priority="189" operator="equal">
      <formula>"Baja"</formula>
    </cfRule>
  </conditionalFormatting>
  <conditionalFormatting sqref="AU35:AU39">
    <cfRule type="cellIs" dxfId="140" priority="190" operator="equal">
      <formula>"Muy Baja"</formula>
    </cfRule>
  </conditionalFormatting>
  <conditionalFormatting sqref="AW35:AW39">
    <cfRule type="cellIs" dxfId="139" priority="191" operator="equal">
      <formula>"Catastrófico"</formula>
    </cfRule>
  </conditionalFormatting>
  <conditionalFormatting sqref="AW35:AW39">
    <cfRule type="cellIs" dxfId="138" priority="192" operator="equal">
      <formula>"Mayor"</formula>
    </cfRule>
  </conditionalFormatting>
  <conditionalFormatting sqref="AW35:AW39">
    <cfRule type="cellIs" dxfId="137" priority="193" operator="equal">
      <formula>"Moderado"</formula>
    </cfRule>
  </conditionalFormatting>
  <conditionalFormatting sqref="AW35:AW39">
    <cfRule type="cellIs" dxfId="136" priority="194" operator="equal">
      <formula>"Menor"</formula>
    </cfRule>
  </conditionalFormatting>
  <conditionalFormatting sqref="AW35:AW39">
    <cfRule type="cellIs" dxfId="135" priority="195" operator="equal">
      <formula>"Leve"</formula>
    </cfRule>
  </conditionalFormatting>
  <conditionalFormatting sqref="AY35:AY39">
    <cfRule type="cellIs" dxfId="134" priority="196" operator="equal">
      <formula>"Extremo"</formula>
    </cfRule>
  </conditionalFormatting>
  <conditionalFormatting sqref="AY35:AY39">
    <cfRule type="cellIs" dxfId="133" priority="197" operator="equal">
      <formula>"Alto"</formula>
    </cfRule>
  </conditionalFormatting>
  <conditionalFormatting sqref="AY35:AY39">
    <cfRule type="cellIs" dxfId="132" priority="198" operator="equal">
      <formula>"Moderado"</formula>
    </cfRule>
  </conditionalFormatting>
  <conditionalFormatting sqref="AY35:AY39">
    <cfRule type="cellIs" dxfId="131" priority="199" operator="equal">
      <formula>"Bajo"</formula>
    </cfRule>
  </conditionalFormatting>
  <conditionalFormatting sqref="K35:K38">
    <cfRule type="cellIs" dxfId="130" priority="200" operator="equal">
      <formula>"Muy Alta"</formula>
    </cfRule>
  </conditionalFormatting>
  <conditionalFormatting sqref="K35:K38">
    <cfRule type="cellIs" dxfId="129" priority="201" operator="equal">
      <formula>"Alta"</formula>
    </cfRule>
  </conditionalFormatting>
  <conditionalFormatting sqref="K35:K38">
    <cfRule type="cellIs" dxfId="128" priority="202" operator="equal">
      <formula>"Media"</formula>
    </cfRule>
  </conditionalFormatting>
  <conditionalFormatting sqref="K35:K38">
    <cfRule type="cellIs" dxfId="127" priority="203" operator="equal">
      <formula>"Baja"</formula>
    </cfRule>
  </conditionalFormatting>
  <conditionalFormatting sqref="K35:K38">
    <cfRule type="cellIs" dxfId="126" priority="204" operator="equal">
      <formula>"Muy Baja"</formula>
    </cfRule>
  </conditionalFormatting>
  <conditionalFormatting sqref="AJ35:AJ38">
    <cfRule type="cellIs" dxfId="125" priority="205" operator="equal">
      <formula>"Extremo"</formula>
    </cfRule>
  </conditionalFormatting>
  <conditionalFormatting sqref="AJ35:AJ38">
    <cfRule type="cellIs" dxfId="124" priority="206" operator="equal">
      <formula>"Alto"</formula>
    </cfRule>
  </conditionalFormatting>
  <conditionalFormatting sqref="AJ35:AJ38">
    <cfRule type="cellIs" dxfId="123" priority="207" operator="equal">
      <formula>"Moderado"</formula>
    </cfRule>
  </conditionalFormatting>
  <conditionalFormatting sqref="AJ35:AJ38">
    <cfRule type="cellIs" dxfId="122" priority="208" operator="equal">
      <formula>"Bajo"</formula>
    </cfRule>
  </conditionalFormatting>
  <conditionalFormatting sqref="AG35">
    <cfRule type="containsText" dxfId="121" priority="209" operator="containsText" text="❌">
      <formula>NOT(ISERROR(SEARCH(("❌"),(AG35))))</formula>
    </cfRule>
  </conditionalFormatting>
  <conditionalFormatting sqref="AH35:AH38">
    <cfRule type="cellIs" dxfId="120" priority="210" operator="equal">
      <formula>"Catastrófico"</formula>
    </cfRule>
  </conditionalFormatting>
  <conditionalFormatting sqref="AH35:AH38">
    <cfRule type="cellIs" dxfId="119" priority="211" operator="equal">
      <formula>"Mayor"</formula>
    </cfRule>
  </conditionalFormatting>
  <conditionalFormatting sqref="AH35:AH38">
    <cfRule type="cellIs" dxfId="118" priority="212" operator="equal">
      <formula>"Moderado"</formula>
    </cfRule>
  </conditionalFormatting>
  <conditionalFormatting sqref="AH35:AH38">
    <cfRule type="cellIs" dxfId="117" priority="213" operator="equal">
      <formula>"Menor"</formula>
    </cfRule>
  </conditionalFormatting>
  <conditionalFormatting sqref="AH35:AH38">
    <cfRule type="cellIs" dxfId="116" priority="214" operator="equal">
      <formula>"Leve"</formula>
    </cfRule>
  </conditionalFormatting>
  <conditionalFormatting sqref="AU40:AU43">
    <cfRule type="cellIs" dxfId="115" priority="215" operator="equal">
      <formula>"Muy Alta"</formula>
    </cfRule>
  </conditionalFormatting>
  <conditionalFormatting sqref="AU40:AU43">
    <cfRule type="cellIs" dxfId="114" priority="216" operator="equal">
      <formula>"Alta"</formula>
    </cfRule>
  </conditionalFormatting>
  <conditionalFormatting sqref="AU40:AU43">
    <cfRule type="cellIs" dxfId="113" priority="217" operator="equal">
      <formula>"Media"</formula>
    </cfRule>
  </conditionalFormatting>
  <conditionalFormatting sqref="AU40:AU43">
    <cfRule type="cellIs" dxfId="112" priority="218" operator="equal">
      <formula>"Baja"</formula>
    </cfRule>
  </conditionalFormatting>
  <conditionalFormatting sqref="AU40:AU43">
    <cfRule type="cellIs" dxfId="111" priority="219" operator="equal">
      <formula>"Muy Baja"</formula>
    </cfRule>
  </conditionalFormatting>
  <conditionalFormatting sqref="AW40:AW43">
    <cfRule type="cellIs" dxfId="110" priority="220" operator="equal">
      <formula>"Catastrófico"</formula>
    </cfRule>
  </conditionalFormatting>
  <conditionalFormatting sqref="AW40:AW43">
    <cfRule type="cellIs" dxfId="109" priority="221" operator="equal">
      <formula>"Mayor"</formula>
    </cfRule>
  </conditionalFormatting>
  <conditionalFormatting sqref="AW40:AW43">
    <cfRule type="cellIs" dxfId="108" priority="222" operator="equal">
      <formula>"Moderado"</formula>
    </cfRule>
  </conditionalFormatting>
  <conditionalFormatting sqref="AW40:AW43">
    <cfRule type="cellIs" dxfId="107" priority="223" operator="equal">
      <formula>"Menor"</formula>
    </cfRule>
  </conditionalFormatting>
  <conditionalFormatting sqref="AW40:AW43">
    <cfRule type="cellIs" dxfId="106" priority="224" operator="equal">
      <formula>"Leve"</formula>
    </cfRule>
  </conditionalFormatting>
  <conditionalFormatting sqref="AY40:AY43">
    <cfRule type="cellIs" dxfId="105" priority="225" operator="equal">
      <formula>"Extremo"</formula>
    </cfRule>
  </conditionalFormatting>
  <conditionalFormatting sqref="AY40:AY43">
    <cfRule type="cellIs" dxfId="104" priority="226" operator="equal">
      <formula>"Alto"</formula>
    </cfRule>
  </conditionalFormatting>
  <conditionalFormatting sqref="AY40:AY43">
    <cfRule type="cellIs" dxfId="103" priority="227" operator="equal">
      <formula>"Moderado"</formula>
    </cfRule>
  </conditionalFormatting>
  <conditionalFormatting sqref="AY40:AY43">
    <cfRule type="cellIs" dxfId="102" priority="228" operator="equal">
      <formula>"Bajo"</formula>
    </cfRule>
  </conditionalFormatting>
  <conditionalFormatting sqref="K40:K42">
    <cfRule type="cellIs" dxfId="101" priority="229" operator="equal">
      <formula>"Muy Alta"</formula>
    </cfRule>
  </conditionalFormatting>
  <conditionalFormatting sqref="K40:K42">
    <cfRule type="cellIs" dxfId="100" priority="230" operator="equal">
      <formula>"Alta"</formula>
    </cfRule>
  </conditionalFormatting>
  <conditionalFormatting sqref="K40:K42">
    <cfRule type="cellIs" dxfId="99" priority="231" operator="equal">
      <formula>"Media"</formula>
    </cfRule>
  </conditionalFormatting>
  <conditionalFormatting sqref="K40:K42">
    <cfRule type="cellIs" dxfId="98" priority="232" operator="equal">
      <formula>"Baja"</formula>
    </cfRule>
  </conditionalFormatting>
  <conditionalFormatting sqref="K40:K42">
    <cfRule type="cellIs" dxfId="97" priority="233" operator="equal">
      <formula>"Muy Baja"</formula>
    </cfRule>
  </conditionalFormatting>
  <conditionalFormatting sqref="AJ40:AJ42">
    <cfRule type="cellIs" dxfId="96" priority="234" operator="equal">
      <formula>"Extremo"</formula>
    </cfRule>
  </conditionalFormatting>
  <conditionalFormatting sqref="AJ40:AJ42">
    <cfRule type="cellIs" dxfId="95" priority="235" operator="equal">
      <formula>"Alto"</formula>
    </cfRule>
  </conditionalFormatting>
  <conditionalFormatting sqref="AJ40:AJ42">
    <cfRule type="cellIs" dxfId="94" priority="236" operator="equal">
      <formula>"Moderado"</formula>
    </cfRule>
  </conditionalFormatting>
  <conditionalFormatting sqref="AJ40:AJ42">
    <cfRule type="cellIs" dxfId="93" priority="237" operator="equal">
      <formula>"Bajo"</formula>
    </cfRule>
  </conditionalFormatting>
  <conditionalFormatting sqref="AG40:AG43">
    <cfRule type="containsText" dxfId="92" priority="238" operator="containsText" text="❌">
      <formula>NOT(ISERROR(SEARCH(("❌"),(AG40))))</formula>
    </cfRule>
  </conditionalFormatting>
  <conditionalFormatting sqref="AH40:AH42">
    <cfRule type="cellIs" dxfId="91" priority="239" operator="equal">
      <formula>"Catastrófico"</formula>
    </cfRule>
  </conditionalFormatting>
  <conditionalFormatting sqref="AH40:AH42">
    <cfRule type="cellIs" dxfId="90" priority="240" operator="equal">
      <formula>"Mayor"</formula>
    </cfRule>
  </conditionalFormatting>
  <conditionalFormatting sqref="AH40:AH42">
    <cfRule type="cellIs" dxfId="89" priority="241" operator="equal">
      <formula>"Moderado"</formula>
    </cfRule>
  </conditionalFormatting>
  <conditionalFormatting sqref="AH40:AH42">
    <cfRule type="cellIs" dxfId="88" priority="242" operator="equal">
      <formula>"Menor"</formula>
    </cfRule>
  </conditionalFormatting>
  <conditionalFormatting sqref="AH40:AH42">
    <cfRule type="cellIs" dxfId="87" priority="243" operator="equal">
      <formula>"Leve"</formula>
    </cfRule>
  </conditionalFormatting>
  <conditionalFormatting sqref="AU44">
    <cfRule type="cellIs" dxfId="86" priority="244" operator="equal">
      <formula>"Muy Alta"</formula>
    </cfRule>
  </conditionalFormatting>
  <conditionalFormatting sqref="AU44">
    <cfRule type="cellIs" dxfId="85" priority="245" operator="equal">
      <formula>"Alta"</formula>
    </cfRule>
  </conditionalFormatting>
  <conditionalFormatting sqref="AU44">
    <cfRule type="cellIs" dxfId="84" priority="246" operator="equal">
      <formula>"Media"</formula>
    </cfRule>
  </conditionalFormatting>
  <conditionalFormatting sqref="AU44">
    <cfRule type="cellIs" dxfId="83" priority="247" operator="equal">
      <formula>"Baja"</formula>
    </cfRule>
  </conditionalFormatting>
  <conditionalFormatting sqref="AU44">
    <cfRule type="cellIs" dxfId="82" priority="248" operator="equal">
      <formula>"Muy Baja"</formula>
    </cfRule>
  </conditionalFormatting>
  <conditionalFormatting sqref="AW44">
    <cfRule type="cellIs" dxfId="81" priority="249" operator="equal">
      <formula>"Catastrófico"</formula>
    </cfRule>
  </conditionalFormatting>
  <conditionalFormatting sqref="AW44">
    <cfRule type="cellIs" dxfId="80" priority="250" operator="equal">
      <formula>"Mayor"</formula>
    </cfRule>
  </conditionalFormatting>
  <conditionalFormatting sqref="AW44">
    <cfRule type="cellIs" dxfId="79" priority="251" operator="equal">
      <formula>"Moderado"</formula>
    </cfRule>
  </conditionalFormatting>
  <conditionalFormatting sqref="AW44">
    <cfRule type="cellIs" dxfId="78" priority="252" operator="equal">
      <formula>"Menor"</formula>
    </cfRule>
  </conditionalFormatting>
  <conditionalFormatting sqref="AW44">
    <cfRule type="cellIs" dxfId="77" priority="253" operator="equal">
      <formula>"Leve"</formula>
    </cfRule>
  </conditionalFormatting>
  <conditionalFormatting sqref="AY44">
    <cfRule type="cellIs" dxfId="76" priority="254" operator="equal">
      <formula>"Extremo"</formula>
    </cfRule>
  </conditionalFormatting>
  <conditionalFormatting sqref="AY44">
    <cfRule type="cellIs" dxfId="75" priority="255" operator="equal">
      <formula>"Alto"</formula>
    </cfRule>
  </conditionalFormatting>
  <conditionalFormatting sqref="AY44">
    <cfRule type="cellIs" dxfId="74" priority="256" operator="equal">
      <formula>"Moderado"</formula>
    </cfRule>
  </conditionalFormatting>
  <conditionalFormatting sqref="AY44">
    <cfRule type="cellIs" dxfId="73" priority="257" operator="equal">
      <formula>"Bajo"</formula>
    </cfRule>
  </conditionalFormatting>
  <conditionalFormatting sqref="K44">
    <cfRule type="cellIs" dxfId="72" priority="258" operator="equal">
      <formula>"Muy Alta"</formula>
    </cfRule>
  </conditionalFormatting>
  <conditionalFormatting sqref="K44">
    <cfRule type="cellIs" dxfId="71" priority="259" operator="equal">
      <formula>"Alta"</formula>
    </cfRule>
  </conditionalFormatting>
  <conditionalFormatting sqref="K44">
    <cfRule type="cellIs" dxfId="70" priority="260" operator="equal">
      <formula>"Media"</formula>
    </cfRule>
  </conditionalFormatting>
  <conditionalFormatting sqref="K44">
    <cfRule type="cellIs" dxfId="69" priority="261" operator="equal">
      <formula>"Baja"</formula>
    </cfRule>
  </conditionalFormatting>
  <conditionalFormatting sqref="K44">
    <cfRule type="cellIs" dxfId="68" priority="262" operator="equal">
      <formula>"Muy Baja"</formula>
    </cfRule>
  </conditionalFormatting>
  <conditionalFormatting sqref="AJ44">
    <cfRule type="cellIs" dxfId="67" priority="263" operator="equal">
      <formula>"Extremo"</formula>
    </cfRule>
  </conditionalFormatting>
  <conditionalFormatting sqref="AJ44">
    <cfRule type="cellIs" dxfId="66" priority="264" operator="equal">
      <formula>"Alto"</formula>
    </cfRule>
  </conditionalFormatting>
  <conditionalFormatting sqref="AJ44">
    <cfRule type="cellIs" dxfId="65" priority="265" operator="equal">
      <formula>"Moderado"</formula>
    </cfRule>
  </conditionalFormatting>
  <conditionalFormatting sqref="AJ44">
    <cfRule type="cellIs" dxfId="64" priority="266" operator="equal">
      <formula>"Bajo"</formula>
    </cfRule>
  </conditionalFormatting>
  <conditionalFormatting sqref="AG44">
    <cfRule type="containsText" dxfId="63" priority="267" operator="containsText" text="❌">
      <formula>NOT(ISERROR(SEARCH(("❌"),(AG44))))</formula>
    </cfRule>
  </conditionalFormatting>
  <conditionalFormatting sqref="AH44">
    <cfRule type="cellIs" dxfId="62" priority="268" operator="equal">
      <formula>"Catastrófico"</formula>
    </cfRule>
  </conditionalFormatting>
  <conditionalFormatting sqref="AH44">
    <cfRule type="cellIs" dxfId="61" priority="269" operator="equal">
      <formula>"Mayor"</formula>
    </cfRule>
  </conditionalFormatting>
  <conditionalFormatting sqref="AH44">
    <cfRule type="cellIs" dxfId="60" priority="270" operator="equal">
      <formula>"Moderado"</formula>
    </cfRule>
  </conditionalFormatting>
  <conditionalFormatting sqref="AH44">
    <cfRule type="cellIs" dxfId="59" priority="271" operator="equal">
      <formula>"Menor"</formula>
    </cfRule>
  </conditionalFormatting>
  <conditionalFormatting sqref="AH44">
    <cfRule type="cellIs" dxfId="58" priority="272" operator="equal">
      <formula>"Leve"</formula>
    </cfRule>
  </conditionalFormatting>
  <conditionalFormatting sqref="K46">
    <cfRule type="cellIs" dxfId="57" priority="273" operator="equal">
      <formula>"Muy Alta"</formula>
    </cfRule>
  </conditionalFormatting>
  <conditionalFormatting sqref="K46">
    <cfRule type="cellIs" dxfId="56" priority="274" operator="equal">
      <formula>"Alta"</formula>
    </cfRule>
  </conditionalFormatting>
  <conditionalFormatting sqref="K46">
    <cfRule type="cellIs" dxfId="55" priority="275" operator="equal">
      <formula>"Media"</formula>
    </cfRule>
  </conditionalFormatting>
  <conditionalFormatting sqref="K46">
    <cfRule type="cellIs" dxfId="54" priority="276" operator="equal">
      <formula>"Baja"</formula>
    </cfRule>
  </conditionalFormatting>
  <conditionalFormatting sqref="K46">
    <cfRule type="cellIs" dxfId="53" priority="277" operator="equal">
      <formula>"Muy Baja"</formula>
    </cfRule>
  </conditionalFormatting>
  <conditionalFormatting sqref="AH46">
    <cfRule type="cellIs" dxfId="52" priority="278" operator="equal">
      <formula>"Catastrófico"</formula>
    </cfRule>
  </conditionalFormatting>
  <conditionalFormatting sqref="AH46">
    <cfRule type="cellIs" dxfId="51" priority="279" operator="equal">
      <formula>"Mayor"</formula>
    </cfRule>
  </conditionalFormatting>
  <conditionalFormatting sqref="AH46">
    <cfRule type="cellIs" dxfId="50" priority="280" operator="equal">
      <formula>"Moderado"</formula>
    </cfRule>
  </conditionalFormatting>
  <conditionalFormatting sqref="AH46">
    <cfRule type="cellIs" dxfId="49" priority="281" operator="equal">
      <formula>"Menor"</formula>
    </cfRule>
  </conditionalFormatting>
  <conditionalFormatting sqref="AH46">
    <cfRule type="cellIs" dxfId="48" priority="282" operator="equal">
      <formula>"Leve"</formula>
    </cfRule>
  </conditionalFormatting>
  <conditionalFormatting sqref="AJ46">
    <cfRule type="cellIs" dxfId="47" priority="283" operator="equal">
      <formula>"Extremo"</formula>
    </cfRule>
  </conditionalFormatting>
  <conditionalFormatting sqref="AJ46">
    <cfRule type="cellIs" dxfId="46" priority="284" operator="equal">
      <formula>"Alto"</formula>
    </cfRule>
  </conditionalFormatting>
  <conditionalFormatting sqref="AJ46">
    <cfRule type="cellIs" dxfId="45" priority="285" operator="equal">
      <formula>"Moderado"</formula>
    </cfRule>
  </conditionalFormatting>
  <conditionalFormatting sqref="AJ46">
    <cfRule type="cellIs" dxfId="44" priority="286" operator="equal">
      <formula>"Bajo"</formula>
    </cfRule>
  </conditionalFormatting>
  <conditionalFormatting sqref="AU46:AU49">
    <cfRule type="cellIs" dxfId="43" priority="287" operator="equal">
      <formula>"Muy Alta"</formula>
    </cfRule>
  </conditionalFormatting>
  <conditionalFormatting sqref="AU46:AU49">
    <cfRule type="cellIs" dxfId="42" priority="288" operator="equal">
      <formula>"Alta"</formula>
    </cfRule>
  </conditionalFormatting>
  <conditionalFormatting sqref="AU46:AU49">
    <cfRule type="cellIs" dxfId="41" priority="289" operator="equal">
      <formula>"Media"</formula>
    </cfRule>
  </conditionalFormatting>
  <conditionalFormatting sqref="AU46:AU49">
    <cfRule type="cellIs" dxfId="40" priority="290" operator="equal">
      <formula>"Baja"</formula>
    </cfRule>
  </conditionalFormatting>
  <conditionalFormatting sqref="AU46:AU49">
    <cfRule type="cellIs" dxfId="39" priority="291" operator="equal">
      <formula>"Muy Baja"</formula>
    </cfRule>
  </conditionalFormatting>
  <conditionalFormatting sqref="AW46:AW49">
    <cfRule type="cellIs" dxfId="38" priority="292" operator="equal">
      <formula>"Catastrófico"</formula>
    </cfRule>
  </conditionalFormatting>
  <conditionalFormatting sqref="AW46:AW49">
    <cfRule type="cellIs" dxfId="37" priority="293" operator="equal">
      <formula>"Mayor"</formula>
    </cfRule>
  </conditionalFormatting>
  <conditionalFormatting sqref="AW46:AW49">
    <cfRule type="cellIs" dxfId="36" priority="294" operator="equal">
      <formula>"Moderado"</formula>
    </cfRule>
  </conditionalFormatting>
  <conditionalFormatting sqref="AW46:AW49">
    <cfRule type="cellIs" dxfId="35" priority="295" operator="equal">
      <formula>"Menor"</formula>
    </cfRule>
  </conditionalFormatting>
  <conditionalFormatting sqref="AW46:AW49">
    <cfRule type="cellIs" dxfId="34" priority="296" operator="equal">
      <formula>"Leve"</formula>
    </cfRule>
  </conditionalFormatting>
  <conditionalFormatting sqref="AY46:AY49">
    <cfRule type="cellIs" dxfId="33" priority="297" operator="equal">
      <formula>"Extremo"</formula>
    </cfRule>
  </conditionalFormatting>
  <conditionalFormatting sqref="AY46:AY49">
    <cfRule type="cellIs" dxfId="32" priority="298" operator="equal">
      <formula>"Alto"</formula>
    </cfRule>
  </conditionalFormatting>
  <conditionalFormatting sqref="AY46:AY49">
    <cfRule type="cellIs" dxfId="31" priority="299" operator="equal">
      <formula>"Moderado"</formula>
    </cfRule>
  </conditionalFormatting>
  <conditionalFormatting sqref="AY46:AY49">
    <cfRule type="cellIs" dxfId="30" priority="300" operator="equal">
      <formula>"Bajo"</formula>
    </cfRule>
  </conditionalFormatting>
  <conditionalFormatting sqref="AG46:AG49">
    <cfRule type="containsText" dxfId="29" priority="301" operator="containsText" text="❌">
      <formula>NOT(ISERROR(SEARCH(("❌"),(AG46))))</formula>
    </cfRule>
  </conditionalFormatting>
  <conditionalFormatting sqref="K50">
    <cfRule type="cellIs" dxfId="28" priority="302" operator="equal">
      <formula>"Muy Alta"</formula>
    </cfRule>
  </conditionalFormatting>
  <conditionalFormatting sqref="K50">
    <cfRule type="cellIs" dxfId="27" priority="303" operator="equal">
      <formula>"Alta"</formula>
    </cfRule>
  </conditionalFormatting>
  <conditionalFormatting sqref="K50">
    <cfRule type="cellIs" dxfId="26" priority="304" operator="equal">
      <formula>"Media"</formula>
    </cfRule>
  </conditionalFormatting>
  <conditionalFormatting sqref="K50">
    <cfRule type="cellIs" dxfId="25" priority="305" operator="equal">
      <formula>"Baja"</formula>
    </cfRule>
  </conditionalFormatting>
  <conditionalFormatting sqref="K50">
    <cfRule type="cellIs" dxfId="24" priority="306" operator="equal">
      <formula>"Muy Baja"</formula>
    </cfRule>
  </conditionalFormatting>
  <conditionalFormatting sqref="AJ50">
    <cfRule type="cellIs" dxfId="23" priority="307" operator="equal">
      <formula>"Extremo"</formula>
    </cfRule>
  </conditionalFormatting>
  <conditionalFormatting sqref="AJ50">
    <cfRule type="cellIs" dxfId="22" priority="308" operator="equal">
      <formula>"Alto"</formula>
    </cfRule>
  </conditionalFormatting>
  <conditionalFormatting sqref="AJ50">
    <cfRule type="cellIs" dxfId="21" priority="309" operator="equal">
      <formula>"Moderado"</formula>
    </cfRule>
  </conditionalFormatting>
  <conditionalFormatting sqref="AJ50">
    <cfRule type="cellIs" dxfId="20" priority="310" operator="equal">
      <formula>"Bajo"</formula>
    </cfRule>
  </conditionalFormatting>
  <conditionalFormatting sqref="AG50:AG53">
    <cfRule type="containsText" dxfId="19" priority="311" operator="containsText" text="❌">
      <formula>NOT(ISERROR(SEARCH(("❌"),(AG50))))</formula>
    </cfRule>
  </conditionalFormatting>
  <conditionalFormatting sqref="AH50">
    <cfRule type="cellIs" dxfId="18" priority="312" operator="equal">
      <formula>"Catastrófico"</formula>
    </cfRule>
  </conditionalFormatting>
  <conditionalFormatting sqref="AH50">
    <cfRule type="cellIs" dxfId="17" priority="313" operator="equal">
      <formula>"Mayor"</formula>
    </cfRule>
  </conditionalFormatting>
  <conditionalFormatting sqref="AH50">
    <cfRule type="cellIs" dxfId="16" priority="314" operator="equal">
      <formula>"Moderado"</formula>
    </cfRule>
  </conditionalFormatting>
  <conditionalFormatting sqref="AH50">
    <cfRule type="cellIs" dxfId="15" priority="315" operator="equal">
      <formula>"Menor"</formula>
    </cfRule>
  </conditionalFormatting>
  <conditionalFormatting sqref="AH50">
    <cfRule type="cellIs" dxfId="14" priority="316" operator="equal">
      <formula>"Leve"</formula>
    </cfRule>
  </conditionalFormatting>
  <conditionalFormatting sqref="AU50:AU53">
    <cfRule type="cellIs" dxfId="13" priority="317" operator="equal">
      <formula>"Muy Alta"</formula>
    </cfRule>
  </conditionalFormatting>
  <conditionalFormatting sqref="AU50:AU53">
    <cfRule type="cellIs" dxfId="12" priority="318" operator="equal">
      <formula>"Alta"</formula>
    </cfRule>
  </conditionalFormatting>
  <conditionalFormatting sqref="AU50:AU53">
    <cfRule type="cellIs" dxfId="11" priority="319" operator="equal">
      <formula>"Media"</formula>
    </cfRule>
  </conditionalFormatting>
  <conditionalFormatting sqref="AU50:AU53">
    <cfRule type="cellIs" dxfId="10" priority="320" operator="equal">
      <formula>"Baja"</formula>
    </cfRule>
  </conditionalFormatting>
  <conditionalFormatting sqref="AU50:AU53">
    <cfRule type="cellIs" dxfId="9" priority="321" operator="equal">
      <formula>"Muy Baja"</formula>
    </cfRule>
  </conditionalFormatting>
  <conditionalFormatting sqref="AW50:AW53">
    <cfRule type="cellIs" dxfId="8" priority="322" operator="equal">
      <formula>"Catastrófico"</formula>
    </cfRule>
  </conditionalFormatting>
  <conditionalFormatting sqref="AW50:AW53">
    <cfRule type="cellIs" dxfId="7" priority="323" operator="equal">
      <formula>"Mayor"</formula>
    </cfRule>
  </conditionalFormatting>
  <conditionalFormatting sqref="AW50:AW53">
    <cfRule type="cellIs" dxfId="6" priority="324" operator="equal">
      <formula>"Moderado"</formula>
    </cfRule>
  </conditionalFormatting>
  <conditionalFormatting sqref="AW50:AW53">
    <cfRule type="cellIs" dxfId="5" priority="325" operator="equal">
      <formula>"Menor"</formula>
    </cfRule>
  </conditionalFormatting>
  <conditionalFormatting sqref="AW50:AW53">
    <cfRule type="cellIs" dxfId="4" priority="326" operator="equal">
      <formula>"Leve"</formula>
    </cfRule>
  </conditionalFormatting>
  <conditionalFormatting sqref="AY50:AY53">
    <cfRule type="cellIs" dxfId="3" priority="327" operator="equal">
      <formula>"Extremo"</formula>
    </cfRule>
  </conditionalFormatting>
  <conditionalFormatting sqref="AY50:AY53">
    <cfRule type="cellIs" dxfId="2" priority="328" operator="equal">
      <formula>"Alto"</formula>
    </cfRule>
  </conditionalFormatting>
  <conditionalFormatting sqref="AY50:AY53">
    <cfRule type="cellIs" dxfId="1" priority="329" operator="equal">
      <formula>"Moderado"</formula>
    </cfRule>
  </conditionalFormatting>
  <conditionalFormatting sqref="AY50:AY53">
    <cfRule type="cellIs" dxfId="0" priority="330" operator="equal">
      <formula>"Bajo"</formula>
    </cfRule>
  </conditionalFormatting>
  <dataValidations count="1">
    <dataValidation type="list" allowBlank="1" showErrorMessage="1" sqref="M13:AE13 M16:AE16 M18:AE20 M23:AE23 M25:AE25 M28:AE28 M31:AE31 M33:AE33 M35:AE35 M40:AE40 M44:AE46 M50:AE50" xr:uid="{00000000-0002-0000-0100-000000000000}">
      <formula1>"si,no"</formula1>
    </dataValidation>
  </dataValidation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K246"/>
  <sheetViews>
    <sheetView workbookViewId="0"/>
  </sheetViews>
  <sheetFormatPr baseColWidth="10" defaultColWidth="14.5" defaultRowHeight="15" customHeight="1"/>
  <cols>
    <col min="1" max="37" width="31.83203125" customWidth="1"/>
  </cols>
  <sheetData>
    <row r="1" spans="1:37" ht="18" customHeight="1">
      <c r="A1" s="83"/>
      <c r="B1" s="84"/>
      <c r="C1" s="84"/>
      <c r="D1" s="84"/>
      <c r="E1" s="84"/>
      <c r="F1" s="84"/>
      <c r="G1" s="85"/>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ht="18" customHeight="1">
      <c r="A2" s="83"/>
      <c r="B2" s="84"/>
      <c r="C2" s="84"/>
      <c r="D2" s="84"/>
      <c r="E2" s="84"/>
      <c r="F2" s="84"/>
      <c r="G2" s="85"/>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3" spans="1:37" ht="18" customHeight="1">
      <c r="A3" s="84"/>
      <c r="B3" s="84"/>
      <c r="C3" s="84"/>
      <c r="D3" s="84"/>
      <c r="E3" s="84"/>
      <c r="F3" s="84"/>
      <c r="G3" s="85"/>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row>
    <row r="4" spans="1:37" ht="18" customHeight="1">
      <c r="A4" s="84"/>
      <c r="B4" s="84"/>
      <c r="C4" s="84"/>
      <c r="D4" s="84"/>
      <c r="E4" s="84"/>
      <c r="F4" s="84"/>
      <c r="G4" s="85"/>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row>
    <row r="5" spans="1:37" ht="18" customHeight="1">
      <c r="A5" s="327"/>
      <c r="B5" s="246"/>
      <c r="C5" s="246"/>
      <c r="D5" s="246"/>
      <c r="E5" s="247"/>
      <c r="F5" s="331" t="s">
        <v>0</v>
      </c>
      <c r="G5" s="332"/>
      <c r="H5" s="332"/>
      <c r="I5" s="332"/>
      <c r="J5" s="332"/>
      <c r="K5" s="332"/>
      <c r="L5" s="332"/>
      <c r="M5" s="332"/>
      <c r="N5" s="332"/>
      <c r="O5" s="332"/>
      <c r="P5" s="333"/>
      <c r="Q5" s="87" t="s">
        <v>414</v>
      </c>
      <c r="R5" s="86"/>
      <c r="S5" s="86"/>
      <c r="T5" s="86"/>
      <c r="U5" s="86"/>
      <c r="V5" s="86"/>
      <c r="W5" s="86"/>
      <c r="X5" s="86"/>
      <c r="Y5" s="86"/>
      <c r="Z5" s="86"/>
      <c r="AA5" s="86"/>
      <c r="AB5" s="86"/>
      <c r="AC5" s="86"/>
      <c r="AD5" s="86"/>
      <c r="AE5" s="86"/>
      <c r="AF5" s="86"/>
      <c r="AG5" s="86"/>
      <c r="AH5" s="86"/>
      <c r="AI5" s="86"/>
      <c r="AJ5" s="86"/>
      <c r="AK5" s="86"/>
    </row>
    <row r="6" spans="1:37" ht="18" customHeight="1">
      <c r="A6" s="328"/>
      <c r="B6" s="266"/>
      <c r="C6" s="266"/>
      <c r="D6" s="266"/>
      <c r="E6" s="329"/>
      <c r="F6" s="323"/>
      <c r="G6" s="334"/>
      <c r="H6" s="334"/>
      <c r="I6" s="334"/>
      <c r="J6" s="334"/>
      <c r="K6" s="334"/>
      <c r="L6" s="334"/>
      <c r="M6" s="334"/>
      <c r="N6" s="334"/>
      <c r="O6" s="334"/>
      <c r="P6" s="335"/>
      <c r="Q6" s="87" t="s">
        <v>415</v>
      </c>
      <c r="R6" s="88"/>
      <c r="S6" s="88"/>
      <c r="T6" s="88"/>
      <c r="U6" s="88"/>
      <c r="V6" s="88"/>
      <c r="W6" s="88"/>
      <c r="X6" s="88"/>
      <c r="Y6" s="88"/>
      <c r="Z6" s="88"/>
      <c r="AA6" s="88"/>
      <c r="AB6" s="88"/>
      <c r="AC6" s="88"/>
      <c r="AD6" s="88"/>
      <c r="AE6" s="88"/>
      <c r="AF6" s="88"/>
      <c r="AG6" s="88"/>
      <c r="AH6" s="89"/>
      <c r="AI6" s="89"/>
      <c r="AJ6" s="89"/>
      <c r="AK6" s="89"/>
    </row>
    <row r="7" spans="1:37" ht="18" customHeight="1">
      <c r="A7" s="328"/>
      <c r="B7" s="266"/>
      <c r="C7" s="266"/>
      <c r="D7" s="266"/>
      <c r="E7" s="329"/>
      <c r="F7" s="336" t="s">
        <v>416</v>
      </c>
      <c r="G7" s="258"/>
      <c r="H7" s="258"/>
      <c r="I7" s="258"/>
      <c r="J7" s="258"/>
      <c r="K7" s="258"/>
      <c r="L7" s="258"/>
      <c r="M7" s="258"/>
      <c r="N7" s="258"/>
      <c r="O7" s="258"/>
      <c r="P7" s="325"/>
      <c r="Q7" s="322" t="s">
        <v>417</v>
      </c>
      <c r="R7" s="84"/>
      <c r="S7" s="84"/>
      <c r="T7" s="84"/>
      <c r="U7" s="84"/>
      <c r="V7" s="84"/>
      <c r="W7" s="84"/>
      <c r="X7" s="84"/>
      <c r="Y7" s="84"/>
      <c r="Z7" s="84"/>
      <c r="AA7" s="84"/>
      <c r="AB7" s="84"/>
      <c r="AC7" s="84"/>
      <c r="AD7" s="84"/>
      <c r="AE7" s="84"/>
      <c r="AF7" s="84"/>
      <c r="AG7" s="84"/>
      <c r="AH7" s="84"/>
      <c r="AI7" s="84"/>
      <c r="AJ7" s="84"/>
      <c r="AK7" s="84"/>
    </row>
    <row r="8" spans="1:37" ht="18" customHeight="1">
      <c r="A8" s="330"/>
      <c r="B8" s="249"/>
      <c r="C8" s="249"/>
      <c r="D8" s="249"/>
      <c r="E8" s="250"/>
      <c r="F8" s="324" t="s">
        <v>418</v>
      </c>
      <c r="G8" s="258"/>
      <c r="H8" s="258"/>
      <c r="I8" s="258"/>
      <c r="J8" s="258"/>
      <c r="K8" s="258"/>
      <c r="L8" s="258"/>
      <c r="M8" s="258"/>
      <c r="N8" s="258"/>
      <c r="O8" s="258"/>
      <c r="P8" s="325"/>
      <c r="Q8" s="323"/>
      <c r="R8" s="84"/>
      <c r="S8" s="84"/>
      <c r="T8" s="84"/>
      <c r="U8" s="84"/>
      <c r="V8" s="84"/>
      <c r="W8" s="84"/>
      <c r="X8" s="84"/>
      <c r="Y8" s="84"/>
      <c r="Z8" s="84"/>
      <c r="AA8" s="84"/>
      <c r="AB8" s="84"/>
      <c r="AC8" s="84"/>
      <c r="AD8" s="84"/>
      <c r="AE8" s="84"/>
      <c r="AF8" s="84"/>
      <c r="AG8" s="84"/>
      <c r="AH8" s="84"/>
      <c r="AI8" s="84"/>
      <c r="AJ8" s="84"/>
      <c r="AK8" s="84"/>
    </row>
    <row r="9" spans="1:37" ht="18" customHeight="1">
      <c r="A9" s="326" t="s">
        <v>419</v>
      </c>
      <c r="B9" s="313"/>
      <c r="C9" s="313"/>
      <c r="D9" s="313"/>
      <c r="E9" s="313"/>
      <c r="F9" s="313"/>
      <c r="G9" s="313"/>
      <c r="H9" s="313"/>
      <c r="I9" s="313"/>
      <c r="J9" s="313"/>
      <c r="K9" s="313"/>
      <c r="L9" s="313"/>
      <c r="M9" s="313"/>
      <c r="N9" s="314"/>
      <c r="O9" s="84"/>
      <c r="P9" s="84"/>
      <c r="Q9" s="84"/>
      <c r="R9" s="84"/>
      <c r="S9" s="84"/>
      <c r="T9" s="84"/>
      <c r="U9" s="84"/>
      <c r="V9" s="84"/>
      <c r="W9" s="84"/>
      <c r="X9" s="84"/>
      <c r="Y9" s="84"/>
      <c r="Z9" s="84"/>
      <c r="AA9" s="84"/>
      <c r="AB9" s="84"/>
      <c r="AC9" s="84"/>
      <c r="AD9" s="84"/>
      <c r="AE9" s="84"/>
      <c r="AF9" s="84"/>
      <c r="AG9" s="84"/>
      <c r="AH9" s="84"/>
      <c r="AI9" s="84"/>
      <c r="AJ9" s="84"/>
      <c r="AK9" s="84"/>
    </row>
    <row r="10" spans="1:37" ht="18" customHeight="1">
      <c r="A10" s="342" t="s">
        <v>420</v>
      </c>
      <c r="B10" s="313"/>
      <c r="C10" s="313"/>
      <c r="D10" s="314"/>
      <c r="E10" s="352" t="s">
        <v>421</v>
      </c>
      <c r="F10" s="258"/>
      <c r="G10" s="258"/>
      <c r="H10" s="258"/>
      <c r="I10" s="259"/>
      <c r="J10" s="90"/>
      <c r="K10" s="91"/>
      <c r="L10" s="90"/>
      <c r="M10" s="90"/>
      <c r="N10" s="90"/>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ht="18" customHeight="1">
      <c r="A11" s="90"/>
      <c r="B11" s="90"/>
      <c r="C11" s="90"/>
      <c r="D11" s="90"/>
      <c r="E11" s="90"/>
      <c r="F11" s="90"/>
      <c r="G11" s="90"/>
      <c r="H11" s="90"/>
      <c r="I11" s="90"/>
      <c r="J11" s="90"/>
      <c r="K11" s="91"/>
      <c r="L11" s="90"/>
      <c r="M11" s="349" t="s">
        <v>422</v>
      </c>
      <c r="N11" s="332"/>
      <c r="O11" s="332"/>
      <c r="P11" s="333"/>
      <c r="Q11" s="84"/>
      <c r="R11" s="84"/>
      <c r="S11" s="84"/>
      <c r="T11" s="84"/>
      <c r="U11" s="84"/>
      <c r="V11" s="84"/>
      <c r="W11" s="84"/>
      <c r="X11" s="84"/>
      <c r="Y11" s="84"/>
      <c r="Z11" s="84"/>
      <c r="AA11" s="84"/>
      <c r="AB11" s="84"/>
      <c r="AC11" s="84"/>
      <c r="AD11" s="84"/>
      <c r="AE11" s="84"/>
      <c r="AF11" s="84"/>
      <c r="AG11" s="84"/>
      <c r="AH11" s="84"/>
      <c r="AI11" s="84"/>
      <c r="AJ11" s="84"/>
      <c r="AK11" s="84"/>
    </row>
    <row r="12" spans="1:37" ht="18" customHeight="1">
      <c r="A12" s="343" t="s">
        <v>423</v>
      </c>
      <c r="B12" s="252"/>
      <c r="C12" s="252"/>
      <c r="D12" s="344"/>
      <c r="E12" s="346" t="s">
        <v>424</v>
      </c>
      <c r="F12" s="332"/>
      <c r="G12" s="332"/>
      <c r="H12" s="332"/>
      <c r="I12" s="347"/>
      <c r="J12" s="90"/>
      <c r="K12" s="91"/>
      <c r="L12" s="90"/>
      <c r="M12" s="323"/>
      <c r="N12" s="334"/>
      <c r="O12" s="334"/>
      <c r="P12" s="335"/>
      <c r="Q12" s="84"/>
      <c r="R12" s="84"/>
      <c r="S12" s="84"/>
      <c r="T12" s="84"/>
      <c r="U12" s="84"/>
      <c r="V12" s="84"/>
      <c r="W12" s="84"/>
      <c r="X12" s="84"/>
      <c r="Y12" s="84"/>
      <c r="Z12" s="84"/>
      <c r="AA12" s="84"/>
      <c r="AB12" s="84"/>
      <c r="AC12" s="84"/>
      <c r="AD12" s="84"/>
      <c r="AE12" s="84"/>
      <c r="AF12" s="84"/>
      <c r="AG12" s="84"/>
      <c r="AH12" s="84"/>
      <c r="AI12" s="84"/>
      <c r="AJ12" s="84"/>
      <c r="AK12" s="84"/>
    </row>
    <row r="13" spans="1:37" ht="18" customHeight="1">
      <c r="A13" s="330"/>
      <c r="B13" s="249"/>
      <c r="C13" s="249"/>
      <c r="D13" s="345"/>
      <c r="E13" s="323"/>
      <c r="F13" s="334"/>
      <c r="G13" s="334"/>
      <c r="H13" s="334"/>
      <c r="I13" s="348"/>
      <c r="J13" s="90"/>
      <c r="K13" s="91"/>
      <c r="L13" s="90"/>
      <c r="M13" s="90"/>
      <c r="N13" s="90"/>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ht="18" customHeight="1">
      <c r="A14" s="90"/>
      <c r="B14" s="90"/>
      <c r="C14" s="90"/>
      <c r="D14" s="90"/>
      <c r="E14" s="90"/>
      <c r="F14" s="90"/>
      <c r="G14" s="90"/>
      <c r="H14" s="90"/>
      <c r="I14" s="90"/>
      <c r="J14" s="90"/>
      <c r="K14" s="91"/>
      <c r="L14" s="90"/>
      <c r="M14" s="349">
        <v>2021</v>
      </c>
      <c r="N14" s="332"/>
      <c r="O14" s="332"/>
      <c r="P14" s="333"/>
      <c r="Q14" s="84"/>
      <c r="R14" s="84"/>
      <c r="S14" s="84"/>
      <c r="T14" s="84"/>
      <c r="U14" s="84"/>
      <c r="V14" s="84"/>
      <c r="W14" s="84"/>
      <c r="X14" s="84"/>
      <c r="Y14" s="84"/>
      <c r="Z14" s="84"/>
      <c r="AA14" s="84"/>
      <c r="AB14" s="84"/>
      <c r="AC14" s="84"/>
      <c r="AD14" s="84"/>
      <c r="AE14" s="84"/>
      <c r="AF14" s="84"/>
      <c r="AG14" s="84"/>
      <c r="AH14" s="84"/>
      <c r="AI14" s="84"/>
      <c r="AJ14" s="84"/>
      <c r="AK14" s="84"/>
    </row>
    <row r="15" spans="1:37" ht="18" customHeight="1">
      <c r="A15" s="343" t="s">
        <v>425</v>
      </c>
      <c r="B15" s="252"/>
      <c r="C15" s="252"/>
      <c r="D15" s="344"/>
      <c r="E15" s="346" t="s">
        <v>426</v>
      </c>
      <c r="F15" s="332"/>
      <c r="G15" s="332"/>
      <c r="H15" s="332"/>
      <c r="I15" s="347"/>
      <c r="J15" s="90"/>
      <c r="K15" s="91"/>
      <c r="L15" s="90"/>
      <c r="M15" s="323"/>
      <c r="N15" s="334"/>
      <c r="O15" s="334"/>
      <c r="P15" s="335"/>
      <c r="Q15" s="86"/>
      <c r="R15" s="86"/>
      <c r="S15" s="86"/>
      <c r="T15" s="86"/>
      <c r="U15" s="86"/>
      <c r="V15" s="86"/>
      <c r="W15" s="86"/>
      <c r="X15" s="86"/>
      <c r="Y15" s="86"/>
      <c r="Z15" s="86"/>
      <c r="AA15" s="86"/>
      <c r="AB15" s="86"/>
      <c r="AC15" s="86"/>
      <c r="AD15" s="86"/>
      <c r="AE15" s="86"/>
      <c r="AF15" s="86"/>
      <c r="AG15" s="86"/>
      <c r="AH15" s="86"/>
      <c r="AI15" s="86"/>
      <c r="AJ15" s="86"/>
      <c r="AK15" s="86"/>
    </row>
    <row r="16" spans="1:37" ht="18" customHeight="1">
      <c r="A16" s="328"/>
      <c r="B16" s="266"/>
      <c r="C16" s="266"/>
      <c r="D16" s="350"/>
      <c r="E16" s="351"/>
      <c r="F16" s="266"/>
      <c r="G16" s="266"/>
      <c r="H16" s="266"/>
      <c r="I16" s="329"/>
      <c r="J16" s="90"/>
      <c r="K16" s="91"/>
      <c r="L16" s="90"/>
      <c r="M16" s="90"/>
      <c r="N16" s="90"/>
      <c r="O16" s="84"/>
      <c r="P16" s="84"/>
      <c r="Q16" s="86"/>
      <c r="R16" s="86"/>
      <c r="S16" s="86"/>
      <c r="T16" s="86"/>
      <c r="U16" s="86"/>
      <c r="V16" s="86"/>
      <c r="W16" s="86"/>
      <c r="X16" s="86"/>
      <c r="Y16" s="86"/>
      <c r="Z16" s="86"/>
      <c r="AA16" s="86"/>
      <c r="AB16" s="86"/>
      <c r="AC16" s="86"/>
      <c r="AD16" s="86"/>
      <c r="AE16" s="86"/>
      <c r="AF16" s="86"/>
      <c r="AG16" s="86"/>
      <c r="AH16" s="86"/>
      <c r="AI16" s="86"/>
      <c r="AJ16" s="86"/>
      <c r="AK16" s="86"/>
    </row>
    <row r="17" spans="1:37" ht="18" customHeight="1">
      <c r="A17" s="330"/>
      <c r="B17" s="249"/>
      <c r="C17" s="249"/>
      <c r="D17" s="345"/>
      <c r="E17" s="323"/>
      <c r="F17" s="334"/>
      <c r="G17" s="334"/>
      <c r="H17" s="334"/>
      <c r="I17" s="348"/>
      <c r="J17" s="90"/>
      <c r="K17" s="91"/>
      <c r="L17" s="90"/>
      <c r="M17" s="92"/>
      <c r="N17" s="92"/>
      <c r="O17" s="84"/>
      <c r="P17" s="84"/>
      <c r="Q17" s="86"/>
      <c r="R17" s="86"/>
      <c r="S17" s="86"/>
      <c r="T17" s="86"/>
      <c r="U17" s="86"/>
      <c r="V17" s="86"/>
      <c r="W17" s="86"/>
      <c r="X17" s="86"/>
      <c r="Y17" s="86"/>
      <c r="Z17" s="86"/>
      <c r="AA17" s="86"/>
      <c r="AB17" s="86"/>
      <c r="AC17" s="86"/>
      <c r="AD17" s="86"/>
      <c r="AE17" s="86"/>
      <c r="AF17" s="86"/>
      <c r="AG17" s="86"/>
      <c r="AH17" s="86"/>
      <c r="AI17" s="86"/>
      <c r="AJ17" s="86"/>
      <c r="AK17" s="86"/>
    </row>
    <row r="18" spans="1:37" ht="18" customHeight="1">
      <c r="A18" s="90"/>
      <c r="B18" s="90"/>
      <c r="C18" s="90"/>
      <c r="D18" s="90"/>
      <c r="E18" s="90"/>
      <c r="F18" s="90"/>
      <c r="G18" s="90"/>
      <c r="H18" s="90"/>
      <c r="I18" s="90"/>
      <c r="J18" s="90"/>
      <c r="K18" s="91"/>
      <c r="L18" s="90"/>
      <c r="M18" s="92"/>
      <c r="N18" s="92"/>
      <c r="O18" s="84"/>
      <c r="P18" s="84"/>
      <c r="Q18" s="86"/>
      <c r="R18" s="86"/>
      <c r="S18" s="86"/>
      <c r="T18" s="86"/>
      <c r="U18" s="86"/>
      <c r="V18" s="86"/>
      <c r="W18" s="86"/>
      <c r="X18" s="86"/>
      <c r="Y18" s="86"/>
      <c r="Z18" s="86"/>
      <c r="AA18" s="86"/>
      <c r="AB18" s="86"/>
      <c r="AC18" s="86"/>
      <c r="AD18" s="86"/>
      <c r="AE18" s="86"/>
      <c r="AF18" s="86"/>
      <c r="AG18" s="86"/>
      <c r="AH18" s="86"/>
      <c r="AI18" s="86"/>
      <c r="AJ18" s="86"/>
      <c r="AK18" s="86"/>
    </row>
    <row r="19" spans="1:37" ht="18" customHeight="1">
      <c r="A19" s="93" t="s">
        <v>427</v>
      </c>
      <c r="B19" s="93"/>
      <c r="C19" s="93"/>
      <c r="D19" s="93"/>
      <c r="E19" s="94" t="s">
        <v>428</v>
      </c>
      <c r="F19" s="94"/>
      <c r="G19" s="94"/>
      <c r="H19" s="94"/>
      <c r="I19" s="94"/>
      <c r="J19" s="90"/>
      <c r="K19" s="91"/>
      <c r="L19" s="90"/>
      <c r="M19" s="92"/>
      <c r="N19" s="92"/>
      <c r="O19" s="84"/>
      <c r="P19" s="84"/>
      <c r="Q19" s="86"/>
      <c r="R19" s="86"/>
      <c r="S19" s="86"/>
      <c r="T19" s="86"/>
      <c r="U19" s="86"/>
      <c r="V19" s="86"/>
      <c r="W19" s="86"/>
      <c r="X19" s="86"/>
      <c r="Y19" s="86"/>
      <c r="Z19" s="86"/>
      <c r="AA19" s="86"/>
      <c r="AB19" s="86"/>
      <c r="AC19" s="86"/>
      <c r="AD19" s="86"/>
      <c r="AE19" s="86"/>
      <c r="AF19" s="86"/>
      <c r="AG19" s="86"/>
      <c r="AH19" s="86"/>
      <c r="AI19" s="86"/>
      <c r="AJ19" s="86"/>
      <c r="AK19" s="86"/>
    </row>
    <row r="20" spans="1:37" ht="18" customHeight="1">
      <c r="A20" s="93"/>
      <c r="B20" s="93"/>
      <c r="C20" s="93"/>
      <c r="D20" s="93"/>
      <c r="E20" s="94"/>
      <c r="F20" s="94"/>
      <c r="G20" s="94"/>
      <c r="H20" s="94"/>
      <c r="I20" s="94"/>
      <c r="J20" s="90"/>
      <c r="K20" s="91"/>
      <c r="L20" s="90"/>
      <c r="M20" s="90"/>
      <c r="N20" s="90"/>
      <c r="O20" s="84"/>
      <c r="P20" s="84"/>
      <c r="Q20" s="86"/>
      <c r="R20" s="86"/>
      <c r="S20" s="86"/>
      <c r="T20" s="86"/>
      <c r="U20" s="86"/>
      <c r="V20" s="86"/>
      <c r="W20" s="86"/>
      <c r="X20" s="86"/>
      <c r="Y20" s="86"/>
      <c r="Z20" s="86"/>
      <c r="AA20" s="86"/>
      <c r="AB20" s="86"/>
      <c r="AC20" s="86"/>
      <c r="AD20" s="86"/>
      <c r="AE20" s="86"/>
      <c r="AF20" s="86"/>
      <c r="AG20" s="86"/>
      <c r="AH20" s="86"/>
      <c r="AI20" s="86"/>
      <c r="AJ20" s="86"/>
      <c r="AK20" s="86"/>
    </row>
    <row r="21" spans="1:37" ht="18" customHeight="1">
      <c r="A21" s="326" t="s">
        <v>419</v>
      </c>
      <c r="B21" s="313"/>
      <c r="C21" s="313"/>
      <c r="D21" s="313"/>
      <c r="E21" s="313"/>
      <c r="F21" s="313"/>
      <c r="G21" s="313"/>
      <c r="H21" s="313"/>
      <c r="I21" s="313"/>
      <c r="J21" s="313"/>
      <c r="K21" s="313"/>
      <c r="L21" s="313"/>
      <c r="M21" s="313"/>
      <c r="N21" s="314"/>
      <c r="O21" s="84"/>
      <c r="P21" s="84"/>
      <c r="Q21" s="86"/>
      <c r="R21" s="86"/>
      <c r="S21" s="86"/>
      <c r="T21" s="86"/>
      <c r="U21" s="86"/>
      <c r="V21" s="86"/>
      <c r="W21" s="86"/>
      <c r="X21" s="86"/>
      <c r="Y21" s="86"/>
      <c r="Z21" s="86"/>
      <c r="AA21" s="86"/>
      <c r="AB21" s="86"/>
      <c r="AC21" s="86"/>
      <c r="AD21" s="86"/>
      <c r="AE21" s="86"/>
      <c r="AF21" s="86"/>
      <c r="AG21" s="86"/>
      <c r="AH21" s="86"/>
      <c r="AI21" s="86"/>
      <c r="AJ21" s="86"/>
      <c r="AK21" s="86"/>
    </row>
    <row r="22" spans="1:37" ht="18" customHeight="1">
      <c r="A22" s="337" t="s">
        <v>429</v>
      </c>
      <c r="B22" s="313"/>
      <c r="C22" s="313"/>
      <c r="D22" s="313"/>
      <c r="E22" s="313"/>
      <c r="F22" s="313"/>
      <c r="G22" s="313"/>
      <c r="H22" s="313"/>
      <c r="I22" s="313"/>
      <c r="J22" s="313"/>
      <c r="K22" s="313"/>
      <c r="L22" s="313"/>
      <c r="M22" s="313"/>
      <c r="N22" s="313"/>
      <c r="O22" s="313"/>
      <c r="P22" s="313"/>
      <c r="Q22" s="314"/>
      <c r="R22" s="86"/>
      <c r="S22" s="86"/>
      <c r="T22" s="86"/>
      <c r="U22" s="86"/>
      <c r="V22" s="86"/>
      <c r="W22" s="86"/>
      <c r="X22" s="86"/>
      <c r="Y22" s="86"/>
      <c r="Z22" s="86"/>
      <c r="AA22" s="86"/>
      <c r="AB22" s="86"/>
      <c r="AC22" s="86"/>
      <c r="AD22" s="86"/>
      <c r="AE22" s="86"/>
      <c r="AF22" s="86"/>
      <c r="AG22" s="86"/>
      <c r="AH22" s="86"/>
      <c r="AI22" s="86"/>
      <c r="AJ22" s="86"/>
      <c r="AK22" s="86"/>
    </row>
    <row r="23" spans="1:37" ht="18" customHeight="1">
      <c r="A23" s="338" t="s">
        <v>430</v>
      </c>
      <c r="B23" s="339"/>
      <c r="C23" s="339"/>
      <c r="D23" s="339"/>
      <c r="E23" s="339"/>
      <c r="F23" s="339"/>
      <c r="G23" s="339"/>
      <c r="H23" s="339"/>
      <c r="I23" s="339"/>
      <c r="J23" s="339"/>
      <c r="K23" s="339"/>
      <c r="L23" s="339"/>
      <c r="M23" s="339"/>
      <c r="N23" s="339"/>
      <c r="O23" s="339"/>
      <c r="P23" s="339"/>
      <c r="Q23" s="340"/>
      <c r="R23" s="86"/>
      <c r="S23" s="86"/>
      <c r="T23" s="86"/>
      <c r="U23" s="86"/>
      <c r="V23" s="86"/>
      <c r="W23" s="86"/>
      <c r="X23" s="86"/>
      <c r="Y23" s="86"/>
      <c r="Z23" s="86"/>
      <c r="AA23" s="86"/>
      <c r="AB23" s="86"/>
      <c r="AC23" s="86"/>
      <c r="AD23" s="86"/>
      <c r="AE23" s="86"/>
      <c r="AF23" s="86"/>
      <c r="AG23" s="86"/>
      <c r="AH23" s="86"/>
      <c r="AI23" s="86"/>
      <c r="AJ23" s="86"/>
      <c r="AK23" s="86"/>
    </row>
    <row r="24" spans="1:37" ht="18" customHeight="1">
      <c r="A24" s="341" t="s">
        <v>431</v>
      </c>
      <c r="B24" s="258"/>
      <c r="C24" s="258"/>
      <c r="D24" s="258"/>
      <c r="E24" s="259"/>
      <c r="F24" s="341" t="s">
        <v>432</v>
      </c>
      <c r="G24" s="258"/>
      <c r="H24" s="258"/>
      <c r="I24" s="258"/>
      <c r="J24" s="258"/>
      <c r="K24" s="258"/>
      <c r="L24" s="258"/>
      <c r="M24" s="259"/>
      <c r="N24" s="341" t="s">
        <v>433</v>
      </c>
      <c r="O24" s="258"/>
      <c r="P24" s="258"/>
      <c r="Q24" s="258"/>
      <c r="R24" s="86"/>
      <c r="S24" s="86"/>
      <c r="T24" s="86"/>
      <c r="U24" s="86"/>
      <c r="V24" s="86"/>
      <c r="W24" s="86"/>
      <c r="X24" s="86"/>
      <c r="Y24" s="86"/>
      <c r="Z24" s="86"/>
      <c r="AA24" s="86"/>
      <c r="AB24" s="86"/>
      <c r="AC24" s="86"/>
      <c r="AD24" s="86"/>
      <c r="AE24" s="86"/>
      <c r="AF24" s="86"/>
      <c r="AG24" s="86"/>
      <c r="AH24" s="86"/>
      <c r="AI24" s="86"/>
      <c r="AJ24" s="86"/>
      <c r="AK24" s="86"/>
    </row>
    <row r="25" spans="1:37" ht="18" customHeight="1">
      <c r="A25" s="95" t="s">
        <v>434</v>
      </c>
      <c r="B25" s="95" t="s">
        <v>435</v>
      </c>
      <c r="C25" s="96" t="s">
        <v>436</v>
      </c>
      <c r="D25" s="97" t="s">
        <v>437</v>
      </c>
      <c r="E25" s="96" t="s">
        <v>438</v>
      </c>
      <c r="F25" s="97" t="s">
        <v>439</v>
      </c>
      <c r="G25" s="96" t="s">
        <v>440</v>
      </c>
      <c r="H25" s="97" t="s">
        <v>441</v>
      </c>
      <c r="I25" s="96" t="s">
        <v>442</v>
      </c>
      <c r="J25" s="98" t="s">
        <v>443</v>
      </c>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row>
    <row r="26" spans="1:37" ht="18" customHeight="1">
      <c r="A26" s="99">
        <v>15310</v>
      </c>
      <c r="B26" s="100" t="s">
        <v>444</v>
      </c>
      <c r="C26" s="101" t="s">
        <v>445</v>
      </c>
      <c r="D26" s="102" t="s">
        <v>446</v>
      </c>
      <c r="E26" s="103" t="s">
        <v>447</v>
      </c>
      <c r="F26" s="103" t="s">
        <v>448</v>
      </c>
      <c r="G26" s="102" t="s">
        <v>449</v>
      </c>
      <c r="H26" s="104" t="s">
        <v>450</v>
      </c>
      <c r="I26" s="105" t="s">
        <v>451</v>
      </c>
      <c r="J26" s="106" t="s">
        <v>452</v>
      </c>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row>
    <row r="27" spans="1:37" ht="18" customHeight="1">
      <c r="A27" s="99">
        <v>15225</v>
      </c>
      <c r="B27" s="100" t="s">
        <v>453</v>
      </c>
      <c r="C27" s="101" t="s">
        <v>445</v>
      </c>
      <c r="D27" s="102" t="s">
        <v>454</v>
      </c>
      <c r="E27" s="103" t="s">
        <v>455</v>
      </c>
      <c r="F27" s="103" t="s">
        <v>456</v>
      </c>
      <c r="G27" s="102" t="s">
        <v>457</v>
      </c>
      <c r="H27" s="104" t="s">
        <v>458</v>
      </c>
      <c r="I27" s="105">
        <v>44593</v>
      </c>
      <c r="J27" s="106">
        <v>44895</v>
      </c>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row>
    <row r="28" spans="1:37" ht="18" customHeight="1">
      <c r="A28" s="107">
        <v>15297</v>
      </c>
      <c r="B28" s="108" t="s">
        <v>459</v>
      </c>
      <c r="C28" s="109" t="s">
        <v>445</v>
      </c>
      <c r="D28" s="110" t="s">
        <v>460</v>
      </c>
      <c r="E28" s="111" t="s">
        <v>461</v>
      </c>
      <c r="F28" s="112" t="s">
        <v>462</v>
      </c>
      <c r="G28" s="110" t="s">
        <v>463</v>
      </c>
      <c r="H28" s="104" t="s">
        <v>458</v>
      </c>
      <c r="I28" s="105">
        <v>44593</v>
      </c>
      <c r="J28" s="105">
        <v>44681</v>
      </c>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row>
    <row r="29" spans="1:37" ht="18" customHeight="1">
      <c r="A29" s="107">
        <v>15299</v>
      </c>
      <c r="B29" s="108" t="s">
        <v>464</v>
      </c>
      <c r="C29" s="113" t="s">
        <v>445</v>
      </c>
      <c r="D29" s="110" t="s">
        <v>460</v>
      </c>
      <c r="E29" s="111" t="s">
        <v>461</v>
      </c>
      <c r="F29" s="112" t="s">
        <v>462</v>
      </c>
      <c r="G29" s="110" t="s">
        <v>463</v>
      </c>
      <c r="H29" s="104" t="s">
        <v>458</v>
      </c>
      <c r="I29" s="105">
        <v>44593</v>
      </c>
      <c r="J29" s="105">
        <v>44681</v>
      </c>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row>
    <row r="30" spans="1:37" ht="18" customHeight="1">
      <c r="A30" s="107">
        <v>15301</v>
      </c>
      <c r="B30" s="108" t="s">
        <v>465</v>
      </c>
      <c r="C30" s="113" t="s">
        <v>445</v>
      </c>
      <c r="D30" s="110" t="s">
        <v>460</v>
      </c>
      <c r="E30" s="111" t="s">
        <v>461</v>
      </c>
      <c r="F30" s="112" t="s">
        <v>462</v>
      </c>
      <c r="G30" s="110" t="s">
        <v>463</v>
      </c>
      <c r="H30" s="104" t="s">
        <v>458</v>
      </c>
      <c r="I30" s="105">
        <v>44593</v>
      </c>
      <c r="J30" s="105">
        <v>44681</v>
      </c>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row>
    <row r="31" spans="1:37" ht="18" customHeight="1">
      <c r="A31" s="107">
        <v>15303</v>
      </c>
      <c r="B31" s="108" t="s">
        <v>466</v>
      </c>
      <c r="C31" s="109" t="s">
        <v>445</v>
      </c>
      <c r="D31" s="110" t="s">
        <v>460</v>
      </c>
      <c r="E31" s="111" t="s">
        <v>461</v>
      </c>
      <c r="F31" s="112" t="s">
        <v>462</v>
      </c>
      <c r="G31" s="110" t="s">
        <v>463</v>
      </c>
      <c r="H31" s="104" t="s">
        <v>458</v>
      </c>
      <c r="I31" s="105">
        <v>44593</v>
      </c>
      <c r="J31" s="105">
        <v>44681</v>
      </c>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row>
    <row r="32" spans="1:37" ht="18" customHeight="1">
      <c r="A32" s="107">
        <v>15307</v>
      </c>
      <c r="B32" s="108" t="s">
        <v>467</v>
      </c>
      <c r="C32" s="109" t="s">
        <v>445</v>
      </c>
      <c r="D32" s="110" t="s">
        <v>460</v>
      </c>
      <c r="E32" s="111" t="s">
        <v>461</v>
      </c>
      <c r="F32" s="112" t="s">
        <v>462</v>
      </c>
      <c r="G32" s="110" t="s">
        <v>463</v>
      </c>
      <c r="H32" s="104" t="s">
        <v>458</v>
      </c>
      <c r="I32" s="105">
        <v>44593</v>
      </c>
      <c r="J32" s="105">
        <v>44681</v>
      </c>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row>
    <row r="33" spans="1:37" ht="18" customHeight="1">
      <c r="A33" s="107">
        <v>15309</v>
      </c>
      <c r="B33" s="108" t="s">
        <v>468</v>
      </c>
      <c r="C33" s="109" t="s">
        <v>445</v>
      </c>
      <c r="D33" s="110" t="s">
        <v>460</v>
      </c>
      <c r="E33" s="111" t="s">
        <v>461</v>
      </c>
      <c r="F33" s="112" t="s">
        <v>462</v>
      </c>
      <c r="G33" s="110" t="s">
        <v>463</v>
      </c>
      <c r="H33" s="104" t="s">
        <v>458</v>
      </c>
      <c r="I33" s="105">
        <v>44593</v>
      </c>
      <c r="J33" s="105">
        <v>44681</v>
      </c>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row>
    <row r="34" spans="1:37" ht="18" customHeight="1">
      <c r="A34" s="114">
        <v>16814</v>
      </c>
      <c r="B34" s="115" t="s">
        <v>469</v>
      </c>
      <c r="C34" s="113" t="s">
        <v>445</v>
      </c>
      <c r="D34" s="116" t="s">
        <v>454</v>
      </c>
      <c r="E34" s="117" t="s">
        <v>455</v>
      </c>
      <c r="F34" s="117" t="s">
        <v>456</v>
      </c>
      <c r="G34" s="116" t="s">
        <v>457</v>
      </c>
      <c r="H34" s="104" t="s">
        <v>458</v>
      </c>
      <c r="I34" s="118">
        <v>44593</v>
      </c>
      <c r="J34" s="118">
        <v>44895</v>
      </c>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row>
    <row r="35" spans="1:37" ht="18" customHeight="1">
      <c r="A35" s="107">
        <v>17178</v>
      </c>
      <c r="B35" s="108" t="s">
        <v>470</v>
      </c>
      <c r="C35" s="109" t="s">
        <v>445</v>
      </c>
      <c r="D35" s="110" t="s">
        <v>460</v>
      </c>
      <c r="E35" s="111" t="s">
        <v>461</v>
      </c>
      <c r="F35" s="112" t="s">
        <v>462</v>
      </c>
      <c r="G35" s="110" t="s">
        <v>463</v>
      </c>
      <c r="H35" s="104" t="s">
        <v>458</v>
      </c>
      <c r="I35" s="105">
        <v>44593</v>
      </c>
      <c r="J35" s="105">
        <v>44681</v>
      </c>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row>
    <row r="36" spans="1:37" ht="18" customHeight="1">
      <c r="A36" s="107">
        <v>17179</v>
      </c>
      <c r="B36" s="108" t="s">
        <v>471</v>
      </c>
      <c r="C36" s="109" t="s">
        <v>445</v>
      </c>
      <c r="D36" s="110" t="s">
        <v>460</v>
      </c>
      <c r="E36" s="111" t="s">
        <v>461</v>
      </c>
      <c r="F36" s="112" t="s">
        <v>462</v>
      </c>
      <c r="G36" s="110" t="s">
        <v>463</v>
      </c>
      <c r="H36" s="104" t="s">
        <v>458</v>
      </c>
      <c r="I36" s="105">
        <v>44593</v>
      </c>
      <c r="J36" s="105">
        <v>44681</v>
      </c>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18" customHeight="1">
      <c r="A37" s="119">
        <v>17182</v>
      </c>
      <c r="B37" s="120" t="s">
        <v>472</v>
      </c>
      <c r="C37" s="121" t="s">
        <v>445</v>
      </c>
      <c r="D37" s="122" t="s">
        <v>460</v>
      </c>
      <c r="E37" s="123" t="s">
        <v>461</v>
      </c>
      <c r="F37" s="124" t="s">
        <v>462</v>
      </c>
      <c r="G37" s="122" t="s">
        <v>463</v>
      </c>
      <c r="H37" s="104" t="s">
        <v>458</v>
      </c>
      <c r="I37" s="125">
        <v>44593</v>
      </c>
      <c r="J37" s="125">
        <v>44681</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18" customHeight="1">
      <c r="A38" s="99">
        <v>17304</v>
      </c>
      <c r="B38" s="126" t="s">
        <v>473</v>
      </c>
      <c r="C38" s="101" t="s">
        <v>445</v>
      </c>
      <c r="D38" s="102" t="s">
        <v>460</v>
      </c>
      <c r="E38" s="127" t="s">
        <v>461</v>
      </c>
      <c r="F38" s="127" t="s">
        <v>462</v>
      </c>
      <c r="G38" s="102" t="s">
        <v>463</v>
      </c>
      <c r="H38" s="104" t="s">
        <v>458</v>
      </c>
      <c r="I38" s="106">
        <v>44593</v>
      </c>
      <c r="J38" s="106">
        <v>44681</v>
      </c>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18" customHeight="1">
      <c r="A39" s="107">
        <v>17305</v>
      </c>
      <c r="B39" s="128" t="s">
        <v>474</v>
      </c>
      <c r="C39" s="109" t="s">
        <v>445</v>
      </c>
      <c r="D39" s="110" t="s">
        <v>454</v>
      </c>
      <c r="E39" s="112" t="s">
        <v>455</v>
      </c>
      <c r="F39" s="112" t="s">
        <v>456</v>
      </c>
      <c r="G39" s="110" t="s">
        <v>457</v>
      </c>
      <c r="H39" s="104" t="s">
        <v>458</v>
      </c>
      <c r="I39" s="105">
        <v>44593</v>
      </c>
      <c r="J39" s="105">
        <v>44895</v>
      </c>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row>
    <row r="40" spans="1:37" ht="18" customHeight="1">
      <c r="A40" s="107">
        <v>46716</v>
      </c>
      <c r="B40" s="128" t="s">
        <v>475</v>
      </c>
      <c r="C40" s="109" t="s">
        <v>476</v>
      </c>
      <c r="D40" s="110" t="s">
        <v>477</v>
      </c>
      <c r="E40" s="112" t="s">
        <v>478</v>
      </c>
      <c r="F40" s="112" t="s">
        <v>479</v>
      </c>
      <c r="G40" s="110" t="s">
        <v>457</v>
      </c>
      <c r="H40" s="104" t="s">
        <v>458</v>
      </c>
      <c r="I40" s="105">
        <v>44593</v>
      </c>
      <c r="J40" s="105">
        <v>44681</v>
      </c>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7" ht="18" customHeight="1">
      <c r="A41" s="107">
        <v>57675</v>
      </c>
      <c r="B41" s="128" t="s">
        <v>480</v>
      </c>
      <c r="C41" s="109" t="s">
        <v>445</v>
      </c>
      <c r="D41" s="110" t="s">
        <v>460</v>
      </c>
      <c r="E41" s="112" t="s">
        <v>481</v>
      </c>
      <c r="F41" s="112" t="s">
        <v>462</v>
      </c>
      <c r="G41" s="110" t="s">
        <v>463</v>
      </c>
      <c r="H41" s="104" t="s">
        <v>458</v>
      </c>
      <c r="I41" s="105">
        <v>44593</v>
      </c>
      <c r="J41" s="105">
        <v>44681</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row>
    <row r="42" spans="1:37" ht="18" customHeight="1">
      <c r="A42" s="107">
        <v>58663</v>
      </c>
      <c r="B42" s="128" t="s">
        <v>482</v>
      </c>
      <c r="C42" s="109" t="s">
        <v>445</v>
      </c>
      <c r="D42" s="110" t="s">
        <v>460</v>
      </c>
      <c r="E42" s="112" t="s">
        <v>481</v>
      </c>
      <c r="F42" s="112" t="s">
        <v>462</v>
      </c>
      <c r="G42" s="110" t="s">
        <v>463</v>
      </c>
      <c r="H42" s="104" t="s">
        <v>458</v>
      </c>
      <c r="I42" s="105">
        <v>44593</v>
      </c>
      <c r="J42" s="105">
        <v>44681</v>
      </c>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row>
    <row r="43" spans="1:37" ht="18" customHeight="1">
      <c r="A43" s="107">
        <v>59024</v>
      </c>
      <c r="B43" s="129" t="s">
        <v>483</v>
      </c>
      <c r="C43" s="109" t="s">
        <v>445</v>
      </c>
      <c r="D43" s="110" t="s">
        <v>454</v>
      </c>
      <c r="E43" s="112" t="s">
        <v>455</v>
      </c>
      <c r="F43" s="112" t="s">
        <v>456</v>
      </c>
      <c r="G43" s="110" t="s">
        <v>457</v>
      </c>
      <c r="H43" s="104" t="s">
        <v>458</v>
      </c>
      <c r="I43" s="105">
        <v>44593</v>
      </c>
      <c r="J43" s="105">
        <v>44895</v>
      </c>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row>
    <row r="44" spans="1:37" ht="18" customHeight="1">
      <c r="A44" s="107">
        <v>59285</v>
      </c>
      <c r="B44" s="128" t="s">
        <v>484</v>
      </c>
      <c r="C44" s="109" t="s">
        <v>445</v>
      </c>
      <c r="D44" s="110" t="s">
        <v>460</v>
      </c>
      <c r="E44" s="112" t="s">
        <v>461</v>
      </c>
      <c r="F44" s="112" t="s">
        <v>462</v>
      </c>
      <c r="G44" s="110" t="s">
        <v>463</v>
      </c>
      <c r="H44" s="104" t="s">
        <v>458</v>
      </c>
      <c r="I44" s="105">
        <v>44593</v>
      </c>
      <c r="J44" s="105">
        <v>44681</v>
      </c>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row>
    <row r="45" spans="1:37" ht="18" customHeight="1">
      <c r="A45" s="107">
        <v>60918</v>
      </c>
      <c r="B45" s="128" t="s">
        <v>485</v>
      </c>
      <c r="C45" s="109" t="s">
        <v>445</v>
      </c>
      <c r="D45" s="110" t="s">
        <v>460</v>
      </c>
      <c r="E45" s="112" t="s">
        <v>461</v>
      </c>
      <c r="F45" s="112" t="s">
        <v>462</v>
      </c>
      <c r="G45" s="110" t="s">
        <v>463</v>
      </c>
      <c r="H45" s="104" t="s">
        <v>458</v>
      </c>
      <c r="I45" s="105">
        <v>44593</v>
      </c>
      <c r="J45" s="105">
        <v>44681</v>
      </c>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row>
    <row r="46" spans="1:37" ht="18" customHeight="1">
      <c r="A46" s="130">
        <v>60923</v>
      </c>
      <c r="B46" s="131" t="s">
        <v>486</v>
      </c>
      <c r="C46" s="132" t="s">
        <v>445</v>
      </c>
      <c r="D46" s="133" t="s">
        <v>460</v>
      </c>
      <c r="E46" s="134" t="s">
        <v>461</v>
      </c>
      <c r="F46" s="134" t="s">
        <v>462</v>
      </c>
      <c r="G46" s="133" t="s">
        <v>463</v>
      </c>
      <c r="H46" s="104" t="s">
        <v>458</v>
      </c>
      <c r="I46" s="135">
        <v>44593</v>
      </c>
      <c r="J46" s="135">
        <v>44681</v>
      </c>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row>
    <row r="47" spans="1:37" ht="18" customHeight="1">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row>
    <row r="48" spans="1:37" ht="18" customHeight="1">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row>
    <row r="49" spans="1:37" ht="18" customHeight="1">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row>
    <row r="50" spans="1:37" ht="18" customHeight="1">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row>
    <row r="51" spans="1:37" ht="18" customHeight="1">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row>
    <row r="52" spans="1:37" ht="18" customHeight="1">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row>
    <row r="53" spans="1:37" ht="18" customHeight="1">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row>
    <row r="54" spans="1:37" ht="18" customHeight="1">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row>
    <row r="55" spans="1:37" ht="18" customHeight="1">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row>
    <row r="56" spans="1:37" ht="18" customHeight="1">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row>
    <row r="57" spans="1:37" ht="18" customHeight="1">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row>
    <row r="58" spans="1:37" ht="18"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row>
    <row r="59" spans="1:37" ht="18" customHeight="1">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row>
    <row r="60" spans="1:37" ht="18" customHeight="1">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row>
    <row r="61" spans="1:37" ht="18" customHeight="1">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row>
    <row r="62" spans="1:37" ht="18" customHeight="1">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row>
    <row r="63" spans="1:37" ht="18" customHeight="1">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row>
    <row r="64" spans="1:37" ht="18" customHeight="1">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row>
    <row r="65" spans="1:37" ht="18" customHeigh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row>
    <row r="66" spans="1:37" ht="18" customHeigh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row>
    <row r="67" spans="1:37" ht="18" customHeight="1">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row>
    <row r="68" spans="1:37" ht="18" customHeight="1">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row>
    <row r="69" spans="1:37" ht="18" customHeight="1">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row>
    <row r="70" spans="1:37" ht="18" customHeight="1">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row>
    <row r="71" spans="1:37" ht="18" customHeight="1">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row>
    <row r="72" spans="1:37" ht="18" customHeight="1">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row>
    <row r="73" spans="1:37" ht="18" customHeight="1">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row>
    <row r="74" spans="1:37" ht="18" customHeight="1">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row>
    <row r="75" spans="1:37" ht="18" customHeight="1">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row>
    <row r="76" spans="1:37" ht="18" customHeight="1">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row>
    <row r="77" spans="1:37" ht="18" customHeight="1">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row>
    <row r="78" spans="1:37" ht="18" customHeight="1">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row>
    <row r="79" spans="1:37" ht="18"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row>
    <row r="80" spans="1:37" ht="18" customHeigh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row>
    <row r="81" spans="1:37" ht="18" customHeight="1">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row>
    <row r="82" spans="1:37" ht="18" customHeight="1">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row>
    <row r="83" spans="1:37" ht="18" customHeight="1">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row>
    <row r="84" spans="1:37" ht="18" customHeight="1">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row>
    <row r="85" spans="1:37" ht="18" customHeight="1">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row>
    <row r="86" spans="1:37" ht="18" customHeight="1">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row>
    <row r="87" spans="1:37" ht="18" customHeight="1">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row>
    <row r="88" spans="1:37" ht="18" customHeight="1">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row>
    <row r="89" spans="1:37" ht="18" customHeight="1">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row>
    <row r="90" spans="1:37" ht="18" customHeight="1">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row>
    <row r="91" spans="1:37" ht="18" customHeight="1">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row>
    <row r="92" spans="1:37" ht="18" customHeight="1">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row>
    <row r="93" spans="1:37" ht="18" customHeight="1">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row>
    <row r="94" spans="1:37" ht="18" customHeight="1">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row>
    <row r="95" spans="1:37" ht="18"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row>
    <row r="96" spans="1:37" ht="18" customHeight="1">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row>
    <row r="97" spans="1:37" ht="18" customHeight="1">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row>
    <row r="98" spans="1:37" ht="18" customHeight="1">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row>
    <row r="99" spans="1:37" ht="18" customHeight="1">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row>
    <row r="100" spans="1:37" ht="18" customHeight="1">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row>
    <row r="101" spans="1:37" ht="18" customHeight="1">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row>
    <row r="102" spans="1:37" ht="18" customHeight="1">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row>
    <row r="103" spans="1:37" ht="18" customHeight="1">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row>
    <row r="104" spans="1:37" ht="18" customHeight="1">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row>
    <row r="105" spans="1:37" ht="18" customHeight="1">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row>
    <row r="106" spans="1:37" ht="18" customHeight="1">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row>
    <row r="107" spans="1:37" ht="18" customHeight="1">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row>
    <row r="108" spans="1:37" ht="18" customHeight="1">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row>
    <row r="109" spans="1:37" ht="18" customHeight="1">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row>
    <row r="110" spans="1:37" ht="18" customHeight="1">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row>
    <row r="111" spans="1:37" ht="18" customHeight="1">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row>
    <row r="112" spans="1:37" ht="18" customHeight="1">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row>
    <row r="113" spans="1:37" ht="18" customHeight="1">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row>
    <row r="114" spans="1:37" ht="18" customHeight="1">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row>
    <row r="115" spans="1:37" ht="18" customHeight="1">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row>
    <row r="116" spans="1:37" ht="18" customHeight="1">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row>
    <row r="117" spans="1:37" ht="18" customHeight="1">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row>
    <row r="118" spans="1:37" ht="18" customHeight="1">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row>
    <row r="119" spans="1:37" ht="18" customHeight="1">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row>
    <row r="120" spans="1:37" ht="18" customHeight="1">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row>
    <row r="121" spans="1:37" ht="18" customHeight="1">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row>
    <row r="122" spans="1:37" ht="18" customHeight="1">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row>
    <row r="123" spans="1:37" ht="18" customHeight="1">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row>
    <row r="124" spans="1:37" ht="18" customHeight="1">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row>
    <row r="125" spans="1:37" ht="18" customHeight="1">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row>
    <row r="126" spans="1:37" ht="18" customHeight="1">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row>
    <row r="127" spans="1:37" ht="18" customHeight="1">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row>
    <row r="128" spans="1:37" ht="18" customHeight="1">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row>
    <row r="129" spans="1:37" ht="18" customHeight="1">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row>
    <row r="130" spans="1:37" ht="18" customHeight="1">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row>
    <row r="131" spans="1:37" ht="18" customHeight="1">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row>
    <row r="132" spans="1:37" ht="18" customHeight="1">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row>
    <row r="133" spans="1:37" ht="18" customHeight="1">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row>
    <row r="134" spans="1:37" ht="18" customHeight="1">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row>
    <row r="135" spans="1:37" ht="18" customHeight="1">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row>
    <row r="136" spans="1:37" ht="18" customHeight="1">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row>
    <row r="137" spans="1:37" ht="18" customHeight="1">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row>
    <row r="138" spans="1:37" ht="18" customHeight="1">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row>
    <row r="139" spans="1:37" ht="18" customHeight="1">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row>
    <row r="140" spans="1:37" ht="18" customHeight="1">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row>
    <row r="141" spans="1:37" ht="18" customHeight="1">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row>
    <row r="142" spans="1:37" ht="18" customHeight="1">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row>
    <row r="143" spans="1:37" ht="18" customHeight="1">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row>
    <row r="144" spans="1:37" ht="18" customHeight="1">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row>
    <row r="145" spans="1:37" ht="18" customHeight="1">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row>
    <row r="146" spans="1:37" ht="18" customHeight="1">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row>
    <row r="147" spans="1:37" ht="18" customHeight="1">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row>
    <row r="148" spans="1:37" ht="18" customHeight="1">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row>
    <row r="149" spans="1:37" ht="18" customHeight="1">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row>
    <row r="150" spans="1:37" ht="18" customHeight="1">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row>
    <row r="151" spans="1:37" ht="18" customHeight="1">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row>
    <row r="152" spans="1:37" ht="18" customHeight="1">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row>
    <row r="153" spans="1:37" ht="18" customHeight="1">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row>
    <row r="154" spans="1:37" ht="18" customHeight="1">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row>
    <row r="155" spans="1:37" ht="18" customHeight="1">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row>
    <row r="156" spans="1:37" ht="18" customHeight="1">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row>
    <row r="157" spans="1:37" ht="18" customHeight="1">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row>
    <row r="158" spans="1:37" ht="18" customHeight="1">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row>
    <row r="159" spans="1:37" ht="18" customHeight="1">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row>
    <row r="160" spans="1:37" ht="18" customHeight="1">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row>
    <row r="161" spans="1:37" ht="18" customHeight="1">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row>
    <row r="162" spans="1:37" ht="18" customHeight="1">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row>
    <row r="163" spans="1:37" ht="18" customHeight="1">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row>
    <row r="164" spans="1:37" ht="18" customHeight="1">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row>
    <row r="165" spans="1:37" ht="18" customHeight="1">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row>
    <row r="166" spans="1:37" ht="18" customHeight="1">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row>
    <row r="167" spans="1:37" ht="18" customHeight="1">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row>
    <row r="168" spans="1:37" ht="18" customHeight="1">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row>
    <row r="169" spans="1:37" ht="18" customHeight="1">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row>
    <row r="170" spans="1:37" ht="18" customHeight="1">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row>
    <row r="171" spans="1:37" ht="18" customHeight="1">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row>
    <row r="172" spans="1:37" ht="18" customHeight="1">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row>
    <row r="173" spans="1:37" ht="18" customHeight="1">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row>
    <row r="174" spans="1:37" ht="18" customHeight="1">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row>
    <row r="175" spans="1:37" ht="18" customHeight="1">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row>
    <row r="176" spans="1:37" ht="18" customHeight="1">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row>
    <row r="177" spans="1:37" ht="18" customHeight="1">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row>
    <row r="178" spans="1:37" ht="18" customHeight="1">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row>
    <row r="179" spans="1:37" ht="18" customHeight="1">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row>
    <row r="180" spans="1:37" ht="18" customHeight="1">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row>
    <row r="181" spans="1:37" ht="18" customHeight="1">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row>
    <row r="182" spans="1:37" ht="18" customHeight="1">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row>
    <row r="183" spans="1:37" ht="18" customHeight="1">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row>
    <row r="184" spans="1:37" ht="18" customHeight="1">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row>
    <row r="185" spans="1:37" ht="18" customHeight="1">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row>
    <row r="186" spans="1:37" ht="18" customHeight="1">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row>
    <row r="187" spans="1:37" ht="18" customHeight="1">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row>
    <row r="188" spans="1:37" ht="18" customHeight="1">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row>
    <row r="189" spans="1:37" ht="18" customHeight="1">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row>
    <row r="190" spans="1:37" ht="18" customHeight="1">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row>
    <row r="191" spans="1:37" ht="18" customHeight="1">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row>
    <row r="192" spans="1:37" ht="18" customHeight="1">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row>
    <row r="193" spans="1:37" ht="18" customHeight="1">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row>
    <row r="194" spans="1:37" ht="18" customHeight="1">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row>
    <row r="195" spans="1:37" ht="18" customHeight="1">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row>
    <row r="196" spans="1:37" ht="18" customHeight="1">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row>
    <row r="197" spans="1:37" ht="18" customHeight="1">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row>
    <row r="198" spans="1:37" ht="18" customHeight="1">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row>
    <row r="199" spans="1:37" ht="18" customHeight="1">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row>
    <row r="200" spans="1:37" ht="18" customHeight="1">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row>
    <row r="201" spans="1:37" ht="18" customHeight="1">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row>
    <row r="202" spans="1:37" ht="18" customHeight="1">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row>
    <row r="203" spans="1:37" ht="18" customHeight="1">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row>
    <row r="204" spans="1:37" ht="18" customHeight="1">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row>
    <row r="205" spans="1:37" ht="18" customHeight="1">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row>
    <row r="206" spans="1:37" ht="18" customHeight="1">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row>
    <row r="207" spans="1:37" ht="18" customHeight="1">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row>
    <row r="208" spans="1:37" ht="18" customHeight="1">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row>
    <row r="209" spans="1:37" ht="18" customHeight="1">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row>
    <row r="210" spans="1:37" ht="18" customHeight="1">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row>
    <row r="211" spans="1:37" ht="18" customHeight="1">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row>
    <row r="212" spans="1:37" ht="18" customHeight="1">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row>
    <row r="213" spans="1:37" ht="18" customHeight="1">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row>
    <row r="214" spans="1:37" ht="18" customHeight="1">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row>
    <row r="215" spans="1:37" ht="18" customHeight="1">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row>
    <row r="216" spans="1:37" ht="18" customHeight="1">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row>
    <row r="217" spans="1:37" ht="18" customHeight="1">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row>
    <row r="218" spans="1:37" ht="18" customHeight="1">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row>
    <row r="219" spans="1:37" ht="18" customHeight="1">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row>
    <row r="220" spans="1:37" ht="18" customHeight="1">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row>
    <row r="221" spans="1:37" ht="18" customHeight="1">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row>
    <row r="222" spans="1:37" ht="18" customHeight="1">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row>
    <row r="223" spans="1:37" ht="18" customHeight="1">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row>
    <row r="224" spans="1:37" ht="18" customHeight="1">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row>
    <row r="225" spans="1:37" ht="18" customHeight="1">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row>
    <row r="226" spans="1:37" ht="18" customHeight="1">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row>
    <row r="227" spans="1:37" ht="18" customHeight="1">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row>
    <row r="228" spans="1:37" ht="18" customHeight="1">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row>
    <row r="229" spans="1:37" ht="18" customHeight="1">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row>
    <row r="230" spans="1:37" ht="18" customHeight="1">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row>
    <row r="231" spans="1:37" ht="18" customHeight="1">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row>
    <row r="232" spans="1:37" ht="18" customHeight="1">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row>
    <row r="233" spans="1:37" ht="18" customHeight="1">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row>
    <row r="234" spans="1:37" ht="18" customHeight="1">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row>
    <row r="235" spans="1:37" ht="18" customHeight="1">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row>
    <row r="236" spans="1:37" ht="18" customHeight="1">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row>
    <row r="237" spans="1:37" ht="18" customHeight="1">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row>
    <row r="238" spans="1:37" ht="18" customHeight="1">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row>
    <row r="239" spans="1:37" ht="18" customHeight="1">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row>
    <row r="240" spans="1:37" ht="18" customHeight="1">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row>
    <row r="241" spans="1:37" ht="18" customHeight="1">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row>
    <row r="242" spans="1:37" ht="18" customHeight="1">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row>
    <row r="243" spans="1:37" ht="18" customHeight="1">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row>
    <row r="244" spans="1:37" ht="18" customHeight="1">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row>
    <row r="245" spans="1:37" ht="18" customHeight="1">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row>
    <row r="246" spans="1:37" ht="18" customHeight="1">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row>
  </sheetData>
  <autoFilter ref="A19:Q23" xr:uid="{00000000-0009-0000-0000-000002000000}"/>
  <mergeCells count="20">
    <mergeCell ref="A22:Q22"/>
    <mergeCell ref="A23:Q23"/>
    <mergeCell ref="F24:M24"/>
    <mergeCell ref="N24:Q24"/>
    <mergeCell ref="A10:D10"/>
    <mergeCell ref="A24:E24"/>
    <mergeCell ref="A21:N21"/>
    <mergeCell ref="A12:D13"/>
    <mergeCell ref="E12:I13"/>
    <mergeCell ref="M11:P12"/>
    <mergeCell ref="M14:P15"/>
    <mergeCell ref="A15:D17"/>
    <mergeCell ref="E15:I17"/>
    <mergeCell ref="E10:I10"/>
    <mergeCell ref="Q7:Q8"/>
    <mergeCell ref="F8:P8"/>
    <mergeCell ref="A9:N9"/>
    <mergeCell ref="A5:E8"/>
    <mergeCell ref="F5:P6"/>
    <mergeCell ref="F7:P7"/>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3"/>
  <sheetViews>
    <sheetView topLeftCell="A10" zoomScale="60" zoomScaleNormal="60" workbookViewId="0">
      <selection activeCell="B11" sqref="B11"/>
    </sheetView>
  </sheetViews>
  <sheetFormatPr baseColWidth="10" defaultColWidth="14.5" defaultRowHeight="15" customHeight="1"/>
  <cols>
    <col min="1" max="1" width="39.5" customWidth="1"/>
    <col min="2" max="2" width="5.5" customWidth="1"/>
    <col min="3" max="3" width="34.83203125" customWidth="1"/>
    <col min="4" max="4" width="14.5" customWidth="1"/>
    <col min="5" max="5" width="10.6640625" customWidth="1"/>
    <col min="6" max="6" width="13.83203125" customWidth="1"/>
    <col min="7" max="7" width="32.6640625" customWidth="1"/>
    <col min="8" max="8" width="21" customWidth="1"/>
    <col min="9" max="9" width="5" customWidth="1"/>
    <col min="10" max="10" width="5.33203125" customWidth="1"/>
    <col min="11" max="11" width="6.5" customWidth="1"/>
    <col min="12" max="14" width="5.33203125" customWidth="1"/>
    <col min="15" max="15" width="6.33203125" customWidth="1"/>
    <col min="16" max="18" width="5.33203125" customWidth="1"/>
    <col min="19" max="19" width="16" customWidth="1"/>
  </cols>
  <sheetData>
    <row r="1" spans="1:19">
      <c r="A1" s="136"/>
      <c r="B1" s="356" t="s">
        <v>0</v>
      </c>
      <c r="C1" s="246"/>
      <c r="D1" s="246"/>
      <c r="E1" s="246"/>
      <c r="F1" s="246"/>
      <c r="G1" s="246"/>
      <c r="H1" s="246"/>
      <c r="I1" s="297"/>
      <c r="J1" s="357" t="s">
        <v>487</v>
      </c>
      <c r="K1" s="309"/>
      <c r="L1" s="309"/>
      <c r="M1" s="309"/>
      <c r="N1" s="309"/>
      <c r="O1" s="309"/>
      <c r="P1" s="309"/>
      <c r="Q1" s="309"/>
      <c r="R1" s="310"/>
      <c r="S1" s="1"/>
    </row>
    <row r="2" spans="1:19">
      <c r="A2" s="136"/>
      <c r="B2" s="254"/>
      <c r="C2" s="255"/>
      <c r="D2" s="255"/>
      <c r="E2" s="255"/>
      <c r="F2" s="255"/>
      <c r="G2" s="255"/>
      <c r="H2" s="255"/>
      <c r="I2" s="300"/>
      <c r="J2" s="357" t="s">
        <v>488</v>
      </c>
      <c r="K2" s="309"/>
      <c r="L2" s="309"/>
      <c r="M2" s="309"/>
      <c r="N2" s="309"/>
      <c r="O2" s="309"/>
      <c r="P2" s="309"/>
      <c r="Q2" s="309"/>
      <c r="R2" s="310"/>
      <c r="S2" s="1"/>
    </row>
    <row r="3" spans="1:19" ht="14.25" customHeight="1">
      <c r="A3" s="136"/>
      <c r="B3" s="356" t="s">
        <v>3</v>
      </c>
      <c r="C3" s="246"/>
      <c r="D3" s="246"/>
      <c r="E3" s="246"/>
      <c r="F3" s="246"/>
      <c r="G3" s="246"/>
      <c r="H3" s="246"/>
      <c r="I3" s="297"/>
      <c r="J3" s="358" t="s">
        <v>489</v>
      </c>
      <c r="K3" s="246"/>
      <c r="L3" s="246"/>
      <c r="M3" s="246"/>
      <c r="N3" s="246"/>
      <c r="O3" s="246"/>
      <c r="P3" s="246"/>
      <c r="Q3" s="246"/>
      <c r="R3" s="297"/>
      <c r="S3" s="1"/>
    </row>
    <row r="4" spans="1:19" ht="15" customHeight="1">
      <c r="A4" s="136"/>
      <c r="B4" s="254"/>
      <c r="C4" s="255"/>
      <c r="D4" s="255"/>
      <c r="E4" s="255"/>
      <c r="F4" s="255"/>
      <c r="G4" s="255"/>
      <c r="H4" s="255"/>
      <c r="I4" s="300"/>
      <c r="J4" s="254"/>
      <c r="K4" s="255"/>
      <c r="L4" s="255"/>
      <c r="M4" s="255"/>
      <c r="N4" s="255"/>
      <c r="O4" s="255"/>
      <c r="P4" s="255"/>
      <c r="Q4" s="255"/>
      <c r="R4" s="300"/>
      <c r="S4" s="1"/>
    </row>
    <row r="5" spans="1:19" ht="18.75" customHeight="1">
      <c r="A5" s="359" t="s">
        <v>490</v>
      </c>
      <c r="B5" s="246"/>
      <c r="C5" s="246"/>
      <c r="D5" s="246"/>
      <c r="E5" s="246"/>
      <c r="F5" s="246"/>
      <c r="G5" s="246"/>
      <c r="H5" s="246"/>
      <c r="I5" s="246"/>
      <c r="J5" s="246"/>
      <c r="K5" s="246"/>
      <c r="L5" s="246"/>
      <c r="M5" s="246"/>
      <c r="N5" s="246"/>
      <c r="O5" s="246"/>
      <c r="P5" s="246"/>
      <c r="Q5" s="246"/>
      <c r="R5" s="297"/>
      <c r="S5" s="1"/>
    </row>
    <row r="6" spans="1:19" ht="19.5" customHeight="1">
      <c r="A6" s="254"/>
      <c r="B6" s="255"/>
      <c r="C6" s="255"/>
      <c r="D6" s="255"/>
      <c r="E6" s="255"/>
      <c r="F6" s="255"/>
      <c r="G6" s="255"/>
      <c r="H6" s="255"/>
      <c r="I6" s="255"/>
      <c r="J6" s="255"/>
      <c r="K6" s="255"/>
      <c r="L6" s="255"/>
      <c r="M6" s="255"/>
      <c r="N6" s="255"/>
      <c r="O6" s="255"/>
      <c r="P6" s="255"/>
      <c r="Q6" s="255"/>
      <c r="R6" s="300"/>
      <c r="S6" s="1"/>
    </row>
    <row r="7" spans="1:19" ht="22.5" customHeight="1">
      <c r="A7" s="360" t="s">
        <v>7</v>
      </c>
      <c r="B7" s="370" t="s">
        <v>491</v>
      </c>
      <c r="C7" s="371"/>
      <c r="D7" s="353" t="s">
        <v>492</v>
      </c>
      <c r="E7" s="354"/>
      <c r="F7" s="355"/>
      <c r="G7" s="360" t="s">
        <v>9</v>
      </c>
      <c r="H7" s="360" t="s">
        <v>493</v>
      </c>
      <c r="I7" s="137"/>
      <c r="J7" s="361" t="s">
        <v>494</v>
      </c>
      <c r="K7" s="362"/>
      <c r="L7" s="362"/>
      <c r="M7" s="362"/>
      <c r="N7" s="362"/>
      <c r="O7" s="362"/>
      <c r="P7" s="362"/>
      <c r="Q7" s="362"/>
      <c r="R7" s="363"/>
      <c r="S7" s="1"/>
    </row>
    <row r="8" spans="1:19" ht="62.25" customHeight="1">
      <c r="A8" s="303"/>
      <c r="B8" s="254"/>
      <c r="C8" s="300"/>
      <c r="D8" s="138" t="s">
        <v>495</v>
      </c>
      <c r="E8" s="138" t="s">
        <v>496</v>
      </c>
      <c r="F8" s="138" t="s">
        <v>497</v>
      </c>
      <c r="G8" s="303"/>
      <c r="H8" s="303"/>
      <c r="I8" s="139" t="s">
        <v>498</v>
      </c>
      <c r="J8" s="139" t="s">
        <v>499</v>
      </c>
      <c r="K8" s="139" t="s">
        <v>500</v>
      </c>
      <c r="L8" s="139" t="s">
        <v>501</v>
      </c>
      <c r="M8" s="139" t="s">
        <v>502</v>
      </c>
      <c r="N8" s="139" t="s">
        <v>503</v>
      </c>
      <c r="O8" s="139" t="s">
        <v>504</v>
      </c>
      <c r="P8" s="139" t="s">
        <v>505</v>
      </c>
      <c r="Q8" s="139" t="s">
        <v>506</v>
      </c>
      <c r="R8" s="139" t="s">
        <v>507</v>
      </c>
      <c r="S8" s="1"/>
    </row>
    <row r="9" spans="1:19" ht="68.25" customHeight="1">
      <c r="A9" s="372" t="s">
        <v>508</v>
      </c>
      <c r="B9" s="140" t="s">
        <v>13</v>
      </c>
      <c r="C9" s="141" t="s">
        <v>509</v>
      </c>
      <c r="D9" s="141" t="s">
        <v>510</v>
      </c>
      <c r="E9" s="141"/>
      <c r="F9" s="141"/>
      <c r="G9" s="142" t="s">
        <v>511</v>
      </c>
      <c r="H9" s="142" t="s">
        <v>512</v>
      </c>
      <c r="I9" s="143"/>
      <c r="J9" s="143" t="s">
        <v>510</v>
      </c>
      <c r="K9" s="143" t="s">
        <v>510</v>
      </c>
      <c r="L9" s="143"/>
      <c r="M9" s="143"/>
      <c r="N9" s="143"/>
      <c r="O9" s="143"/>
      <c r="P9" s="143"/>
      <c r="Q9" s="143"/>
      <c r="R9" s="143"/>
      <c r="S9" s="1"/>
    </row>
    <row r="10" spans="1:19" ht="60">
      <c r="A10" s="365"/>
      <c r="B10" s="144" t="s">
        <v>18</v>
      </c>
      <c r="C10" s="145" t="s">
        <v>513</v>
      </c>
      <c r="D10" s="145" t="s">
        <v>510</v>
      </c>
      <c r="E10" s="145"/>
      <c r="F10" s="145"/>
      <c r="G10" s="145" t="s">
        <v>514</v>
      </c>
      <c r="H10" s="145" t="s">
        <v>515</v>
      </c>
      <c r="I10" s="146" t="s">
        <v>510</v>
      </c>
      <c r="J10" s="146" t="s">
        <v>510</v>
      </c>
      <c r="K10" s="146" t="s">
        <v>510</v>
      </c>
      <c r="L10" s="146" t="s">
        <v>510</v>
      </c>
      <c r="M10" s="146" t="s">
        <v>510</v>
      </c>
      <c r="N10" s="146" t="s">
        <v>510</v>
      </c>
      <c r="O10" s="146" t="s">
        <v>510</v>
      </c>
      <c r="P10" s="146" t="s">
        <v>510</v>
      </c>
      <c r="Q10" s="146" t="s">
        <v>510</v>
      </c>
      <c r="R10" s="146"/>
      <c r="S10" s="1"/>
    </row>
    <row r="11" spans="1:19" s="238" customFormat="1" ht="87.75" customHeight="1">
      <c r="A11" s="365"/>
      <c r="B11" s="220" t="s">
        <v>516</v>
      </c>
      <c r="C11" s="221" t="s">
        <v>927</v>
      </c>
      <c r="D11" s="221" t="s">
        <v>510</v>
      </c>
      <c r="E11" s="221"/>
      <c r="F11" s="221"/>
      <c r="G11" s="221" t="s">
        <v>928</v>
      </c>
      <c r="H11" s="221" t="s">
        <v>512</v>
      </c>
      <c r="I11" s="222"/>
      <c r="J11" s="222"/>
      <c r="K11" s="222"/>
      <c r="L11" s="222"/>
      <c r="M11" s="222"/>
      <c r="N11" s="222"/>
      <c r="O11" s="222"/>
      <c r="P11" s="222"/>
      <c r="Q11" s="222" t="s">
        <v>510</v>
      </c>
      <c r="R11" s="222"/>
      <c r="S11" s="237"/>
    </row>
    <row r="12" spans="1:19" ht="59.5" customHeight="1">
      <c r="A12" s="365"/>
      <c r="B12" s="148" t="s">
        <v>518</v>
      </c>
      <c r="C12" s="149" t="s">
        <v>519</v>
      </c>
      <c r="D12" s="149" t="s">
        <v>510</v>
      </c>
      <c r="E12" s="149"/>
      <c r="F12" s="149"/>
      <c r="G12" s="149" t="s">
        <v>517</v>
      </c>
      <c r="H12" s="149" t="s">
        <v>520</v>
      </c>
      <c r="I12" s="150"/>
      <c r="J12" s="150"/>
      <c r="K12" s="150"/>
      <c r="L12" s="150"/>
      <c r="M12" s="150"/>
      <c r="N12" s="150"/>
      <c r="O12" s="150"/>
      <c r="P12" s="150"/>
      <c r="Q12" s="150" t="s">
        <v>510</v>
      </c>
      <c r="R12" s="150"/>
      <c r="S12" s="151"/>
    </row>
    <row r="13" spans="1:19" ht="45">
      <c r="A13" s="365"/>
      <c r="B13" s="144" t="s">
        <v>521</v>
      </c>
      <c r="C13" s="145" t="s">
        <v>522</v>
      </c>
      <c r="D13" s="145" t="s">
        <v>510</v>
      </c>
      <c r="E13" s="145"/>
      <c r="F13" s="145"/>
      <c r="G13" s="145" t="s">
        <v>523</v>
      </c>
      <c r="H13" s="145" t="s">
        <v>512</v>
      </c>
      <c r="I13" s="146" t="s">
        <v>510</v>
      </c>
      <c r="J13" s="146"/>
      <c r="K13" s="146"/>
      <c r="L13" s="146"/>
      <c r="M13" s="146" t="s">
        <v>510</v>
      </c>
      <c r="N13" s="146"/>
      <c r="O13" s="146"/>
      <c r="P13" s="146"/>
      <c r="Q13" s="146"/>
      <c r="R13" s="146"/>
      <c r="S13" s="1"/>
    </row>
    <row r="14" spans="1:19" ht="45">
      <c r="A14" s="365"/>
      <c r="B14" s="144" t="s">
        <v>524</v>
      </c>
      <c r="C14" s="145" t="s">
        <v>525</v>
      </c>
      <c r="D14" s="145" t="s">
        <v>510</v>
      </c>
      <c r="E14" s="145"/>
      <c r="F14" s="145"/>
      <c r="G14" s="145" t="s">
        <v>523</v>
      </c>
      <c r="H14" s="145" t="s">
        <v>512</v>
      </c>
      <c r="I14" s="146"/>
      <c r="J14" s="146"/>
      <c r="K14" s="146"/>
      <c r="L14" s="146"/>
      <c r="M14" s="146"/>
      <c r="N14" s="146"/>
      <c r="O14" s="146" t="s">
        <v>510</v>
      </c>
      <c r="P14" s="146"/>
      <c r="Q14" s="146"/>
      <c r="R14" s="146"/>
      <c r="S14" s="1"/>
    </row>
    <row r="15" spans="1:19" ht="45">
      <c r="A15" s="365"/>
      <c r="B15" s="144" t="s">
        <v>526</v>
      </c>
      <c r="C15" s="145" t="s">
        <v>527</v>
      </c>
      <c r="D15" s="145" t="s">
        <v>510</v>
      </c>
      <c r="E15" s="145"/>
      <c r="F15" s="145"/>
      <c r="G15" s="145" t="s">
        <v>528</v>
      </c>
      <c r="H15" s="145" t="s">
        <v>520</v>
      </c>
      <c r="I15" s="146"/>
      <c r="J15" s="146"/>
      <c r="K15" s="146"/>
      <c r="L15" s="146"/>
      <c r="M15" s="146"/>
      <c r="N15" s="146"/>
      <c r="O15" s="146"/>
      <c r="P15" s="146"/>
      <c r="Q15" s="146" t="s">
        <v>510</v>
      </c>
      <c r="R15" s="146"/>
      <c r="S15" s="1"/>
    </row>
    <row r="16" spans="1:19" ht="45">
      <c r="A16" s="365"/>
      <c r="B16" s="144" t="s">
        <v>529</v>
      </c>
      <c r="C16" s="152" t="s">
        <v>530</v>
      </c>
      <c r="D16" s="145" t="s">
        <v>510</v>
      </c>
      <c r="E16" s="145"/>
      <c r="F16" s="145"/>
      <c r="G16" s="145" t="s">
        <v>528</v>
      </c>
      <c r="H16" s="145" t="s">
        <v>512</v>
      </c>
      <c r="I16" s="146" t="s">
        <v>510</v>
      </c>
      <c r="J16" s="146"/>
      <c r="K16" s="146"/>
      <c r="L16" s="146"/>
      <c r="M16" s="146" t="s">
        <v>510</v>
      </c>
      <c r="N16" s="146"/>
      <c r="O16" s="146"/>
      <c r="P16" s="146"/>
      <c r="Q16" s="146"/>
      <c r="R16" s="146"/>
      <c r="S16" s="1"/>
    </row>
    <row r="17" spans="1:19" ht="45">
      <c r="A17" s="365"/>
      <c r="B17" s="144" t="s">
        <v>531</v>
      </c>
      <c r="C17" s="145" t="s">
        <v>532</v>
      </c>
      <c r="D17" s="145" t="s">
        <v>510</v>
      </c>
      <c r="E17" s="145"/>
      <c r="F17" s="145"/>
      <c r="G17" s="145" t="s">
        <v>528</v>
      </c>
      <c r="H17" s="145" t="s">
        <v>512</v>
      </c>
      <c r="I17" s="146"/>
      <c r="J17" s="146"/>
      <c r="K17" s="146"/>
      <c r="L17" s="146"/>
      <c r="M17" s="146"/>
      <c r="N17" s="146"/>
      <c r="O17" s="146" t="s">
        <v>510</v>
      </c>
      <c r="P17" s="146"/>
      <c r="Q17" s="146"/>
      <c r="R17" s="146"/>
      <c r="S17" s="1"/>
    </row>
    <row r="18" spans="1:19" ht="45">
      <c r="A18" s="365"/>
      <c r="B18" s="148" t="s">
        <v>533</v>
      </c>
      <c r="C18" s="149" t="s">
        <v>534</v>
      </c>
      <c r="D18" s="149"/>
      <c r="E18" s="149" t="s">
        <v>510</v>
      </c>
      <c r="F18" s="149"/>
      <c r="G18" s="149" t="s">
        <v>535</v>
      </c>
      <c r="H18" s="153" t="s">
        <v>536</v>
      </c>
      <c r="I18" s="150" t="s">
        <v>510</v>
      </c>
      <c r="J18" s="150"/>
      <c r="K18" s="150"/>
      <c r="L18" s="150" t="s">
        <v>510</v>
      </c>
      <c r="M18" s="150"/>
      <c r="N18" s="150"/>
      <c r="O18" s="150" t="s">
        <v>510</v>
      </c>
      <c r="P18" s="150"/>
      <c r="Q18" s="150"/>
      <c r="R18" s="150" t="s">
        <v>510</v>
      </c>
      <c r="S18" s="151"/>
    </row>
    <row r="19" spans="1:19" ht="48" customHeight="1">
      <c r="A19" s="365"/>
      <c r="B19" s="148" t="s">
        <v>537</v>
      </c>
      <c r="C19" s="149" t="s">
        <v>538</v>
      </c>
      <c r="D19" s="149"/>
      <c r="E19" s="149" t="s">
        <v>510</v>
      </c>
      <c r="F19" s="149"/>
      <c r="G19" s="149" t="s">
        <v>926</v>
      </c>
      <c r="H19" s="153" t="s">
        <v>536</v>
      </c>
      <c r="I19" s="150"/>
      <c r="J19" s="150" t="s">
        <v>510</v>
      </c>
      <c r="K19" s="150" t="s">
        <v>510</v>
      </c>
      <c r="L19" s="150" t="s">
        <v>510</v>
      </c>
      <c r="M19" s="150" t="s">
        <v>510</v>
      </c>
      <c r="N19" s="150" t="s">
        <v>510</v>
      </c>
      <c r="O19" s="150" t="s">
        <v>510</v>
      </c>
      <c r="P19" s="150" t="s">
        <v>510</v>
      </c>
      <c r="Q19" s="150" t="s">
        <v>510</v>
      </c>
      <c r="R19" s="150"/>
      <c r="S19" s="151"/>
    </row>
    <row r="20" spans="1:19" ht="75">
      <c r="A20" s="365"/>
      <c r="B20" s="144" t="s">
        <v>539</v>
      </c>
      <c r="C20" s="145" t="s">
        <v>540</v>
      </c>
      <c r="D20" s="145"/>
      <c r="E20" s="145" t="s">
        <v>510</v>
      </c>
      <c r="F20" s="145"/>
      <c r="G20" s="145" t="s">
        <v>541</v>
      </c>
      <c r="H20" s="145" t="s">
        <v>542</v>
      </c>
      <c r="I20" s="146"/>
      <c r="J20" s="146" t="s">
        <v>510</v>
      </c>
      <c r="K20" s="146" t="s">
        <v>510</v>
      </c>
      <c r="L20" s="146" t="s">
        <v>510</v>
      </c>
      <c r="M20" s="146" t="s">
        <v>510</v>
      </c>
      <c r="N20" s="146" t="s">
        <v>510</v>
      </c>
      <c r="O20" s="146" t="s">
        <v>510</v>
      </c>
      <c r="P20" s="146" t="s">
        <v>510</v>
      </c>
      <c r="Q20" s="146" t="s">
        <v>510</v>
      </c>
      <c r="R20" s="146"/>
      <c r="S20" s="1"/>
    </row>
    <row r="21" spans="1:19" ht="59.5" customHeight="1">
      <c r="A21" s="367"/>
      <c r="B21" s="144" t="s">
        <v>543</v>
      </c>
      <c r="C21" s="145" t="s">
        <v>544</v>
      </c>
      <c r="D21" s="145"/>
      <c r="E21" s="145" t="s">
        <v>545</v>
      </c>
      <c r="F21" s="145"/>
      <c r="G21" s="145" t="s">
        <v>546</v>
      </c>
      <c r="H21" s="145" t="s">
        <v>542</v>
      </c>
      <c r="I21" s="146"/>
      <c r="J21" s="146"/>
      <c r="K21" s="146"/>
      <c r="L21" s="146"/>
      <c r="M21" s="146"/>
      <c r="N21" s="146"/>
      <c r="O21" s="146"/>
      <c r="P21" s="146"/>
      <c r="Q21" s="146" t="s">
        <v>510</v>
      </c>
      <c r="R21" s="146" t="s">
        <v>510</v>
      </c>
      <c r="S21" s="1"/>
    </row>
    <row r="22" spans="1:19" ht="60" customHeight="1" thickBot="1">
      <c r="A22" s="364" t="s">
        <v>547</v>
      </c>
      <c r="B22" s="154" t="s">
        <v>24</v>
      </c>
      <c r="C22" s="155" t="s">
        <v>548</v>
      </c>
      <c r="D22" s="155"/>
      <c r="E22" s="155" t="s">
        <v>510</v>
      </c>
      <c r="F22" s="155"/>
      <c r="G22" s="155" t="s">
        <v>549</v>
      </c>
      <c r="H22" s="145" t="s">
        <v>512</v>
      </c>
      <c r="I22" s="146"/>
      <c r="J22" s="146" t="s">
        <v>510</v>
      </c>
      <c r="K22" s="156"/>
      <c r="L22" s="156"/>
      <c r="M22" s="156" t="s">
        <v>510</v>
      </c>
      <c r="N22" s="156"/>
      <c r="O22" s="156"/>
      <c r="P22" s="156"/>
      <c r="Q22" s="157"/>
      <c r="R22" s="156"/>
      <c r="S22" s="1"/>
    </row>
    <row r="23" spans="1:19" ht="80.25" customHeight="1">
      <c r="A23" s="365"/>
      <c r="B23" s="224" t="s">
        <v>29</v>
      </c>
      <c r="C23" s="223" t="s">
        <v>550</v>
      </c>
      <c r="D23" s="155"/>
      <c r="E23" s="155"/>
      <c r="F23" s="155"/>
      <c r="G23" s="155" t="s">
        <v>549</v>
      </c>
      <c r="H23" s="155" t="s">
        <v>512</v>
      </c>
      <c r="I23" s="156"/>
      <c r="J23" s="156"/>
      <c r="K23" s="156"/>
      <c r="L23" s="156"/>
      <c r="M23" s="156"/>
      <c r="N23" s="156"/>
      <c r="O23" s="156" t="s">
        <v>510</v>
      </c>
      <c r="P23" s="156"/>
      <c r="Q23" s="157"/>
      <c r="R23" s="156"/>
      <c r="S23" s="1"/>
    </row>
    <row r="24" spans="1:19" ht="80.25" customHeight="1">
      <c r="A24" s="366"/>
      <c r="B24" s="233" t="s">
        <v>33</v>
      </c>
      <c r="C24" s="234" t="s">
        <v>929</v>
      </c>
      <c r="D24" s="234"/>
      <c r="E24" s="234" t="s">
        <v>510</v>
      </c>
      <c r="F24" s="234"/>
      <c r="G24" s="234" t="s">
        <v>552</v>
      </c>
      <c r="H24" s="227" t="s">
        <v>930</v>
      </c>
      <c r="I24" s="228"/>
      <c r="J24" s="228"/>
      <c r="K24" s="228"/>
      <c r="L24" s="228"/>
      <c r="M24" s="228"/>
      <c r="N24" s="228"/>
      <c r="O24" s="228"/>
      <c r="P24" s="228"/>
      <c r="Q24" s="229"/>
      <c r="R24" s="230" t="s">
        <v>510</v>
      </c>
      <c r="S24" s="1"/>
    </row>
    <row r="25" spans="1:19" ht="63" customHeight="1" thickBot="1">
      <c r="A25" s="365"/>
      <c r="B25" s="231" t="s">
        <v>37</v>
      </c>
      <c r="C25" s="225" t="s">
        <v>551</v>
      </c>
      <c r="D25" s="225"/>
      <c r="E25" s="225" t="s">
        <v>510</v>
      </c>
      <c r="F25" s="225"/>
      <c r="G25" s="225" t="s">
        <v>552</v>
      </c>
      <c r="H25" s="225" t="s">
        <v>520</v>
      </c>
      <c r="I25" s="226"/>
      <c r="J25" s="226"/>
      <c r="K25" s="160"/>
      <c r="L25" s="160"/>
      <c r="M25" s="160"/>
      <c r="N25" s="160"/>
      <c r="O25" s="160"/>
      <c r="P25" s="160"/>
      <c r="Q25" s="160"/>
      <c r="R25" s="160" t="s">
        <v>510</v>
      </c>
      <c r="S25" s="1"/>
    </row>
    <row r="26" spans="1:19" ht="66" customHeight="1" thickBot="1">
      <c r="A26" s="367"/>
      <c r="B26" s="232" t="s">
        <v>42</v>
      </c>
      <c r="C26" s="158" t="s">
        <v>553</v>
      </c>
      <c r="D26" s="158"/>
      <c r="E26" s="158" t="s">
        <v>510</v>
      </c>
      <c r="F26" s="158"/>
      <c r="G26" s="158" t="s">
        <v>554</v>
      </c>
      <c r="H26" s="158" t="s">
        <v>536</v>
      </c>
      <c r="I26" s="226"/>
      <c r="J26" s="143" t="s">
        <v>510</v>
      </c>
      <c r="K26" s="159" t="s">
        <v>510</v>
      </c>
      <c r="L26" s="159" t="s">
        <v>510</v>
      </c>
      <c r="M26" s="159" t="s">
        <v>510</v>
      </c>
      <c r="N26" s="159" t="s">
        <v>510</v>
      </c>
      <c r="O26" s="159" t="s">
        <v>510</v>
      </c>
      <c r="P26" s="159" t="s">
        <v>510</v>
      </c>
      <c r="Q26" s="159" t="s">
        <v>510</v>
      </c>
      <c r="R26" s="159"/>
      <c r="S26" s="160"/>
    </row>
    <row r="27" spans="1:19" ht="54.75" customHeight="1" thickBot="1">
      <c r="A27" s="368" t="s">
        <v>555</v>
      </c>
      <c r="B27" s="161" t="s">
        <v>51</v>
      </c>
      <c r="C27" s="158" t="s">
        <v>556</v>
      </c>
      <c r="D27" s="158" t="s">
        <v>510</v>
      </c>
      <c r="E27" s="158"/>
      <c r="F27" s="158"/>
      <c r="G27" s="158" t="s">
        <v>557</v>
      </c>
      <c r="H27" s="158" t="s">
        <v>21</v>
      </c>
      <c r="I27" s="143"/>
      <c r="J27" s="143"/>
      <c r="K27" s="162"/>
      <c r="L27" s="162" t="s">
        <v>510</v>
      </c>
      <c r="M27" s="162" t="s">
        <v>510</v>
      </c>
      <c r="N27" s="162" t="s">
        <v>510</v>
      </c>
      <c r="O27" s="162" t="s">
        <v>510</v>
      </c>
      <c r="P27" s="162" t="s">
        <v>510</v>
      </c>
      <c r="Q27" s="162"/>
      <c r="R27" s="162"/>
      <c r="S27" s="1"/>
    </row>
    <row r="28" spans="1:19" ht="78" customHeight="1">
      <c r="A28" s="369"/>
      <c r="B28" s="163" t="s">
        <v>54</v>
      </c>
      <c r="C28" s="145" t="s">
        <v>558</v>
      </c>
      <c r="D28" s="145"/>
      <c r="E28" s="145"/>
      <c r="F28" s="145" t="s">
        <v>510</v>
      </c>
      <c r="G28" s="145" t="s">
        <v>559</v>
      </c>
      <c r="H28" s="145" t="s">
        <v>560</v>
      </c>
      <c r="I28" s="146"/>
      <c r="J28" s="146" t="s">
        <v>510</v>
      </c>
      <c r="K28" s="146" t="s">
        <v>510</v>
      </c>
      <c r="L28" s="146" t="s">
        <v>510</v>
      </c>
      <c r="M28" s="146" t="s">
        <v>510</v>
      </c>
      <c r="N28" s="146" t="s">
        <v>510</v>
      </c>
      <c r="O28" s="146" t="s">
        <v>510</v>
      </c>
      <c r="P28" s="146" t="s">
        <v>510</v>
      </c>
      <c r="Q28" s="146" t="s">
        <v>510</v>
      </c>
      <c r="R28" s="146" t="s">
        <v>510</v>
      </c>
      <c r="S28" s="1"/>
    </row>
    <row r="29" spans="1:19" ht="53.25" customHeight="1">
      <c r="A29" s="369"/>
      <c r="B29" s="161" t="s">
        <v>561</v>
      </c>
      <c r="C29" s="147" t="s">
        <v>562</v>
      </c>
      <c r="D29" s="147"/>
      <c r="E29" s="147"/>
      <c r="F29" s="147" t="s">
        <v>510</v>
      </c>
      <c r="G29" s="147" t="s">
        <v>563</v>
      </c>
      <c r="H29" s="147" t="s">
        <v>512</v>
      </c>
      <c r="I29" s="143"/>
      <c r="J29" s="143"/>
      <c r="K29" s="143" t="s">
        <v>510</v>
      </c>
      <c r="L29" s="143" t="s">
        <v>510</v>
      </c>
      <c r="M29" s="143" t="s">
        <v>510</v>
      </c>
      <c r="N29" s="143" t="s">
        <v>510</v>
      </c>
      <c r="O29" s="143" t="s">
        <v>510</v>
      </c>
      <c r="P29" s="143" t="s">
        <v>510</v>
      </c>
      <c r="Q29" s="143" t="s">
        <v>510</v>
      </c>
      <c r="R29" s="143" t="s">
        <v>510</v>
      </c>
      <c r="S29" s="1"/>
    </row>
    <row r="30" spans="1:19" s="238" customFormat="1" ht="60" customHeight="1">
      <c r="A30" s="369"/>
      <c r="B30" s="235" t="s">
        <v>564</v>
      </c>
      <c r="C30" s="221" t="s">
        <v>565</v>
      </c>
      <c r="D30" s="221"/>
      <c r="E30" s="221"/>
      <c r="F30" s="221" t="s">
        <v>510</v>
      </c>
      <c r="G30" s="221" t="s">
        <v>566</v>
      </c>
      <c r="H30" s="221" t="s">
        <v>512</v>
      </c>
      <c r="I30" s="236"/>
      <c r="J30" s="236" t="s">
        <v>510</v>
      </c>
      <c r="K30" s="236" t="s">
        <v>510</v>
      </c>
      <c r="L30" s="236" t="s">
        <v>510</v>
      </c>
      <c r="M30" s="236" t="s">
        <v>510</v>
      </c>
      <c r="N30" s="236" t="s">
        <v>510</v>
      </c>
      <c r="O30" s="236" t="s">
        <v>510</v>
      </c>
      <c r="P30" s="236" t="s">
        <v>510</v>
      </c>
      <c r="Q30" s="236" t="s">
        <v>510</v>
      </c>
      <c r="R30" s="236" t="s">
        <v>510</v>
      </c>
      <c r="S30" s="237"/>
    </row>
    <row r="31" spans="1:19" ht="75" customHeight="1">
      <c r="A31" s="369"/>
      <c r="B31" s="164" t="s">
        <v>567</v>
      </c>
      <c r="C31" s="147" t="s">
        <v>568</v>
      </c>
      <c r="D31" s="147"/>
      <c r="E31" s="147"/>
      <c r="F31" s="147" t="s">
        <v>510</v>
      </c>
      <c r="G31" s="147" t="s">
        <v>569</v>
      </c>
      <c r="H31" s="147" t="s">
        <v>570</v>
      </c>
      <c r="I31" s="143"/>
      <c r="J31" s="143"/>
      <c r="K31" s="143"/>
      <c r="L31" s="143"/>
      <c r="M31" s="143"/>
      <c r="N31" s="143"/>
      <c r="O31" s="143"/>
      <c r="P31" s="143"/>
      <c r="Q31" s="143"/>
      <c r="R31" s="143" t="s">
        <v>510</v>
      </c>
      <c r="S31" s="1"/>
    </row>
    <row r="32" spans="1:19" ht="46.5" customHeight="1">
      <c r="A32" s="369"/>
      <c r="B32" s="164" t="s">
        <v>571</v>
      </c>
      <c r="C32" s="147" t="s">
        <v>572</v>
      </c>
      <c r="D32" s="147"/>
      <c r="E32" s="147"/>
      <c r="F32" s="147" t="s">
        <v>510</v>
      </c>
      <c r="G32" s="147" t="s">
        <v>573</v>
      </c>
      <c r="H32" s="147" t="s">
        <v>512</v>
      </c>
      <c r="I32" s="143"/>
      <c r="J32" s="143"/>
      <c r="K32" s="143"/>
      <c r="L32" s="143"/>
      <c r="M32" s="143"/>
      <c r="N32" s="143"/>
      <c r="O32" s="143"/>
      <c r="P32" s="143"/>
      <c r="Q32" s="143"/>
      <c r="R32" s="143" t="s">
        <v>510</v>
      </c>
      <c r="S32" s="1"/>
    </row>
    <row r="33" spans="1:19" ht="60.75" customHeight="1">
      <c r="A33" s="303"/>
      <c r="B33" s="164" t="s">
        <v>574</v>
      </c>
      <c r="C33" s="147" t="s">
        <v>575</v>
      </c>
      <c r="D33" s="147"/>
      <c r="E33" s="147"/>
      <c r="F33" s="147" t="s">
        <v>510</v>
      </c>
      <c r="G33" s="147" t="s">
        <v>576</v>
      </c>
      <c r="H33" s="147" t="s">
        <v>577</v>
      </c>
      <c r="I33" s="143"/>
      <c r="J33" s="143"/>
      <c r="K33" s="143"/>
      <c r="L33" s="143"/>
      <c r="M33" s="143"/>
      <c r="N33" s="143"/>
      <c r="O33" s="143"/>
      <c r="P33" s="143"/>
      <c r="Q33" s="143"/>
      <c r="R33" s="143" t="s">
        <v>510</v>
      </c>
      <c r="S33" s="1"/>
    </row>
    <row r="34" spans="1:19" ht="15.75" customHeight="1">
      <c r="A34" s="165"/>
      <c r="B34" s="166"/>
      <c r="C34" s="1"/>
      <c r="D34" s="1"/>
      <c r="E34" s="1"/>
      <c r="F34" s="1"/>
      <c r="G34" s="1"/>
      <c r="H34" s="1"/>
      <c r="I34" s="1"/>
      <c r="J34" s="1"/>
      <c r="K34" s="1"/>
      <c r="L34" s="1"/>
      <c r="M34" s="1"/>
      <c r="N34" s="1"/>
      <c r="O34" s="1"/>
      <c r="P34" s="1"/>
      <c r="Q34" s="1"/>
      <c r="R34" s="1"/>
      <c r="S34" s="1"/>
    </row>
    <row r="35" spans="1:19" ht="15.75" customHeight="1">
      <c r="A35" s="165"/>
      <c r="B35" s="166"/>
      <c r="C35" s="1"/>
      <c r="D35" s="1"/>
      <c r="E35" s="1"/>
      <c r="F35" s="1"/>
      <c r="G35" s="1"/>
      <c r="H35" s="1"/>
      <c r="I35" s="1"/>
      <c r="J35" s="1"/>
      <c r="K35" s="1"/>
      <c r="L35" s="1"/>
      <c r="M35" s="1"/>
      <c r="N35" s="1"/>
      <c r="O35" s="1"/>
      <c r="P35" s="1"/>
      <c r="Q35" s="1"/>
      <c r="R35" s="1"/>
      <c r="S35" s="1"/>
    </row>
    <row r="36" spans="1:19" ht="15.75" customHeight="1">
      <c r="A36" s="167"/>
      <c r="B36" s="166"/>
      <c r="C36" s="1"/>
      <c r="D36" s="1"/>
      <c r="E36" s="1"/>
      <c r="F36" s="1"/>
      <c r="G36" s="1"/>
      <c r="H36" s="1"/>
      <c r="I36" s="1"/>
      <c r="J36" s="1"/>
      <c r="K36" s="1"/>
      <c r="L36" s="1"/>
      <c r="M36" s="1"/>
      <c r="N36" s="1"/>
      <c r="O36" s="1"/>
      <c r="P36" s="1"/>
      <c r="Q36" s="1"/>
      <c r="R36" s="1"/>
      <c r="S36" s="1"/>
    </row>
    <row r="37" spans="1:19" ht="15.75" customHeight="1">
      <c r="A37" s="167"/>
      <c r="B37" s="166"/>
      <c r="C37" s="1"/>
      <c r="D37" s="1"/>
      <c r="E37" s="1"/>
      <c r="F37" s="1"/>
      <c r="G37" s="1"/>
      <c r="H37" s="1"/>
      <c r="I37" s="1"/>
      <c r="J37" s="1"/>
      <c r="K37" s="1"/>
      <c r="L37" s="1"/>
      <c r="M37" s="1"/>
      <c r="N37" s="1"/>
      <c r="O37" s="1"/>
      <c r="P37" s="1"/>
      <c r="Q37" s="1"/>
      <c r="R37" s="1"/>
      <c r="S37" s="1"/>
    </row>
    <row r="38" spans="1:19" ht="15.75" customHeight="1">
      <c r="A38" s="167"/>
      <c r="B38" s="166"/>
      <c r="C38" s="1"/>
      <c r="D38" s="1"/>
      <c r="E38" s="1"/>
      <c r="F38" s="1"/>
      <c r="G38" s="1"/>
      <c r="H38" s="1"/>
      <c r="I38" s="1"/>
      <c r="J38" s="1"/>
      <c r="K38" s="1"/>
      <c r="L38" s="1"/>
      <c r="M38" s="1"/>
      <c r="N38" s="1"/>
      <c r="O38" s="1"/>
      <c r="P38" s="1"/>
      <c r="Q38" s="1"/>
      <c r="R38" s="1"/>
      <c r="S38" s="1"/>
    </row>
    <row r="39" spans="1:19" ht="15.75" customHeight="1">
      <c r="A39" s="167"/>
      <c r="B39" s="166"/>
      <c r="C39" s="1"/>
      <c r="D39" s="1"/>
      <c r="E39" s="1"/>
      <c r="F39" s="1"/>
      <c r="G39" s="1"/>
      <c r="H39" s="1"/>
      <c r="I39" s="1"/>
      <c r="J39" s="1"/>
      <c r="K39" s="1"/>
      <c r="L39" s="1"/>
      <c r="M39" s="1"/>
      <c r="N39" s="1"/>
      <c r="O39" s="1"/>
      <c r="P39" s="1"/>
      <c r="Q39" s="1"/>
      <c r="R39" s="1"/>
      <c r="S39" s="1"/>
    </row>
    <row r="40" spans="1:19" ht="60.75" customHeight="1">
      <c r="A40" s="1"/>
      <c r="B40" s="166"/>
      <c r="C40" s="1"/>
      <c r="D40" s="1"/>
      <c r="E40" s="1"/>
      <c r="F40" s="1"/>
      <c r="G40" s="1"/>
      <c r="H40" s="1"/>
      <c r="I40" s="1"/>
      <c r="J40" s="1"/>
      <c r="K40" s="1"/>
      <c r="L40" s="1"/>
      <c r="M40" s="1"/>
      <c r="N40" s="1"/>
      <c r="O40" s="1"/>
      <c r="P40" s="1"/>
      <c r="Q40" s="1"/>
      <c r="R40" s="1"/>
      <c r="S40" s="1"/>
    </row>
    <row r="41" spans="1:19" ht="15.75" customHeight="1">
      <c r="A41" s="1"/>
      <c r="B41" s="166"/>
      <c r="C41" s="1"/>
      <c r="D41" s="1"/>
      <c r="E41" s="1"/>
      <c r="F41" s="1"/>
      <c r="G41" s="1"/>
      <c r="H41" s="1"/>
      <c r="I41" s="1"/>
      <c r="J41" s="1"/>
      <c r="K41" s="1"/>
      <c r="L41" s="1"/>
      <c r="M41" s="1"/>
      <c r="N41" s="1"/>
      <c r="O41" s="1"/>
      <c r="P41" s="1"/>
      <c r="Q41" s="1"/>
      <c r="R41" s="1"/>
      <c r="S41" s="1"/>
    </row>
    <row r="42" spans="1:19" ht="15.75" customHeight="1">
      <c r="A42" s="1"/>
      <c r="B42" s="166"/>
      <c r="C42" s="1"/>
      <c r="D42" s="1"/>
      <c r="E42" s="1"/>
      <c r="F42" s="1"/>
      <c r="G42" s="1"/>
      <c r="H42" s="1"/>
      <c r="I42" s="1"/>
      <c r="J42" s="1"/>
      <c r="K42" s="1"/>
      <c r="L42" s="1"/>
      <c r="M42" s="1"/>
      <c r="N42" s="1"/>
      <c r="O42" s="1"/>
      <c r="P42" s="1"/>
      <c r="Q42" s="1"/>
      <c r="R42" s="1"/>
      <c r="S42" s="1"/>
    </row>
    <row r="43" spans="1:19" ht="15.75" customHeight="1">
      <c r="A43" s="1"/>
      <c r="B43" s="166"/>
      <c r="C43" s="1"/>
      <c r="D43" s="1"/>
      <c r="E43" s="1"/>
      <c r="F43" s="1"/>
      <c r="G43" s="1"/>
      <c r="H43" s="1"/>
      <c r="I43" s="1"/>
      <c r="J43" s="1"/>
      <c r="K43" s="1"/>
      <c r="L43" s="1"/>
      <c r="M43" s="1"/>
      <c r="N43" s="1"/>
      <c r="O43" s="1"/>
      <c r="P43" s="1"/>
      <c r="Q43" s="1"/>
      <c r="R43" s="1"/>
      <c r="S43" s="1"/>
    </row>
    <row r="44" spans="1:19" ht="15.75" customHeight="1">
      <c r="A44" s="1"/>
      <c r="B44" s="166"/>
      <c r="C44" s="1"/>
      <c r="D44" s="1"/>
      <c r="E44" s="1"/>
      <c r="F44" s="1"/>
      <c r="G44" s="1"/>
      <c r="H44" s="1"/>
      <c r="I44" s="1"/>
      <c r="J44" s="1"/>
      <c r="K44" s="1"/>
      <c r="L44" s="1"/>
      <c r="M44" s="1"/>
      <c r="N44" s="1"/>
      <c r="O44" s="1"/>
      <c r="P44" s="1"/>
      <c r="Q44" s="1"/>
      <c r="R44" s="1"/>
      <c r="S44" s="1"/>
    </row>
    <row r="45" spans="1:19" ht="15.75" customHeight="1">
      <c r="A45" s="1"/>
      <c r="B45" s="166"/>
      <c r="C45" s="1"/>
      <c r="D45" s="1"/>
      <c r="E45" s="1"/>
      <c r="F45" s="1"/>
      <c r="G45" s="1"/>
      <c r="H45" s="1"/>
      <c r="I45" s="1"/>
      <c r="J45" s="1"/>
      <c r="K45" s="1"/>
      <c r="L45" s="1"/>
      <c r="M45" s="1"/>
      <c r="N45" s="1"/>
      <c r="O45" s="1"/>
      <c r="P45" s="1"/>
      <c r="Q45" s="1"/>
      <c r="R45" s="1"/>
      <c r="S45" s="1"/>
    </row>
    <row r="46" spans="1:19" ht="15.75" customHeight="1">
      <c r="A46" s="1"/>
      <c r="B46" s="166"/>
      <c r="C46" s="1"/>
      <c r="D46" s="1"/>
      <c r="E46" s="1"/>
      <c r="F46" s="1"/>
      <c r="G46" s="1"/>
      <c r="H46" s="1"/>
      <c r="I46" s="1"/>
      <c r="J46" s="1"/>
      <c r="K46" s="1"/>
      <c r="L46" s="1"/>
      <c r="M46" s="1"/>
      <c r="N46" s="1"/>
      <c r="O46" s="1"/>
      <c r="P46" s="1"/>
      <c r="Q46" s="1"/>
      <c r="R46" s="1"/>
      <c r="S46" s="1"/>
    </row>
    <row r="47" spans="1:19" ht="15.75" customHeight="1">
      <c r="A47" s="1"/>
      <c r="B47" s="166"/>
      <c r="C47" s="1"/>
      <c r="D47" s="1"/>
      <c r="E47" s="1"/>
      <c r="F47" s="1"/>
      <c r="G47" s="1"/>
      <c r="H47" s="1"/>
      <c r="I47" s="1"/>
      <c r="J47" s="1"/>
      <c r="K47" s="1"/>
      <c r="L47" s="1"/>
      <c r="M47" s="1"/>
      <c r="N47" s="1"/>
      <c r="O47" s="1"/>
      <c r="P47" s="1"/>
      <c r="Q47" s="1"/>
      <c r="R47" s="1"/>
      <c r="S47" s="1"/>
    </row>
    <row r="48" spans="1:19" ht="15.75" customHeight="1">
      <c r="A48" s="1"/>
      <c r="B48" s="166"/>
      <c r="C48" s="1"/>
      <c r="D48" s="1"/>
      <c r="E48" s="1"/>
      <c r="F48" s="1"/>
      <c r="G48" s="1"/>
      <c r="H48" s="1"/>
      <c r="I48" s="1"/>
      <c r="J48" s="1"/>
      <c r="K48" s="1"/>
      <c r="L48" s="1"/>
      <c r="M48" s="1"/>
      <c r="N48" s="1"/>
      <c r="O48" s="1"/>
      <c r="P48" s="1"/>
      <c r="Q48" s="1"/>
      <c r="R48" s="1"/>
      <c r="S48" s="1"/>
    </row>
    <row r="49" spans="1:19" ht="15.75" customHeight="1">
      <c r="A49" s="1"/>
      <c r="B49" s="166"/>
      <c r="C49" s="1"/>
      <c r="D49" s="1"/>
      <c r="E49" s="1"/>
      <c r="F49" s="1"/>
      <c r="G49" s="1"/>
      <c r="H49" s="1"/>
      <c r="I49" s="1"/>
      <c r="J49" s="1"/>
      <c r="K49" s="1"/>
      <c r="L49" s="1"/>
      <c r="M49" s="1"/>
      <c r="N49" s="1"/>
      <c r="O49" s="1"/>
      <c r="P49" s="1"/>
      <c r="Q49" s="1"/>
      <c r="R49" s="1"/>
      <c r="S49" s="1"/>
    </row>
    <row r="50" spans="1:19" ht="15.75" customHeight="1">
      <c r="A50" s="1"/>
      <c r="B50" s="166"/>
      <c r="C50" s="1"/>
      <c r="D50" s="1"/>
      <c r="E50" s="1"/>
      <c r="F50" s="1"/>
      <c r="G50" s="1"/>
      <c r="H50" s="1"/>
      <c r="I50" s="1"/>
      <c r="J50" s="1"/>
      <c r="K50" s="1"/>
      <c r="L50" s="1"/>
      <c r="M50" s="1"/>
      <c r="N50" s="1"/>
      <c r="O50" s="1"/>
      <c r="P50" s="1"/>
      <c r="Q50" s="1"/>
      <c r="R50" s="1"/>
      <c r="S50" s="1"/>
    </row>
    <row r="51" spans="1:19" ht="15.75" customHeight="1">
      <c r="A51" s="1"/>
      <c r="B51" s="166"/>
      <c r="C51" s="1"/>
      <c r="D51" s="1"/>
      <c r="E51" s="1"/>
      <c r="F51" s="1"/>
      <c r="G51" s="1"/>
      <c r="H51" s="1"/>
      <c r="I51" s="1"/>
      <c r="J51" s="1"/>
      <c r="K51" s="1"/>
      <c r="L51" s="1"/>
      <c r="M51" s="1"/>
      <c r="N51" s="1"/>
      <c r="O51" s="1"/>
      <c r="P51" s="1"/>
      <c r="Q51" s="1"/>
      <c r="R51" s="1"/>
      <c r="S51" s="1"/>
    </row>
    <row r="52" spans="1:19" ht="15.75" customHeight="1">
      <c r="A52" s="1"/>
      <c r="B52" s="166"/>
      <c r="C52" s="1"/>
      <c r="D52" s="1"/>
      <c r="E52" s="1"/>
      <c r="F52" s="1"/>
      <c r="G52" s="1"/>
      <c r="H52" s="1"/>
      <c r="I52" s="1"/>
      <c r="J52" s="1"/>
      <c r="K52" s="1"/>
      <c r="L52" s="1"/>
      <c r="M52" s="1"/>
      <c r="N52" s="1"/>
      <c r="O52" s="1"/>
      <c r="P52" s="1"/>
      <c r="Q52" s="1"/>
      <c r="R52" s="1"/>
      <c r="S52" s="1"/>
    </row>
    <row r="53" spans="1:19" ht="15.75" customHeight="1">
      <c r="A53" s="1"/>
      <c r="B53" s="166"/>
      <c r="C53" s="1"/>
      <c r="D53" s="1"/>
      <c r="E53" s="1"/>
      <c r="F53" s="1"/>
      <c r="G53" s="1"/>
      <c r="H53" s="1"/>
      <c r="I53" s="1"/>
      <c r="J53" s="1"/>
      <c r="K53" s="1"/>
      <c r="L53" s="1"/>
      <c r="M53" s="1"/>
      <c r="N53" s="1"/>
      <c r="O53" s="1"/>
      <c r="P53" s="1"/>
      <c r="Q53" s="1"/>
      <c r="R53" s="1"/>
      <c r="S53" s="1"/>
    </row>
    <row r="54" spans="1:19" ht="15.75" customHeight="1">
      <c r="A54" s="1"/>
      <c r="B54" s="166"/>
      <c r="C54" s="1"/>
      <c r="D54" s="1"/>
      <c r="E54" s="1"/>
      <c r="F54" s="1"/>
      <c r="G54" s="1"/>
      <c r="H54" s="1"/>
      <c r="I54" s="1"/>
      <c r="J54" s="1"/>
      <c r="K54" s="1"/>
      <c r="L54" s="1"/>
      <c r="M54" s="1"/>
      <c r="N54" s="1"/>
      <c r="O54" s="1"/>
      <c r="P54" s="1"/>
      <c r="Q54" s="1"/>
      <c r="R54" s="1"/>
      <c r="S54" s="1"/>
    </row>
    <row r="55" spans="1:19" ht="15.75" customHeight="1">
      <c r="A55" s="1"/>
      <c r="B55" s="166"/>
      <c r="C55" s="1"/>
      <c r="D55" s="1"/>
      <c r="E55" s="1"/>
      <c r="F55" s="1"/>
      <c r="G55" s="1"/>
      <c r="H55" s="1"/>
      <c r="I55" s="1"/>
      <c r="J55" s="1"/>
      <c r="K55" s="1"/>
      <c r="L55" s="1"/>
      <c r="M55" s="1"/>
      <c r="N55" s="1"/>
      <c r="O55" s="1"/>
      <c r="P55" s="1"/>
      <c r="Q55" s="1"/>
      <c r="R55" s="1"/>
      <c r="S55" s="1"/>
    </row>
    <row r="56" spans="1:19" ht="15.75" customHeight="1">
      <c r="A56" s="1"/>
      <c r="B56" s="166"/>
      <c r="C56" s="1"/>
      <c r="D56" s="1"/>
      <c r="E56" s="1"/>
      <c r="F56" s="1"/>
      <c r="G56" s="1"/>
      <c r="H56" s="1"/>
      <c r="I56" s="1"/>
      <c r="J56" s="1"/>
      <c r="K56" s="1"/>
      <c r="L56" s="1"/>
      <c r="M56" s="1"/>
      <c r="N56" s="1"/>
      <c r="O56" s="1"/>
      <c r="P56" s="1"/>
      <c r="Q56" s="1"/>
      <c r="R56" s="1"/>
      <c r="S56" s="1"/>
    </row>
    <row r="57" spans="1:19" ht="15.75" customHeight="1">
      <c r="A57" s="1"/>
      <c r="B57" s="166"/>
      <c r="C57" s="1"/>
      <c r="D57" s="1"/>
      <c r="E57" s="1"/>
      <c r="F57" s="1"/>
      <c r="G57" s="1"/>
      <c r="H57" s="1"/>
      <c r="I57" s="1"/>
      <c r="J57" s="1"/>
      <c r="K57" s="1"/>
      <c r="L57" s="1"/>
      <c r="M57" s="1"/>
      <c r="N57" s="1"/>
      <c r="O57" s="1"/>
      <c r="P57" s="1"/>
      <c r="Q57" s="1"/>
      <c r="R57" s="1"/>
      <c r="S57" s="1"/>
    </row>
    <row r="58" spans="1:19" ht="15.75" customHeight="1">
      <c r="A58" s="1"/>
      <c r="B58" s="166"/>
      <c r="C58" s="1"/>
      <c r="D58" s="1"/>
      <c r="E58" s="1"/>
      <c r="F58" s="1"/>
      <c r="G58" s="1"/>
      <c r="H58" s="1"/>
      <c r="I58" s="1"/>
      <c r="J58" s="1"/>
      <c r="K58" s="1"/>
      <c r="L58" s="1"/>
      <c r="M58" s="1"/>
      <c r="N58" s="1"/>
      <c r="O58" s="1"/>
      <c r="P58" s="1"/>
      <c r="Q58" s="1"/>
      <c r="R58" s="1"/>
      <c r="S58" s="1"/>
    </row>
    <row r="59" spans="1:19" ht="15.75" customHeight="1">
      <c r="A59" s="1"/>
      <c r="B59" s="166"/>
      <c r="C59" s="1"/>
      <c r="D59" s="1"/>
      <c r="E59" s="1"/>
      <c r="F59" s="1"/>
      <c r="G59" s="1"/>
      <c r="H59" s="1"/>
      <c r="I59" s="1"/>
      <c r="J59" s="1"/>
      <c r="K59" s="1"/>
      <c r="L59" s="1"/>
      <c r="M59" s="1"/>
      <c r="N59" s="1"/>
      <c r="O59" s="1"/>
      <c r="P59" s="1"/>
      <c r="Q59" s="1"/>
      <c r="R59" s="1"/>
      <c r="S59" s="1"/>
    </row>
    <row r="60" spans="1:19" ht="15.75" customHeight="1">
      <c r="A60" s="1"/>
      <c r="B60" s="166"/>
      <c r="C60" s="1"/>
      <c r="D60" s="1"/>
      <c r="E60" s="1"/>
      <c r="F60" s="1"/>
      <c r="G60" s="1"/>
      <c r="H60" s="1"/>
      <c r="I60" s="1"/>
      <c r="J60" s="1"/>
      <c r="K60" s="1"/>
      <c r="L60" s="1"/>
      <c r="M60" s="1"/>
      <c r="N60" s="1"/>
      <c r="O60" s="1"/>
      <c r="P60" s="1"/>
      <c r="Q60" s="1"/>
      <c r="R60" s="1"/>
      <c r="S60" s="1"/>
    </row>
    <row r="61" spans="1:19" ht="15.75" customHeight="1">
      <c r="A61" s="1"/>
      <c r="B61" s="166"/>
      <c r="C61" s="1"/>
      <c r="D61" s="1"/>
      <c r="E61" s="1"/>
      <c r="F61" s="1"/>
      <c r="G61" s="1"/>
      <c r="H61" s="1"/>
      <c r="I61" s="1"/>
      <c r="J61" s="1"/>
      <c r="K61" s="1"/>
      <c r="L61" s="1"/>
      <c r="M61" s="1"/>
      <c r="N61" s="1"/>
      <c r="O61" s="1"/>
      <c r="P61" s="1"/>
      <c r="Q61" s="1"/>
      <c r="R61" s="1"/>
      <c r="S61" s="1"/>
    </row>
    <row r="62" spans="1:19" ht="15.75" customHeight="1">
      <c r="A62" s="1"/>
      <c r="B62" s="166"/>
      <c r="C62" s="1"/>
      <c r="D62" s="1"/>
      <c r="E62" s="1"/>
      <c r="F62" s="1"/>
      <c r="G62" s="1"/>
      <c r="H62" s="1"/>
      <c r="I62" s="1"/>
      <c r="J62" s="1"/>
      <c r="K62" s="1"/>
      <c r="L62" s="1"/>
      <c r="M62" s="1"/>
      <c r="N62" s="1"/>
      <c r="O62" s="1"/>
      <c r="P62" s="1"/>
      <c r="Q62" s="1"/>
      <c r="R62" s="1"/>
      <c r="S62" s="1"/>
    </row>
    <row r="63" spans="1:19" ht="15.75" customHeight="1">
      <c r="A63" s="1"/>
      <c r="B63" s="166"/>
      <c r="C63" s="1"/>
      <c r="D63" s="1"/>
      <c r="E63" s="1"/>
      <c r="F63" s="1"/>
      <c r="G63" s="1"/>
      <c r="H63" s="1"/>
      <c r="I63" s="1"/>
      <c r="J63" s="1"/>
      <c r="K63" s="1"/>
      <c r="L63" s="1"/>
      <c r="M63" s="1"/>
      <c r="N63" s="1"/>
      <c r="O63" s="1"/>
      <c r="P63" s="1"/>
      <c r="Q63" s="1"/>
      <c r="R63" s="1"/>
      <c r="S63" s="1"/>
    </row>
    <row r="64" spans="1:19" ht="15.75" customHeight="1">
      <c r="A64" s="1"/>
      <c r="B64" s="166"/>
      <c r="C64" s="1"/>
      <c r="D64" s="1"/>
      <c r="E64" s="1"/>
      <c r="F64" s="1"/>
      <c r="G64" s="1"/>
      <c r="H64" s="1"/>
      <c r="I64" s="1"/>
      <c r="J64" s="1"/>
      <c r="K64" s="1"/>
      <c r="L64" s="1"/>
      <c r="M64" s="1"/>
      <c r="N64" s="1"/>
      <c r="O64" s="1"/>
      <c r="P64" s="1"/>
      <c r="Q64" s="1"/>
      <c r="R64" s="1"/>
      <c r="S64" s="1"/>
    </row>
    <row r="65" spans="1:19" ht="15.75" customHeight="1">
      <c r="A65" s="1"/>
      <c r="B65" s="166"/>
      <c r="C65" s="1"/>
      <c r="D65" s="1"/>
      <c r="E65" s="1"/>
      <c r="F65" s="1"/>
      <c r="G65" s="1"/>
      <c r="H65" s="1"/>
      <c r="I65" s="1"/>
      <c r="J65" s="1"/>
      <c r="K65" s="1"/>
      <c r="L65" s="1"/>
      <c r="M65" s="1"/>
      <c r="N65" s="1"/>
      <c r="O65" s="1"/>
      <c r="P65" s="1"/>
      <c r="Q65" s="1"/>
      <c r="R65" s="1"/>
      <c r="S65" s="1"/>
    </row>
    <row r="66" spans="1:19" ht="15.75" customHeight="1">
      <c r="A66" s="1"/>
      <c r="B66" s="166"/>
      <c r="C66" s="1"/>
      <c r="D66" s="1"/>
      <c r="E66" s="1"/>
      <c r="F66" s="1"/>
      <c r="G66" s="1"/>
      <c r="H66" s="1"/>
      <c r="I66" s="1"/>
      <c r="J66" s="1"/>
      <c r="K66" s="1"/>
      <c r="L66" s="1"/>
      <c r="M66" s="1"/>
      <c r="N66" s="1"/>
      <c r="O66" s="1"/>
      <c r="P66" s="1"/>
      <c r="Q66" s="1"/>
      <c r="R66" s="1"/>
      <c r="S66" s="1"/>
    </row>
    <row r="67" spans="1:19" ht="15.75" customHeight="1">
      <c r="A67" s="1"/>
      <c r="B67" s="166"/>
      <c r="C67" s="1"/>
      <c r="D67" s="1"/>
      <c r="E67" s="1"/>
      <c r="F67" s="1"/>
      <c r="G67" s="1"/>
      <c r="H67" s="1"/>
      <c r="I67" s="1"/>
      <c r="J67" s="1"/>
      <c r="K67" s="1"/>
      <c r="L67" s="1"/>
      <c r="M67" s="1"/>
      <c r="N67" s="1"/>
      <c r="O67" s="1"/>
      <c r="P67" s="1"/>
      <c r="Q67" s="1"/>
      <c r="R67" s="1"/>
      <c r="S67" s="1"/>
    </row>
    <row r="68" spans="1:19" ht="15.75" customHeight="1">
      <c r="A68" s="1"/>
      <c r="B68" s="166"/>
      <c r="C68" s="1"/>
      <c r="D68" s="1"/>
      <c r="E68" s="1"/>
      <c r="F68" s="1"/>
      <c r="G68" s="1"/>
      <c r="H68" s="1"/>
      <c r="I68" s="1"/>
      <c r="J68" s="1"/>
      <c r="K68" s="1"/>
      <c r="L68" s="1"/>
      <c r="M68" s="1"/>
      <c r="N68" s="1"/>
      <c r="O68" s="1"/>
      <c r="P68" s="1"/>
      <c r="Q68" s="1"/>
      <c r="R68" s="1"/>
      <c r="S68" s="1"/>
    </row>
    <row r="69" spans="1:19" ht="15.75" customHeight="1">
      <c r="A69" s="1"/>
      <c r="B69" s="166"/>
      <c r="C69" s="1"/>
      <c r="D69" s="1"/>
      <c r="E69" s="1"/>
      <c r="F69" s="1"/>
      <c r="G69" s="1"/>
      <c r="H69" s="1"/>
      <c r="I69" s="1"/>
      <c r="J69" s="1"/>
      <c r="K69" s="1"/>
      <c r="L69" s="1"/>
      <c r="M69" s="1"/>
      <c r="N69" s="1"/>
      <c r="O69" s="1"/>
      <c r="P69" s="1"/>
      <c r="Q69" s="1"/>
      <c r="R69" s="1"/>
      <c r="S69" s="1"/>
    </row>
    <row r="70" spans="1:19" ht="15.75" customHeight="1">
      <c r="A70" s="1"/>
      <c r="B70" s="166"/>
      <c r="C70" s="1"/>
      <c r="D70" s="1"/>
      <c r="E70" s="1"/>
      <c r="F70" s="1"/>
      <c r="G70" s="1"/>
      <c r="H70" s="1"/>
      <c r="I70" s="1"/>
      <c r="J70" s="1"/>
      <c r="K70" s="1"/>
      <c r="L70" s="1"/>
      <c r="M70" s="1"/>
      <c r="N70" s="1"/>
      <c r="O70" s="1"/>
      <c r="P70" s="1"/>
      <c r="Q70" s="1"/>
      <c r="R70" s="1"/>
      <c r="S70" s="1"/>
    </row>
    <row r="71" spans="1:19" ht="15.75" customHeight="1">
      <c r="A71" s="1"/>
      <c r="B71" s="166"/>
      <c r="C71" s="1"/>
      <c r="D71" s="1"/>
      <c r="E71" s="1"/>
      <c r="F71" s="1"/>
      <c r="G71" s="1"/>
      <c r="H71" s="1"/>
      <c r="I71" s="1"/>
      <c r="J71" s="1"/>
      <c r="K71" s="1"/>
      <c r="L71" s="1"/>
      <c r="M71" s="1"/>
      <c r="N71" s="1"/>
      <c r="O71" s="1"/>
      <c r="P71" s="1"/>
      <c r="Q71" s="1"/>
      <c r="R71" s="1"/>
      <c r="S71" s="1"/>
    </row>
    <row r="72" spans="1:19" ht="15.75" customHeight="1">
      <c r="A72" s="1"/>
      <c r="B72" s="166"/>
      <c r="C72" s="1"/>
      <c r="D72" s="1"/>
      <c r="E72" s="1"/>
      <c r="F72" s="1"/>
      <c r="G72" s="1"/>
      <c r="H72" s="1"/>
      <c r="I72" s="1"/>
      <c r="J72" s="1"/>
      <c r="K72" s="1"/>
      <c r="L72" s="1"/>
      <c r="M72" s="1"/>
      <c r="N72" s="1"/>
      <c r="O72" s="1"/>
      <c r="P72" s="1"/>
      <c r="Q72" s="1"/>
      <c r="R72" s="1"/>
      <c r="S72" s="1"/>
    </row>
    <row r="73" spans="1:19" ht="15.75" customHeight="1">
      <c r="A73" s="1"/>
      <c r="B73" s="166"/>
      <c r="C73" s="1"/>
      <c r="D73" s="1"/>
      <c r="E73" s="1"/>
      <c r="F73" s="1"/>
      <c r="G73" s="1"/>
      <c r="H73" s="1"/>
      <c r="I73" s="1"/>
      <c r="J73" s="1"/>
      <c r="K73" s="1"/>
      <c r="L73" s="1"/>
      <c r="M73" s="1"/>
      <c r="N73" s="1"/>
      <c r="O73" s="1"/>
      <c r="P73" s="1"/>
      <c r="Q73" s="1"/>
      <c r="R73" s="1"/>
      <c r="S73" s="1"/>
    </row>
    <row r="74" spans="1:19" ht="15.75" customHeight="1">
      <c r="A74" s="1"/>
      <c r="B74" s="166"/>
      <c r="C74" s="1"/>
      <c r="D74" s="1"/>
      <c r="E74" s="1"/>
      <c r="F74" s="1"/>
      <c r="G74" s="1"/>
      <c r="H74" s="1"/>
      <c r="I74" s="1"/>
      <c r="J74" s="1"/>
      <c r="K74" s="1"/>
      <c r="L74" s="1"/>
      <c r="M74" s="1"/>
      <c r="N74" s="1"/>
      <c r="O74" s="1"/>
      <c r="P74" s="1"/>
      <c r="Q74" s="1"/>
      <c r="R74" s="1"/>
      <c r="S74" s="1"/>
    </row>
    <row r="75" spans="1:19" ht="15.75" customHeight="1">
      <c r="A75" s="1"/>
      <c r="B75" s="166"/>
      <c r="C75" s="1"/>
      <c r="D75" s="1"/>
      <c r="E75" s="1"/>
      <c r="F75" s="1"/>
      <c r="G75" s="1"/>
      <c r="H75" s="1"/>
      <c r="I75" s="1"/>
      <c r="J75" s="1"/>
      <c r="K75" s="1"/>
      <c r="L75" s="1"/>
      <c r="M75" s="1"/>
      <c r="N75" s="1"/>
      <c r="O75" s="1"/>
      <c r="P75" s="1"/>
      <c r="Q75" s="1"/>
      <c r="R75" s="1"/>
      <c r="S75" s="1"/>
    </row>
    <row r="76" spans="1:19" ht="15.75" customHeight="1">
      <c r="A76" s="1"/>
      <c r="B76" s="166"/>
      <c r="C76" s="1"/>
      <c r="D76" s="1"/>
      <c r="E76" s="1"/>
      <c r="F76" s="1"/>
      <c r="G76" s="1"/>
      <c r="H76" s="1"/>
      <c r="I76" s="1"/>
      <c r="J76" s="1"/>
      <c r="K76" s="1"/>
      <c r="L76" s="1"/>
      <c r="M76" s="1"/>
      <c r="N76" s="1"/>
      <c r="O76" s="1"/>
      <c r="P76" s="1"/>
      <c r="Q76" s="1"/>
      <c r="R76" s="1"/>
      <c r="S76" s="1"/>
    </row>
    <row r="77" spans="1:19" ht="15.75" customHeight="1">
      <c r="A77" s="1"/>
      <c r="B77" s="166"/>
      <c r="C77" s="1"/>
      <c r="D77" s="1"/>
      <c r="E77" s="1"/>
      <c r="F77" s="1"/>
      <c r="G77" s="1"/>
      <c r="H77" s="1"/>
      <c r="I77" s="1"/>
      <c r="J77" s="1"/>
      <c r="K77" s="1"/>
      <c r="L77" s="1"/>
      <c r="M77" s="1"/>
      <c r="N77" s="1"/>
      <c r="O77" s="1"/>
      <c r="P77" s="1"/>
      <c r="Q77" s="1"/>
      <c r="R77" s="1"/>
      <c r="S77" s="1"/>
    </row>
    <row r="78" spans="1:19" ht="15.75" customHeight="1">
      <c r="A78" s="1"/>
      <c r="B78" s="166"/>
      <c r="C78" s="1"/>
      <c r="D78" s="1"/>
      <c r="E78" s="1"/>
      <c r="F78" s="1"/>
      <c r="G78" s="1"/>
      <c r="H78" s="1"/>
      <c r="I78" s="1"/>
      <c r="J78" s="1"/>
      <c r="K78" s="1"/>
      <c r="L78" s="1"/>
      <c r="M78" s="1"/>
      <c r="N78" s="1"/>
      <c r="O78" s="1"/>
      <c r="P78" s="1"/>
      <c r="Q78" s="1"/>
      <c r="R78" s="1"/>
      <c r="S78" s="1"/>
    </row>
    <row r="79" spans="1:19" ht="15.75" customHeight="1">
      <c r="A79" s="1"/>
      <c r="B79" s="166"/>
      <c r="C79" s="1"/>
      <c r="D79" s="1"/>
      <c r="E79" s="1"/>
      <c r="F79" s="1"/>
      <c r="G79" s="1"/>
      <c r="H79" s="1"/>
      <c r="I79" s="1"/>
      <c r="J79" s="1"/>
      <c r="K79" s="1"/>
      <c r="L79" s="1"/>
      <c r="M79" s="1"/>
      <c r="N79" s="1"/>
      <c r="O79" s="1"/>
      <c r="P79" s="1"/>
      <c r="Q79" s="1"/>
      <c r="R79" s="1"/>
      <c r="S79" s="1"/>
    </row>
    <row r="80" spans="1:19" ht="15.75" customHeight="1">
      <c r="A80" s="1"/>
      <c r="B80" s="166"/>
      <c r="C80" s="1"/>
      <c r="D80" s="1"/>
      <c r="E80" s="1"/>
      <c r="F80" s="1"/>
      <c r="G80" s="1"/>
      <c r="H80" s="1"/>
      <c r="I80" s="1"/>
      <c r="J80" s="1"/>
      <c r="K80" s="1"/>
      <c r="L80" s="1"/>
      <c r="M80" s="1"/>
      <c r="N80" s="1"/>
      <c r="O80" s="1"/>
      <c r="P80" s="1"/>
      <c r="Q80" s="1"/>
      <c r="R80" s="1"/>
      <c r="S80" s="1"/>
    </row>
    <row r="81" spans="1:19" ht="15.75" customHeight="1">
      <c r="A81" s="1"/>
      <c r="B81" s="166"/>
      <c r="C81" s="1"/>
      <c r="D81" s="1"/>
      <c r="E81" s="1"/>
      <c r="F81" s="1"/>
      <c r="G81" s="1"/>
      <c r="H81" s="1"/>
      <c r="I81" s="1"/>
      <c r="J81" s="1"/>
      <c r="K81" s="1"/>
      <c r="L81" s="1"/>
      <c r="M81" s="1"/>
      <c r="N81" s="1"/>
      <c r="O81" s="1"/>
      <c r="P81" s="1"/>
      <c r="Q81" s="1"/>
      <c r="R81" s="1"/>
      <c r="S81" s="1"/>
    </row>
    <row r="82" spans="1:19" ht="15.75" customHeight="1">
      <c r="A82" s="1"/>
      <c r="B82" s="166"/>
      <c r="C82" s="1"/>
      <c r="D82" s="1"/>
      <c r="E82" s="1"/>
      <c r="F82" s="1"/>
      <c r="G82" s="1"/>
      <c r="H82" s="1"/>
      <c r="I82" s="1"/>
      <c r="J82" s="1"/>
      <c r="K82" s="1"/>
      <c r="L82" s="1"/>
      <c r="M82" s="1"/>
      <c r="N82" s="1"/>
      <c r="O82" s="1"/>
      <c r="P82" s="1"/>
      <c r="Q82" s="1"/>
      <c r="R82" s="1"/>
      <c r="S82" s="1"/>
    </row>
    <row r="83" spans="1:19" ht="15.75" customHeight="1">
      <c r="A83" s="1"/>
      <c r="B83" s="166"/>
      <c r="C83" s="1"/>
      <c r="D83" s="1"/>
      <c r="E83" s="1"/>
      <c r="F83" s="1"/>
      <c r="G83" s="1"/>
      <c r="H83" s="1"/>
      <c r="I83" s="1"/>
      <c r="J83" s="1"/>
      <c r="K83" s="1"/>
      <c r="L83" s="1"/>
      <c r="M83" s="1"/>
      <c r="N83" s="1"/>
      <c r="O83" s="1"/>
      <c r="P83" s="1"/>
      <c r="Q83" s="1"/>
      <c r="R83" s="1"/>
      <c r="S83" s="1"/>
    </row>
    <row r="84" spans="1:19" ht="15.75" customHeight="1">
      <c r="A84" s="1"/>
      <c r="B84" s="166"/>
      <c r="C84" s="1"/>
      <c r="D84" s="1"/>
      <c r="E84" s="1"/>
      <c r="F84" s="1"/>
      <c r="G84" s="1"/>
      <c r="H84" s="1"/>
      <c r="I84" s="1"/>
      <c r="J84" s="1"/>
      <c r="K84" s="1"/>
      <c r="L84" s="1"/>
      <c r="M84" s="1"/>
      <c r="N84" s="1"/>
      <c r="O84" s="1"/>
      <c r="P84" s="1"/>
      <c r="Q84" s="1"/>
      <c r="R84" s="1"/>
      <c r="S84" s="1"/>
    </row>
    <row r="85" spans="1:19" ht="15.75" customHeight="1">
      <c r="A85" s="1"/>
      <c r="B85" s="166"/>
      <c r="C85" s="1"/>
      <c r="D85" s="1"/>
      <c r="E85" s="1"/>
      <c r="F85" s="1"/>
      <c r="G85" s="1"/>
      <c r="H85" s="1"/>
      <c r="I85" s="1"/>
      <c r="J85" s="1"/>
      <c r="K85" s="1"/>
      <c r="L85" s="1"/>
      <c r="M85" s="1"/>
      <c r="N85" s="1"/>
      <c r="O85" s="1"/>
      <c r="P85" s="1"/>
      <c r="Q85" s="1"/>
      <c r="R85" s="1"/>
      <c r="S85" s="1"/>
    </row>
    <row r="86" spans="1:19" ht="15.75" customHeight="1">
      <c r="A86" s="1"/>
      <c r="B86" s="166"/>
      <c r="C86" s="1"/>
      <c r="D86" s="1"/>
      <c r="E86" s="1"/>
      <c r="F86" s="1"/>
      <c r="G86" s="1"/>
      <c r="H86" s="1"/>
      <c r="I86" s="1"/>
      <c r="J86" s="1"/>
      <c r="K86" s="1"/>
      <c r="L86" s="1"/>
      <c r="M86" s="1"/>
      <c r="N86" s="1"/>
      <c r="O86" s="1"/>
      <c r="P86" s="1"/>
      <c r="Q86" s="1"/>
      <c r="R86" s="1"/>
      <c r="S86" s="1"/>
    </row>
    <row r="87" spans="1:19" ht="15.75" customHeight="1">
      <c r="A87" s="1"/>
      <c r="B87" s="166"/>
      <c r="C87" s="1"/>
      <c r="D87" s="1"/>
      <c r="E87" s="1"/>
      <c r="F87" s="1"/>
      <c r="G87" s="1"/>
      <c r="H87" s="1"/>
      <c r="I87" s="1"/>
      <c r="J87" s="1"/>
      <c r="K87" s="1"/>
      <c r="L87" s="1"/>
      <c r="M87" s="1"/>
      <c r="N87" s="1"/>
      <c r="O87" s="1"/>
      <c r="P87" s="1"/>
      <c r="Q87" s="1"/>
      <c r="R87" s="1"/>
      <c r="S87" s="1"/>
    </row>
    <row r="88" spans="1:19" ht="15.75" customHeight="1">
      <c r="A88" s="1"/>
      <c r="B88" s="166"/>
      <c r="C88" s="1"/>
      <c r="D88" s="1"/>
      <c r="E88" s="1"/>
      <c r="F88" s="1"/>
      <c r="G88" s="1"/>
      <c r="H88" s="1"/>
      <c r="I88" s="1"/>
      <c r="J88" s="1"/>
      <c r="K88" s="1"/>
      <c r="L88" s="1"/>
      <c r="M88" s="1"/>
      <c r="N88" s="1"/>
      <c r="O88" s="1"/>
      <c r="P88" s="1"/>
      <c r="Q88" s="1"/>
      <c r="R88" s="1"/>
      <c r="S88" s="1"/>
    </row>
    <row r="89" spans="1:19" ht="15.75" customHeight="1">
      <c r="A89" s="1"/>
      <c r="B89" s="166"/>
      <c r="C89" s="1"/>
      <c r="D89" s="1"/>
      <c r="E89" s="1"/>
      <c r="F89" s="1"/>
      <c r="G89" s="1"/>
      <c r="H89" s="1"/>
      <c r="I89" s="1"/>
      <c r="J89" s="1"/>
      <c r="K89" s="1"/>
      <c r="L89" s="1"/>
      <c r="M89" s="1"/>
      <c r="N89" s="1"/>
      <c r="O89" s="1"/>
      <c r="P89" s="1"/>
      <c r="Q89" s="1"/>
      <c r="R89" s="1"/>
      <c r="S89" s="1"/>
    </row>
    <row r="90" spans="1:19" ht="15.75" customHeight="1">
      <c r="A90" s="1"/>
      <c r="B90" s="166"/>
      <c r="C90" s="1"/>
      <c r="D90" s="1"/>
      <c r="E90" s="1"/>
      <c r="F90" s="1"/>
      <c r="G90" s="1"/>
      <c r="H90" s="1"/>
      <c r="I90" s="1"/>
      <c r="J90" s="1"/>
      <c r="K90" s="1"/>
      <c r="L90" s="1"/>
      <c r="M90" s="1"/>
      <c r="N90" s="1"/>
      <c r="O90" s="1"/>
      <c r="P90" s="1"/>
      <c r="Q90" s="1"/>
      <c r="R90" s="1"/>
      <c r="S90" s="1"/>
    </row>
    <row r="91" spans="1:19" ht="15.75" customHeight="1">
      <c r="A91" s="1"/>
      <c r="B91" s="166"/>
      <c r="C91" s="1"/>
      <c r="D91" s="1"/>
      <c r="E91" s="1"/>
      <c r="F91" s="1"/>
      <c r="G91" s="1"/>
      <c r="H91" s="1"/>
      <c r="I91" s="1"/>
      <c r="J91" s="1"/>
      <c r="K91" s="1"/>
      <c r="L91" s="1"/>
      <c r="M91" s="1"/>
      <c r="N91" s="1"/>
      <c r="O91" s="1"/>
      <c r="P91" s="1"/>
      <c r="Q91" s="1"/>
      <c r="R91" s="1"/>
      <c r="S91" s="1"/>
    </row>
    <row r="92" spans="1:19" ht="15.75" customHeight="1">
      <c r="A92" s="1"/>
      <c r="B92" s="166"/>
      <c r="C92" s="1"/>
      <c r="D92" s="1"/>
      <c r="E92" s="1"/>
      <c r="F92" s="1"/>
      <c r="G92" s="1"/>
      <c r="H92" s="1"/>
      <c r="I92" s="1"/>
      <c r="J92" s="1"/>
      <c r="K92" s="1"/>
      <c r="L92" s="1"/>
      <c r="M92" s="1"/>
      <c r="N92" s="1"/>
      <c r="O92" s="1"/>
      <c r="P92" s="1"/>
      <c r="Q92" s="1"/>
      <c r="R92" s="1"/>
      <c r="S92" s="1"/>
    </row>
    <row r="93" spans="1:19" ht="15.75" customHeight="1">
      <c r="A93" s="1"/>
      <c r="B93" s="166"/>
      <c r="C93" s="1"/>
      <c r="D93" s="1"/>
      <c r="E93" s="1"/>
      <c r="F93" s="1"/>
      <c r="G93" s="1"/>
      <c r="H93" s="1"/>
      <c r="I93" s="1"/>
      <c r="J93" s="1"/>
      <c r="K93" s="1"/>
      <c r="L93" s="1"/>
      <c r="M93" s="1"/>
      <c r="N93" s="1"/>
      <c r="O93" s="1"/>
      <c r="P93" s="1"/>
      <c r="Q93" s="1"/>
      <c r="R93" s="1"/>
      <c r="S93" s="1"/>
    </row>
    <row r="94" spans="1:19" ht="15.75" customHeight="1">
      <c r="A94" s="1"/>
      <c r="B94" s="166"/>
      <c r="C94" s="1"/>
      <c r="D94" s="1"/>
      <c r="E94" s="1"/>
      <c r="F94" s="1"/>
      <c r="G94" s="1"/>
      <c r="H94" s="1"/>
      <c r="I94" s="1"/>
      <c r="J94" s="1"/>
      <c r="K94" s="1"/>
      <c r="L94" s="1"/>
      <c r="M94" s="1"/>
      <c r="N94" s="1"/>
      <c r="O94" s="1"/>
      <c r="P94" s="1"/>
      <c r="Q94" s="1"/>
      <c r="R94" s="1"/>
      <c r="S94" s="1"/>
    </row>
    <row r="95" spans="1:19" ht="15.75" customHeight="1">
      <c r="A95" s="1"/>
      <c r="B95" s="166"/>
      <c r="C95" s="1"/>
      <c r="D95" s="1"/>
      <c r="E95" s="1"/>
      <c r="F95" s="1"/>
      <c r="G95" s="1"/>
      <c r="H95" s="1"/>
      <c r="I95" s="1"/>
      <c r="J95" s="1"/>
      <c r="K95" s="1"/>
      <c r="L95" s="1"/>
      <c r="M95" s="1"/>
      <c r="N95" s="1"/>
      <c r="O95" s="1"/>
      <c r="P95" s="1"/>
      <c r="Q95" s="1"/>
      <c r="R95" s="1"/>
      <c r="S95" s="1"/>
    </row>
    <row r="96" spans="1:19" ht="15.75" customHeight="1">
      <c r="A96" s="1"/>
      <c r="B96" s="166"/>
      <c r="C96" s="1"/>
      <c r="D96" s="1"/>
      <c r="E96" s="1"/>
      <c r="F96" s="1"/>
      <c r="G96" s="1"/>
      <c r="H96" s="1"/>
      <c r="I96" s="1"/>
      <c r="J96" s="1"/>
      <c r="K96" s="1"/>
      <c r="L96" s="1"/>
      <c r="M96" s="1"/>
      <c r="N96" s="1"/>
      <c r="O96" s="1"/>
      <c r="P96" s="1"/>
      <c r="Q96" s="1"/>
      <c r="R96" s="1"/>
      <c r="S96" s="1"/>
    </row>
    <row r="97" spans="1:19" ht="15.75" customHeight="1">
      <c r="A97" s="1"/>
      <c r="B97" s="166"/>
      <c r="C97" s="1"/>
      <c r="D97" s="1"/>
      <c r="E97" s="1"/>
      <c r="F97" s="1"/>
      <c r="G97" s="1"/>
      <c r="H97" s="1"/>
      <c r="I97" s="1"/>
      <c r="J97" s="1"/>
      <c r="K97" s="1"/>
      <c r="L97" s="1"/>
      <c r="M97" s="1"/>
      <c r="N97" s="1"/>
      <c r="O97" s="1"/>
      <c r="P97" s="1"/>
      <c r="Q97" s="1"/>
      <c r="R97" s="1"/>
      <c r="S97" s="1"/>
    </row>
    <row r="98" spans="1:19" ht="15.75" customHeight="1">
      <c r="A98" s="1"/>
      <c r="B98" s="166"/>
      <c r="C98" s="1"/>
      <c r="D98" s="1"/>
      <c r="E98" s="1"/>
      <c r="F98" s="1"/>
      <c r="G98" s="1"/>
      <c r="H98" s="1"/>
      <c r="I98" s="1"/>
      <c r="J98" s="1"/>
      <c r="K98" s="1"/>
      <c r="L98" s="1"/>
      <c r="M98" s="1"/>
      <c r="N98" s="1"/>
      <c r="O98" s="1"/>
      <c r="P98" s="1"/>
      <c r="Q98" s="1"/>
      <c r="R98" s="1"/>
      <c r="S98" s="1"/>
    </row>
    <row r="99" spans="1:19" ht="15.75" customHeight="1">
      <c r="A99" s="1"/>
      <c r="B99" s="166"/>
      <c r="C99" s="1"/>
      <c r="D99" s="1"/>
      <c r="E99" s="1"/>
      <c r="F99" s="1"/>
      <c r="G99" s="1"/>
      <c r="H99" s="1"/>
      <c r="I99" s="1"/>
      <c r="J99" s="1"/>
      <c r="K99" s="1"/>
      <c r="L99" s="1"/>
      <c r="M99" s="1"/>
      <c r="N99" s="1"/>
      <c r="O99" s="1"/>
      <c r="P99" s="1"/>
      <c r="Q99" s="1"/>
      <c r="R99" s="1"/>
      <c r="S99" s="1"/>
    </row>
    <row r="100" spans="1:19" ht="15.75" customHeight="1">
      <c r="A100" s="1"/>
      <c r="B100" s="166"/>
      <c r="C100" s="1"/>
      <c r="D100" s="1"/>
      <c r="E100" s="1"/>
      <c r="F100" s="1"/>
      <c r="G100" s="1"/>
      <c r="H100" s="1"/>
      <c r="I100" s="1"/>
      <c r="J100" s="1"/>
      <c r="K100" s="1"/>
      <c r="L100" s="1"/>
      <c r="M100" s="1"/>
      <c r="N100" s="1"/>
      <c r="O100" s="1"/>
      <c r="P100" s="1"/>
      <c r="Q100" s="1"/>
      <c r="R100" s="1"/>
      <c r="S100" s="1"/>
    </row>
    <row r="101" spans="1:19" ht="15.75" customHeight="1">
      <c r="A101" s="1"/>
      <c r="B101" s="166"/>
      <c r="C101" s="1"/>
      <c r="D101" s="1"/>
      <c r="E101" s="1"/>
      <c r="F101" s="1"/>
      <c r="G101" s="1"/>
      <c r="H101" s="1"/>
      <c r="I101" s="1"/>
      <c r="J101" s="1"/>
      <c r="K101" s="1"/>
      <c r="L101" s="1"/>
      <c r="M101" s="1"/>
      <c r="N101" s="1"/>
      <c r="O101" s="1"/>
      <c r="P101" s="1"/>
      <c r="Q101" s="1"/>
      <c r="R101" s="1"/>
      <c r="S101" s="1"/>
    </row>
    <row r="102" spans="1:19" ht="15.75" customHeight="1">
      <c r="A102" s="1"/>
      <c r="B102" s="166"/>
      <c r="C102" s="1"/>
      <c r="D102" s="1"/>
      <c r="E102" s="1"/>
      <c r="F102" s="1"/>
      <c r="G102" s="1"/>
      <c r="H102" s="1"/>
      <c r="I102" s="1"/>
      <c r="J102" s="1"/>
      <c r="K102" s="1"/>
      <c r="L102" s="1"/>
      <c r="M102" s="1"/>
      <c r="N102" s="1"/>
      <c r="O102" s="1"/>
      <c r="P102" s="1"/>
      <c r="Q102" s="1"/>
      <c r="R102" s="1"/>
      <c r="S102" s="1"/>
    </row>
    <row r="103" spans="1:19" ht="15.75" customHeight="1">
      <c r="A103" s="1"/>
      <c r="B103" s="166"/>
      <c r="C103" s="1"/>
      <c r="D103" s="1"/>
      <c r="E103" s="1"/>
      <c r="F103" s="1"/>
      <c r="G103" s="1"/>
      <c r="H103" s="1"/>
      <c r="I103" s="1"/>
      <c r="J103" s="1"/>
      <c r="K103" s="1"/>
      <c r="L103" s="1"/>
      <c r="M103" s="1"/>
      <c r="N103" s="1"/>
      <c r="O103" s="1"/>
      <c r="P103" s="1"/>
      <c r="Q103" s="1"/>
      <c r="R103" s="1"/>
      <c r="S103" s="1"/>
    </row>
  </sheetData>
  <mergeCells count="15">
    <mergeCell ref="A22:A26"/>
    <mergeCell ref="A27:A33"/>
    <mergeCell ref="B7:C8"/>
    <mergeCell ref="A9:A21"/>
    <mergeCell ref="A7:A8"/>
    <mergeCell ref="D7:F7"/>
    <mergeCell ref="B1:I2"/>
    <mergeCell ref="J1:R1"/>
    <mergeCell ref="J2:R2"/>
    <mergeCell ref="B3:I4"/>
    <mergeCell ref="J3:R4"/>
    <mergeCell ref="A5:R6"/>
    <mergeCell ref="G7:G8"/>
    <mergeCell ref="H7:H8"/>
    <mergeCell ref="J7:R7"/>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100"/>
  <sheetViews>
    <sheetView workbookViewId="0"/>
  </sheetViews>
  <sheetFormatPr baseColWidth="10" defaultColWidth="14.5" defaultRowHeight="15" customHeight="1"/>
  <cols>
    <col min="1" max="1" width="31" customWidth="1"/>
    <col min="2" max="2" width="8.1640625" customWidth="1"/>
    <col min="3" max="3" width="55" customWidth="1"/>
    <col min="4" max="4" width="70.33203125" customWidth="1"/>
    <col min="5" max="5" width="28.83203125" customWidth="1"/>
    <col min="6" max="6" width="43.83203125" customWidth="1"/>
  </cols>
  <sheetData>
    <row r="1" spans="1:11" ht="18">
      <c r="A1" s="379"/>
      <c r="B1" s="381" t="s">
        <v>0</v>
      </c>
      <c r="C1" s="382"/>
      <c r="D1" s="382"/>
      <c r="E1" s="383"/>
      <c r="F1" s="168" t="s">
        <v>578</v>
      </c>
      <c r="G1" s="86"/>
      <c r="H1" s="86"/>
      <c r="I1" s="86"/>
      <c r="J1" s="86"/>
      <c r="K1" s="86"/>
    </row>
    <row r="2" spans="1:11" ht="18">
      <c r="A2" s="266"/>
      <c r="B2" s="384"/>
      <c r="C2" s="380"/>
      <c r="D2" s="380"/>
      <c r="E2" s="385"/>
      <c r="F2" s="169" t="s">
        <v>579</v>
      </c>
      <c r="G2" s="86"/>
      <c r="H2" s="86"/>
      <c r="I2" s="86"/>
      <c r="J2" s="86"/>
      <c r="K2" s="86"/>
    </row>
    <row r="3" spans="1:11" ht="18">
      <c r="A3" s="266"/>
      <c r="B3" s="381" t="s">
        <v>3</v>
      </c>
      <c r="C3" s="382"/>
      <c r="D3" s="382"/>
      <c r="E3" s="383"/>
      <c r="F3" s="170" t="s">
        <v>580</v>
      </c>
      <c r="G3" s="86"/>
      <c r="H3" s="86"/>
      <c r="I3" s="86"/>
      <c r="J3" s="86"/>
      <c r="K3" s="86"/>
    </row>
    <row r="4" spans="1:11" ht="18">
      <c r="A4" s="380"/>
      <c r="B4" s="384"/>
      <c r="C4" s="380"/>
      <c r="D4" s="380"/>
      <c r="E4" s="385"/>
      <c r="F4" s="171"/>
      <c r="G4" s="86"/>
      <c r="H4" s="86"/>
      <c r="I4" s="86"/>
      <c r="J4" s="86"/>
      <c r="K4" s="86"/>
    </row>
    <row r="5" spans="1:11" ht="18">
      <c r="A5" s="373" t="s">
        <v>581</v>
      </c>
      <c r="B5" s="374"/>
      <c r="C5" s="374"/>
      <c r="D5" s="374"/>
      <c r="E5" s="374"/>
      <c r="F5" s="375"/>
      <c r="G5" s="86"/>
      <c r="H5" s="86"/>
      <c r="I5" s="86"/>
      <c r="J5" s="86"/>
      <c r="K5" s="86"/>
    </row>
    <row r="6" spans="1:11" ht="19">
      <c r="A6" s="172" t="s">
        <v>7</v>
      </c>
      <c r="B6" s="376" t="s">
        <v>491</v>
      </c>
      <c r="C6" s="377"/>
      <c r="D6" s="173" t="s">
        <v>9</v>
      </c>
      <c r="E6" s="172" t="s">
        <v>10</v>
      </c>
      <c r="F6" s="173" t="s">
        <v>11</v>
      </c>
      <c r="G6" s="86"/>
      <c r="H6" s="86"/>
      <c r="I6" s="86"/>
      <c r="J6" s="86"/>
      <c r="K6" s="86"/>
    </row>
    <row r="7" spans="1:11" ht="131.25" customHeight="1">
      <c r="A7" s="386" t="s">
        <v>582</v>
      </c>
      <c r="B7" s="174" t="s">
        <v>13</v>
      </c>
      <c r="C7" s="175" t="s">
        <v>583</v>
      </c>
      <c r="D7" s="175" t="s">
        <v>584</v>
      </c>
      <c r="E7" s="175" t="s">
        <v>585</v>
      </c>
      <c r="F7" s="176" t="s">
        <v>586</v>
      </c>
      <c r="G7" s="86"/>
      <c r="H7" s="86"/>
      <c r="I7" s="86"/>
      <c r="J7" s="86"/>
      <c r="K7" s="86"/>
    </row>
    <row r="8" spans="1:11" ht="190.5" customHeight="1">
      <c r="A8" s="389"/>
      <c r="B8" s="174" t="s">
        <v>18</v>
      </c>
      <c r="C8" s="177" t="s">
        <v>587</v>
      </c>
      <c r="D8" s="175" t="s">
        <v>588</v>
      </c>
      <c r="E8" s="175" t="s">
        <v>585</v>
      </c>
      <c r="F8" s="178">
        <v>44926</v>
      </c>
      <c r="G8" s="86"/>
      <c r="H8" s="86"/>
      <c r="I8" s="86"/>
      <c r="J8" s="86"/>
      <c r="K8" s="86"/>
    </row>
    <row r="9" spans="1:11" ht="138.75" customHeight="1">
      <c r="A9" s="386" t="s">
        <v>589</v>
      </c>
      <c r="B9" s="174" t="s">
        <v>24</v>
      </c>
      <c r="C9" s="175" t="s">
        <v>590</v>
      </c>
      <c r="D9" s="175" t="s">
        <v>591</v>
      </c>
      <c r="E9" s="175" t="s">
        <v>585</v>
      </c>
      <c r="F9" s="178">
        <v>44803</v>
      </c>
      <c r="G9" s="86"/>
      <c r="H9" s="86"/>
      <c r="I9" s="86"/>
      <c r="J9" s="86"/>
      <c r="K9" s="86"/>
    </row>
    <row r="10" spans="1:11" ht="129.75" customHeight="1">
      <c r="A10" s="388"/>
      <c r="B10" s="174" t="s">
        <v>29</v>
      </c>
      <c r="C10" s="177" t="s">
        <v>592</v>
      </c>
      <c r="D10" s="175" t="s">
        <v>593</v>
      </c>
      <c r="E10" s="175" t="s">
        <v>585</v>
      </c>
      <c r="F10" s="178">
        <v>44926</v>
      </c>
      <c r="G10" s="86"/>
      <c r="H10" s="86"/>
      <c r="I10" s="86"/>
      <c r="J10" s="86"/>
      <c r="K10" s="86"/>
    </row>
    <row r="11" spans="1:11" ht="57">
      <c r="A11" s="389"/>
      <c r="B11" s="174" t="s">
        <v>33</v>
      </c>
      <c r="C11" s="177" t="s">
        <v>594</v>
      </c>
      <c r="D11" s="175" t="s">
        <v>595</v>
      </c>
      <c r="E11" s="175" t="s">
        <v>585</v>
      </c>
      <c r="F11" s="178">
        <v>44681</v>
      </c>
      <c r="G11" s="86"/>
      <c r="H11" s="86"/>
      <c r="I11" s="86"/>
      <c r="J11" s="86"/>
      <c r="K11" s="86"/>
    </row>
    <row r="12" spans="1:11" ht="104.25" customHeight="1">
      <c r="A12" s="386" t="s">
        <v>596</v>
      </c>
      <c r="B12" s="174" t="s">
        <v>51</v>
      </c>
      <c r="C12" s="175" t="s">
        <v>597</v>
      </c>
      <c r="D12" s="175" t="s">
        <v>588</v>
      </c>
      <c r="E12" s="175" t="s">
        <v>585</v>
      </c>
      <c r="F12" s="178">
        <v>44926</v>
      </c>
      <c r="G12" s="86"/>
      <c r="H12" s="86"/>
      <c r="I12" s="86"/>
      <c r="J12" s="86"/>
      <c r="K12" s="86"/>
    </row>
    <row r="13" spans="1:11" ht="358.5" customHeight="1">
      <c r="A13" s="389"/>
      <c r="B13" s="174" t="s">
        <v>54</v>
      </c>
      <c r="C13" s="175" t="s">
        <v>598</v>
      </c>
      <c r="D13" s="175" t="s">
        <v>599</v>
      </c>
      <c r="E13" s="175" t="s">
        <v>585</v>
      </c>
      <c r="F13" s="178">
        <v>44926</v>
      </c>
      <c r="G13" s="86"/>
      <c r="H13" s="86"/>
      <c r="I13" s="86"/>
      <c r="J13" s="86"/>
      <c r="K13" s="86"/>
    </row>
    <row r="14" spans="1:11" ht="152.25" customHeight="1">
      <c r="A14" s="386" t="s">
        <v>600</v>
      </c>
      <c r="B14" s="174" t="s">
        <v>58</v>
      </c>
      <c r="C14" s="177" t="s">
        <v>601</v>
      </c>
      <c r="D14" s="175" t="s">
        <v>602</v>
      </c>
      <c r="E14" s="175" t="s">
        <v>585</v>
      </c>
      <c r="F14" s="178">
        <v>44926</v>
      </c>
      <c r="G14" s="86"/>
      <c r="H14" s="86"/>
      <c r="I14" s="86"/>
      <c r="J14" s="86"/>
      <c r="K14" s="86"/>
    </row>
    <row r="15" spans="1:11" ht="152.25" customHeight="1">
      <c r="A15" s="387"/>
      <c r="B15" s="174" t="s">
        <v>63</v>
      </c>
      <c r="C15" s="175" t="s">
        <v>603</v>
      </c>
      <c r="D15" s="175" t="s">
        <v>604</v>
      </c>
      <c r="E15" s="175" t="s">
        <v>585</v>
      </c>
      <c r="F15" s="178">
        <v>44926</v>
      </c>
      <c r="G15" s="86"/>
      <c r="H15" s="86"/>
      <c r="I15" s="86"/>
      <c r="J15" s="86"/>
      <c r="K15" s="86"/>
    </row>
    <row r="16" spans="1:11" ht="111.75" customHeight="1">
      <c r="A16" s="378" t="s">
        <v>605</v>
      </c>
      <c r="B16" s="179" t="s">
        <v>79</v>
      </c>
      <c r="C16" s="175" t="s">
        <v>606</v>
      </c>
      <c r="D16" s="175" t="s">
        <v>607</v>
      </c>
      <c r="E16" s="175" t="s">
        <v>585</v>
      </c>
      <c r="F16" s="178" t="s">
        <v>608</v>
      </c>
      <c r="G16" s="86"/>
      <c r="H16" s="86"/>
      <c r="I16" s="86"/>
      <c r="J16" s="86"/>
      <c r="K16" s="86"/>
    </row>
    <row r="17" spans="1:11" ht="133.5" customHeight="1">
      <c r="A17" s="369"/>
      <c r="B17" s="179" t="s">
        <v>609</v>
      </c>
      <c r="C17" s="177" t="s">
        <v>610</v>
      </c>
      <c r="D17" s="175" t="s">
        <v>611</v>
      </c>
      <c r="E17" s="175" t="s">
        <v>585</v>
      </c>
      <c r="F17" s="178" t="s">
        <v>612</v>
      </c>
      <c r="G17" s="86"/>
      <c r="H17" s="86"/>
      <c r="I17" s="86"/>
      <c r="J17" s="86"/>
      <c r="K17" s="86"/>
    </row>
    <row r="18" spans="1:11" ht="118.5" customHeight="1">
      <c r="A18" s="369"/>
      <c r="B18" s="180" t="s">
        <v>613</v>
      </c>
      <c r="C18" s="177" t="s">
        <v>614</v>
      </c>
      <c r="D18" s="181" t="s">
        <v>615</v>
      </c>
      <c r="E18" s="177" t="s">
        <v>585</v>
      </c>
      <c r="F18" s="177" t="s">
        <v>616</v>
      </c>
      <c r="G18" s="86"/>
      <c r="H18" s="86"/>
      <c r="I18" s="86"/>
      <c r="J18" s="86"/>
      <c r="K18" s="86"/>
    </row>
    <row r="19" spans="1:11" ht="99" customHeight="1">
      <c r="A19" s="369"/>
      <c r="B19" s="180" t="s">
        <v>617</v>
      </c>
      <c r="C19" s="177" t="s">
        <v>618</v>
      </c>
      <c r="D19" s="181" t="s">
        <v>619</v>
      </c>
      <c r="E19" s="177" t="s">
        <v>585</v>
      </c>
      <c r="F19" s="177" t="s">
        <v>620</v>
      </c>
      <c r="G19" s="86"/>
      <c r="H19" s="86"/>
      <c r="I19" s="86"/>
      <c r="J19" s="86"/>
      <c r="K19" s="86"/>
    </row>
    <row r="20" spans="1:11" ht="57">
      <c r="A20" s="303"/>
      <c r="B20" s="179" t="s">
        <v>621</v>
      </c>
      <c r="C20" s="177" t="s">
        <v>622</v>
      </c>
      <c r="D20" s="181" t="s">
        <v>623</v>
      </c>
      <c r="E20" s="177" t="s">
        <v>585</v>
      </c>
      <c r="F20" s="182">
        <v>44926</v>
      </c>
      <c r="G20" s="86"/>
      <c r="H20" s="86"/>
      <c r="I20" s="86"/>
      <c r="J20" s="86"/>
      <c r="K20" s="86"/>
    </row>
    <row r="21" spans="1:11" ht="15.75" customHeight="1">
      <c r="A21" s="86"/>
      <c r="B21" s="86"/>
      <c r="C21" s="86"/>
      <c r="D21" s="86"/>
      <c r="E21" s="86"/>
      <c r="F21" s="86"/>
      <c r="G21" s="86"/>
      <c r="H21" s="86"/>
      <c r="I21" s="86"/>
      <c r="J21" s="86"/>
      <c r="K21" s="86"/>
    </row>
    <row r="22" spans="1:11" ht="15.75" customHeight="1">
      <c r="A22" s="86"/>
      <c r="B22" s="86"/>
      <c r="C22" s="86"/>
      <c r="D22" s="86"/>
      <c r="E22" s="86"/>
      <c r="F22" s="86"/>
      <c r="G22" s="86"/>
      <c r="H22" s="86"/>
      <c r="I22" s="86"/>
      <c r="J22" s="86"/>
      <c r="K22" s="86"/>
    </row>
    <row r="23" spans="1:11" ht="15.75" customHeight="1">
      <c r="A23" s="86"/>
      <c r="B23" s="86"/>
      <c r="C23" s="86"/>
      <c r="D23" s="86"/>
      <c r="E23" s="86"/>
      <c r="F23" s="86"/>
      <c r="G23" s="86"/>
      <c r="H23" s="86"/>
      <c r="I23" s="86"/>
      <c r="J23" s="86"/>
      <c r="K23" s="86"/>
    </row>
    <row r="24" spans="1:11" ht="15.75" customHeight="1">
      <c r="A24" s="86"/>
      <c r="B24" s="86"/>
      <c r="C24" s="86"/>
      <c r="D24" s="86"/>
      <c r="E24" s="86"/>
      <c r="F24" s="86"/>
      <c r="G24" s="86"/>
      <c r="H24" s="86"/>
      <c r="I24" s="86"/>
      <c r="J24" s="86"/>
      <c r="K24" s="86"/>
    </row>
    <row r="25" spans="1:11" ht="15.75" customHeight="1">
      <c r="A25" s="86"/>
      <c r="B25" s="86"/>
      <c r="C25" s="86"/>
      <c r="D25" s="86"/>
      <c r="E25" s="86"/>
      <c r="F25" s="86"/>
      <c r="G25" s="86"/>
      <c r="H25" s="86"/>
      <c r="I25" s="86"/>
      <c r="J25" s="86"/>
      <c r="K25" s="86"/>
    </row>
    <row r="26" spans="1:11" ht="15.75" customHeight="1">
      <c r="A26" s="86"/>
      <c r="B26" s="86"/>
      <c r="C26" s="86"/>
      <c r="D26" s="86"/>
      <c r="E26" s="86"/>
      <c r="F26" s="86"/>
      <c r="G26" s="86"/>
      <c r="H26" s="86"/>
      <c r="I26" s="86"/>
      <c r="J26" s="86"/>
      <c r="K26" s="86"/>
    </row>
    <row r="27" spans="1:11" ht="15.75" customHeight="1">
      <c r="A27" s="86"/>
      <c r="B27" s="86"/>
      <c r="C27" s="86"/>
      <c r="D27" s="86"/>
      <c r="E27" s="86"/>
      <c r="F27" s="86"/>
      <c r="G27" s="86"/>
      <c r="H27" s="86"/>
      <c r="I27" s="86"/>
      <c r="J27" s="86"/>
      <c r="K27" s="86"/>
    </row>
    <row r="28" spans="1:11" ht="15.75" customHeight="1">
      <c r="A28" s="86"/>
      <c r="B28" s="86"/>
      <c r="C28" s="86"/>
      <c r="D28" s="86"/>
      <c r="E28" s="86"/>
      <c r="F28" s="86"/>
      <c r="G28" s="86"/>
      <c r="H28" s="86"/>
      <c r="I28" s="86"/>
      <c r="J28" s="86"/>
      <c r="K28" s="86"/>
    </row>
    <row r="29" spans="1:11" ht="15.75" customHeight="1">
      <c r="A29" s="86"/>
      <c r="B29" s="86"/>
      <c r="C29" s="86"/>
      <c r="D29" s="86"/>
      <c r="E29" s="86"/>
      <c r="F29" s="86"/>
      <c r="G29" s="86"/>
      <c r="H29" s="86"/>
      <c r="I29" s="86"/>
      <c r="J29" s="86"/>
      <c r="K29" s="86"/>
    </row>
    <row r="30" spans="1:11" ht="15.75" customHeight="1">
      <c r="A30" s="86"/>
      <c r="B30" s="86"/>
      <c r="C30" s="86"/>
      <c r="D30" s="86"/>
      <c r="E30" s="86"/>
      <c r="F30" s="86"/>
      <c r="G30" s="86"/>
      <c r="H30" s="86"/>
      <c r="I30" s="86"/>
      <c r="J30" s="86"/>
      <c r="K30" s="86"/>
    </row>
    <row r="31" spans="1:11" ht="15.75" customHeight="1">
      <c r="A31" s="86"/>
      <c r="B31" s="86"/>
      <c r="C31" s="86"/>
      <c r="D31" s="86"/>
      <c r="E31" s="86"/>
      <c r="F31" s="86"/>
      <c r="G31" s="86"/>
      <c r="H31" s="86"/>
      <c r="I31" s="86"/>
      <c r="J31" s="86"/>
      <c r="K31" s="86"/>
    </row>
    <row r="32" spans="1:11" ht="15.75" customHeight="1">
      <c r="A32" s="86"/>
      <c r="B32" s="86"/>
      <c r="C32" s="86"/>
      <c r="D32" s="86"/>
      <c r="E32" s="86"/>
      <c r="F32" s="86"/>
      <c r="G32" s="86"/>
      <c r="H32" s="86"/>
      <c r="I32" s="86"/>
      <c r="J32" s="86"/>
      <c r="K32" s="86"/>
    </row>
    <row r="33" spans="1:11" ht="15.75" customHeight="1">
      <c r="A33" s="86"/>
      <c r="B33" s="86"/>
      <c r="C33" s="86"/>
      <c r="D33" s="86"/>
      <c r="E33" s="86"/>
      <c r="F33" s="86"/>
      <c r="G33" s="86"/>
      <c r="H33" s="86"/>
      <c r="I33" s="86"/>
      <c r="J33" s="86"/>
      <c r="K33" s="86"/>
    </row>
    <row r="34" spans="1:11" ht="15.75" customHeight="1">
      <c r="A34" s="86"/>
      <c r="B34" s="86"/>
      <c r="C34" s="86"/>
      <c r="D34" s="86"/>
      <c r="E34" s="86"/>
      <c r="F34" s="86"/>
      <c r="G34" s="86"/>
      <c r="H34" s="86"/>
      <c r="I34" s="86"/>
      <c r="J34" s="86"/>
      <c r="K34" s="86"/>
    </row>
    <row r="35" spans="1:11" ht="15.75" customHeight="1">
      <c r="A35" s="86"/>
      <c r="B35" s="86"/>
      <c r="C35" s="86"/>
      <c r="D35" s="86"/>
      <c r="E35" s="86"/>
      <c r="F35" s="86"/>
      <c r="G35" s="86"/>
      <c r="H35" s="86"/>
      <c r="I35" s="86"/>
      <c r="J35" s="86"/>
      <c r="K35" s="86"/>
    </row>
    <row r="36" spans="1:11" ht="15.75" customHeight="1">
      <c r="A36" s="86"/>
      <c r="B36" s="86"/>
      <c r="C36" s="86"/>
      <c r="D36" s="86"/>
      <c r="E36" s="86"/>
      <c r="F36" s="86"/>
      <c r="G36" s="86"/>
      <c r="H36" s="86"/>
      <c r="I36" s="86"/>
      <c r="J36" s="86"/>
      <c r="K36" s="86"/>
    </row>
    <row r="37" spans="1:11" ht="15.75" customHeight="1">
      <c r="A37" s="86"/>
      <c r="B37" s="86"/>
      <c r="C37" s="86"/>
      <c r="D37" s="86"/>
      <c r="E37" s="86"/>
      <c r="F37" s="86"/>
      <c r="G37" s="86"/>
      <c r="H37" s="86"/>
      <c r="I37" s="86"/>
      <c r="J37" s="86"/>
      <c r="K37" s="86"/>
    </row>
    <row r="38" spans="1:11" ht="15.75" customHeight="1">
      <c r="A38" s="86"/>
      <c r="B38" s="86"/>
      <c r="C38" s="86"/>
      <c r="D38" s="86"/>
      <c r="E38" s="86"/>
      <c r="F38" s="86"/>
      <c r="G38" s="86"/>
      <c r="H38" s="86"/>
      <c r="I38" s="86"/>
      <c r="J38" s="86"/>
      <c r="K38" s="86"/>
    </row>
    <row r="39" spans="1:11" ht="15.75" customHeight="1">
      <c r="A39" s="86"/>
      <c r="B39" s="86"/>
      <c r="C39" s="86"/>
      <c r="D39" s="86"/>
      <c r="E39" s="86"/>
      <c r="F39" s="86"/>
      <c r="G39" s="86"/>
      <c r="H39" s="86"/>
      <c r="I39" s="86"/>
      <c r="J39" s="86"/>
      <c r="K39" s="86"/>
    </row>
    <row r="40" spans="1:11" ht="15.75" customHeight="1">
      <c r="A40" s="86"/>
      <c r="B40" s="86"/>
      <c r="C40" s="86"/>
      <c r="D40" s="86"/>
      <c r="E40" s="86"/>
      <c r="F40" s="86"/>
      <c r="G40" s="86"/>
      <c r="H40" s="86"/>
      <c r="I40" s="86"/>
      <c r="J40" s="86"/>
      <c r="K40" s="86"/>
    </row>
    <row r="41" spans="1:11" ht="15.75" customHeight="1">
      <c r="A41" s="86"/>
      <c r="B41" s="86"/>
      <c r="C41" s="86"/>
      <c r="D41" s="86"/>
      <c r="E41" s="86"/>
      <c r="F41" s="86"/>
      <c r="G41" s="86"/>
      <c r="H41" s="86"/>
      <c r="I41" s="86"/>
      <c r="J41" s="86"/>
      <c r="K41" s="86"/>
    </row>
    <row r="42" spans="1:11" ht="15.75" customHeight="1">
      <c r="A42" s="86"/>
      <c r="B42" s="86"/>
      <c r="C42" s="86"/>
      <c r="D42" s="86"/>
      <c r="E42" s="86"/>
      <c r="F42" s="86"/>
      <c r="G42" s="86"/>
      <c r="H42" s="86"/>
      <c r="I42" s="86"/>
      <c r="J42" s="86"/>
      <c r="K42" s="86"/>
    </row>
    <row r="43" spans="1:11" ht="15.75" customHeight="1">
      <c r="A43" s="86"/>
      <c r="B43" s="86"/>
      <c r="C43" s="86"/>
      <c r="D43" s="86"/>
      <c r="E43" s="86"/>
      <c r="F43" s="86"/>
      <c r="G43" s="86"/>
      <c r="H43" s="86"/>
      <c r="I43" s="86"/>
      <c r="J43" s="86"/>
      <c r="K43" s="86"/>
    </row>
    <row r="44" spans="1:11" ht="15.75" customHeight="1">
      <c r="A44" s="86"/>
      <c r="B44" s="86"/>
      <c r="C44" s="86"/>
      <c r="D44" s="86"/>
      <c r="E44" s="86"/>
      <c r="F44" s="86"/>
      <c r="G44" s="86"/>
      <c r="H44" s="86"/>
      <c r="I44" s="86"/>
      <c r="J44" s="86"/>
      <c r="K44" s="86"/>
    </row>
    <row r="45" spans="1:11" ht="15.75" customHeight="1">
      <c r="A45" s="86"/>
      <c r="B45" s="86"/>
      <c r="C45" s="86"/>
      <c r="D45" s="86"/>
      <c r="E45" s="86"/>
      <c r="F45" s="86"/>
      <c r="G45" s="86"/>
      <c r="H45" s="86"/>
      <c r="I45" s="86"/>
      <c r="J45" s="86"/>
      <c r="K45" s="86"/>
    </row>
    <row r="46" spans="1:11" ht="15.75" customHeight="1">
      <c r="A46" s="86"/>
      <c r="B46" s="86"/>
      <c r="C46" s="86"/>
      <c r="D46" s="86"/>
      <c r="E46" s="86"/>
      <c r="F46" s="86"/>
      <c r="G46" s="86"/>
      <c r="H46" s="86"/>
      <c r="I46" s="86"/>
      <c r="J46" s="86"/>
      <c r="K46" s="86"/>
    </row>
    <row r="47" spans="1:11" ht="15.75" customHeight="1">
      <c r="A47" s="86"/>
      <c r="B47" s="86"/>
      <c r="C47" s="86"/>
      <c r="D47" s="86"/>
      <c r="E47" s="86"/>
      <c r="F47" s="86"/>
      <c r="G47" s="86"/>
      <c r="H47" s="86"/>
      <c r="I47" s="86"/>
      <c r="J47" s="86"/>
      <c r="K47" s="86"/>
    </row>
    <row r="48" spans="1:11" ht="15.75" customHeight="1">
      <c r="A48" s="86"/>
      <c r="B48" s="86"/>
      <c r="C48" s="86"/>
      <c r="D48" s="86"/>
      <c r="E48" s="86"/>
      <c r="F48" s="86"/>
      <c r="G48" s="86"/>
      <c r="H48" s="86"/>
      <c r="I48" s="86"/>
      <c r="J48" s="86"/>
      <c r="K48" s="86"/>
    </row>
    <row r="49" spans="1:11" ht="15.75" customHeight="1">
      <c r="A49" s="86"/>
      <c r="B49" s="86"/>
      <c r="C49" s="86"/>
      <c r="D49" s="86"/>
      <c r="E49" s="86"/>
      <c r="F49" s="86"/>
      <c r="G49" s="86"/>
      <c r="H49" s="86"/>
      <c r="I49" s="86"/>
      <c r="J49" s="86"/>
      <c r="K49" s="86"/>
    </row>
    <row r="50" spans="1:11" ht="15.75" customHeight="1">
      <c r="A50" s="86"/>
      <c r="B50" s="86"/>
      <c r="C50" s="86"/>
      <c r="D50" s="86"/>
      <c r="E50" s="86"/>
      <c r="F50" s="86"/>
      <c r="G50" s="86"/>
      <c r="H50" s="86"/>
      <c r="I50" s="86"/>
      <c r="J50" s="86"/>
      <c r="K50" s="86"/>
    </row>
    <row r="51" spans="1:11" ht="15.75" customHeight="1">
      <c r="A51" s="86"/>
      <c r="B51" s="86"/>
      <c r="C51" s="86"/>
      <c r="D51" s="86"/>
      <c r="E51" s="86"/>
      <c r="F51" s="86"/>
      <c r="G51" s="86"/>
      <c r="H51" s="86"/>
      <c r="I51" s="86"/>
      <c r="J51" s="86"/>
      <c r="K51" s="86"/>
    </row>
    <row r="52" spans="1:11" ht="15.75" customHeight="1">
      <c r="A52" s="86"/>
      <c r="B52" s="86"/>
      <c r="C52" s="86"/>
      <c r="D52" s="86"/>
      <c r="E52" s="86"/>
      <c r="F52" s="86"/>
      <c r="G52" s="86"/>
      <c r="H52" s="86"/>
      <c r="I52" s="86"/>
      <c r="J52" s="86"/>
      <c r="K52" s="86"/>
    </row>
    <row r="53" spans="1:11" ht="15.75" customHeight="1">
      <c r="A53" s="86"/>
      <c r="B53" s="86"/>
      <c r="C53" s="86"/>
      <c r="D53" s="86"/>
      <c r="E53" s="86"/>
      <c r="F53" s="86"/>
      <c r="G53" s="86"/>
      <c r="H53" s="86"/>
      <c r="I53" s="86"/>
      <c r="J53" s="86"/>
      <c r="K53" s="86"/>
    </row>
    <row r="54" spans="1:11" ht="15.75" customHeight="1">
      <c r="A54" s="86"/>
      <c r="B54" s="86"/>
      <c r="C54" s="86"/>
      <c r="D54" s="86"/>
      <c r="E54" s="86"/>
      <c r="F54" s="86"/>
      <c r="G54" s="86"/>
      <c r="H54" s="86"/>
      <c r="I54" s="86"/>
      <c r="J54" s="86"/>
      <c r="K54" s="86"/>
    </row>
    <row r="55" spans="1:11" ht="15.75" customHeight="1">
      <c r="A55" s="86"/>
      <c r="B55" s="86"/>
      <c r="C55" s="86"/>
      <c r="D55" s="86"/>
      <c r="E55" s="86"/>
      <c r="F55" s="86"/>
      <c r="G55" s="86"/>
      <c r="H55" s="86"/>
      <c r="I55" s="86"/>
      <c r="J55" s="86"/>
      <c r="K55" s="86"/>
    </row>
    <row r="56" spans="1:11" ht="15.75" customHeight="1">
      <c r="A56" s="86"/>
      <c r="B56" s="86"/>
      <c r="C56" s="86"/>
      <c r="D56" s="86"/>
      <c r="E56" s="86"/>
      <c r="F56" s="86"/>
      <c r="G56" s="86"/>
      <c r="H56" s="86"/>
      <c r="I56" s="86"/>
      <c r="J56" s="86"/>
      <c r="K56" s="86"/>
    </row>
    <row r="57" spans="1:11" ht="15.75" customHeight="1">
      <c r="A57" s="86"/>
      <c r="B57" s="86"/>
      <c r="C57" s="86"/>
      <c r="D57" s="86"/>
      <c r="E57" s="86"/>
      <c r="F57" s="86"/>
      <c r="G57" s="86"/>
      <c r="H57" s="86"/>
      <c r="I57" s="86"/>
      <c r="J57" s="86"/>
      <c r="K57" s="86"/>
    </row>
    <row r="58" spans="1:11" ht="15.75" customHeight="1">
      <c r="A58" s="86"/>
      <c r="B58" s="86"/>
      <c r="C58" s="86"/>
      <c r="D58" s="86"/>
      <c r="E58" s="86"/>
      <c r="F58" s="86"/>
      <c r="G58" s="86"/>
      <c r="H58" s="86"/>
      <c r="I58" s="86"/>
      <c r="J58" s="86"/>
      <c r="K58" s="86"/>
    </row>
    <row r="59" spans="1:11" ht="15.75" customHeight="1">
      <c r="A59" s="86"/>
      <c r="B59" s="86"/>
      <c r="C59" s="86"/>
      <c r="D59" s="86"/>
      <c r="E59" s="86"/>
      <c r="F59" s="86"/>
      <c r="G59" s="86"/>
      <c r="H59" s="86"/>
      <c r="I59" s="86"/>
      <c r="J59" s="86"/>
      <c r="K59" s="86"/>
    </row>
    <row r="60" spans="1:11" ht="15.75" customHeight="1">
      <c r="A60" s="86"/>
      <c r="B60" s="86"/>
      <c r="C60" s="86"/>
      <c r="D60" s="86"/>
      <c r="E60" s="86"/>
      <c r="F60" s="86"/>
      <c r="G60" s="86"/>
      <c r="H60" s="86"/>
      <c r="I60" s="86"/>
      <c r="J60" s="86"/>
      <c r="K60" s="86"/>
    </row>
    <row r="61" spans="1:11" ht="15.75" customHeight="1">
      <c r="A61" s="86"/>
      <c r="B61" s="86"/>
      <c r="C61" s="86"/>
      <c r="D61" s="86"/>
      <c r="E61" s="86"/>
      <c r="F61" s="86"/>
      <c r="G61" s="86"/>
      <c r="H61" s="86"/>
      <c r="I61" s="86"/>
      <c r="J61" s="86"/>
      <c r="K61" s="86"/>
    </row>
    <row r="62" spans="1:11" ht="15.75" customHeight="1">
      <c r="A62" s="86"/>
      <c r="B62" s="86"/>
      <c r="C62" s="86"/>
      <c r="D62" s="86"/>
      <c r="E62" s="86"/>
      <c r="F62" s="86"/>
      <c r="G62" s="86"/>
      <c r="H62" s="86"/>
      <c r="I62" s="86"/>
      <c r="J62" s="86"/>
      <c r="K62" s="86"/>
    </row>
    <row r="63" spans="1:11" ht="15.75" customHeight="1">
      <c r="A63" s="86"/>
      <c r="B63" s="86"/>
      <c r="C63" s="86"/>
      <c r="D63" s="86"/>
      <c r="E63" s="86"/>
      <c r="F63" s="86"/>
      <c r="G63" s="86"/>
      <c r="H63" s="86"/>
      <c r="I63" s="86"/>
      <c r="J63" s="86"/>
      <c r="K63" s="86"/>
    </row>
    <row r="64" spans="1:11" ht="15.75" customHeight="1">
      <c r="A64" s="86"/>
      <c r="B64" s="86"/>
      <c r="C64" s="86"/>
      <c r="D64" s="86"/>
      <c r="E64" s="86"/>
      <c r="F64" s="86"/>
      <c r="G64" s="86"/>
      <c r="H64" s="86"/>
      <c r="I64" s="86"/>
      <c r="J64" s="86"/>
      <c r="K64" s="86"/>
    </row>
    <row r="65" spans="1:11" ht="15.75" customHeight="1">
      <c r="A65" s="86"/>
      <c r="B65" s="86"/>
      <c r="C65" s="86"/>
      <c r="D65" s="86"/>
      <c r="E65" s="86"/>
      <c r="F65" s="86"/>
      <c r="G65" s="86"/>
      <c r="H65" s="86"/>
      <c r="I65" s="86"/>
      <c r="J65" s="86"/>
      <c r="K65" s="86"/>
    </row>
    <row r="66" spans="1:11" ht="15.75" customHeight="1">
      <c r="A66" s="86"/>
      <c r="B66" s="86"/>
      <c r="C66" s="86"/>
      <c r="D66" s="86"/>
      <c r="E66" s="86"/>
      <c r="F66" s="86"/>
      <c r="G66" s="86"/>
      <c r="H66" s="86"/>
      <c r="I66" s="86"/>
      <c r="J66" s="86"/>
      <c r="K66" s="86"/>
    </row>
    <row r="67" spans="1:11" ht="15.75" customHeight="1">
      <c r="A67" s="86"/>
      <c r="B67" s="86"/>
      <c r="C67" s="86"/>
      <c r="D67" s="86"/>
      <c r="E67" s="86"/>
      <c r="F67" s="86"/>
      <c r="G67" s="86"/>
      <c r="H67" s="86"/>
      <c r="I67" s="86"/>
      <c r="J67" s="86"/>
      <c r="K67" s="86"/>
    </row>
    <row r="68" spans="1:11" ht="15.75" customHeight="1">
      <c r="A68" s="86"/>
      <c r="B68" s="86"/>
      <c r="C68" s="86"/>
      <c r="D68" s="86"/>
      <c r="E68" s="86"/>
      <c r="F68" s="86"/>
      <c r="G68" s="86"/>
      <c r="H68" s="86"/>
      <c r="I68" s="86"/>
      <c r="J68" s="86"/>
      <c r="K68" s="86"/>
    </row>
    <row r="69" spans="1:11" ht="15.75" customHeight="1">
      <c r="A69" s="86"/>
      <c r="B69" s="86"/>
      <c r="C69" s="86"/>
      <c r="D69" s="86"/>
      <c r="E69" s="86"/>
      <c r="F69" s="86"/>
      <c r="G69" s="86"/>
      <c r="H69" s="86"/>
      <c r="I69" s="86"/>
      <c r="J69" s="86"/>
      <c r="K69" s="86"/>
    </row>
    <row r="70" spans="1:11" ht="15.75" customHeight="1">
      <c r="A70" s="86"/>
      <c r="B70" s="86"/>
      <c r="C70" s="86"/>
      <c r="D70" s="86"/>
      <c r="E70" s="86"/>
      <c r="F70" s="86"/>
      <c r="G70" s="86"/>
      <c r="H70" s="86"/>
      <c r="I70" s="86"/>
      <c r="J70" s="86"/>
      <c r="K70" s="86"/>
    </row>
    <row r="71" spans="1:11" ht="15.75" customHeight="1">
      <c r="A71" s="86"/>
      <c r="B71" s="86"/>
      <c r="C71" s="86"/>
      <c r="D71" s="86"/>
      <c r="E71" s="86"/>
      <c r="F71" s="86"/>
      <c r="G71" s="86"/>
      <c r="H71" s="86"/>
      <c r="I71" s="86"/>
      <c r="J71" s="86"/>
      <c r="K71" s="86"/>
    </row>
    <row r="72" spans="1:11" ht="15.75" customHeight="1">
      <c r="A72" s="86"/>
      <c r="B72" s="86"/>
      <c r="C72" s="86"/>
      <c r="D72" s="86"/>
      <c r="E72" s="86"/>
      <c r="F72" s="86"/>
      <c r="G72" s="86"/>
      <c r="H72" s="86"/>
      <c r="I72" s="86"/>
      <c r="J72" s="86"/>
      <c r="K72" s="86"/>
    </row>
    <row r="73" spans="1:11" ht="15.75" customHeight="1">
      <c r="A73" s="86"/>
      <c r="B73" s="86"/>
      <c r="C73" s="86"/>
      <c r="D73" s="86"/>
      <c r="E73" s="86"/>
      <c r="F73" s="86"/>
      <c r="G73" s="86"/>
      <c r="H73" s="86"/>
      <c r="I73" s="86"/>
      <c r="J73" s="86"/>
      <c r="K73" s="86"/>
    </row>
    <row r="74" spans="1:11" ht="15.75" customHeight="1">
      <c r="A74" s="86"/>
      <c r="B74" s="86"/>
      <c r="C74" s="86"/>
      <c r="D74" s="86"/>
      <c r="E74" s="86"/>
      <c r="F74" s="86"/>
      <c r="G74" s="86"/>
      <c r="H74" s="86"/>
      <c r="I74" s="86"/>
      <c r="J74" s="86"/>
      <c r="K74" s="86"/>
    </row>
    <row r="75" spans="1:11" ht="15.75" customHeight="1">
      <c r="A75" s="86"/>
      <c r="B75" s="86"/>
      <c r="C75" s="86"/>
      <c r="D75" s="86"/>
      <c r="E75" s="86"/>
      <c r="F75" s="86"/>
      <c r="G75" s="86"/>
      <c r="H75" s="86"/>
      <c r="I75" s="86"/>
      <c r="J75" s="86"/>
      <c r="K75" s="86"/>
    </row>
    <row r="76" spans="1:11" ht="15.75" customHeight="1">
      <c r="A76" s="86"/>
      <c r="B76" s="86"/>
      <c r="C76" s="86"/>
      <c r="D76" s="86"/>
      <c r="E76" s="86"/>
      <c r="F76" s="86"/>
      <c r="G76" s="86"/>
      <c r="H76" s="86"/>
      <c r="I76" s="86"/>
      <c r="J76" s="86"/>
      <c r="K76" s="86"/>
    </row>
    <row r="77" spans="1:11" ht="15.75" customHeight="1">
      <c r="A77" s="86"/>
      <c r="B77" s="86"/>
      <c r="C77" s="86"/>
      <c r="D77" s="86"/>
      <c r="E77" s="86"/>
      <c r="F77" s="86"/>
      <c r="G77" s="86"/>
      <c r="H77" s="86"/>
      <c r="I77" s="86"/>
      <c r="J77" s="86"/>
      <c r="K77" s="86"/>
    </row>
    <row r="78" spans="1:11" ht="15.75" customHeight="1">
      <c r="A78" s="86"/>
      <c r="B78" s="86"/>
      <c r="C78" s="86"/>
      <c r="D78" s="86"/>
      <c r="E78" s="86"/>
      <c r="F78" s="86"/>
      <c r="G78" s="86"/>
      <c r="H78" s="86"/>
      <c r="I78" s="86"/>
      <c r="J78" s="86"/>
      <c r="K78" s="86"/>
    </row>
    <row r="79" spans="1:11" ht="15.75" customHeight="1">
      <c r="A79" s="86"/>
      <c r="B79" s="86"/>
      <c r="C79" s="86"/>
      <c r="D79" s="86"/>
      <c r="E79" s="86"/>
      <c r="F79" s="86"/>
      <c r="G79" s="86"/>
      <c r="H79" s="86"/>
      <c r="I79" s="86"/>
      <c r="J79" s="86"/>
      <c r="K79" s="86"/>
    </row>
    <row r="80" spans="1:11" ht="15.75" customHeight="1">
      <c r="A80" s="86"/>
      <c r="B80" s="86"/>
      <c r="C80" s="86"/>
      <c r="D80" s="86"/>
      <c r="E80" s="86"/>
      <c r="F80" s="86"/>
      <c r="G80" s="86"/>
      <c r="H80" s="86"/>
      <c r="I80" s="86"/>
      <c r="J80" s="86"/>
      <c r="K80" s="86"/>
    </row>
    <row r="81" spans="1:11" ht="15.75" customHeight="1">
      <c r="A81" s="86"/>
      <c r="B81" s="86"/>
      <c r="C81" s="86"/>
      <c r="D81" s="86"/>
      <c r="E81" s="86"/>
      <c r="F81" s="86"/>
      <c r="G81" s="86"/>
      <c r="H81" s="86"/>
      <c r="I81" s="86"/>
      <c r="J81" s="86"/>
      <c r="K81" s="86"/>
    </row>
    <row r="82" spans="1:11" ht="15.75" customHeight="1">
      <c r="A82" s="86"/>
      <c r="B82" s="86"/>
      <c r="C82" s="86"/>
      <c r="D82" s="86"/>
      <c r="E82" s="86"/>
      <c r="F82" s="86"/>
      <c r="G82" s="86"/>
      <c r="H82" s="86"/>
      <c r="I82" s="86"/>
      <c r="J82" s="86"/>
      <c r="K82" s="86"/>
    </row>
    <row r="83" spans="1:11" ht="15.75" customHeight="1">
      <c r="A83" s="86"/>
      <c r="B83" s="86"/>
      <c r="C83" s="86"/>
      <c r="D83" s="86"/>
      <c r="E83" s="86"/>
      <c r="F83" s="86"/>
      <c r="G83" s="86"/>
      <c r="H83" s="86"/>
      <c r="I83" s="86"/>
      <c r="J83" s="86"/>
      <c r="K83" s="86"/>
    </row>
    <row r="84" spans="1:11" ht="15.75" customHeight="1">
      <c r="A84" s="86"/>
      <c r="B84" s="86"/>
      <c r="C84" s="86"/>
      <c r="D84" s="86"/>
      <c r="E84" s="86"/>
      <c r="F84" s="86"/>
      <c r="G84" s="86"/>
      <c r="H84" s="86"/>
      <c r="I84" s="86"/>
      <c r="J84" s="86"/>
      <c r="K84" s="86"/>
    </row>
    <row r="85" spans="1:11" ht="15.75" customHeight="1">
      <c r="A85" s="86"/>
      <c r="B85" s="86"/>
      <c r="C85" s="86"/>
      <c r="D85" s="86"/>
      <c r="E85" s="86"/>
      <c r="F85" s="86"/>
      <c r="G85" s="86"/>
      <c r="H85" s="86"/>
      <c r="I85" s="86"/>
      <c r="J85" s="86"/>
      <c r="K85" s="86"/>
    </row>
    <row r="86" spans="1:11" ht="15.75" customHeight="1">
      <c r="A86" s="86"/>
      <c r="B86" s="86"/>
      <c r="C86" s="86"/>
      <c r="D86" s="86"/>
      <c r="E86" s="86"/>
      <c r="F86" s="86"/>
      <c r="G86" s="86"/>
      <c r="H86" s="86"/>
      <c r="I86" s="86"/>
      <c r="J86" s="86"/>
      <c r="K86" s="86"/>
    </row>
    <row r="87" spans="1:11" ht="15.75" customHeight="1">
      <c r="A87" s="86"/>
      <c r="B87" s="86"/>
      <c r="C87" s="86"/>
      <c r="D87" s="86"/>
      <c r="E87" s="86"/>
      <c r="F87" s="86"/>
      <c r="G87" s="86"/>
      <c r="H87" s="86"/>
      <c r="I87" s="86"/>
      <c r="J87" s="86"/>
      <c r="K87" s="86"/>
    </row>
    <row r="88" spans="1:11" ht="15.75" customHeight="1">
      <c r="A88" s="86"/>
      <c r="B88" s="86"/>
      <c r="C88" s="86"/>
      <c r="D88" s="86"/>
      <c r="E88" s="86"/>
      <c r="F88" s="86"/>
      <c r="G88" s="86"/>
      <c r="H88" s="86"/>
      <c r="I88" s="86"/>
      <c r="J88" s="86"/>
      <c r="K88" s="86"/>
    </row>
    <row r="89" spans="1:11" ht="15.75" customHeight="1">
      <c r="A89" s="86"/>
      <c r="B89" s="86"/>
      <c r="C89" s="86"/>
      <c r="D89" s="86"/>
      <c r="E89" s="86"/>
      <c r="F89" s="86"/>
      <c r="G89" s="86"/>
      <c r="H89" s="86"/>
      <c r="I89" s="86"/>
      <c r="J89" s="86"/>
      <c r="K89" s="86"/>
    </row>
    <row r="90" spans="1:11" ht="15.75" customHeight="1">
      <c r="A90" s="86"/>
      <c r="B90" s="86"/>
      <c r="C90" s="86"/>
      <c r="D90" s="86"/>
      <c r="E90" s="86"/>
      <c r="F90" s="86"/>
      <c r="G90" s="86"/>
      <c r="H90" s="86"/>
      <c r="I90" s="86"/>
      <c r="J90" s="86"/>
      <c r="K90" s="86"/>
    </row>
    <row r="91" spans="1:11" ht="15.75" customHeight="1">
      <c r="A91" s="86"/>
      <c r="B91" s="86"/>
      <c r="C91" s="86"/>
      <c r="D91" s="86"/>
      <c r="E91" s="86"/>
      <c r="F91" s="86"/>
      <c r="G91" s="86"/>
      <c r="H91" s="86"/>
      <c r="I91" s="86"/>
      <c r="J91" s="86"/>
      <c r="K91" s="86"/>
    </row>
    <row r="92" spans="1:11" ht="15.75" customHeight="1">
      <c r="A92" s="86"/>
      <c r="B92" s="86"/>
      <c r="C92" s="86"/>
      <c r="D92" s="86"/>
      <c r="E92" s="86"/>
      <c r="F92" s="86"/>
      <c r="G92" s="86"/>
      <c r="H92" s="86"/>
      <c r="I92" s="86"/>
      <c r="J92" s="86"/>
      <c r="K92" s="86"/>
    </row>
    <row r="93" spans="1:11" ht="15.75" customHeight="1">
      <c r="A93" s="86"/>
      <c r="B93" s="86"/>
      <c r="C93" s="86"/>
      <c r="D93" s="86"/>
      <c r="E93" s="86"/>
      <c r="F93" s="86"/>
      <c r="G93" s="86"/>
      <c r="H93" s="86"/>
      <c r="I93" s="86"/>
      <c r="J93" s="86"/>
      <c r="K93" s="86"/>
    </row>
    <row r="94" spans="1:11" ht="15.75" customHeight="1">
      <c r="A94" s="86"/>
      <c r="B94" s="86"/>
      <c r="C94" s="86"/>
      <c r="D94" s="86"/>
      <c r="E94" s="86"/>
      <c r="F94" s="86"/>
      <c r="G94" s="86"/>
      <c r="H94" s="86"/>
      <c r="I94" s="86"/>
      <c r="J94" s="86"/>
      <c r="K94" s="86"/>
    </row>
    <row r="95" spans="1:11" ht="15.75" customHeight="1">
      <c r="A95" s="86"/>
      <c r="B95" s="86"/>
      <c r="C95" s="86"/>
      <c r="D95" s="86"/>
      <c r="E95" s="86"/>
      <c r="F95" s="86"/>
      <c r="G95" s="86"/>
      <c r="H95" s="86"/>
      <c r="I95" s="86"/>
      <c r="J95" s="86"/>
      <c r="K95" s="86"/>
    </row>
    <row r="96" spans="1:11" ht="15.75" customHeight="1">
      <c r="A96" s="86"/>
      <c r="B96" s="86"/>
      <c r="C96" s="86"/>
      <c r="D96" s="86"/>
      <c r="E96" s="86"/>
      <c r="F96" s="86"/>
      <c r="G96" s="86"/>
      <c r="H96" s="86"/>
      <c r="I96" s="86"/>
      <c r="J96" s="86"/>
      <c r="K96" s="86"/>
    </row>
    <row r="97" spans="1:11" ht="15.75" customHeight="1">
      <c r="A97" s="86"/>
      <c r="B97" s="86"/>
      <c r="C97" s="86"/>
      <c r="D97" s="86"/>
      <c r="E97" s="86"/>
      <c r="F97" s="86"/>
      <c r="G97" s="86"/>
      <c r="H97" s="86"/>
      <c r="I97" s="86"/>
      <c r="J97" s="86"/>
      <c r="K97" s="86"/>
    </row>
    <row r="98" spans="1:11" ht="15.75" customHeight="1">
      <c r="A98" s="86"/>
      <c r="B98" s="86"/>
      <c r="C98" s="86"/>
      <c r="D98" s="86"/>
      <c r="E98" s="86"/>
      <c r="F98" s="86"/>
      <c r="G98" s="86"/>
      <c r="H98" s="86"/>
      <c r="I98" s="86"/>
      <c r="J98" s="86"/>
      <c r="K98" s="86"/>
    </row>
    <row r="99" spans="1:11" ht="15.75" customHeight="1">
      <c r="A99" s="86"/>
      <c r="B99" s="86"/>
      <c r="C99" s="86"/>
      <c r="D99" s="86"/>
      <c r="E99" s="86"/>
      <c r="F99" s="86"/>
      <c r="G99" s="86"/>
      <c r="H99" s="86"/>
      <c r="I99" s="86"/>
      <c r="J99" s="86"/>
      <c r="K99" s="86"/>
    </row>
    <row r="100" spans="1:11" ht="15.75" customHeight="1">
      <c r="A100" s="86"/>
      <c r="B100" s="86"/>
      <c r="C100" s="86"/>
      <c r="D100" s="86"/>
      <c r="E100" s="86"/>
      <c r="F100" s="86"/>
      <c r="G100" s="86"/>
      <c r="H100" s="86"/>
      <c r="I100" s="86"/>
      <c r="J100" s="86"/>
      <c r="K100" s="86"/>
    </row>
  </sheetData>
  <mergeCells count="10">
    <mergeCell ref="A5:F5"/>
    <mergeCell ref="B6:C6"/>
    <mergeCell ref="A16:A20"/>
    <mergeCell ref="A1:A4"/>
    <mergeCell ref="B1:E2"/>
    <mergeCell ref="B3:E4"/>
    <mergeCell ref="A14:A15"/>
    <mergeCell ref="A9:A11"/>
    <mergeCell ref="A12:A13"/>
    <mergeCell ref="A7:A8"/>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7"/>
  <sheetViews>
    <sheetView workbookViewId="0"/>
  </sheetViews>
  <sheetFormatPr baseColWidth="10" defaultColWidth="14.5" defaultRowHeight="15" customHeight="1"/>
  <cols>
    <col min="1" max="1" width="27" customWidth="1"/>
    <col min="2" max="2" width="7.33203125" customWidth="1"/>
    <col min="3" max="3" width="40.6640625" customWidth="1"/>
    <col min="4" max="4" width="36" customWidth="1"/>
    <col min="5" max="5" width="41.83203125" customWidth="1"/>
    <col min="6" max="6" width="20.83203125" customWidth="1"/>
    <col min="7" max="7" width="35.6640625" customWidth="1"/>
    <col min="8" max="8" width="26.5" customWidth="1"/>
    <col min="9" max="9" width="32.33203125" customWidth="1"/>
    <col min="10" max="11" width="10.6640625" customWidth="1"/>
  </cols>
  <sheetData>
    <row r="1" spans="1:11" ht="18">
      <c r="A1" s="391"/>
      <c r="B1" s="266"/>
      <c r="C1" s="266"/>
      <c r="D1" s="266"/>
      <c r="E1" s="266"/>
      <c r="F1" s="266"/>
      <c r="G1" s="266"/>
      <c r="H1" s="266"/>
      <c r="I1" s="299"/>
      <c r="J1" s="86"/>
      <c r="K1" s="86"/>
    </row>
    <row r="2" spans="1:11" ht="18">
      <c r="A2" s="392" t="s">
        <v>624</v>
      </c>
      <c r="B2" s="309"/>
      <c r="C2" s="309"/>
      <c r="D2" s="309"/>
      <c r="E2" s="309"/>
      <c r="F2" s="309"/>
      <c r="G2" s="309"/>
      <c r="H2" s="309"/>
      <c r="I2" s="310"/>
      <c r="J2" s="86"/>
      <c r="K2" s="86"/>
    </row>
    <row r="3" spans="1:11" ht="18">
      <c r="A3" s="393" t="s">
        <v>625</v>
      </c>
      <c r="B3" s="394"/>
      <c r="C3" s="394"/>
      <c r="D3" s="394"/>
      <c r="E3" s="394"/>
      <c r="F3" s="394"/>
      <c r="G3" s="394"/>
      <c r="H3" s="394"/>
      <c r="I3" s="395"/>
      <c r="J3" s="86"/>
      <c r="K3" s="86"/>
    </row>
    <row r="4" spans="1:11" ht="18">
      <c r="A4" s="396"/>
      <c r="B4" s="245" t="s">
        <v>0</v>
      </c>
      <c r="C4" s="246"/>
      <c r="D4" s="246"/>
      <c r="E4" s="246"/>
      <c r="F4" s="246"/>
      <c r="G4" s="246"/>
      <c r="H4" s="297"/>
      <c r="I4" s="168" t="s">
        <v>626</v>
      </c>
      <c r="J4" s="86"/>
      <c r="K4" s="86"/>
    </row>
    <row r="5" spans="1:11" ht="18">
      <c r="A5" s="369"/>
      <c r="B5" s="254"/>
      <c r="C5" s="255"/>
      <c r="D5" s="255"/>
      <c r="E5" s="255"/>
      <c r="F5" s="255"/>
      <c r="G5" s="255"/>
      <c r="H5" s="300"/>
      <c r="I5" s="169" t="s">
        <v>627</v>
      </c>
      <c r="J5" s="86"/>
      <c r="K5" s="86"/>
    </row>
    <row r="6" spans="1:11" ht="18">
      <c r="A6" s="369"/>
      <c r="B6" s="245" t="s">
        <v>3</v>
      </c>
      <c r="C6" s="246"/>
      <c r="D6" s="246"/>
      <c r="E6" s="246"/>
      <c r="F6" s="246"/>
      <c r="G6" s="246"/>
      <c r="H6" s="297"/>
      <c r="I6" s="170" t="s">
        <v>628</v>
      </c>
      <c r="J6" s="86"/>
      <c r="K6" s="86"/>
    </row>
    <row r="7" spans="1:11" ht="18">
      <c r="A7" s="369"/>
      <c r="B7" s="254"/>
      <c r="C7" s="255"/>
      <c r="D7" s="255"/>
      <c r="E7" s="255"/>
      <c r="F7" s="255"/>
      <c r="G7" s="255"/>
      <c r="H7" s="300"/>
      <c r="I7" s="183"/>
      <c r="J7" s="86"/>
      <c r="K7" s="86"/>
    </row>
    <row r="8" spans="1:11" ht="18">
      <c r="A8" s="397" t="s">
        <v>625</v>
      </c>
      <c r="B8" s="398"/>
      <c r="C8" s="398"/>
      <c r="D8" s="398"/>
      <c r="E8" s="398"/>
      <c r="F8" s="398"/>
      <c r="G8" s="398"/>
      <c r="H8" s="398"/>
      <c r="I8" s="399"/>
      <c r="J8" s="86"/>
      <c r="K8" s="86"/>
    </row>
    <row r="9" spans="1:11" ht="38">
      <c r="A9" s="172" t="s">
        <v>7</v>
      </c>
      <c r="B9" s="376" t="s">
        <v>491</v>
      </c>
      <c r="C9" s="377"/>
      <c r="D9" s="173" t="s">
        <v>9</v>
      </c>
      <c r="E9" s="173" t="s">
        <v>629</v>
      </c>
      <c r="F9" s="172" t="s">
        <v>10</v>
      </c>
      <c r="G9" s="173" t="s">
        <v>630</v>
      </c>
      <c r="H9" s="173" t="s">
        <v>11</v>
      </c>
      <c r="I9" s="173" t="s">
        <v>631</v>
      </c>
      <c r="J9" s="184"/>
      <c r="K9" s="184"/>
    </row>
    <row r="10" spans="1:11" ht="114">
      <c r="A10" s="390" t="s">
        <v>632</v>
      </c>
      <c r="B10" s="185" t="s">
        <v>13</v>
      </c>
      <c r="C10" s="185" t="s">
        <v>633</v>
      </c>
      <c r="D10" s="186" t="s">
        <v>634</v>
      </c>
      <c r="E10" s="185" t="s">
        <v>635</v>
      </c>
      <c r="F10" s="186" t="s">
        <v>636</v>
      </c>
      <c r="G10" s="185" t="s">
        <v>637</v>
      </c>
      <c r="H10" s="187">
        <v>44926</v>
      </c>
      <c r="I10" s="185"/>
      <c r="J10" s="184"/>
      <c r="K10" s="184"/>
    </row>
    <row r="11" spans="1:11" ht="100.5" customHeight="1">
      <c r="A11" s="388"/>
      <c r="B11" s="185" t="s">
        <v>18</v>
      </c>
      <c r="C11" s="185" t="s">
        <v>638</v>
      </c>
      <c r="D11" s="186" t="s">
        <v>639</v>
      </c>
      <c r="E11" s="185" t="s">
        <v>640</v>
      </c>
      <c r="F11" s="185" t="s">
        <v>641</v>
      </c>
      <c r="G11" s="185" t="s">
        <v>642</v>
      </c>
      <c r="H11" s="187">
        <v>44926</v>
      </c>
      <c r="I11" s="185"/>
      <c r="J11" s="184"/>
      <c r="K11" s="184"/>
    </row>
    <row r="12" spans="1:11" ht="84" customHeight="1">
      <c r="A12" s="388"/>
      <c r="B12" s="186" t="s">
        <v>516</v>
      </c>
      <c r="C12" s="186" t="s">
        <v>643</v>
      </c>
      <c r="D12" s="186" t="s">
        <v>644</v>
      </c>
      <c r="E12" s="186" t="s">
        <v>645</v>
      </c>
      <c r="F12" s="186" t="s">
        <v>646</v>
      </c>
      <c r="G12" s="186" t="s">
        <v>647</v>
      </c>
      <c r="H12" s="187">
        <v>44926</v>
      </c>
      <c r="I12" s="185"/>
      <c r="J12" s="184"/>
      <c r="K12" s="184"/>
    </row>
    <row r="13" spans="1:11" ht="158.25" customHeight="1">
      <c r="A13" s="388"/>
      <c r="B13" s="186" t="s">
        <v>518</v>
      </c>
      <c r="C13" s="188" t="s">
        <v>648</v>
      </c>
      <c r="D13" s="189" t="s">
        <v>649</v>
      </c>
      <c r="E13" s="188" t="s">
        <v>650</v>
      </c>
      <c r="F13" s="189" t="s">
        <v>651</v>
      </c>
      <c r="G13" s="186" t="s">
        <v>652</v>
      </c>
      <c r="H13" s="188" t="s">
        <v>653</v>
      </c>
      <c r="I13" s="190"/>
      <c r="J13" s="184"/>
      <c r="K13" s="184"/>
    </row>
    <row r="14" spans="1:11" ht="158.25" customHeight="1">
      <c r="A14" s="388"/>
      <c r="B14" s="186" t="s">
        <v>521</v>
      </c>
      <c r="C14" s="188" t="s">
        <v>654</v>
      </c>
      <c r="D14" s="189" t="s">
        <v>655</v>
      </c>
      <c r="E14" s="189" t="s">
        <v>656</v>
      </c>
      <c r="F14" s="189" t="s">
        <v>657</v>
      </c>
      <c r="G14" s="84"/>
      <c r="H14" s="191">
        <v>44926</v>
      </c>
      <c r="I14" s="190"/>
      <c r="J14" s="184"/>
      <c r="K14" s="184"/>
    </row>
    <row r="15" spans="1:11" ht="91.5" customHeight="1">
      <c r="A15" s="388"/>
      <c r="B15" s="186" t="s">
        <v>524</v>
      </c>
      <c r="C15" s="186" t="s">
        <v>658</v>
      </c>
      <c r="D15" s="186" t="s">
        <v>659</v>
      </c>
      <c r="E15" s="186" t="s">
        <v>660</v>
      </c>
      <c r="F15" s="186" t="s">
        <v>16</v>
      </c>
      <c r="G15" s="186" t="s">
        <v>424</v>
      </c>
      <c r="H15" s="187" t="s">
        <v>661</v>
      </c>
      <c r="I15" s="190"/>
      <c r="J15" s="184"/>
      <c r="K15" s="184"/>
    </row>
    <row r="16" spans="1:11" ht="91.5" customHeight="1">
      <c r="A16" s="388"/>
      <c r="B16" s="186" t="s">
        <v>526</v>
      </c>
      <c r="C16" s="188" t="s">
        <v>662</v>
      </c>
      <c r="D16" s="188" t="s">
        <v>663</v>
      </c>
      <c r="E16" s="188" t="s">
        <v>664</v>
      </c>
      <c r="F16" s="189" t="s">
        <v>665</v>
      </c>
      <c r="G16" s="186" t="s">
        <v>666</v>
      </c>
      <c r="H16" s="188" t="s">
        <v>41</v>
      </c>
      <c r="I16" s="190"/>
      <c r="J16" s="184"/>
      <c r="K16" s="184"/>
    </row>
    <row r="17" spans="1:11" ht="91.5" customHeight="1">
      <c r="A17" s="388"/>
      <c r="B17" s="186" t="s">
        <v>529</v>
      </c>
      <c r="C17" s="188" t="s">
        <v>667</v>
      </c>
      <c r="D17" s="189" t="s">
        <v>668</v>
      </c>
      <c r="E17" s="188" t="s">
        <v>669</v>
      </c>
      <c r="F17" s="189" t="s">
        <v>670</v>
      </c>
      <c r="G17" s="192"/>
      <c r="H17" s="188" t="s">
        <v>653</v>
      </c>
      <c r="I17" s="190"/>
      <c r="J17" s="184"/>
      <c r="K17" s="184"/>
    </row>
    <row r="18" spans="1:11" ht="91.5" customHeight="1">
      <c r="A18" s="389"/>
      <c r="B18" s="186" t="s">
        <v>531</v>
      </c>
      <c r="C18" s="189" t="s">
        <v>671</v>
      </c>
      <c r="D18" s="189" t="s">
        <v>668</v>
      </c>
      <c r="E18" s="188" t="s">
        <v>669</v>
      </c>
      <c r="F18" s="189" t="s">
        <v>672</v>
      </c>
      <c r="G18" s="192"/>
      <c r="H18" s="188" t="s">
        <v>653</v>
      </c>
      <c r="I18" s="190"/>
      <c r="J18" s="184"/>
      <c r="K18" s="184"/>
    </row>
    <row r="19" spans="1:11" ht="91.5" customHeight="1">
      <c r="A19" s="390" t="s">
        <v>673</v>
      </c>
      <c r="B19" s="185" t="s">
        <v>24</v>
      </c>
      <c r="C19" s="186" t="s">
        <v>674</v>
      </c>
      <c r="D19" s="186" t="s">
        <v>675</v>
      </c>
      <c r="E19" s="186" t="s">
        <v>676</v>
      </c>
      <c r="F19" s="186" t="s">
        <v>677</v>
      </c>
      <c r="G19" s="186" t="s">
        <v>678</v>
      </c>
      <c r="H19" s="193">
        <v>44895</v>
      </c>
      <c r="I19" s="185"/>
      <c r="J19" s="184"/>
      <c r="K19" s="184"/>
    </row>
    <row r="20" spans="1:11" ht="120.75" customHeight="1">
      <c r="A20" s="388"/>
      <c r="B20" s="185" t="s">
        <v>29</v>
      </c>
      <c r="C20" s="177" t="s">
        <v>679</v>
      </c>
      <c r="D20" s="189" t="s">
        <v>680</v>
      </c>
      <c r="E20" s="189" t="s">
        <v>681</v>
      </c>
      <c r="F20" s="189" t="s">
        <v>682</v>
      </c>
      <c r="G20" s="186"/>
      <c r="H20" s="194">
        <v>44925</v>
      </c>
      <c r="I20" s="185"/>
      <c r="J20" s="184"/>
      <c r="K20" s="184"/>
    </row>
    <row r="21" spans="1:11" ht="132.75" customHeight="1">
      <c r="A21" s="388"/>
      <c r="B21" s="185" t="s">
        <v>33</v>
      </c>
      <c r="C21" s="177" t="s">
        <v>683</v>
      </c>
      <c r="D21" s="189" t="s">
        <v>684</v>
      </c>
      <c r="E21" s="189" t="s">
        <v>684</v>
      </c>
      <c r="F21" s="189" t="s">
        <v>685</v>
      </c>
      <c r="G21" s="186"/>
      <c r="H21" s="194">
        <v>44925</v>
      </c>
      <c r="I21" s="185"/>
      <c r="J21" s="184"/>
      <c r="K21" s="184"/>
    </row>
    <row r="22" spans="1:11" ht="132.75" customHeight="1">
      <c r="A22" s="388"/>
      <c r="B22" s="185" t="s">
        <v>37</v>
      </c>
      <c r="C22" s="189" t="s">
        <v>686</v>
      </c>
      <c r="D22" s="189" t="s">
        <v>687</v>
      </c>
      <c r="E22" s="188" t="s">
        <v>669</v>
      </c>
      <c r="F22" s="189" t="s">
        <v>672</v>
      </c>
      <c r="G22" s="186"/>
      <c r="H22" s="188" t="s">
        <v>653</v>
      </c>
      <c r="I22" s="185"/>
      <c r="J22" s="184"/>
      <c r="K22" s="184"/>
    </row>
    <row r="23" spans="1:11" ht="132.75" customHeight="1">
      <c r="A23" s="387"/>
      <c r="B23" s="185" t="s">
        <v>42</v>
      </c>
      <c r="C23" s="195" t="s">
        <v>688</v>
      </c>
      <c r="D23" s="189" t="s">
        <v>689</v>
      </c>
      <c r="E23" s="189" t="s">
        <v>690</v>
      </c>
      <c r="F23" s="189" t="s">
        <v>691</v>
      </c>
      <c r="G23" s="186"/>
      <c r="H23" s="189" t="s">
        <v>36</v>
      </c>
      <c r="I23" s="185"/>
      <c r="J23" s="184"/>
      <c r="K23" s="184"/>
    </row>
    <row r="24" spans="1:11" ht="15.75" customHeight="1">
      <c r="A24" s="390" t="s">
        <v>692</v>
      </c>
      <c r="B24" s="186" t="s">
        <v>51</v>
      </c>
      <c r="C24" s="186" t="s">
        <v>693</v>
      </c>
      <c r="D24" s="186" t="s">
        <v>694</v>
      </c>
      <c r="E24" s="186" t="s">
        <v>695</v>
      </c>
      <c r="F24" s="186" t="s">
        <v>696</v>
      </c>
      <c r="G24" s="186" t="s">
        <v>697</v>
      </c>
      <c r="H24" s="193">
        <v>44925</v>
      </c>
      <c r="I24" s="186"/>
      <c r="J24" s="184"/>
      <c r="K24" s="184"/>
    </row>
    <row r="25" spans="1:11" ht="138.75" customHeight="1">
      <c r="A25" s="388"/>
      <c r="B25" s="186" t="s">
        <v>54</v>
      </c>
      <c r="C25" s="186" t="s">
        <v>698</v>
      </c>
      <c r="D25" s="186" t="s">
        <v>699</v>
      </c>
      <c r="E25" s="186" t="s">
        <v>700</v>
      </c>
      <c r="F25" s="186" t="s">
        <v>701</v>
      </c>
      <c r="G25" s="186" t="s">
        <v>702</v>
      </c>
      <c r="H25" s="186" t="s">
        <v>703</v>
      </c>
      <c r="I25" s="186"/>
      <c r="J25" s="184"/>
      <c r="K25" s="184"/>
    </row>
    <row r="26" spans="1:11" ht="15.75" customHeight="1">
      <c r="A26" s="388"/>
      <c r="B26" s="186" t="s">
        <v>561</v>
      </c>
      <c r="C26" s="186" t="s">
        <v>704</v>
      </c>
      <c r="D26" s="186" t="s">
        <v>705</v>
      </c>
      <c r="E26" s="185" t="s">
        <v>706</v>
      </c>
      <c r="F26" s="186" t="s">
        <v>701</v>
      </c>
      <c r="G26" s="186" t="s">
        <v>702</v>
      </c>
      <c r="H26" s="193">
        <v>44925</v>
      </c>
      <c r="I26" s="186"/>
      <c r="J26" s="184"/>
      <c r="K26" s="184"/>
    </row>
    <row r="27" spans="1:11" ht="68.25" customHeight="1">
      <c r="A27" s="388"/>
      <c r="B27" s="186" t="s">
        <v>564</v>
      </c>
      <c r="C27" s="186" t="s">
        <v>707</v>
      </c>
      <c r="D27" s="186" t="s">
        <v>708</v>
      </c>
      <c r="E27" s="186" t="s">
        <v>709</v>
      </c>
      <c r="F27" s="186" t="s">
        <v>710</v>
      </c>
      <c r="G27" s="186" t="s">
        <v>710</v>
      </c>
      <c r="H27" s="193">
        <v>44895</v>
      </c>
      <c r="I27" s="186"/>
      <c r="J27" s="184"/>
      <c r="K27" s="184"/>
    </row>
    <row r="28" spans="1:11" ht="72.75" customHeight="1">
      <c r="A28" s="387"/>
      <c r="B28" s="186" t="s">
        <v>567</v>
      </c>
      <c r="C28" s="186" t="s">
        <v>711</v>
      </c>
      <c r="D28" s="186" t="s">
        <v>712</v>
      </c>
      <c r="E28" s="186" t="s">
        <v>713</v>
      </c>
      <c r="F28" s="186" t="s">
        <v>714</v>
      </c>
      <c r="G28" s="186" t="s">
        <v>715</v>
      </c>
      <c r="H28" s="193">
        <v>44925</v>
      </c>
      <c r="I28" s="186"/>
      <c r="J28" s="184"/>
      <c r="K28" s="184"/>
    </row>
    <row r="29" spans="1:11" ht="15.75" customHeight="1">
      <c r="A29" s="390" t="s">
        <v>716</v>
      </c>
      <c r="B29" s="185" t="s">
        <v>58</v>
      </c>
      <c r="C29" s="185" t="s">
        <v>717</v>
      </c>
      <c r="D29" s="185" t="s">
        <v>718</v>
      </c>
      <c r="E29" s="185" t="s">
        <v>719</v>
      </c>
      <c r="F29" s="186" t="s">
        <v>720</v>
      </c>
      <c r="G29" s="186" t="s">
        <v>721</v>
      </c>
      <c r="H29" s="196">
        <v>44925</v>
      </c>
      <c r="I29" s="185"/>
      <c r="J29" s="184"/>
      <c r="K29" s="184"/>
    </row>
    <row r="30" spans="1:11" ht="95.25" customHeight="1">
      <c r="A30" s="389"/>
      <c r="B30" s="185" t="s">
        <v>63</v>
      </c>
      <c r="C30" s="185" t="s">
        <v>722</v>
      </c>
      <c r="D30" s="185" t="s">
        <v>723</v>
      </c>
      <c r="E30" s="186" t="s">
        <v>724</v>
      </c>
      <c r="F30" s="186" t="s">
        <v>701</v>
      </c>
      <c r="G30" s="186" t="s">
        <v>725</v>
      </c>
      <c r="H30" s="193">
        <v>44925</v>
      </c>
      <c r="I30" s="185"/>
      <c r="J30" s="184"/>
      <c r="K30" s="184"/>
    </row>
    <row r="31" spans="1:11" ht="104.25" customHeight="1">
      <c r="A31" s="390" t="s">
        <v>726</v>
      </c>
      <c r="B31" s="185" t="s">
        <v>79</v>
      </c>
      <c r="C31" s="186" t="s">
        <v>727</v>
      </c>
      <c r="D31" s="186" t="s">
        <v>728</v>
      </c>
      <c r="E31" s="186" t="s">
        <v>729</v>
      </c>
      <c r="F31" s="186" t="s">
        <v>696</v>
      </c>
      <c r="G31" s="186" t="s">
        <v>710</v>
      </c>
      <c r="H31" s="185" t="s">
        <v>730</v>
      </c>
      <c r="I31" s="185"/>
      <c r="J31" s="184"/>
      <c r="K31" s="184"/>
    </row>
    <row r="32" spans="1:11" ht="74.25" customHeight="1">
      <c r="A32" s="388"/>
      <c r="B32" s="185" t="s">
        <v>609</v>
      </c>
      <c r="C32" s="186" t="s">
        <v>731</v>
      </c>
      <c r="D32" s="186" t="s">
        <v>732</v>
      </c>
      <c r="E32" s="186" t="s">
        <v>733</v>
      </c>
      <c r="F32" s="186" t="s">
        <v>696</v>
      </c>
      <c r="G32" s="186" t="s">
        <v>616</v>
      </c>
      <c r="H32" s="186" t="s">
        <v>703</v>
      </c>
      <c r="I32" s="185"/>
      <c r="J32" s="184"/>
      <c r="K32" s="184"/>
    </row>
    <row r="33" spans="1:11" ht="15.75" customHeight="1">
      <c r="A33" s="389"/>
      <c r="B33" s="186" t="s">
        <v>613</v>
      </c>
      <c r="C33" s="186" t="s">
        <v>734</v>
      </c>
      <c r="D33" s="186" t="s">
        <v>735</v>
      </c>
      <c r="E33" s="186" t="s">
        <v>736</v>
      </c>
      <c r="F33" s="186" t="s">
        <v>21</v>
      </c>
      <c r="G33" s="186" t="s">
        <v>737</v>
      </c>
      <c r="H33" s="186" t="s">
        <v>703</v>
      </c>
      <c r="I33" s="19" t="s">
        <v>738</v>
      </c>
      <c r="J33" s="197"/>
      <c r="K33" s="197"/>
    </row>
    <row r="34" spans="1:11" ht="15.75" customHeight="1">
      <c r="A34" s="184"/>
      <c r="B34" s="184"/>
      <c r="C34" s="184"/>
      <c r="D34" s="184"/>
      <c r="E34" s="184"/>
      <c r="F34" s="198"/>
      <c r="G34" s="198"/>
      <c r="H34" s="184"/>
      <c r="I34" s="184"/>
      <c r="J34" s="184"/>
      <c r="K34" s="184"/>
    </row>
    <row r="35" spans="1:11" ht="15.75" customHeight="1">
      <c r="A35" s="184"/>
      <c r="B35" s="184"/>
      <c r="C35" s="184"/>
      <c r="D35" s="184"/>
      <c r="E35" s="184"/>
      <c r="F35" s="198"/>
      <c r="G35" s="198"/>
      <c r="H35" s="184"/>
      <c r="I35" s="184"/>
      <c r="J35" s="184"/>
      <c r="K35" s="184"/>
    </row>
    <row r="36" spans="1:11" ht="15.75" customHeight="1">
      <c r="A36" s="86"/>
      <c r="B36" s="86"/>
      <c r="C36" s="86"/>
      <c r="D36" s="86"/>
      <c r="E36" s="86"/>
      <c r="F36" s="84"/>
      <c r="G36" s="84"/>
      <c r="H36" s="86"/>
      <c r="I36" s="86"/>
      <c r="J36" s="86"/>
      <c r="K36" s="86"/>
    </row>
    <row r="37" spans="1:11" ht="15.75" customHeight="1">
      <c r="A37" s="86"/>
      <c r="B37" s="86"/>
      <c r="C37" s="86"/>
      <c r="D37" s="86"/>
      <c r="E37" s="86"/>
      <c r="F37" s="84"/>
      <c r="G37" s="84"/>
      <c r="H37" s="86"/>
      <c r="I37" s="86"/>
      <c r="J37" s="86"/>
      <c r="K37" s="86"/>
    </row>
    <row r="38" spans="1:11" ht="15.75" customHeight="1">
      <c r="A38" s="86"/>
      <c r="B38" s="86"/>
      <c r="C38" s="86"/>
      <c r="D38" s="86"/>
      <c r="E38" s="86"/>
      <c r="F38" s="84"/>
      <c r="G38" s="84"/>
      <c r="H38" s="86"/>
      <c r="I38" s="86"/>
      <c r="J38" s="86"/>
      <c r="K38" s="86"/>
    </row>
    <row r="39" spans="1:11" ht="15.75" customHeight="1">
      <c r="A39" s="86"/>
      <c r="B39" s="86"/>
      <c r="C39" s="86"/>
      <c r="D39" s="86"/>
      <c r="E39" s="86"/>
      <c r="F39" s="84"/>
      <c r="G39" s="84"/>
      <c r="H39" s="86"/>
      <c r="I39" s="86"/>
      <c r="J39" s="86"/>
      <c r="K39" s="86"/>
    </row>
    <row r="40" spans="1:11" ht="15.75" customHeight="1">
      <c r="A40" s="86"/>
      <c r="B40" s="86"/>
      <c r="C40" s="86"/>
      <c r="D40" s="86"/>
      <c r="E40" s="86"/>
      <c r="F40" s="84"/>
      <c r="G40" s="84"/>
      <c r="H40" s="86"/>
      <c r="I40" s="86"/>
      <c r="J40" s="86"/>
      <c r="K40" s="86"/>
    </row>
    <row r="41" spans="1:11" ht="15.75" customHeight="1">
      <c r="A41" s="86"/>
      <c r="B41" s="86"/>
      <c r="C41" s="86"/>
      <c r="D41" s="86"/>
      <c r="E41" s="86"/>
      <c r="F41" s="84"/>
      <c r="G41" s="84"/>
      <c r="H41" s="86"/>
      <c r="I41" s="86"/>
      <c r="J41" s="86"/>
      <c r="K41" s="86"/>
    </row>
    <row r="42" spans="1:11" ht="15.75" customHeight="1">
      <c r="A42" s="86"/>
      <c r="B42" s="86"/>
      <c r="C42" s="86"/>
      <c r="D42" s="86"/>
      <c r="E42" s="86"/>
      <c r="F42" s="84"/>
      <c r="G42" s="84"/>
      <c r="H42" s="86"/>
      <c r="I42" s="86"/>
      <c r="J42" s="86"/>
      <c r="K42" s="86"/>
    </row>
    <row r="43" spans="1:11" ht="15.75" customHeight="1">
      <c r="A43" s="86"/>
      <c r="B43" s="86"/>
      <c r="C43" s="86"/>
      <c r="D43" s="86"/>
      <c r="E43" s="86"/>
      <c r="F43" s="84"/>
      <c r="G43" s="84"/>
      <c r="H43" s="86"/>
      <c r="I43" s="86"/>
      <c r="J43" s="86"/>
      <c r="K43" s="86"/>
    </row>
    <row r="44" spans="1:11" ht="15.75" customHeight="1">
      <c r="A44" s="86"/>
      <c r="B44" s="86"/>
      <c r="C44" s="86"/>
      <c r="D44" s="86"/>
      <c r="E44" s="86"/>
      <c r="F44" s="84"/>
      <c r="G44" s="84"/>
      <c r="H44" s="86"/>
      <c r="I44" s="86"/>
      <c r="J44" s="86"/>
      <c r="K44" s="86"/>
    </row>
    <row r="45" spans="1:11" ht="15.75" customHeight="1">
      <c r="A45" s="86"/>
      <c r="B45" s="86"/>
      <c r="C45" s="86"/>
      <c r="D45" s="86"/>
      <c r="E45" s="86"/>
      <c r="F45" s="84"/>
      <c r="G45" s="84"/>
      <c r="H45" s="86"/>
      <c r="I45" s="86"/>
      <c r="J45" s="86"/>
      <c r="K45" s="86"/>
    </row>
    <row r="46" spans="1:11" ht="15.75" customHeight="1">
      <c r="A46" s="86"/>
      <c r="B46" s="86"/>
      <c r="C46" s="86"/>
      <c r="D46" s="86"/>
      <c r="E46" s="86"/>
      <c r="F46" s="84"/>
      <c r="G46" s="84"/>
      <c r="H46" s="86"/>
      <c r="I46" s="86"/>
      <c r="J46" s="86"/>
      <c r="K46" s="86"/>
    </row>
    <row r="47" spans="1:11" ht="15.75" customHeight="1">
      <c r="A47" s="86"/>
      <c r="B47" s="86"/>
      <c r="C47" s="86"/>
      <c r="D47" s="86"/>
      <c r="E47" s="86"/>
      <c r="F47" s="84"/>
      <c r="G47" s="84"/>
      <c r="H47" s="86"/>
      <c r="I47" s="86"/>
      <c r="J47" s="86"/>
      <c r="K47" s="86"/>
    </row>
    <row r="48" spans="1:11" ht="15.75" customHeight="1">
      <c r="A48" s="86"/>
      <c r="B48" s="86"/>
      <c r="C48" s="86"/>
      <c r="D48" s="86"/>
      <c r="E48" s="86"/>
      <c r="F48" s="84"/>
      <c r="G48" s="84"/>
      <c r="H48" s="86"/>
      <c r="I48" s="86"/>
      <c r="J48" s="86"/>
      <c r="K48" s="86"/>
    </row>
    <row r="49" spans="1:11" ht="15.75" customHeight="1">
      <c r="A49" s="86"/>
      <c r="B49" s="86"/>
      <c r="C49" s="86"/>
      <c r="D49" s="86"/>
      <c r="E49" s="86"/>
      <c r="F49" s="84"/>
      <c r="G49" s="84"/>
      <c r="H49" s="86"/>
      <c r="I49" s="86"/>
      <c r="J49" s="86"/>
      <c r="K49" s="86"/>
    </row>
    <row r="50" spans="1:11" ht="15.75" customHeight="1">
      <c r="A50" s="86"/>
      <c r="B50" s="86"/>
      <c r="C50" s="86"/>
      <c r="D50" s="86"/>
      <c r="E50" s="86"/>
      <c r="F50" s="84"/>
      <c r="G50" s="84"/>
      <c r="H50" s="86"/>
      <c r="I50" s="86"/>
      <c r="J50" s="86"/>
      <c r="K50" s="86"/>
    </row>
    <row r="51" spans="1:11" ht="15.75" customHeight="1">
      <c r="A51" s="86"/>
      <c r="B51" s="86"/>
      <c r="C51" s="86"/>
      <c r="D51" s="86"/>
      <c r="E51" s="86"/>
      <c r="F51" s="84"/>
      <c r="G51" s="84"/>
      <c r="H51" s="86"/>
      <c r="I51" s="86"/>
      <c r="J51" s="86"/>
      <c r="K51" s="86"/>
    </row>
    <row r="52" spans="1:11" ht="15.75" customHeight="1">
      <c r="A52" s="86"/>
      <c r="B52" s="86"/>
      <c r="C52" s="86"/>
      <c r="D52" s="86"/>
      <c r="E52" s="86"/>
      <c r="F52" s="84"/>
      <c r="G52" s="84"/>
      <c r="H52" s="86"/>
      <c r="I52" s="86"/>
      <c r="J52" s="86"/>
      <c r="K52" s="86"/>
    </row>
    <row r="53" spans="1:11" ht="15.75" customHeight="1">
      <c r="A53" s="86"/>
      <c r="B53" s="86"/>
      <c r="C53" s="86"/>
      <c r="D53" s="86"/>
      <c r="E53" s="86"/>
      <c r="F53" s="84"/>
      <c r="G53" s="84"/>
      <c r="H53" s="86"/>
      <c r="I53" s="86"/>
      <c r="J53" s="86"/>
      <c r="K53" s="86"/>
    </row>
    <row r="54" spans="1:11" ht="15.75" customHeight="1">
      <c r="A54" s="86"/>
      <c r="B54" s="86"/>
      <c r="C54" s="86"/>
      <c r="D54" s="86"/>
      <c r="E54" s="86"/>
      <c r="F54" s="84"/>
      <c r="G54" s="84"/>
      <c r="H54" s="86"/>
      <c r="I54" s="86"/>
      <c r="J54" s="86"/>
      <c r="K54" s="86"/>
    </row>
    <row r="55" spans="1:11" ht="15.75" customHeight="1">
      <c r="A55" s="86"/>
      <c r="B55" s="86"/>
      <c r="C55" s="86"/>
      <c r="D55" s="86"/>
      <c r="E55" s="86"/>
      <c r="F55" s="84"/>
      <c r="G55" s="84"/>
      <c r="H55" s="86"/>
      <c r="I55" s="86"/>
      <c r="J55" s="86"/>
      <c r="K55" s="86"/>
    </row>
    <row r="56" spans="1:11" ht="15.75" customHeight="1">
      <c r="A56" s="86"/>
      <c r="B56" s="86"/>
      <c r="C56" s="86"/>
      <c r="D56" s="86"/>
      <c r="E56" s="86"/>
      <c r="F56" s="84"/>
      <c r="G56" s="84"/>
      <c r="H56" s="86"/>
      <c r="I56" s="86"/>
      <c r="J56" s="86"/>
      <c r="K56" s="86"/>
    </row>
    <row r="57" spans="1:11" ht="15.75" customHeight="1">
      <c r="A57" s="86"/>
      <c r="B57" s="86"/>
      <c r="C57" s="86"/>
      <c r="D57" s="86"/>
      <c r="E57" s="86"/>
      <c r="F57" s="84"/>
      <c r="G57" s="84"/>
      <c r="H57" s="86"/>
      <c r="I57" s="86"/>
      <c r="J57" s="86"/>
      <c r="K57" s="86"/>
    </row>
    <row r="58" spans="1:11" ht="15.75" customHeight="1">
      <c r="A58" s="86"/>
      <c r="B58" s="86"/>
      <c r="C58" s="86"/>
      <c r="D58" s="86"/>
      <c r="E58" s="86"/>
      <c r="F58" s="84"/>
      <c r="G58" s="84"/>
      <c r="H58" s="86"/>
      <c r="I58" s="86"/>
      <c r="J58" s="86"/>
      <c r="K58" s="86"/>
    </row>
    <row r="59" spans="1:11" ht="15.75" customHeight="1">
      <c r="A59" s="86"/>
      <c r="B59" s="86"/>
      <c r="C59" s="86"/>
      <c r="D59" s="86"/>
      <c r="E59" s="86"/>
      <c r="F59" s="84"/>
      <c r="G59" s="84"/>
      <c r="H59" s="86"/>
      <c r="I59" s="86"/>
      <c r="J59" s="86"/>
      <c r="K59" s="86"/>
    </row>
    <row r="60" spans="1:11" ht="15.75" customHeight="1">
      <c r="A60" s="86"/>
      <c r="B60" s="86"/>
      <c r="C60" s="86"/>
      <c r="D60" s="86"/>
      <c r="E60" s="86"/>
      <c r="F60" s="84"/>
      <c r="G60" s="84"/>
      <c r="H60" s="86"/>
      <c r="I60" s="86"/>
      <c r="J60" s="86"/>
      <c r="K60" s="86"/>
    </row>
    <row r="61" spans="1:11" ht="15.75" customHeight="1">
      <c r="A61" s="86"/>
      <c r="B61" s="86"/>
      <c r="C61" s="86"/>
      <c r="D61" s="86"/>
      <c r="E61" s="86"/>
      <c r="F61" s="84"/>
      <c r="G61" s="84"/>
      <c r="H61" s="86"/>
      <c r="I61" s="86"/>
      <c r="J61" s="86"/>
      <c r="K61" s="86"/>
    </row>
    <row r="62" spans="1:11" ht="15.75" customHeight="1">
      <c r="A62" s="86"/>
      <c r="B62" s="86"/>
      <c r="C62" s="86"/>
      <c r="D62" s="86"/>
      <c r="E62" s="86"/>
      <c r="F62" s="84"/>
      <c r="G62" s="84"/>
      <c r="H62" s="86"/>
      <c r="I62" s="86"/>
      <c r="J62" s="86"/>
      <c r="K62" s="86"/>
    </row>
    <row r="63" spans="1:11" ht="15.75" customHeight="1">
      <c r="A63" s="86"/>
      <c r="B63" s="86"/>
      <c r="C63" s="86"/>
      <c r="D63" s="86"/>
      <c r="E63" s="86"/>
      <c r="F63" s="84"/>
      <c r="G63" s="84"/>
      <c r="H63" s="86"/>
      <c r="I63" s="86"/>
      <c r="J63" s="86"/>
      <c r="K63" s="86"/>
    </row>
    <row r="64" spans="1:11" ht="15.75" customHeight="1">
      <c r="A64" s="86"/>
      <c r="B64" s="86"/>
      <c r="C64" s="86"/>
      <c r="D64" s="86"/>
      <c r="E64" s="86"/>
      <c r="F64" s="84"/>
      <c r="G64" s="84"/>
      <c r="H64" s="86"/>
      <c r="I64" s="86"/>
      <c r="J64" s="86"/>
      <c r="K64" s="86"/>
    </row>
    <row r="65" spans="1:11" ht="15.75" customHeight="1">
      <c r="A65" s="86"/>
      <c r="B65" s="86"/>
      <c r="C65" s="86"/>
      <c r="D65" s="86"/>
      <c r="E65" s="86"/>
      <c r="F65" s="84"/>
      <c r="G65" s="84"/>
      <c r="H65" s="86"/>
      <c r="I65" s="86"/>
      <c r="J65" s="86"/>
      <c r="K65" s="86"/>
    </row>
    <row r="66" spans="1:11" ht="15.75" customHeight="1">
      <c r="A66" s="86"/>
      <c r="B66" s="86"/>
      <c r="C66" s="86"/>
      <c r="D66" s="86"/>
      <c r="E66" s="86"/>
      <c r="F66" s="84"/>
      <c r="G66" s="84"/>
      <c r="H66" s="86"/>
      <c r="I66" s="86"/>
      <c r="J66" s="86"/>
      <c r="K66" s="86"/>
    </row>
    <row r="67" spans="1:11" ht="15.75" customHeight="1">
      <c r="A67" s="86"/>
      <c r="B67" s="86"/>
      <c r="C67" s="86"/>
      <c r="D67" s="86"/>
      <c r="E67" s="86"/>
      <c r="F67" s="84"/>
      <c r="G67" s="84"/>
      <c r="H67" s="86"/>
      <c r="I67" s="86"/>
      <c r="J67" s="86"/>
      <c r="K67" s="86"/>
    </row>
    <row r="68" spans="1:11" ht="15.75" customHeight="1">
      <c r="A68" s="86"/>
      <c r="B68" s="86"/>
      <c r="C68" s="86"/>
      <c r="D68" s="86"/>
      <c r="E68" s="86"/>
      <c r="F68" s="84"/>
      <c r="G68" s="84"/>
      <c r="H68" s="86"/>
      <c r="I68" s="86"/>
      <c r="J68" s="86"/>
      <c r="K68" s="86"/>
    </row>
    <row r="69" spans="1:11" ht="15.75" customHeight="1">
      <c r="A69" s="86"/>
      <c r="B69" s="86"/>
      <c r="C69" s="86"/>
      <c r="D69" s="86"/>
      <c r="E69" s="86"/>
      <c r="F69" s="84"/>
      <c r="G69" s="84"/>
      <c r="H69" s="86"/>
      <c r="I69" s="86"/>
      <c r="J69" s="86"/>
      <c r="K69" s="86"/>
    </row>
    <row r="70" spans="1:11" ht="15.75" customHeight="1">
      <c r="A70" s="86"/>
      <c r="B70" s="86"/>
      <c r="C70" s="86"/>
      <c r="D70" s="86"/>
      <c r="E70" s="86"/>
      <c r="F70" s="84"/>
      <c r="G70" s="84"/>
      <c r="H70" s="86"/>
      <c r="I70" s="86"/>
      <c r="J70" s="86"/>
      <c r="K70" s="86"/>
    </row>
    <row r="71" spans="1:11" ht="15.75" customHeight="1">
      <c r="A71" s="86"/>
      <c r="B71" s="86"/>
      <c r="C71" s="86"/>
      <c r="D71" s="86"/>
      <c r="E71" s="86"/>
      <c r="F71" s="84"/>
      <c r="G71" s="84"/>
      <c r="H71" s="86"/>
      <c r="I71" s="86"/>
      <c r="J71" s="86"/>
      <c r="K71" s="86"/>
    </row>
    <row r="72" spans="1:11" ht="15.75" customHeight="1">
      <c r="A72" s="86"/>
      <c r="B72" s="86"/>
      <c r="C72" s="86"/>
      <c r="D72" s="86"/>
      <c r="E72" s="86"/>
      <c r="F72" s="84"/>
      <c r="G72" s="84"/>
      <c r="H72" s="86"/>
      <c r="I72" s="86"/>
      <c r="J72" s="86"/>
      <c r="K72" s="86"/>
    </row>
    <row r="73" spans="1:11" ht="15.75" customHeight="1">
      <c r="A73" s="86"/>
      <c r="B73" s="86"/>
      <c r="C73" s="86"/>
      <c r="D73" s="86"/>
      <c r="E73" s="86"/>
      <c r="F73" s="84"/>
      <c r="G73" s="84"/>
      <c r="H73" s="86"/>
      <c r="I73" s="86"/>
      <c r="J73" s="86"/>
      <c r="K73" s="86"/>
    </row>
    <row r="74" spans="1:11" ht="15.75" customHeight="1">
      <c r="A74" s="86"/>
      <c r="B74" s="86"/>
      <c r="C74" s="86"/>
      <c r="D74" s="86"/>
      <c r="E74" s="86"/>
      <c r="F74" s="84"/>
      <c r="G74" s="84"/>
      <c r="H74" s="86"/>
      <c r="I74" s="86"/>
      <c r="J74" s="86"/>
      <c r="K74" s="86"/>
    </row>
    <row r="75" spans="1:11" ht="15.75" customHeight="1">
      <c r="A75" s="86"/>
      <c r="B75" s="86"/>
      <c r="C75" s="86"/>
      <c r="D75" s="86"/>
      <c r="E75" s="86"/>
      <c r="F75" s="84"/>
      <c r="G75" s="84"/>
      <c r="H75" s="86"/>
      <c r="I75" s="86"/>
      <c r="J75" s="86"/>
      <c r="K75" s="86"/>
    </row>
    <row r="76" spans="1:11" ht="15.75" customHeight="1">
      <c r="A76" s="86"/>
      <c r="B76" s="86"/>
      <c r="C76" s="86"/>
      <c r="D76" s="86"/>
      <c r="E76" s="86"/>
      <c r="F76" s="84"/>
      <c r="G76" s="84"/>
      <c r="H76" s="86"/>
      <c r="I76" s="86"/>
      <c r="J76" s="86"/>
      <c r="K76" s="86"/>
    </row>
    <row r="77" spans="1:11" ht="15.75" customHeight="1">
      <c r="A77" s="86"/>
      <c r="B77" s="86"/>
      <c r="C77" s="86"/>
      <c r="D77" s="86"/>
      <c r="E77" s="86"/>
      <c r="F77" s="84"/>
      <c r="G77" s="84"/>
      <c r="H77" s="86"/>
      <c r="I77" s="86"/>
      <c r="J77" s="86"/>
      <c r="K77" s="86"/>
    </row>
    <row r="78" spans="1:11" ht="15.75" customHeight="1">
      <c r="A78" s="86"/>
      <c r="B78" s="86"/>
      <c r="C78" s="86"/>
      <c r="D78" s="86"/>
      <c r="E78" s="86"/>
      <c r="F78" s="84"/>
      <c r="G78" s="84"/>
      <c r="H78" s="86"/>
      <c r="I78" s="86"/>
      <c r="J78" s="86"/>
      <c r="K78" s="86"/>
    </row>
    <row r="79" spans="1:11" ht="15.75" customHeight="1">
      <c r="A79" s="86"/>
      <c r="B79" s="86"/>
      <c r="C79" s="86"/>
      <c r="D79" s="86"/>
      <c r="E79" s="86"/>
      <c r="F79" s="84"/>
      <c r="G79" s="84"/>
      <c r="H79" s="86"/>
      <c r="I79" s="86"/>
      <c r="J79" s="86"/>
      <c r="K79" s="86"/>
    </row>
    <row r="80" spans="1:11" ht="15.75" customHeight="1">
      <c r="A80" s="86"/>
      <c r="B80" s="86"/>
      <c r="C80" s="86"/>
      <c r="D80" s="86"/>
      <c r="E80" s="86"/>
      <c r="F80" s="84"/>
      <c r="G80" s="84"/>
      <c r="H80" s="86"/>
      <c r="I80" s="86"/>
      <c r="J80" s="86"/>
      <c r="K80" s="86"/>
    </row>
    <row r="81" spans="1:11" ht="15.75" customHeight="1">
      <c r="A81" s="86"/>
      <c r="B81" s="86"/>
      <c r="C81" s="86"/>
      <c r="D81" s="86"/>
      <c r="E81" s="86"/>
      <c r="F81" s="84"/>
      <c r="G81" s="84"/>
      <c r="H81" s="86"/>
      <c r="I81" s="86"/>
      <c r="J81" s="86"/>
      <c r="K81" s="86"/>
    </row>
    <row r="82" spans="1:11" ht="15.75" customHeight="1">
      <c r="A82" s="86"/>
      <c r="B82" s="86"/>
      <c r="C82" s="86"/>
      <c r="D82" s="86"/>
      <c r="E82" s="86"/>
      <c r="F82" s="84"/>
      <c r="G82" s="84"/>
      <c r="H82" s="86"/>
      <c r="I82" s="86"/>
      <c r="J82" s="86"/>
      <c r="K82" s="86"/>
    </row>
    <row r="83" spans="1:11" ht="15.75" customHeight="1">
      <c r="A83" s="86"/>
      <c r="B83" s="86"/>
      <c r="C83" s="86"/>
      <c r="D83" s="86"/>
      <c r="E83" s="86"/>
      <c r="F83" s="86"/>
      <c r="G83" s="86"/>
      <c r="H83" s="86"/>
      <c r="I83" s="86"/>
      <c r="J83" s="86"/>
      <c r="K83" s="86"/>
    </row>
    <row r="84" spans="1:11" ht="15.75" customHeight="1">
      <c r="A84" s="86"/>
      <c r="B84" s="86"/>
      <c r="C84" s="86"/>
      <c r="D84" s="86"/>
      <c r="E84" s="86"/>
      <c r="F84" s="86"/>
      <c r="G84" s="86"/>
      <c r="H84" s="86"/>
      <c r="I84" s="86"/>
      <c r="J84" s="86"/>
      <c r="K84" s="86"/>
    </row>
    <row r="85" spans="1:11" ht="15.75" customHeight="1">
      <c r="A85" s="86"/>
      <c r="B85" s="86"/>
      <c r="C85" s="86"/>
      <c r="D85" s="86"/>
      <c r="E85" s="86"/>
      <c r="F85" s="86"/>
      <c r="G85" s="86"/>
      <c r="H85" s="86"/>
      <c r="I85" s="86"/>
      <c r="J85" s="86"/>
      <c r="K85" s="86"/>
    </row>
    <row r="86" spans="1:11" ht="15.75" customHeight="1">
      <c r="A86" s="86"/>
      <c r="B86" s="86"/>
      <c r="C86" s="86"/>
      <c r="D86" s="86"/>
      <c r="E86" s="86"/>
      <c r="F86" s="86"/>
      <c r="G86" s="86"/>
      <c r="H86" s="86"/>
      <c r="I86" s="86"/>
      <c r="J86" s="86"/>
      <c r="K86" s="86"/>
    </row>
    <row r="87" spans="1:11" ht="15.75" customHeight="1">
      <c r="A87" s="86"/>
      <c r="B87" s="86"/>
      <c r="C87" s="86"/>
      <c r="D87" s="86"/>
      <c r="E87" s="86"/>
      <c r="F87" s="86"/>
      <c r="G87" s="86"/>
      <c r="H87" s="86"/>
      <c r="I87" s="86"/>
      <c r="J87" s="86"/>
      <c r="K87" s="86"/>
    </row>
    <row r="88" spans="1:11" ht="15.75" customHeight="1">
      <c r="A88" s="86"/>
      <c r="B88" s="86"/>
      <c r="C88" s="86"/>
      <c r="D88" s="86"/>
      <c r="E88" s="86"/>
      <c r="F88" s="86"/>
      <c r="G88" s="86"/>
      <c r="H88" s="86"/>
      <c r="I88" s="86"/>
      <c r="J88" s="86"/>
      <c r="K88" s="86"/>
    </row>
    <row r="89" spans="1:11" ht="15.75" customHeight="1">
      <c r="A89" s="86"/>
      <c r="B89" s="86"/>
      <c r="C89" s="86"/>
      <c r="D89" s="86"/>
      <c r="E89" s="86"/>
      <c r="F89" s="86"/>
      <c r="G89" s="86"/>
      <c r="H89" s="86"/>
      <c r="I89" s="86"/>
      <c r="J89" s="86"/>
      <c r="K89" s="86"/>
    </row>
    <row r="90" spans="1:11" ht="15.75" customHeight="1">
      <c r="A90" s="86"/>
      <c r="B90" s="86"/>
      <c r="C90" s="86"/>
      <c r="D90" s="86"/>
      <c r="E90" s="86"/>
      <c r="F90" s="86"/>
      <c r="G90" s="86"/>
      <c r="H90" s="86"/>
      <c r="I90" s="86"/>
      <c r="J90" s="86"/>
      <c r="K90" s="86"/>
    </row>
    <row r="91" spans="1:11" ht="15.75" customHeight="1">
      <c r="A91" s="86"/>
      <c r="B91" s="86"/>
      <c r="C91" s="86"/>
      <c r="D91" s="86"/>
      <c r="E91" s="86"/>
      <c r="F91" s="86"/>
      <c r="G91" s="86"/>
      <c r="H91" s="86"/>
      <c r="I91" s="86"/>
      <c r="J91" s="86"/>
      <c r="K91" s="86"/>
    </row>
    <row r="92" spans="1:11" ht="15.75" customHeight="1">
      <c r="A92" s="86"/>
      <c r="B92" s="86"/>
      <c r="C92" s="86"/>
      <c r="D92" s="86"/>
      <c r="E92" s="86"/>
      <c r="F92" s="86"/>
      <c r="G92" s="86"/>
      <c r="H92" s="86"/>
      <c r="I92" s="86"/>
      <c r="J92" s="86"/>
      <c r="K92" s="86"/>
    </row>
    <row r="93" spans="1:11" ht="15.75" customHeight="1">
      <c r="A93" s="86"/>
      <c r="B93" s="86"/>
      <c r="C93" s="86"/>
      <c r="D93" s="86"/>
      <c r="E93" s="86"/>
      <c r="F93" s="86"/>
      <c r="G93" s="86"/>
      <c r="H93" s="86"/>
      <c r="I93" s="86"/>
      <c r="J93" s="86"/>
      <c r="K93" s="86"/>
    </row>
    <row r="94" spans="1:11" ht="15.75" customHeight="1">
      <c r="A94" s="86"/>
      <c r="B94" s="86"/>
      <c r="C94" s="86"/>
      <c r="D94" s="86"/>
      <c r="E94" s="86"/>
      <c r="F94" s="86"/>
      <c r="G94" s="86"/>
      <c r="H94" s="86"/>
      <c r="I94" s="86"/>
      <c r="J94" s="86"/>
      <c r="K94" s="86"/>
    </row>
    <row r="95" spans="1:11" ht="15.75" customHeight="1">
      <c r="A95" s="86"/>
      <c r="B95" s="86"/>
      <c r="C95" s="86"/>
      <c r="D95" s="86"/>
      <c r="E95" s="86"/>
      <c r="F95" s="86"/>
      <c r="G95" s="86"/>
      <c r="H95" s="86"/>
      <c r="I95" s="86"/>
      <c r="J95" s="86"/>
      <c r="K95" s="86"/>
    </row>
    <row r="96" spans="1:11" ht="15.75" customHeight="1">
      <c r="A96" s="86"/>
      <c r="B96" s="86"/>
      <c r="C96" s="86"/>
      <c r="D96" s="86"/>
      <c r="E96" s="86"/>
      <c r="F96" s="86"/>
      <c r="G96" s="86"/>
      <c r="H96" s="86"/>
      <c r="I96" s="86"/>
      <c r="J96" s="86"/>
      <c r="K96" s="86"/>
    </row>
    <row r="97" spans="1:11" ht="15.75" customHeight="1">
      <c r="A97" s="86"/>
      <c r="B97" s="86"/>
      <c r="C97" s="86"/>
      <c r="D97" s="86"/>
      <c r="E97" s="86"/>
      <c r="F97" s="86"/>
      <c r="G97" s="86"/>
      <c r="H97" s="86"/>
      <c r="I97" s="86"/>
      <c r="J97" s="86"/>
      <c r="K97" s="86"/>
    </row>
    <row r="98" spans="1:11" ht="15.75" customHeight="1">
      <c r="A98" s="86"/>
      <c r="B98" s="86"/>
      <c r="C98" s="86"/>
      <c r="D98" s="86"/>
      <c r="E98" s="86"/>
      <c r="F98" s="86"/>
      <c r="G98" s="86"/>
      <c r="H98" s="86"/>
      <c r="I98" s="86"/>
      <c r="J98" s="86"/>
      <c r="K98" s="86"/>
    </row>
    <row r="99" spans="1:11" ht="15.75" customHeight="1">
      <c r="A99" s="86"/>
      <c r="B99" s="86"/>
      <c r="C99" s="86"/>
      <c r="D99" s="86"/>
      <c r="E99" s="86"/>
      <c r="F99" s="86"/>
      <c r="G99" s="86"/>
      <c r="H99" s="86"/>
      <c r="I99" s="86"/>
      <c r="J99" s="86"/>
      <c r="K99" s="86"/>
    </row>
    <row r="100" spans="1:11" ht="15.75" customHeight="1">
      <c r="A100" s="86"/>
      <c r="B100" s="86"/>
      <c r="C100" s="86"/>
      <c r="D100" s="86"/>
      <c r="E100" s="86"/>
      <c r="F100" s="86"/>
      <c r="G100" s="86"/>
      <c r="H100" s="86"/>
      <c r="I100" s="86"/>
      <c r="J100" s="86"/>
      <c r="K100" s="86"/>
    </row>
    <row r="101" spans="1:11" ht="15.75" customHeight="1">
      <c r="A101" s="86"/>
      <c r="B101" s="86"/>
      <c r="C101" s="86"/>
      <c r="D101" s="86"/>
      <c r="E101" s="86"/>
      <c r="F101" s="86"/>
      <c r="G101" s="86"/>
      <c r="H101" s="86"/>
      <c r="I101" s="86"/>
      <c r="J101" s="86"/>
      <c r="K101" s="86"/>
    </row>
    <row r="102" spans="1:11" ht="15.75" customHeight="1">
      <c r="A102" s="86"/>
      <c r="B102" s="86"/>
      <c r="C102" s="86"/>
      <c r="D102" s="86"/>
      <c r="E102" s="86"/>
      <c r="F102" s="86"/>
      <c r="G102" s="86"/>
      <c r="H102" s="86"/>
      <c r="I102" s="86"/>
      <c r="J102" s="86"/>
      <c r="K102" s="86"/>
    </row>
    <row r="103" spans="1:11" ht="15.75" customHeight="1">
      <c r="A103" s="86"/>
      <c r="B103" s="86"/>
      <c r="C103" s="86"/>
      <c r="D103" s="86"/>
      <c r="E103" s="86"/>
      <c r="F103" s="86"/>
      <c r="G103" s="86"/>
      <c r="H103" s="86"/>
      <c r="I103" s="86"/>
      <c r="J103" s="86"/>
      <c r="K103" s="86"/>
    </row>
    <row r="104" spans="1:11" ht="15.75" customHeight="1">
      <c r="A104" s="86"/>
      <c r="B104" s="86"/>
      <c r="C104" s="86"/>
      <c r="D104" s="86"/>
      <c r="E104" s="86"/>
      <c r="F104" s="86"/>
      <c r="G104" s="86"/>
      <c r="H104" s="86"/>
      <c r="I104" s="86"/>
      <c r="J104" s="86"/>
      <c r="K104" s="86"/>
    </row>
    <row r="105" spans="1:11" ht="15.75" customHeight="1">
      <c r="A105" s="86"/>
      <c r="B105" s="86"/>
      <c r="C105" s="86"/>
      <c r="D105" s="86"/>
      <c r="E105" s="86"/>
      <c r="F105" s="86"/>
      <c r="G105" s="86"/>
      <c r="H105" s="86"/>
      <c r="I105" s="86"/>
      <c r="J105" s="86"/>
      <c r="K105" s="86"/>
    </row>
    <row r="106" spans="1:11" ht="15.75" customHeight="1">
      <c r="A106" s="86"/>
      <c r="B106" s="86"/>
      <c r="C106" s="86"/>
      <c r="D106" s="86"/>
      <c r="E106" s="86"/>
      <c r="F106" s="86"/>
      <c r="G106" s="86"/>
      <c r="H106" s="86"/>
      <c r="I106" s="86"/>
      <c r="J106" s="86"/>
      <c r="K106" s="86"/>
    </row>
    <row r="107" spans="1:11" ht="15.75" customHeight="1">
      <c r="A107" s="86"/>
      <c r="B107" s="86"/>
      <c r="C107" s="86"/>
      <c r="D107" s="86"/>
      <c r="E107" s="86"/>
      <c r="F107" s="86"/>
      <c r="G107" s="86"/>
      <c r="H107" s="86"/>
      <c r="I107" s="86"/>
      <c r="J107" s="86"/>
      <c r="K107" s="86"/>
    </row>
  </sheetData>
  <mergeCells count="13">
    <mergeCell ref="A31:A33"/>
    <mergeCell ref="A29:A30"/>
    <mergeCell ref="A1:I1"/>
    <mergeCell ref="A2:I2"/>
    <mergeCell ref="A3:I3"/>
    <mergeCell ref="B4:H5"/>
    <mergeCell ref="B9:C9"/>
    <mergeCell ref="A4:A7"/>
    <mergeCell ref="A24:A28"/>
    <mergeCell ref="A10:A18"/>
    <mergeCell ref="A19:A23"/>
    <mergeCell ref="B6:H7"/>
    <mergeCell ref="A8:I8"/>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B100"/>
  <sheetViews>
    <sheetView workbookViewId="0"/>
  </sheetViews>
  <sheetFormatPr baseColWidth="10" defaultColWidth="14.5" defaultRowHeight="15" customHeight="1"/>
  <cols>
    <col min="1" max="1" width="27.33203125" customWidth="1"/>
    <col min="2" max="2" width="11.5" customWidth="1"/>
    <col min="3" max="3" width="23.5" customWidth="1"/>
    <col min="4" max="4" width="19" customWidth="1"/>
    <col min="5" max="5" width="17.5" customWidth="1"/>
    <col min="6" max="6" width="22" customWidth="1"/>
    <col min="7" max="8" width="20" customWidth="1"/>
    <col min="9" max="28" width="11.5" customWidth="1"/>
  </cols>
  <sheetData>
    <row r="1" spans="1:28">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18">
      <c r="A2" s="408"/>
      <c r="B2" s="409" t="s">
        <v>739</v>
      </c>
      <c r="C2" s="309"/>
      <c r="D2" s="309"/>
      <c r="E2" s="309"/>
      <c r="F2" s="309"/>
      <c r="G2" s="309"/>
      <c r="H2" s="310"/>
      <c r="I2" s="58"/>
      <c r="J2" s="58"/>
      <c r="K2" s="58"/>
      <c r="L2" s="58"/>
      <c r="M2" s="58"/>
      <c r="N2" s="58"/>
      <c r="O2" s="58"/>
      <c r="P2" s="58"/>
      <c r="Q2" s="58"/>
      <c r="R2" s="58"/>
      <c r="S2" s="58"/>
      <c r="T2" s="58"/>
      <c r="U2" s="58"/>
      <c r="V2" s="58"/>
      <c r="W2" s="58"/>
      <c r="X2" s="58"/>
      <c r="Y2" s="58"/>
      <c r="Z2" s="58"/>
      <c r="AA2" s="58"/>
      <c r="AB2" s="58"/>
    </row>
    <row r="3" spans="1:28">
      <c r="A3" s="369"/>
      <c r="B3" s="410" t="s">
        <v>740</v>
      </c>
      <c r="C3" s="309"/>
      <c r="D3" s="309"/>
      <c r="E3" s="309"/>
      <c r="F3" s="309"/>
      <c r="G3" s="309"/>
      <c r="H3" s="310"/>
      <c r="I3" s="58"/>
      <c r="J3" s="58"/>
      <c r="K3" s="58"/>
      <c r="L3" s="58"/>
      <c r="M3" s="58"/>
      <c r="N3" s="58"/>
      <c r="O3" s="58"/>
      <c r="P3" s="58"/>
      <c r="Q3" s="58"/>
      <c r="R3" s="58"/>
      <c r="S3" s="58"/>
      <c r="T3" s="58"/>
      <c r="U3" s="58"/>
      <c r="V3" s="58"/>
      <c r="W3" s="58"/>
      <c r="X3" s="58"/>
      <c r="Y3" s="58"/>
      <c r="Z3" s="58"/>
      <c r="AA3" s="58"/>
      <c r="AB3" s="58"/>
    </row>
    <row r="4" spans="1:28">
      <c r="A4" s="303"/>
      <c r="B4" s="410" t="s">
        <v>741</v>
      </c>
      <c r="C4" s="309"/>
      <c r="D4" s="309"/>
      <c r="E4" s="309"/>
      <c r="F4" s="309"/>
      <c r="G4" s="309"/>
      <c r="H4" s="310"/>
      <c r="I4" s="58"/>
      <c r="J4" s="58"/>
      <c r="K4" s="58"/>
      <c r="L4" s="58"/>
      <c r="M4" s="58"/>
      <c r="N4" s="58"/>
      <c r="O4" s="58"/>
      <c r="P4" s="58"/>
      <c r="Q4" s="58"/>
      <c r="R4" s="58"/>
      <c r="S4" s="58"/>
      <c r="T4" s="58"/>
      <c r="U4" s="58"/>
      <c r="V4" s="58"/>
      <c r="W4" s="58"/>
      <c r="X4" s="58"/>
      <c r="Y4" s="58"/>
      <c r="Z4" s="58"/>
      <c r="AA4" s="58"/>
      <c r="AB4" s="58"/>
    </row>
    <row r="5" spans="1:28" ht="18">
      <c r="A5" s="58"/>
      <c r="B5" s="199"/>
      <c r="C5" s="199"/>
      <c r="D5" s="199"/>
      <c r="E5" s="199"/>
      <c r="F5" s="199"/>
      <c r="G5" s="199"/>
      <c r="H5" s="199"/>
      <c r="I5" s="58"/>
      <c r="J5" s="58"/>
      <c r="K5" s="58"/>
      <c r="L5" s="58"/>
      <c r="M5" s="58"/>
      <c r="N5" s="58"/>
      <c r="O5" s="58"/>
      <c r="P5" s="58"/>
      <c r="Q5" s="58"/>
      <c r="R5" s="58"/>
      <c r="S5" s="58"/>
      <c r="T5" s="58"/>
      <c r="U5" s="58"/>
      <c r="V5" s="58"/>
      <c r="W5" s="58"/>
      <c r="X5" s="58"/>
      <c r="Y5" s="58"/>
      <c r="Z5" s="58"/>
      <c r="AA5" s="58"/>
      <c r="AB5" s="58"/>
    </row>
    <row r="6" spans="1:28" ht="20">
      <c r="A6" s="400" t="s">
        <v>742</v>
      </c>
      <c r="B6" s="411" t="s">
        <v>743</v>
      </c>
      <c r="C6" s="258"/>
      <c r="D6" s="258"/>
      <c r="E6" s="258"/>
      <c r="F6" s="258"/>
      <c r="G6" s="258"/>
      <c r="H6" s="325"/>
      <c r="I6" s="58"/>
      <c r="J6" s="58"/>
      <c r="K6" s="58"/>
      <c r="L6" s="58"/>
      <c r="M6" s="58"/>
      <c r="N6" s="58"/>
      <c r="O6" s="58"/>
      <c r="P6" s="58"/>
      <c r="Q6" s="58"/>
      <c r="R6" s="58"/>
      <c r="S6" s="58"/>
      <c r="T6" s="58"/>
      <c r="U6" s="58"/>
      <c r="V6" s="58"/>
      <c r="W6" s="58"/>
      <c r="X6" s="58"/>
      <c r="Y6" s="58"/>
      <c r="Z6" s="58"/>
      <c r="AA6" s="58"/>
      <c r="AB6" s="58"/>
    </row>
    <row r="7" spans="1:28" ht="38">
      <c r="A7" s="401"/>
      <c r="B7" s="402" t="s">
        <v>491</v>
      </c>
      <c r="C7" s="403"/>
      <c r="D7" s="200" t="s">
        <v>744</v>
      </c>
      <c r="E7" s="200" t="s">
        <v>745</v>
      </c>
      <c r="F7" s="201" t="s">
        <v>746</v>
      </c>
      <c r="G7" s="200" t="s">
        <v>493</v>
      </c>
      <c r="H7" s="200" t="s">
        <v>747</v>
      </c>
      <c r="I7" s="58"/>
      <c r="J7" s="58"/>
      <c r="K7" s="58"/>
      <c r="L7" s="58"/>
      <c r="M7" s="58"/>
      <c r="N7" s="58"/>
      <c r="O7" s="58"/>
      <c r="P7" s="58"/>
      <c r="Q7" s="58"/>
      <c r="R7" s="58"/>
      <c r="S7" s="58"/>
      <c r="T7" s="58"/>
      <c r="U7" s="58"/>
      <c r="V7" s="58"/>
      <c r="W7" s="58"/>
      <c r="X7" s="58"/>
      <c r="Y7" s="58"/>
      <c r="Z7" s="58"/>
      <c r="AA7" s="58"/>
      <c r="AB7" s="58"/>
    </row>
    <row r="8" spans="1:28" ht="126">
      <c r="A8" s="404" t="s">
        <v>748</v>
      </c>
      <c r="B8" s="202" t="s">
        <v>13</v>
      </c>
      <c r="C8" s="203" t="s">
        <v>749</v>
      </c>
      <c r="D8" s="203" t="s">
        <v>750</v>
      </c>
      <c r="E8" s="203" t="s">
        <v>751</v>
      </c>
      <c r="F8" s="203" t="s">
        <v>752</v>
      </c>
      <c r="G8" s="203" t="s">
        <v>16</v>
      </c>
      <c r="H8" s="203" t="s">
        <v>753</v>
      </c>
      <c r="I8" s="58"/>
      <c r="J8" s="58"/>
      <c r="K8" s="58"/>
      <c r="L8" s="58"/>
      <c r="M8" s="58"/>
      <c r="N8" s="58"/>
      <c r="O8" s="58"/>
      <c r="P8" s="58"/>
      <c r="Q8" s="58"/>
      <c r="R8" s="58"/>
      <c r="S8" s="58"/>
      <c r="T8" s="58"/>
      <c r="U8" s="58"/>
      <c r="V8" s="58"/>
      <c r="W8" s="58"/>
      <c r="X8" s="58"/>
      <c r="Y8" s="58"/>
      <c r="Z8" s="58"/>
      <c r="AA8" s="58"/>
      <c r="AB8" s="58"/>
    </row>
    <row r="9" spans="1:28" ht="70">
      <c r="A9" s="405"/>
      <c r="B9" s="202" t="s">
        <v>18</v>
      </c>
      <c r="C9" s="203" t="s">
        <v>754</v>
      </c>
      <c r="D9" s="203" t="s">
        <v>755</v>
      </c>
      <c r="E9" s="203" t="s">
        <v>756</v>
      </c>
      <c r="F9" s="203" t="s">
        <v>757</v>
      </c>
      <c r="G9" s="203" t="s">
        <v>16</v>
      </c>
      <c r="H9" s="203" t="s">
        <v>758</v>
      </c>
      <c r="I9" s="58"/>
      <c r="J9" s="58"/>
      <c r="K9" s="58"/>
      <c r="L9" s="58"/>
      <c r="M9" s="58"/>
      <c r="N9" s="58"/>
      <c r="O9" s="58"/>
      <c r="P9" s="58"/>
      <c r="Q9" s="58"/>
      <c r="R9" s="58"/>
      <c r="S9" s="58"/>
      <c r="T9" s="58"/>
      <c r="U9" s="58"/>
      <c r="V9" s="58"/>
      <c r="W9" s="58"/>
      <c r="X9" s="58"/>
      <c r="Y9" s="58"/>
      <c r="Z9" s="58"/>
      <c r="AA9" s="58"/>
      <c r="AB9" s="58"/>
    </row>
    <row r="10" spans="1:28" ht="70">
      <c r="A10" s="405"/>
      <c r="B10" s="202" t="s">
        <v>516</v>
      </c>
      <c r="C10" s="203" t="s">
        <v>759</v>
      </c>
      <c r="D10" s="203" t="s">
        <v>760</v>
      </c>
      <c r="E10" s="203" t="s">
        <v>761</v>
      </c>
      <c r="F10" s="203" t="s">
        <v>762</v>
      </c>
      <c r="G10" s="203" t="s">
        <v>16</v>
      </c>
      <c r="H10" s="203" t="s">
        <v>763</v>
      </c>
      <c r="I10" s="58"/>
      <c r="J10" s="58"/>
      <c r="K10" s="58"/>
      <c r="L10" s="58"/>
      <c r="M10" s="58"/>
      <c r="N10" s="58"/>
      <c r="O10" s="58"/>
      <c r="P10" s="58"/>
      <c r="Q10" s="58"/>
      <c r="R10" s="58"/>
      <c r="S10" s="58"/>
      <c r="T10" s="58"/>
      <c r="U10" s="58"/>
      <c r="V10" s="58"/>
      <c r="W10" s="58"/>
      <c r="X10" s="58"/>
      <c r="Y10" s="58"/>
      <c r="Z10" s="58"/>
      <c r="AA10" s="58"/>
      <c r="AB10" s="58"/>
    </row>
    <row r="11" spans="1:28" ht="98">
      <c r="A11" s="406"/>
      <c r="B11" s="202" t="s">
        <v>518</v>
      </c>
      <c r="C11" s="203" t="s">
        <v>764</v>
      </c>
      <c r="D11" s="203" t="s">
        <v>765</v>
      </c>
      <c r="E11" s="203" t="s">
        <v>766</v>
      </c>
      <c r="F11" s="203" t="s">
        <v>767</v>
      </c>
      <c r="G11" s="203" t="s">
        <v>768</v>
      </c>
      <c r="H11" s="203" t="s">
        <v>769</v>
      </c>
      <c r="I11" s="58"/>
      <c r="J11" s="58"/>
      <c r="K11" s="58"/>
      <c r="L11" s="58"/>
      <c r="M11" s="58"/>
      <c r="N11" s="58"/>
      <c r="O11" s="58"/>
      <c r="P11" s="58"/>
      <c r="Q11" s="58"/>
      <c r="R11" s="58"/>
      <c r="S11" s="58"/>
      <c r="T11" s="58"/>
      <c r="U11" s="58"/>
      <c r="V11" s="58"/>
      <c r="W11" s="58"/>
      <c r="X11" s="58"/>
      <c r="Y11" s="58"/>
      <c r="Z11" s="58"/>
      <c r="AA11" s="58"/>
      <c r="AB11" s="58"/>
    </row>
    <row r="12" spans="1:28" ht="140">
      <c r="A12" s="407" t="s">
        <v>770</v>
      </c>
      <c r="B12" s="204" t="s">
        <v>24</v>
      </c>
      <c r="C12" s="203" t="s">
        <v>771</v>
      </c>
      <c r="D12" s="203" t="s">
        <v>772</v>
      </c>
      <c r="E12" s="203" t="s">
        <v>773</v>
      </c>
      <c r="F12" s="203" t="s">
        <v>774</v>
      </c>
      <c r="G12" s="203" t="s">
        <v>775</v>
      </c>
      <c r="H12" s="205">
        <v>44620</v>
      </c>
      <c r="I12" s="58"/>
      <c r="J12" s="58"/>
      <c r="K12" s="58"/>
      <c r="L12" s="58"/>
      <c r="M12" s="58"/>
      <c r="N12" s="58"/>
      <c r="O12" s="58"/>
      <c r="P12" s="58"/>
      <c r="Q12" s="58"/>
      <c r="R12" s="58"/>
      <c r="S12" s="58"/>
      <c r="T12" s="58"/>
      <c r="U12" s="58"/>
      <c r="V12" s="58"/>
      <c r="W12" s="58"/>
      <c r="X12" s="58"/>
      <c r="Y12" s="58"/>
      <c r="Z12" s="58"/>
      <c r="AA12" s="58"/>
      <c r="AB12" s="58"/>
    </row>
    <row r="13" spans="1:28" ht="98">
      <c r="A13" s="369"/>
      <c r="B13" s="206" t="s">
        <v>29</v>
      </c>
      <c r="C13" s="203" t="s">
        <v>776</v>
      </c>
      <c r="D13" s="203" t="s">
        <v>777</v>
      </c>
      <c r="E13" s="203" t="s">
        <v>778</v>
      </c>
      <c r="F13" s="203" t="s">
        <v>779</v>
      </c>
      <c r="G13" s="203" t="s">
        <v>775</v>
      </c>
      <c r="H13" s="205">
        <v>44578</v>
      </c>
      <c r="I13" s="58"/>
      <c r="J13" s="58"/>
      <c r="K13" s="58"/>
      <c r="L13" s="58"/>
      <c r="M13" s="58"/>
      <c r="N13" s="58"/>
      <c r="O13" s="58"/>
      <c r="P13" s="58"/>
      <c r="Q13" s="58"/>
      <c r="R13" s="58"/>
      <c r="S13" s="58"/>
      <c r="T13" s="58"/>
      <c r="U13" s="58"/>
      <c r="V13" s="58"/>
      <c r="W13" s="58"/>
      <c r="X13" s="58"/>
      <c r="Y13" s="58"/>
      <c r="Z13" s="58"/>
      <c r="AA13" s="58"/>
      <c r="AB13" s="58"/>
    </row>
    <row r="14" spans="1:28" ht="56">
      <c r="A14" s="369"/>
      <c r="B14" s="206" t="s">
        <v>33</v>
      </c>
      <c r="C14" s="203" t="s">
        <v>780</v>
      </c>
      <c r="D14" s="203" t="s">
        <v>781</v>
      </c>
      <c r="E14" s="203" t="s">
        <v>782</v>
      </c>
      <c r="F14" s="203" t="s">
        <v>783</v>
      </c>
      <c r="G14" s="203" t="s">
        <v>775</v>
      </c>
      <c r="H14" s="205">
        <v>44607</v>
      </c>
      <c r="I14" s="58"/>
      <c r="J14" s="58"/>
      <c r="K14" s="58"/>
      <c r="L14" s="58"/>
      <c r="M14" s="58"/>
      <c r="N14" s="58"/>
      <c r="O14" s="58"/>
      <c r="P14" s="58"/>
      <c r="Q14" s="58"/>
      <c r="R14" s="58"/>
      <c r="S14" s="58"/>
      <c r="T14" s="58"/>
      <c r="U14" s="58"/>
      <c r="V14" s="58"/>
      <c r="W14" s="58"/>
      <c r="X14" s="58"/>
      <c r="Y14" s="58"/>
      <c r="Z14" s="58"/>
      <c r="AA14" s="58"/>
      <c r="AB14" s="58"/>
    </row>
    <row r="15" spans="1:28" ht="112">
      <c r="A15" s="369"/>
      <c r="B15" s="206" t="s">
        <v>37</v>
      </c>
      <c r="C15" s="203" t="s">
        <v>784</v>
      </c>
      <c r="D15" s="203" t="s">
        <v>785</v>
      </c>
      <c r="E15" s="203" t="s">
        <v>786</v>
      </c>
      <c r="F15" s="203" t="s">
        <v>787</v>
      </c>
      <c r="G15" s="203" t="s">
        <v>788</v>
      </c>
      <c r="H15" s="203" t="s">
        <v>789</v>
      </c>
      <c r="I15" s="58"/>
      <c r="J15" s="58"/>
      <c r="K15" s="58"/>
      <c r="L15" s="58"/>
      <c r="M15" s="58"/>
      <c r="N15" s="58"/>
      <c r="O15" s="58"/>
      <c r="P15" s="58"/>
      <c r="Q15" s="58"/>
      <c r="R15" s="58"/>
      <c r="S15" s="58"/>
      <c r="T15" s="58"/>
      <c r="U15" s="58"/>
      <c r="V15" s="58"/>
      <c r="W15" s="58"/>
      <c r="X15" s="58"/>
      <c r="Y15" s="58"/>
      <c r="Z15" s="58"/>
      <c r="AA15" s="58"/>
      <c r="AB15" s="58"/>
    </row>
    <row r="16" spans="1:28" ht="56">
      <c r="A16" s="369"/>
      <c r="B16" s="206" t="s">
        <v>42</v>
      </c>
      <c r="C16" s="203" t="s">
        <v>790</v>
      </c>
      <c r="D16" s="203" t="s">
        <v>791</v>
      </c>
      <c r="E16" s="203" t="s">
        <v>792</v>
      </c>
      <c r="F16" s="203" t="s">
        <v>793</v>
      </c>
      <c r="G16" s="203" t="s">
        <v>788</v>
      </c>
      <c r="H16" s="203" t="s">
        <v>794</v>
      </c>
      <c r="I16" s="58"/>
      <c r="J16" s="58"/>
      <c r="K16" s="58"/>
      <c r="L16" s="58"/>
      <c r="M16" s="58"/>
      <c r="N16" s="58"/>
      <c r="O16" s="58"/>
      <c r="P16" s="58"/>
      <c r="Q16" s="58"/>
      <c r="R16" s="58"/>
      <c r="S16" s="58"/>
      <c r="T16" s="58"/>
      <c r="U16" s="58"/>
      <c r="V16" s="58"/>
      <c r="W16" s="58"/>
      <c r="X16" s="58"/>
      <c r="Y16" s="58"/>
      <c r="Z16" s="58"/>
      <c r="AA16" s="58"/>
      <c r="AB16" s="58"/>
    </row>
    <row r="17" spans="1:28" ht="98">
      <c r="A17" s="303"/>
      <c r="B17" s="206" t="s">
        <v>46</v>
      </c>
      <c r="C17" s="203" t="s">
        <v>795</v>
      </c>
      <c r="D17" s="203" t="s">
        <v>796</v>
      </c>
      <c r="E17" s="203" t="s">
        <v>797</v>
      </c>
      <c r="F17" s="203" t="s">
        <v>798</v>
      </c>
      <c r="G17" s="203" t="s">
        <v>775</v>
      </c>
      <c r="H17" s="203" t="s">
        <v>799</v>
      </c>
      <c r="I17" s="58"/>
      <c r="J17" s="58"/>
      <c r="K17" s="58"/>
      <c r="L17" s="58"/>
      <c r="M17" s="58"/>
      <c r="N17" s="58"/>
      <c r="O17" s="58"/>
      <c r="P17" s="58"/>
      <c r="Q17" s="58"/>
      <c r="R17" s="58"/>
      <c r="S17" s="58"/>
      <c r="T17" s="58"/>
      <c r="U17" s="58"/>
      <c r="V17" s="58"/>
      <c r="W17" s="58"/>
      <c r="X17" s="58"/>
      <c r="Y17" s="58"/>
      <c r="Z17" s="58"/>
      <c r="AA17" s="58"/>
      <c r="AB17" s="58"/>
    </row>
    <row r="18" spans="1:28">
      <c r="A18" s="207"/>
      <c r="B18" s="207"/>
      <c r="C18" s="207"/>
      <c r="D18" s="207"/>
      <c r="E18" s="207"/>
      <c r="F18" s="207"/>
      <c r="G18" s="207"/>
      <c r="H18" s="207"/>
      <c r="I18" s="58"/>
      <c r="J18" s="58"/>
      <c r="K18" s="58"/>
      <c r="L18" s="58"/>
      <c r="M18" s="58"/>
      <c r="N18" s="58"/>
      <c r="O18" s="58"/>
      <c r="P18" s="58"/>
      <c r="Q18" s="58"/>
      <c r="R18" s="58"/>
      <c r="S18" s="58"/>
      <c r="T18" s="58"/>
      <c r="U18" s="58"/>
      <c r="V18" s="58"/>
      <c r="W18" s="58"/>
      <c r="X18" s="58"/>
      <c r="Y18" s="58"/>
      <c r="Z18" s="58"/>
      <c r="AA18" s="58"/>
      <c r="AB18" s="58"/>
    </row>
    <row r="19" spans="1:28">
      <c r="A19" s="207"/>
      <c r="B19" s="207"/>
      <c r="C19" s="207"/>
      <c r="D19" s="207"/>
      <c r="E19" s="207"/>
      <c r="F19" s="207"/>
      <c r="G19" s="207"/>
      <c r="H19" s="207"/>
      <c r="I19" s="58"/>
      <c r="J19" s="58"/>
      <c r="K19" s="58"/>
      <c r="L19" s="58"/>
      <c r="M19" s="58"/>
      <c r="N19" s="58"/>
      <c r="O19" s="58"/>
      <c r="P19" s="58"/>
      <c r="Q19" s="58"/>
      <c r="R19" s="58"/>
      <c r="S19" s="58"/>
      <c r="T19" s="58"/>
      <c r="U19" s="58"/>
      <c r="V19" s="58"/>
      <c r="W19" s="58"/>
      <c r="X19" s="58"/>
      <c r="Y19" s="58"/>
      <c r="Z19" s="58"/>
      <c r="AA19" s="58"/>
      <c r="AB19" s="58"/>
    </row>
    <row r="20" spans="1:28">
      <c r="A20" s="207"/>
      <c r="B20" s="207"/>
      <c r="C20" s="207"/>
      <c r="D20" s="207"/>
      <c r="E20" s="207"/>
      <c r="F20" s="207"/>
      <c r="G20" s="207"/>
      <c r="H20" s="207"/>
      <c r="I20" s="58"/>
      <c r="J20" s="58"/>
      <c r="K20" s="58"/>
      <c r="L20" s="58"/>
      <c r="M20" s="58"/>
      <c r="N20" s="58"/>
      <c r="O20" s="58"/>
      <c r="P20" s="58"/>
      <c r="Q20" s="58"/>
      <c r="R20" s="58"/>
      <c r="S20" s="58"/>
      <c r="T20" s="58"/>
      <c r="U20" s="58"/>
      <c r="V20" s="58"/>
      <c r="W20" s="58"/>
      <c r="X20" s="58"/>
      <c r="Y20" s="58"/>
      <c r="Z20" s="58"/>
      <c r="AA20" s="58"/>
      <c r="AB20" s="58"/>
    </row>
    <row r="21" spans="1:28" ht="15.75" customHeight="1">
      <c r="A21" s="207"/>
      <c r="B21" s="207"/>
      <c r="C21" s="207"/>
      <c r="D21" s="207"/>
      <c r="E21" s="207"/>
      <c r="F21" s="207"/>
      <c r="G21" s="207"/>
      <c r="H21" s="207"/>
      <c r="I21" s="58"/>
      <c r="J21" s="58"/>
      <c r="K21" s="58"/>
      <c r="L21" s="58"/>
      <c r="M21" s="58"/>
      <c r="N21" s="58"/>
      <c r="O21" s="58"/>
      <c r="P21" s="58"/>
      <c r="Q21" s="58"/>
      <c r="R21" s="58"/>
      <c r="S21" s="58"/>
      <c r="T21" s="58"/>
      <c r="U21" s="58"/>
      <c r="V21" s="58"/>
      <c r="W21" s="58"/>
      <c r="X21" s="58"/>
      <c r="Y21" s="58"/>
      <c r="Z21" s="58"/>
      <c r="AA21" s="58"/>
      <c r="AB21" s="58"/>
    </row>
    <row r="22" spans="1:28" ht="15.75" customHeight="1">
      <c r="A22" s="207"/>
      <c r="B22" s="207"/>
      <c r="C22" s="207"/>
      <c r="D22" s="207"/>
      <c r="E22" s="207"/>
      <c r="F22" s="207"/>
      <c r="G22" s="207"/>
      <c r="H22" s="207"/>
      <c r="I22" s="58"/>
      <c r="J22" s="58"/>
      <c r="K22" s="58"/>
      <c r="L22" s="58"/>
      <c r="M22" s="58"/>
      <c r="N22" s="58"/>
      <c r="O22" s="58"/>
      <c r="P22" s="58"/>
      <c r="Q22" s="58"/>
      <c r="R22" s="58"/>
      <c r="S22" s="58"/>
      <c r="T22" s="58"/>
      <c r="U22" s="58"/>
      <c r="V22" s="58"/>
      <c r="W22" s="58"/>
      <c r="X22" s="58"/>
      <c r="Y22" s="58"/>
      <c r="Z22" s="58"/>
      <c r="AA22" s="58"/>
      <c r="AB22" s="58"/>
    </row>
    <row r="23" spans="1:28" ht="15.75" customHeight="1">
      <c r="A23" s="207"/>
      <c r="B23" s="207"/>
      <c r="C23" s="207"/>
      <c r="D23" s="207"/>
      <c r="E23" s="207"/>
      <c r="F23" s="207"/>
      <c r="G23" s="207"/>
      <c r="H23" s="207"/>
      <c r="I23" s="58"/>
      <c r="J23" s="58"/>
      <c r="K23" s="58"/>
      <c r="L23" s="58"/>
      <c r="M23" s="58"/>
      <c r="N23" s="58"/>
      <c r="O23" s="58"/>
      <c r="P23" s="58"/>
      <c r="Q23" s="58"/>
      <c r="R23" s="58"/>
      <c r="S23" s="58"/>
      <c r="T23" s="58"/>
      <c r="U23" s="58"/>
      <c r="V23" s="58"/>
      <c r="W23" s="58"/>
      <c r="X23" s="58"/>
      <c r="Y23" s="58"/>
      <c r="Z23" s="58"/>
      <c r="AA23" s="58"/>
      <c r="AB23" s="58"/>
    </row>
    <row r="24" spans="1:28" ht="15.75"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28" ht="15.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row>
    <row r="26" spans="1:28" ht="15.75" customHeigh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row>
    <row r="27" spans="1:28" ht="15.75" customHeight="1">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1:28" ht="15.75"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8" ht="15.7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28" ht="15.75"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28" ht="15.75"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28" ht="15.75"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5.75"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5.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5.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5.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15.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1:28" ht="15.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15.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5.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5.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28" ht="15.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15.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28" ht="15.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15.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1:28" ht="15.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1:28" ht="15.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1:28" ht="15.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row>
    <row r="49" spans="1:28" ht="15.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1:28" ht="15.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1:28" ht="15.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1:28" ht="15.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1:28" ht="15.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1:28" ht="15.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1:28" ht="15.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1:28" ht="15.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1:28" ht="15.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1:28" ht="15.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1:28" ht="15.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1:28" ht="15.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1:28" ht="15.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1:28" ht="15.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1:28" ht="15.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1:28" ht="15.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1:28" ht="15.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1:28" ht="15.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1:28" ht="15.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1:28" ht="15.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1:28" ht="15.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1:28" ht="15.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1:28" ht="15.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1:28" ht="15.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1:28" ht="15.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1:28" ht="15.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1:28" ht="15.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1:28" ht="15.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1:28" ht="15.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1:28" ht="15.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1:28" ht="15.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1:28" ht="15.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1:28" ht="15.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1:28" ht="15.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1:28" ht="15.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1:28" ht="15.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1:28" ht="15.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row>
    <row r="86" spans="1:28" ht="15.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row>
    <row r="87" spans="1:28" ht="15.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row>
    <row r="88" spans="1:28" ht="15.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row>
    <row r="89" spans="1:28" ht="15.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row>
    <row r="90" spans="1:28" ht="15.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row>
    <row r="91" spans="1:28" ht="15.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row>
    <row r="92" spans="1:28" ht="15.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row>
    <row r="93" spans="1:28" ht="15.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row>
    <row r="94" spans="1:28" ht="15.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row>
    <row r="95" spans="1:28" ht="15.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row>
    <row r="96" spans="1:28" ht="15.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row>
    <row r="97" spans="1:28" ht="15.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row>
    <row r="98" spans="1:28" ht="15.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row>
    <row r="99" spans="1:28" ht="15.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row>
    <row r="100" spans="1:28" ht="15.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row>
  </sheetData>
  <mergeCells count="9">
    <mergeCell ref="A6:A7"/>
    <mergeCell ref="B7:C7"/>
    <mergeCell ref="A8:A11"/>
    <mergeCell ref="A12:A17"/>
    <mergeCell ref="A2:A4"/>
    <mergeCell ref="B2:H2"/>
    <mergeCell ref="B3:H3"/>
    <mergeCell ref="B4:H4"/>
    <mergeCell ref="B6:H6"/>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00"/>
  <sheetViews>
    <sheetView workbookViewId="0"/>
  </sheetViews>
  <sheetFormatPr baseColWidth="10" defaultColWidth="14.5" defaultRowHeight="15" customHeight="1"/>
  <cols>
    <col min="1" max="1" width="5.83203125" customWidth="1"/>
    <col min="2" max="2" width="17" customWidth="1"/>
    <col min="3" max="4" width="17.1640625" customWidth="1"/>
    <col min="5" max="5" width="13.83203125" customWidth="1"/>
    <col min="6" max="6" width="10.6640625" customWidth="1"/>
    <col min="7" max="8" width="16.6640625" customWidth="1"/>
    <col min="9" max="9" width="35.6640625" customWidth="1"/>
    <col min="10" max="10" width="29.5" customWidth="1"/>
    <col min="11" max="12" width="10.6640625" customWidth="1"/>
    <col min="13" max="13" width="13" customWidth="1"/>
    <col min="14" max="14" width="16" customWidth="1"/>
    <col min="15" max="15" width="35.5" customWidth="1"/>
    <col min="16" max="17" width="10.6640625" customWidth="1"/>
    <col min="18" max="18" width="13" customWidth="1"/>
    <col min="19" max="19" width="15.5" customWidth="1"/>
    <col min="20" max="20" width="38.33203125" customWidth="1"/>
    <col min="21" max="22" width="10.6640625" customWidth="1"/>
    <col min="23" max="24" width="17" customWidth="1"/>
    <col min="25" max="25" width="34.5" customWidth="1"/>
    <col min="26" max="27" width="10.6640625" customWidth="1"/>
    <col min="28" max="29" width="16.1640625" customWidth="1"/>
    <col min="30" max="30" width="37.83203125" customWidth="1"/>
    <col min="31" max="32" width="10.6640625" customWidth="1"/>
    <col min="33" max="33" width="32.5" customWidth="1"/>
    <col min="34" max="34" width="10.6640625" customWidth="1"/>
    <col min="35" max="35" width="14.6640625" customWidth="1"/>
    <col min="36" max="39" width="10.6640625" customWidth="1"/>
  </cols>
  <sheetData>
    <row r="1" spans="1:39">
      <c r="B1" s="208" t="s">
        <v>800</v>
      </c>
      <c r="C1" s="209"/>
      <c r="D1" s="208" t="s">
        <v>801</v>
      </c>
      <c r="F1" s="412" t="s">
        <v>802</v>
      </c>
      <c r="G1" s="309"/>
      <c r="H1" s="309"/>
      <c r="I1" s="309"/>
      <c r="J1" s="310"/>
      <c r="L1" s="412" t="s">
        <v>803</v>
      </c>
      <c r="M1" s="309"/>
      <c r="N1" s="309"/>
      <c r="O1" s="310"/>
      <c r="Q1" s="412" t="s">
        <v>804</v>
      </c>
      <c r="R1" s="309"/>
      <c r="S1" s="309"/>
      <c r="T1" s="310"/>
      <c r="V1" s="412" t="s">
        <v>805</v>
      </c>
      <c r="W1" s="309"/>
      <c r="X1" s="309"/>
      <c r="Y1" s="310"/>
      <c r="AA1" s="412" t="s">
        <v>806</v>
      </c>
      <c r="AB1" s="309"/>
      <c r="AC1" s="309"/>
      <c r="AD1" s="310"/>
    </row>
    <row r="2" spans="1:39" ht="16">
      <c r="B2" s="208" t="s">
        <v>807</v>
      </c>
      <c r="C2" s="209"/>
      <c r="D2" s="208" t="s">
        <v>808</v>
      </c>
      <c r="F2" s="210" t="s">
        <v>809</v>
      </c>
      <c r="G2" s="210" t="s">
        <v>810</v>
      </c>
      <c r="H2" s="210"/>
      <c r="I2" s="210" t="s">
        <v>811</v>
      </c>
      <c r="J2" s="210" t="s">
        <v>156</v>
      </c>
      <c r="L2" s="210" t="s">
        <v>809</v>
      </c>
      <c r="M2" s="210" t="s">
        <v>810</v>
      </c>
      <c r="N2" s="210"/>
      <c r="O2" s="210" t="s">
        <v>811</v>
      </c>
      <c r="Q2" s="210" t="s">
        <v>809</v>
      </c>
      <c r="R2" s="210" t="s">
        <v>810</v>
      </c>
      <c r="S2" s="210"/>
      <c r="T2" s="210" t="s">
        <v>811</v>
      </c>
      <c r="V2" s="210" t="s">
        <v>809</v>
      </c>
      <c r="W2" s="210" t="s">
        <v>810</v>
      </c>
      <c r="X2" s="210"/>
      <c r="Y2" s="210" t="s">
        <v>811</v>
      </c>
      <c r="AA2" s="210" t="s">
        <v>809</v>
      </c>
      <c r="AB2" s="210" t="s">
        <v>810</v>
      </c>
      <c r="AC2" s="210"/>
      <c r="AD2" s="210" t="s">
        <v>811</v>
      </c>
      <c r="AG2" t="s">
        <v>812</v>
      </c>
      <c r="AI2" t="s">
        <v>813</v>
      </c>
      <c r="AM2" t="s">
        <v>169</v>
      </c>
    </row>
    <row r="3" spans="1:39" ht="32">
      <c r="B3" s="208" t="s">
        <v>814</v>
      </c>
      <c r="C3" s="209"/>
      <c r="D3" s="208" t="s">
        <v>815</v>
      </c>
      <c r="F3" s="210">
        <v>1</v>
      </c>
      <c r="G3" s="210" t="s">
        <v>816</v>
      </c>
      <c r="H3" s="210" t="str">
        <f t="shared" ref="H3:H7" si="0">CONCATENATE(F3,"-",G3)</f>
        <v>1-Rara vez</v>
      </c>
      <c r="I3" s="210" t="s">
        <v>817</v>
      </c>
      <c r="J3" s="210" t="s">
        <v>818</v>
      </c>
      <c r="L3" s="208">
        <v>1</v>
      </c>
      <c r="M3" s="210" t="s">
        <v>819</v>
      </c>
      <c r="N3" s="210" t="str">
        <f t="shared" ref="N3:N7" si="1">CONCATENATE(L3,"-",M3)</f>
        <v>1-Insignificante</v>
      </c>
      <c r="O3" s="210" t="s">
        <v>820</v>
      </c>
      <c r="Q3" s="208">
        <v>1</v>
      </c>
      <c r="R3" s="210" t="s">
        <v>819</v>
      </c>
      <c r="S3" s="210" t="str">
        <f t="shared" ref="S3:S7" si="2">CONCATENATE(Q3,"-",R3)</f>
        <v>1-Insignificante</v>
      </c>
      <c r="T3" s="210" t="s">
        <v>821</v>
      </c>
      <c r="V3" s="208">
        <v>1</v>
      </c>
      <c r="W3" s="210" t="s">
        <v>819</v>
      </c>
      <c r="X3" s="210" t="str">
        <f t="shared" ref="X3:X7" si="3">CONCATENATE(V3,"-",W3)</f>
        <v>1-Insignificante</v>
      </c>
      <c r="Y3" s="210" t="s">
        <v>822</v>
      </c>
      <c r="AA3" s="208">
        <v>1</v>
      </c>
      <c r="AB3" s="210" t="s">
        <v>819</v>
      </c>
      <c r="AC3" s="210" t="str">
        <f t="shared" ref="AC3:AC7" si="4">CONCATENATE(AA3,"-",AB3)</f>
        <v>1-Insignificante</v>
      </c>
      <c r="AD3" s="210"/>
      <c r="AG3" t="s">
        <v>823</v>
      </c>
      <c r="AI3" t="s">
        <v>170</v>
      </c>
      <c r="AK3" t="s">
        <v>824</v>
      </c>
      <c r="AM3" t="s">
        <v>102</v>
      </c>
    </row>
    <row r="4" spans="1:39" ht="32">
      <c r="B4" s="208" t="s">
        <v>825</v>
      </c>
      <c r="C4" s="209"/>
      <c r="D4" s="208" t="s">
        <v>826</v>
      </c>
      <c r="F4" s="210">
        <v>2</v>
      </c>
      <c r="G4" s="210" t="s">
        <v>827</v>
      </c>
      <c r="H4" s="210" t="str">
        <f t="shared" si="0"/>
        <v>2-Improbable</v>
      </c>
      <c r="I4" s="210" t="s">
        <v>828</v>
      </c>
      <c r="J4" s="210" t="s">
        <v>829</v>
      </c>
      <c r="L4" s="210">
        <v>2</v>
      </c>
      <c r="M4" s="210" t="s">
        <v>830</v>
      </c>
      <c r="N4" s="210" t="str">
        <f t="shared" si="1"/>
        <v>2-Menor</v>
      </c>
      <c r="O4" s="210" t="s">
        <v>831</v>
      </c>
      <c r="Q4" s="210">
        <v>2</v>
      </c>
      <c r="R4" s="210" t="s">
        <v>830</v>
      </c>
      <c r="S4" s="210" t="str">
        <f t="shared" si="2"/>
        <v>2-Menor</v>
      </c>
      <c r="T4" s="210" t="s">
        <v>832</v>
      </c>
      <c r="V4" s="210">
        <v>2</v>
      </c>
      <c r="W4" s="210" t="s">
        <v>830</v>
      </c>
      <c r="X4" s="210" t="str">
        <f t="shared" si="3"/>
        <v>2-Menor</v>
      </c>
      <c r="Y4" s="210" t="s">
        <v>833</v>
      </c>
      <c r="AA4" s="210">
        <v>2</v>
      </c>
      <c r="AB4" s="210" t="s">
        <v>830</v>
      </c>
      <c r="AC4" s="210" t="str">
        <f t="shared" si="4"/>
        <v>2-Menor</v>
      </c>
      <c r="AD4" s="210"/>
      <c r="AG4" t="s">
        <v>834</v>
      </c>
      <c r="AI4" t="s">
        <v>835</v>
      </c>
      <c r="AK4" t="s">
        <v>434</v>
      </c>
    </row>
    <row r="5" spans="1:39" ht="32">
      <c r="B5" s="208" t="s">
        <v>836</v>
      </c>
      <c r="C5" s="209"/>
      <c r="D5" s="208" t="s">
        <v>837</v>
      </c>
      <c r="F5" s="210">
        <v>3</v>
      </c>
      <c r="G5" s="210" t="s">
        <v>838</v>
      </c>
      <c r="H5" s="210" t="str">
        <f t="shared" si="0"/>
        <v>3-Posible</v>
      </c>
      <c r="I5" s="210" t="s">
        <v>839</v>
      </c>
      <c r="J5" s="210" t="s">
        <v>840</v>
      </c>
      <c r="L5" s="210">
        <v>3</v>
      </c>
      <c r="M5" s="210" t="s">
        <v>841</v>
      </c>
      <c r="N5" s="210" t="str">
        <f t="shared" si="1"/>
        <v>3-Moderado</v>
      </c>
      <c r="O5" s="210" t="s">
        <v>842</v>
      </c>
      <c r="Q5" s="210">
        <v>3</v>
      </c>
      <c r="R5" s="210" t="s">
        <v>841</v>
      </c>
      <c r="S5" s="210" t="str">
        <f t="shared" si="2"/>
        <v>3-Moderado</v>
      </c>
      <c r="T5" s="210" t="s">
        <v>843</v>
      </c>
      <c r="V5" s="210">
        <v>3</v>
      </c>
      <c r="W5" s="210" t="s">
        <v>841</v>
      </c>
      <c r="X5" s="210" t="str">
        <f t="shared" si="3"/>
        <v>3-Moderado</v>
      </c>
      <c r="Y5" s="210" t="s">
        <v>844</v>
      </c>
      <c r="AA5" s="210">
        <v>3</v>
      </c>
      <c r="AB5" s="210" t="s">
        <v>841</v>
      </c>
      <c r="AC5" s="210" t="str">
        <f t="shared" si="4"/>
        <v>3-Moderado</v>
      </c>
      <c r="AD5" s="210" t="s">
        <v>845</v>
      </c>
      <c r="AG5" t="s">
        <v>846</v>
      </c>
      <c r="AI5" t="s">
        <v>218</v>
      </c>
    </row>
    <row r="6" spans="1:39" ht="48">
      <c r="B6" s="208" t="s">
        <v>847</v>
      </c>
      <c r="C6" s="209"/>
      <c r="D6" s="208" t="s">
        <v>848</v>
      </c>
      <c r="F6" s="210">
        <v>4</v>
      </c>
      <c r="G6" s="210" t="s">
        <v>849</v>
      </c>
      <c r="H6" s="210" t="str">
        <f t="shared" si="0"/>
        <v>4-Probable</v>
      </c>
      <c r="I6" s="210" t="s">
        <v>850</v>
      </c>
      <c r="J6" s="210" t="s">
        <v>851</v>
      </c>
      <c r="L6" s="210">
        <v>4</v>
      </c>
      <c r="M6" s="210" t="s">
        <v>852</v>
      </c>
      <c r="N6" s="210" t="str">
        <f t="shared" si="1"/>
        <v>4-Mayor</v>
      </c>
      <c r="O6" s="210" t="s">
        <v>853</v>
      </c>
      <c r="Q6" s="210">
        <v>4</v>
      </c>
      <c r="R6" s="210" t="s">
        <v>852</v>
      </c>
      <c r="S6" s="210" t="str">
        <f t="shared" si="2"/>
        <v>4-Mayor</v>
      </c>
      <c r="T6" s="210" t="s">
        <v>854</v>
      </c>
      <c r="V6" s="210">
        <v>4</v>
      </c>
      <c r="W6" s="210" t="s">
        <v>852</v>
      </c>
      <c r="X6" s="210" t="str">
        <f t="shared" si="3"/>
        <v>4-Mayor</v>
      </c>
      <c r="Y6" s="210" t="s">
        <v>855</v>
      </c>
      <c r="AA6" s="210">
        <v>4</v>
      </c>
      <c r="AB6" s="210" t="s">
        <v>852</v>
      </c>
      <c r="AC6" s="210" t="str">
        <f t="shared" si="4"/>
        <v>4-Mayor</v>
      </c>
      <c r="AD6" s="210" t="s">
        <v>856</v>
      </c>
      <c r="AG6" t="s">
        <v>826</v>
      </c>
      <c r="AI6" t="s">
        <v>857</v>
      </c>
    </row>
    <row r="7" spans="1:39" ht="32">
      <c r="B7" s="211" t="s">
        <v>858</v>
      </c>
      <c r="D7" s="208" t="s">
        <v>859</v>
      </c>
      <c r="F7" s="210">
        <v>5</v>
      </c>
      <c r="G7" s="210" t="s">
        <v>860</v>
      </c>
      <c r="H7" s="210" t="str">
        <f t="shared" si="0"/>
        <v>5-Casi seguro</v>
      </c>
      <c r="I7" s="210" t="s">
        <v>861</v>
      </c>
      <c r="J7" s="210" t="s">
        <v>862</v>
      </c>
      <c r="L7" s="210">
        <v>5</v>
      </c>
      <c r="M7" s="210" t="s">
        <v>863</v>
      </c>
      <c r="N7" s="210" t="str">
        <f t="shared" si="1"/>
        <v>5-Catastrofico</v>
      </c>
      <c r="O7" s="210" t="s">
        <v>864</v>
      </c>
      <c r="Q7" s="210">
        <v>5</v>
      </c>
      <c r="R7" s="210" t="s">
        <v>863</v>
      </c>
      <c r="S7" s="210" t="str">
        <f t="shared" si="2"/>
        <v>5-Catastrofico</v>
      </c>
      <c r="T7" s="210" t="s">
        <v>865</v>
      </c>
      <c r="V7" s="210">
        <v>5</v>
      </c>
      <c r="W7" s="210" t="s">
        <v>863</v>
      </c>
      <c r="X7" s="210" t="str">
        <f t="shared" si="3"/>
        <v>5-Catastrofico</v>
      </c>
      <c r="Y7" s="210" t="s">
        <v>866</v>
      </c>
      <c r="AA7" s="210">
        <v>5</v>
      </c>
      <c r="AB7" s="210" t="s">
        <v>863</v>
      </c>
      <c r="AC7" s="210" t="str">
        <f t="shared" si="4"/>
        <v>5-Catastrofico</v>
      </c>
      <c r="AD7" s="210" t="s">
        <v>867</v>
      </c>
    </row>
    <row r="8" spans="1:39">
      <c r="B8" s="211" t="s">
        <v>868</v>
      </c>
      <c r="D8" s="211" t="s">
        <v>869</v>
      </c>
    </row>
    <row r="15" spans="1:39">
      <c r="A15" s="413" t="s">
        <v>802</v>
      </c>
      <c r="B15" s="212"/>
      <c r="C15" s="414" t="s">
        <v>102</v>
      </c>
      <c r="D15" s="313"/>
      <c r="E15" s="313"/>
      <c r="F15" s="313"/>
      <c r="G15" s="314"/>
    </row>
    <row r="16" spans="1:39">
      <c r="A16" s="243"/>
      <c r="B16" s="212"/>
      <c r="C16" s="212" t="s">
        <v>870</v>
      </c>
      <c r="D16" s="212" t="s">
        <v>871</v>
      </c>
      <c r="E16" s="212" t="s">
        <v>872</v>
      </c>
      <c r="F16" s="212" t="s">
        <v>873</v>
      </c>
      <c r="G16" s="212" t="s">
        <v>874</v>
      </c>
    </row>
    <row r="17" spans="1:7">
      <c r="A17" s="243"/>
      <c r="B17" s="212" t="s">
        <v>875</v>
      </c>
      <c r="C17" s="213">
        <v>1</v>
      </c>
      <c r="D17" s="213">
        <v>2</v>
      </c>
      <c r="E17" s="214">
        <v>3</v>
      </c>
      <c r="F17" s="215">
        <v>4</v>
      </c>
      <c r="G17" s="216">
        <v>5</v>
      </c>
    </row>
    <row r="18" spans="1:7">
      <c r="A18" s="243"/>
      <c r="B18" s="212" t="s">
        <v>876</v>
      </c>
      <c r="C18" s="217">
        <v>2</v>
      </c>
      <c r="D18" s="217">
        <v>4</v>
      </c>
      <c r="E18" s="214">
        <v>6</v>
      </c>
      <c r="F18" s="218">
        <v>8</v>
      </c>
      <c r="G18" s="216">
        <v>10</v>
      </c>
    </row>
    <row r="19" spans="1:7">
      <c r="A19" s="243"/>
      <c r="B19" s="212" t="s">
        <v>877</v>
      </c>
      <c r="C19" s="217">
        <v>3</v>
      </c>
      <c r="D19" s="214">
        <v>6</v>
      </c>
      <c r="E19" s="218">
        <v>9</v>
      </c>
      <c r="F19" s="216">
        <v>12</v>
      </c>
      <c r="G19" s="216">
        <v>15</v>
      </c>
    </row>
    <row r="20" spans="1:7">
      <c r="A20" s="243"/>
      <c r="B20" s="212" t="s">
        <v>878</v>
      </c>
      <c r="C20" s="214">
        <v>4</v>
      </c>
      <c r="D20" s="218">
        <v>8</v>
      </c>
      <c r="E20" s="218">
        <v>12</v>
      </c>
      <c r="F20" s="216">
        <v>16</v>
      </c>
      <c r="G20" s="219">
        <v>20</v>
      </c>
    </row>
    <row r="21" spans="1:7" ht="15.75" customHeight="1">
      <c r="A21" s="244"/>
      <c r="B21" s="212" t="s">
        <v>879</v>
      </c>
      <c r="C21" s="218">
        <v>5</v>
      </c>
      <c r="D21" s="218">
        <v>10</v>
      </c>
      <c r="E21" s="216">
        <v>15</v>
      </c>
      <c r="F21" s="216">
        <v>20</v>
      </c>
      <c r="G21" s="219">
        <v>25</v>
      </c>
    </row>
    <row r="22" spans="1:7" ht="15.75" customHeight="1"/>
    <row r="23" spans="1:7" ht="15.75" customHeight="1"/>
    <row r="24" spans="1:7" ht="15.75" customHeight="1"/>
    <row r="25" spans="1:7" ht="15.75" customHeight="1">
      <c r="B25" t="s">
        <v>880</v>
      </c>
      <c r="C25" t="s">
        <v>881</v>
      </c>
      <c r="D25">
        <v>11</v>
      </c>
      <c r="E25" t="s">
        <v>882</v>
      </c>
      <c r="F25">
        <v>1</v>
      </c>
    </row>
    <row r="26" spans="1:7" ht="15.75" customHeight="1">
      <c r="C26" t="s">
        <v>883</v>
      </c>
      <c r="D26">
        <v>12</v>
      </c>
      <c r="E26" t="s">
        <v>884</v>
      </c>
      <c r="F26">
        <v>2</v>
      </c>
    </row>
    <row r="27" spans="1:7" ht="15.75" customHeight="1">
      <c r="C27" t="s">
        <v>885</v>
      </c>
      <c r="D27">
        <v>13</v>
      </c>
      <c r="E27" t="s">
        <v>886</v>
      </c>
      <c r="F27">
        <v>3</v>
      </c>
    </row>
    <row r="28" spans="1:7" ht="15.75" customHeight="1">
      <c r="C28" t="s">
        <v>887</v>
      </c>
      <c r="D28">
        <v>14</v>
      </c>
      <c r="E28" t="s">
        <v>888</v>
      </c>
      <c r="F28">
        <v>4</v>
      </c>
    </row>
    <row r="29" spans="1:7" ht="15.75" customHeight="1">
      <c r="C29" t="s">
        <v>889</v>
      </c>
      <c r="D29">
        <v>15</v>
      </c>
      <c r="E29" t="s">
        <v>890</v>
      </c>
      <c r="F29">
        <v>5</v>
      </c>
    </row>
    <row r="30" spans="1:7" ht="15.75" customHeight="1">
      <c r="B30" t="s">
        <v>891</v>
      </c>
      <c r="C30" t="s">
        <v>881</v>
      </c>
      <c r="D30">
        <v>21</v>
      </c>
      <c r="E30" t="s">
        <v>884</v>
      </c>
      <c r="F30">
        <v>6</v>
      </c>
    </row>
    <row r="31" spans="1:7" ht="15.75" customHeight="1">
      <c r="C31" t="s">
        <v>883</v>
      </c>
      <c r="D31">
        <v>22</v>
      </c>
      <c r="E31" t="s">
        <v>892</v>
      </c>
      <c r="F31">
        <v>7</v>
      </c>
    </row>
    <row r="32" spans="1:7" ht="15.75" customHeight="1">
      <c r="C32" t="s">
        <v>885</v>
      </c>
      <c r="D32">
        <v>23</v>
      </c>
      <c r="E32" t="s">
        <v>893</v>
      </c>
      <c r="F32">
        <v>8</v>
      </c>
    </row>
    <row r="33" spans="2:6" ht="15.75" customHeight="1">
      <c r="C33" t="s">
        <v>887</v>
      </c>
      <c r="D33">
        <v>24</v>
      </c>
      <c r="E33" t="s">
        <v>894</v>
      </c>
      <c r="F33">
        <v>9</v>
      </c>
    </row>
    <row r="34" spans="2:6" ht="15.75" customHeight="1">
      <c r="C34" t="s">
        <v>889</v>
      </c>
      <c r="D34">
        <v>25</v>
      </c>
      <c r="E34" t="s">
        <v>895</v>
      </c>
      <c r="F34">
        <v>10</v>
      </c>
    </row>
    <row r="35" spans="2:6" ht="15.75" customHeight="1">
      <c r="B35" t="s">
        <v>896</v>
      </c>
      <c r="C35" t="s">
        <v>881</v>
      </c>
      <c r="D35">
        <v>31</v>
      </c>
      <c r="E35" t="s">
        <v>897</v>
      </c>
      <c r="F35">
        <v>11</v>
      </c>
    </row>
    <row r="36" spans="2:6" ht="15.75" customHeight="1">
      <c r="C36" t="s">
        <v>883</v>
      </c>
      <c r="D36">
        <v>32</v>
      </c>
      <c r="E36" t="s">
        <v>893</v>
      </c>
      <c r="F36">
        <v>12</v>
      </c>
    </row>
    <row r="37" spans="2:6" ht="15.75" customHeight="1">
      <c r="C37" t="s">
        <v>885</v>
      </c>
      <c r="D37">
        <v>33</v>
      </c>
      <c r="E37" t="s">
        <v>898</v>
      </c>
      <c r="F37">
        <v>13</v>
      </c>
    </row>
    <row r="38" spans="2:6" ht="15.75" customHeight="1">
      <c r="C38" t="s">
        <v>887</v>
      </c>
      <c r="D38">
        <v>34</v>
      </c>
      <c r="E38" t="s">
        <v>899</v>
      </c>
      <c r="F38">
        <v>14</v>
      </c>
    </row>
    <row r="39" spans="2:6" ht="15.75" customHeight="1">
      <c r="C39" t="s">
        <v>889</v>
      </c>
      <c r="D39">
        <v>35</v>
      </c>
      <c r="E39" t="s">
        <v>900</v>
      </c>
      <c r="F39">
        <v>15</v>
      </c>
    </row>
    <row r="40" spans="2:6" ht="15.75" customHeight="1">
      <c r="B40" t="s">
        <v>901</v>
      </c>
      <c r="C40" t="s">
        <v>881</v>
      </c>
      <c r="D40">
        <v>41</v>
      </c>
      <c r="E40" t="s">
        <v>902</v>
      </c>
      <c r="F40">
        <v>16</v>
      </c>
    </row>
    <row r="41" spans="2:6" ht="15.75" customHeight="1">
      <c r="C41" t="s">
        <v>883</v>
      </c>
      <c r="D41">
        <v>42</v>
      </c>
      <c r="E41" t="s">
        <v>894</v>
      </c>
      <c r="F41">
        <v>17</v>
      </c>
    </row>
    <row r="42" spans="2:6" ht="15.75" customHeight="1">
      <c r="C42" t="s">
        <v>885</v>
      </c>
      <c r="D42">
        <v>43</v>
      </c>
      <c r="E42" t="s">
        <v>903</v>
      </c>
      <c r="F42">
        <v>18</v>
      </c>
    </row>
    <row r="43" spans="2:6" ht="15.75" customHeight="1">
      <c r="C43" t="s">
        <v>887</v>
      </c>
      <c r="D43">
        <v>44</v>
      </c>
      <c r="E43" t="s">
        <v>904</v>
      </c>
      <c r="F43">
        <v>19</v>
      </c>
    </row>
    <row r="44" spans="2:6" ht="15.75" customHeight="1">
      <c r="C44" t="s">
        <v>889</v>
      </c>
      <c r="D44">
        <v>45</v>
      </c>
      <c r="E44" t="s">
        <v>905</v>
      </c>
      <c r="F44">
        <v>20</v>
      </c>
    </row>
    <row r="45" spans="2:6" ht="15.75" customHeight="1">
      <c r="B45" t="s">
        <v>906</v>
      </c>
      <c r="C45" t="s">
        <v>881</v>
      </c>
      <c r="D45">
        <v>51</v>
      </c>
      <c r="E45" t="s">
        <v>907</v>
      </c>
      <c r="F45">
        <v>21</v>
      </c>
    </row>
    <row r="46" spans="2:6" ht="15.75" customHeight="1">
      <c r="C46" t="s">
        <v>883</v>
      </c>
      <c r="D46">
        <v>52</v>
      </c>
      <c r="E46" t="s">
        <v>908</v>
      </c>
      <c r="F46">
        <v>22</v>
      </c>
    </row>
    <row r="47" spans="2:6" ht="15.75" customHeight="1">
      <c r="C47" t="s">
        <v>885</v>
      </c>
      <c r="D47">
        <v>53</v>
      </c>
      <c r="E47" t="s">
        <v>900</v>
      </c>
      <c r="F47">
        <v>23</v>
      </c>
    </row>
    <row r="48" spans="2:6" ht="15.75" customHeight="1">
      <c r="C48" t="s">
        <v>887</v>
      </c>
      <c r="D48">
        <v>54</v>
      </c>
      <c r="E48" t="s">
        <v>905</v>
      </c>
      <c r="F48">
        <v>24</v>
      </c>
    </row>
    <row r="49" spans="2:6" ht="15.75" customHeight="1">
      <c r="C49" t="s">
        <v>889</v>
      </c>
      <c r="D49">
        <v>55</v>
      </c>
      <c r="E49" t="s">
        <v>909</v>
      </c>
      <c r="F49">
        <v>25</v>
      </c>
    </row>
    <row r="50" spans="2:6" ht="15.75" customHeight="1"/>
    <row r="51" spans="2:6" ht="15.75" customHeight="1"/>
    <row r="52" spans="2:6" ht="15.75" customHeight="1"/>
    <row r="53" spans="2:6" ht="15.75" customHeight="1">
      <c r="B53" t="s">
        <v>880</v>
      </c>
      <c r="C53" t="s">
        <v>910</v>
      </c>
      <c r="D53">
        <v>5</v>
      </c>
      <c r="E53" t="s">
        <v>911</v>
      </c>
    </row>
    <row r="54" spans="2:6" ht="15.75" customHeight="1">
      <c r="C54" t="s">
        <v>912</v>
      </c>
      <c r="D54">
        <v>10</v>
      </c>
      <c r="E54" t="s">
        <v>908</v>
      </c>
    </row>
    <row r="55" spans="2:6" ht="15.75" customHeight="1">
      <c r="C55" t="s">
        <v>913</v>
      </c>
      <c r="D55">
        <v>20</v>
      </c>
      <c r="E55" t="s">
        <v>905</v>
      </c>
    </row>
    <row r="56" spans="2:6" ht="15.75" customHeight="1">
      <c r="B56" t="s">
        <v>891</v>
      </c>
      <c r="C56" t="s">
        <v>914</v>
      </c>
      <c r="D56">
        <v>10</v>
      </c>
      <c r="E56" t="s">
        <v>915</v>
      </c>
    </row>
    <row r="57" spans="2:6" ht="15.75" customHeight="1">
      <c r="C57" t="s">
        <v>916</v>
      </c>
      <c r="D57">
        <v>20</v>
      </c>
      <c r="E57" t="s">
        <v>917</v>
      </c>
    </row>
    <row r="58" spans="2:6" ht="15.75" customHeight="1">
      <c r="C58" t="s">
        <v>918</v>
      </c>
      <c r="D58">
        <v>40</v>
      </c>
      <c r="E58" t="s">
        <v>919</v>
      </c>
    </row>
    <row r="59" spans="2:6" ht="15.75" customHeight="1">
      <c r="B59" t="s">
        <v>896</v>
      </c>
      <c r="C59" t="s">
        <v>914</v>
      </c>
      <c r="D59">
        <v>15</v>
      </c>
      <c r="E59" t="s">
        <v>920</v>
      </c>
    </row>
    <row r="60" spans="2:6" ht="15.75" customHeight="1">
      <c r="C60" t="s">
        <v>916</v>
      </c>
      <c r="D60">
        <v>30</v>
      </c>
      <c r="E60" t="s">
        <v>921</v>
      </c>
    </row>
    <row r="61" spans="2:6" ht="15.75" customHeight="1">
      <c r="C61" t="s">
        <v>918</v>
      </c>
      <c r="D61">
        <v>60</v>
      </c>
      <c r="E61" t="s">
        <v>922</v>
      </c>
    </row>
    <row r="62" spans="2:6" ht="15.75" customHeight="1">
      <c r="B62" t="s">
        <v>901</v>
      </c>
      <c r="C62" t="s">
        <v>914</v>
      </c>
      <c r="D62">
        <v>20</v>
      </c>
      <c r="E62" t="s">
        <v>917</v>
      </c>
    </row>
    <row r="63" spans="2:6" ht="15.75" customHeight="1">
      <c r="C63" t="s">
        <v>916</v>
      </c>
      <c r="D63">
        <v>40</v>
      </c>
      <c r="E63" t="s">
        <v>919</v>
      </c>
    </row>
    <row r="64" spans="2:6" ht="15.75" customHeight="1">
      <c r="C64" t="s">
        <v>918</v>
      </c>
      <c r="D64">
        <v>80</v>
      </c>
      <c r="E64" t="s">
        <v>923</v>
      </c>
    </row>
    <row r="65" spans="2:5" ht="15.75" customHeight="1">
      <c r="B65" t="s">
        <v>906</v>
      </c>
      <c r="C65" t="s">
        <v>914</v>
      </c>
      <c r="D65">
        <v>25</v>
      </c>
      <c r="E65" t="s">
        <v>909</v>
      </c>
    </row>
    <row r="66" spans="2:5" ht="15.75" customHeight="1">
      <c r="C66" t="s">
        <v>916</v>
      </c>
      <c r="D66">
        <v>50</v>
      </c>
      <c r="E66" t="s">
        <v>924</v>
      </c>
    </row>
    <row r="67" spans="2:5" ht="15.75" customHeight="1">
      <c r="C67" t="s">
        <v>918</v>
      </c>
      <c r="D67">
        <v>100</v>
      </c>
      <c r="E67" t="s">
        <v>925</v>
      </c>
    </row>
    <row r="68" spans="2:5" ht="15.75" customHeight="1"/>
    <row r="69" spans="2:5" ht="15.75" customHeight="1"/>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Gestión de Riesgos</vt:lpstr>
      <vt:lpstr>Riesgos de corrupción</vt:lpstr>
      <vt:lpstr>Racionalización de trámites </vt:lpstr>
      <vt:lpstr>RendiciónCuentas</vt:lpstr>
      <vt:lpstr>Atención al Ciudadano</vt:lpstr>
      <vt:lpstr>Tranparencia y Acceso a Inf. </vt:lpstr>
      <vt:lpstr>Política de Integridad</vt:lpstr>
      <vt:lpstr>Hoja2</vt:lpstr>
      <vt:lpstr>Afecta</vt:lpstr>
      <vt:lpstr>Confidencialidad</vt:lpstr>
      <vt:lpstr>ControlTipo</vt:lpstr>
      <vt:lpstr>Posibilidad</vt:lpstr>
      <vt:lpstr>SiNo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Microsoft Office User</cp:lastModifiedBy>
  <cp:lastPrinted>2019-01-30T16:42:27Z</cp:lastPrinted>
  <dcterms:created xsi:type="dcterms:W3CDTF">2017-01-23T15:51:20Z</dcterms:created>
  <dcterms:modified xsi:type="dcterms:W3CDTF">2022-06-30T19:37:52Z</dcterms:modified>
</cp:coreProperties>
</file>