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UNCIÓN PÚBLICA\Acuerdos de Gestión\FORMATOS\"/>
    </mc:Choice>
  </mc:AlternateContent>
  <bookViews>
    <workbookView xWindow="0" yWindow="0" windowWidth="20490" windowHeight="7755" tabRatio="712" firstSheet="6" activeTab="6"/>
  </bookViews>
  <sheets>
    <sheet name="Concertacion " sheetId="1" state="hidden" r:id="rId1"/>
    <sheet name="Seguimiento 2" sheetId="5" state="hidden" r:id="rId2"/>
    <sheet name="Seguimiento 3" sheetId="6" state="hidden" r:id="rId3"/>
    <sheet name="Seguimiento 4" sheetId="7" state="hidden" r:id="rId4"/>
    <sheet name="Final" sheetId="9" state="hidden" r:id="rId5"/>
    <sheet name="Componente de Gestion Adicional" sheetId="14" state="hidden" r:id="rId6"/>
    <sheet name="ANEXO 3" sheetId="16" r:id="rId7"/>
    <sheet name="Instructivo" sheetId="3" state="hidden" r:id="rId8"/>
  </sheets>
  <definedNames>
    <definedName name="_xlnm.Print_Area" localSheetId="6">'ANEXO 3'!$A$2:$I$36</definedName>
    <definedName name="_xlnm.Print_Area" localSheetId="5">'Componente de Gestion Adicional'!$A$1:$O$20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6" l="1"/>
  <c r="E13" i="16"/>
  <c r="E15" i="16"/>
  <c r="E18" i="16"/>
  <c r="I16" i="9"/>
  <c r="H13" i="9"/>
  <c r="K13" i="9"/>
  <c r="L13" i="9"/>
  <c r="K10" i="9"/>
  <c r="K16" i="9"/>
  <c r="H10" i="9"/>
  <c r="L10" i="9"/>
  <c r="H7" i="9"/>
  <c r="L7" i="9"/>
  <c r="M13" i="9"/>
  <c r="M7" i="9"/>
  <c r="M10" i="9"/>
  <c r="M16" i="9"/>
  <c r="J16" i="9"/>
  <c r="B16" i="9"/>
  <c r="H27" i="5"/>
  <c r="M24" i="7"/>
  <c r="M21" i="7"/>
  <c r="M18" i="7"/>
  <c r="M27" i="7"/>
  <c r="K24" i="7"/>
  <c r="K21" i="7"/>
  <c r="M24" i="6"/>
  <c r="J24" i="6"/>
  <c r="J24" i="7"/>
  <c r="J21" i="6"/>
  <c r="J21" i="7"/>
  <c r="J18" i="6"/>
  <c r="J18" i="7"/>
  <c r="M18" i="6"/>
  <c r="I18" i="5"/>
  <c r="I18" i="6"/>
  <c r="H18" i="6"/>
  <c r="M24" i="5"/>
  <c r="M21" i="5"/>
  <c r="M18" i="5"/>
  <c r="I24" i="5"/>
  <c r="I24" i="7"/>
  <c r="H24" i="7"/>
  <c r="I21" i="5"/>
  <c r="I21" i="7"/>
  <c r="K27" i="7"/>
  <c r="H21" i="6"/>
  <c r="B27" i="7"/>
  <c r="H21" i="7"/>
  <c r="L21" i="7"/>
  <c r="H18" i="7"/>
  <c r="D7" i="7"/>
  <c r="D6" i="7"/>
  <c r="D5" i="7"/>
  <c r="D4" i="7"/>
  <c r="B27" i="6"/>
  <c r="H24" i="6"/>
  <c r="I24" i="6"/>
  <c r="L24" i="6"/>
  <c r="D7" i="6"/>
  <c r="D6" i="6"/>
  <c r="D5" i="6"/>
  <c r="D4" i="6"/>
  <c r="B27" i="5"/>
  <c r="L24" i="5"/>
  <c r="L21" i="5"/>
  <c r="D7" i="5"/>
  <c r="D6" i="5"/>
  <c r="D5" i="5"/>
  <c r="D4" i="5"/>
  <c r="B26" i="1"/>
  <c r="I18" i="7"/>
  <c r="I27" i="7"/>
  <c r="M27" i="5"/>
  <c r="J27" i="6"/>
  <c r="H16" i="9"/>
  <c r="H27" i="7"/>
  <c r="I27" i="5"/>
  <c r="L24" i="7"/>
  <c r="L18" i="7"/>
  <c r="J27" i="7"/>
  <c r="L16" i="9"/>
  <c r="I21" i="6"/>
  <c r="I27" i="6"/>
  <c r="L18" i="6"/>
  <c r="H27" i="6"/>
  <c r="L21" i="6"/>
  <c r="M21" i="6"/>
  <c r="M27" i="6"/>
  <c r="L18" i="5"/>
  <c r="L27" i="5"/>
  <c r="L27" i="6"/>
  <c r="L27" i="7"/>
</calcChain>
</file>

<file path=xl/comments1.xml><?xml version="1.0" encoding="utf-8"?>
<comments xmlns="http://schemas.openxmlformats.org/spreadsheetml/2006/main">
  <authors>
    <author>Jeimy Paola Ortiz Gracia</author>
  </authors>
  <commentList>
    <comment ref="L18" authorId="0" shapeId="0">
      <text>
        <r>
          <rPr>
            <b/>
            <sz val="9"/>
            <color indexed="81"/>
            <rFont val="Tahoma"/>
            <family val="2"/>
          </rPr>
          <t>Jeimy Paola Ortiz Gracia:</t>
        </r>
        <r>
          <rPr>
            <sz val="9"/>
            <color indexed="81"/>
            <rFont val="Tahoma"/>
            <family val="2"/>
          </rPr>
          <t xml:space="preserve">
es necesario condicionarlo
</t>
        </r>
      </text>
    </comment>
  </commentList>
</comments>
</file>

<file path=xl/comments2.xml><?xml version="1.0" encoding="utf-8"?>
<comments xmlns="http://schemas.openxmlformats.org/spreadsheetml/2006/main">
  <authors>
    <author>Jeimy Paola Ortiz Gracia</author>
  </authors>
  <commentList>
    <comment ref="L18" authorId="0" shapeId="0">
      <text>
        <r>
          <rPr>
            <b/>
            <sz val="9"/>
            <color indexed="81"/>
            <rFont val="Tahoma"/>
            <family val="2"/>
          </rPr>
          <t>Jeimy Paola Ortiz Gracia:</t>
        </r>
        <r>
          <rPr>
            <sz val="9"/>
            <color indexed="81"/>
            <rFont val="Tahoma"/>
            <family val="2"/>
          </rPr>
          <t xml:space="preserve">
es necesario condicionarlo
</t>
        </r>
      </text>
    </comment>
  </commentList>
</comments>
</file>

<file path=xl/comments3.xml><?xml version="1.0" encoding="utf-8"?>
<comments xmlns="http://schemas.openxmlformats.org/spreadsheetml/2006/main">
  <authors>
    <author>Jeimy Paola Ortiz Gracia</author>
  </authors>
  <commentList>
    <comment ref="L18" authorId="0" shapeId="0">
      <text>
        <r>
          <rPr>
            <b/>
            <sz val="9"/>
            <color indexed="81"/>
            <rFont val="Tahoma"/>
            <family val="2"/>
          </rPr>
          <t>Jeimy Paola Ortiz Gracia:</t>
        </r>
        <r>
          <rPr>
            <sz val="9"/>
            <color indexed="81"/>
            <rFont val="Tahoma"/>
            <family val="2"/>
          </rPr>
          <t xml:space="preserve">
es necesario condicionarlo
</t>
        </r>
      </text>
    </comment>
  </commentList>
</comments>
</file>

<file path=xl/comments4.xml><?xml version="1.0" encoding="utf-8"?>
<comments xmlns="http://schemas.openxmlformats.org/spreadsheetml/2006/main">
  <authors>
    <author>Jeimy Paola Ortiz Gracia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Jeimy Paola Ortiz Gracia:</t>
        </r>
        <r>
          <rPr>
            <sz val="9"/>
            <color indexed="81"/>
            <rFont val="Tahoma"/>
            <family val="2"/>
          </rPr>
          <t xml:space="preserve">
es necesario condicionarlo
</t>
        </r>
      </text>
    </comment>
  </commentList>
</comments>
</file>

<file path=xl/comments5.xml><?xml version="1.0" encoding="utf-8"?>
<comments xmlns="http://schemas.openxmlformats.org/spreadsheetml/2006/main">
  <authors>
    <author>Leandry Luz Vargas Alvarez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Adicione otros aportes concertados con el Gerente Público, que se susciten en relación a la naturaleza de su entidad.</t>
        </r>
      </text>
    </comment>
  </commentList>
</comments>
</file>

<file path=xl/sharedStrings.xml><?xml version="1.0" encoding="utf-8"?>
<sst xmlns="http://schemas.openxmlformats.org/spreadsheetml/2006/main" count="398" uniqueCount="143">
  <si>
    <r>
      <t>CONCERTACION</t>
    </r>
    <r>
      <rPr>
        <b/>
        <sz val="11"/>
        <rFont val="Times New Roman"/>
        <family val="1"/>
      </rPr>
      <t xml:space="preserve"> COMPROMISOS ESTRATEGICOS Y/O INSTITUCIONALES </t>
    </r>
  </si>
  <si>
    <t>1. Identificacion</t>
  </si>
  <si>
    <t>1.1. Nombre de la Entidad:</t>
  </si>
  <si>
    <t xml:space="preserve">Departamento Administrativo de la Funcion Publica </t>
  </si>
  <si>
    <t xml:space="preserve">1.2. Dependencia </t>
  </si>
  <si>
    <t xml:space="preserve">Direccion de Empleo Publico </t>
  </si>
  <si>
    <t>1.3. Nombre Gerente Publico</t>
  </si>
  <si>
    <t>Alex Rios</t>
  </si>
  <si>
    <t xml:space="preserve">1.4. Nombre Superior Jerarquio </t>
  </si>
  <si>
    <t>Daniel Gomez</t>
  </si>
  <si>
    <t xml:space="preserve">1.5. Fecha Sucripcion Acuerdo de Gestion </t>
  </si>
  <si>
    <t xml:space="preserve">1.6.Vigencia del Acuerdo de Gestion </t>
  </si>
  <si>
    <t>desde: 17/01/2014</t>
  </si>
  <si>
    <t>hasta: 31/12/2014</t>
  </si>
  <si>
    <t xml:space="preserve">2. Concertacion </t>
  </si>
  <si>
    <t xml:space="preserve">Componentes </t>
  </si>
  <si>
    <t xml:space="preserve">2.7. Observaciones </t>
  </si>
  <si>
    <t xml:space="preserve">N° </t>
  </si>
  <si>
    <t xml:space="preserve">2.1. Peso </t>
  </si>
  <si>
    <t xml:space="preserve">2.2. Compromisos Estrategicos y/o Institucionales </t>
  </si>
  <si>
    <t>2.3. Actividades</t>
  </si>
  <si>
    <t xml:space="preserve">2.4. Meta </t>
  </si>
  <si>
    <t>2.5. Indicador</t>
  </si>
  <si>
    <t xml:space="preserve">2.6. Fecha inicio-fin </t>
  </si>
  <si>
    <t>Gerente Publico</t>
  </si>
  <si>
    <t xml:space="preserve">Superior Jerarquico </t>
  </si>
  <si>
    <t xml:space="preserve">1. </t>
  </si>
  <si>
    <t xml:space="preserve">Elaboracion de los componentes a incluir en el PND 2015-2018 en materia de Empleo Publico </t>
  </si>
  <si>
    <t>1. Evaluar los proyectos y metas establecidos en el PND 2010-2014</t>
  </si>
  <si>
    <t>N° de actividades realizadas en el periodo establecido/N° de actividades programadas en el periodo establecido</t>
  </si>
  <si>
    <t>01/03/2014 - 03/06/2014</t>
  </si>
  <si>
    <t>2. Realizar reuniones con los lideres de proyecto para definir metodologia y seguimiento a las propuestas</t>
  </si>
  <si>
    <t xml:space="preserve">3. Definir y evaluar las propuestas presentadas </t>
  </si>
  <si>
    <t xml:space="preserve">4. Elaborar el documento propuesta para presentar  la Direccion General </t>
  </si>
  <si>
    <t>2.</t>
  </si>
  <si>
    <t xml:space="preserve">Seguimiento al cumplimiento de las metas establecidas para la implementacion del SIGEP a nivel nacional y territorial  </t>
  </si>
  <si>
    <t xml:space="preserve">Definir las metas de capacitacion, asesoria y seguimiento para la vigencia 2014,  nivel ncional y territorial </t>
  </si>
  <si>
    <t xml:space="preserve">Porcentaje de cumplimiento de cronograma de actividades, proyecto SIGEP </t>
  </si>
  <si>
    <t>02/02/2014-02/03/2014</t>
  </si>
  <si>
    <t>realizar reuniones con los coordinadores asignados para el seguimiento al cronograma de actividades</t>
  </si>
  <si>
    <t>02/03/2014-28/11/2014</t>
  </si>
  <si>
    <t xml:space="preserve">seguimiento al indicador de crecimiento de hojas de vida y vinculacion de subsistema de recursos humanos </t>
  </si>
  <si>
    <t>02/03/2014- 28/11/2014</t>
  </si>
  <si>
    <t>3.</t>
  </si>
  <si>
    <t xml:space="preserve">Definicion del modelo estrategico de planeacion del recurso humano </t>
  </si>
  <si>
    <t>Seguimiento al diagnostico de aplicabilidad del modelo estrategico de planeacion del recurso humano</t>
  </si>
  <si>
    <t xml:space="preserve">reuniones periodicas con el equipo de trabajo para definir metodologia de revision </t>
  </si>
  <si>
    <t xml:space="preserve">acompañamiento y seguimiento a la prueba piloto de implementacion </t>
  </si>
  <si>
    <t xml:space="preserve">Total </t>
  </si>
  <si>
    <t xml:space="preserve">Firma del Superior Jerarquico </t>
  </si>
  <si>
    <t xml:space="preserve">Firma del Gerente Publico </t>
  </si>
  <si>
    <t>Actividades</t>
  </si>
  <si>
    <t xml:space="preserve">Ubicación </t>
  </si>
  <si>
    <t>SEGUIMIENTO COMPROMISOS ESTRATEGICOS Y/O INSTITUCIONALES</t>
  </si>
  <si>
    <t xml:space="preserve">1.5 Fecha Sucripcion Acuerdo de Gestion </t>
  </si>
  <si>
    <t xml:space="preserve">1.6. Vigencia del Acuerdo de Gestion </t>
  </si>
  <si>
    <t>desde: 17/03/2014</t>
  </si>
  <si>
    <r>
      <t>1.7. Periodo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de seguimiento </t>
    </r>
  </si>
  <si>
    <t>hasta: 17/06/2014</t>
  </si>
  <si>
    <t>3. Evaluacion</t>
  </si>
  <si>
    <t xml:space="preserve">2.4 Meta </t>
  </si>
  <si>
    <t xml:space="preserve">3.1. Resultado </t>
  </si>
  <si>
    <t xml:space="preserve">3.2. Acumulado </t>
  </si>
  <si>
    <t>3.3. Resultado peso POA</t>
  </si>
  <si>
    <t>3.4. Analisis</t>
  </si>
  <si>
    <t>3.5. Evidencias</t>
  </si>
  <si>
    <t>I trimestre</t>
  </si>
  <si>
    <t>II trimestre</t>
  </si>
  <si>
    <t>III trimestre</t>
  </si>
  <si>
    <t xml:space="preserve">IV trimestre </t>
  </si>
  <si>
    <t xml:space="preserve">% Avance </t>
  </si>
  <si>
    <t xml:space="preserve">Descripcion </t>
  </si>
  <si>
    <t xml:space="preserve">en los primeros tres meses de gestion se cumplieron todas las actividades propuestas, teniendo como producto final el documento de los programas y proyectos aprobado por la Direccion General para incluir en el PND 2015-2018  </t>
  </si>
  <si>
    <t xml:space="preserve">Listas de asistencia de reuniones y mesas de trabajo para definir programas y proyectos. Doumento de propuestas y aprobacion por la Direccion General   </t>
  </si>
  <si>
    <t>las evidencias se encuentran en la ruta dep_documentos_DEP2014_PND 2015-2018</t>
  </si>
  <si>
    <t xml:space="preserve">El compromiso estrategico se cumple al 100% en los primeros tres meses ya que es una actividad planeada para este periodo, por lo tanto no se tienen resultados de II a IV trimestre </t>
  </si>
  <si>
    <t xml:space="preserve">Definir las metas de capacitacion, asesoria y seguimiento para la vigencia 2014,  nivel nacional y territorial </t>
  </si>
  <si>
    <t>02/02/2014-28/11/2014</t>
  </si>
  <si>
    <t xml:space="preserve">4. Control de Cambios </t>
  </si>
  <si>
    <t>4.1. Componente</t>
  </si>
  <si>
    <t>4.2. Ajuste/Cambio</t>
  </si>
  <si>
    <t xml:space="preserve">4.3. Control de Cambios </t>
  </si>
  <si>
    <t xml:space="preserve">4.4. Fecha de Cambio </t>
  </si>
  <si>
    <t xml:space="preserve">4.5. Evidencia </t>
  </si>
  <si>
    <t xml:space="preserve">4.6. Firma del Superior Jerarquico </t>
  </si>
  <si>
    <t xml:space="preserve">4.7. Firma del Gerente Publico </t>
  </si>
  <si>
    <t xml:space="preserve">Peso </t>
  </si>
  <si>
    <t>el peso actual del proyeto SIGEP es de 30%, sin embargo se aumenta al 40%</t>
  </si>
  <si>
    <t xml:space="preserve">De acuerdo al peso establecido, es necesario aumentar el peso de el compromiso estrategico y/o institucional al proyecto SIGEP y disminuyendo el peso a la definicion del modelo estrategico de planeacion de recurso humano, debido a que el alcance del proyecto SIGEP tiene una cobertura mas amplia   </t>
  </si>
  <si>
    <t>la evidencia que soporta el cambio es el plan de proyecto de SIGEP, donde se especifica el alcance del mismo y se encuentra en la ruta xxx</t>
  </si>
  <si>
    <t>Compromiso Estrategico y/o Institucional</t>
  </si>
  <si>
    <t xml:space="preserve">Indicador </t>
  </si>
  <si>
    <t xml:space="preserve">Fecha de Inicio - fin </t>
  </si>
  <si>
    <t>desde: 17/06/2014</t>
  </si>
  <si>
    <t>hasta: 17/09/2014</t>
  </si>
  <si>
    <t>desde: 17/09/2014</t>
  </si>
  <si>
    <t>Compromisos administrativos</t>
  </si>
  <si>
    <t>Aportes adicionales</t>
  </si>
  <si>
    <t xml:space="preserve">Puntaje de aporte </t>
  </si>
  <si>
    <t>Acción de mejora</t>
  </si>
  <si>
    <t>MECI y Sistema de Gestión de Calidad</t>
  </si>
  <si>
    <t>Política de Salud y Seguridad en el Trabajo</t>
  </si>
  <si>
    <t>Plan Institucional de Capacitación.</t>
  </si>
  <si>
    <t xml:space="preserve">Sistema de Estimulos para servidores públicos </t>
  </si>
  <si>
    <t>Facilitar la Participación Ciudadana en la gestión</t>
  </si>
  <si>
    <t>Promover espacios de Rendición de Cuentas de su gestión a la ciudadanía</t>
  </si>
  <si>
    <t xml:space="preserve">Desarrollo y uso de tecnologías de la información </t>
  </si>
  <si>
    <t>Actualización permanente del Sistema de Información para la Gestión del Empleo Público-SIGEP</t>
  </si>
  <si>
    <t>Apropiación de los valores de la entidad</t>
  </si>
  <si>
    <t>El superior gerarquico evalúa una vez al final de cada vigencia.</t>
  </si>
  <si>
    <t>Anexo 3. Consolidado de evaluación del Acuerdo de Gestión</t>
  </si>
  <si>
    <t xml:space="preserve">Nombre del Gerente Público: </t>
  </si>
  <si>
    <t>Área en la que se desempeña:</t>
  </si>
  <si>
    <t>Fecha:</t>
  </si>
  <si>
    <t xml:space="preserve">ANEXO 3: CONSOLIDADO DE EVALUACION DEL ACUERDO DE GESTION </t>
  </si>
  <si>
    <t>CONCERTACIÓN, SEGUIMIENTO,  RETROALIMENTACIÓN  Y EVALUACIÓN DE COMPROMISOS GERENCIALES</t>
  </si>
  <si>
    <t>PONDERADO</t>
  </si>
  <si>
    <t xml:space="preserve">VALORACION DE COMPETENCIAS </t>
  </si>
  <si>
    <t xml:space="preserve">PONDERADO </t>
  </si>
  <si>
    <t xml:space="preserve">NOTA FINAL </t>
  </si>
  <si>
    <t>CONCERTACION</t>
  </si>
  <si>
    <t>CUMPLIMIENTO FINAL</t>
  </si>
  <si>
    <t>Firma del Gerente Publico.</t>
  </si>
  <si>
    <t>FECHA:</t>
  </si>
  <si>
    <t>VIGENCIA:</t>
  </si>
  <si>
    <t xml:space="preserve">1. Identificacion </t>
  </si>
  <si>
    <t>1.2. Nombre Gerente Publico</t>
  </si>
  <si>
    <t xml:space="preserve">1.3. Nombre Superior Jerarquio </t>
  </si>
  <si>
    <t xml:space="preserve">1.3. Fecha Sucripcion Acuerdo de Gestion </t>
  </si>
  <si>
    <t xml:space="preserve">1.4.Vigencia del Acuerdo de Gestion </t>
  </si>
  <si>
    <t>Asigne el puntaje de importancia que se le da a cada compromiso respecto a los demás, teniendo en cuenta la planeación estratégica de la Entidad, si el compromiso es de mayor importancia, entonces su peso será mayor, siendo la totalidad de los mismos 100%.</t>
  </si>
  <si>
    <t xml:space="preserve">Se entienden por compromisos institucionales los adquiridos para llevar a cabo el cumplimiento de los objetivos y metas estratégicas. Todo ello se concreta en el “Plan Operativo de Acción” (POA) de cada entidad pública. </t>
  </si>
  <si>
    <t>son las acciones que se realizan para ejecutar el compromiso estratégico/institucional. Estas actividades coinciden con las establecidas en la planeación institucional.</t>
  </si>
  <si>
    <t>escriba el numero asignado para la meta a la que corresponde el compromiso en el “Plan Operativo de Acción” (POA).</t>
  </si>
  <si>
    <t>Son el mecanismo para valorar el cumplimiento de las metas establecidas y el progreso de los compromisos institucionales. Se recomienda que la definición de los indicadores se realice con el apoyo de la oficina de planeación.</t>
  </si>
  <si>
    <t>Se debe establecer el periodo en el que se ejecutará el compromiso institucional.</t>
  </si>
  <si>
    <t>2.7 Obervaciones /Gerente Publico</t>
  </si>
  <si>
    <t>2.7 Obervaciones /Superior Jerarquio</t>
  </si>
  <si>
    <t xml:space="preserve">3. Evaluacion </t>
  </si>
  <si>
    <t xml:space="preserve">3.2. Acumulado/ % Avance </t>
  </si>
  <si>
    <t xml:space="preserve">3.5. Evidencias/Descripcion </t>
  </si>
  <si>
    <t xml:space="preserve">3.5. Evidencias/Ubicación </t>
  </si>
  <si>
    <t xml:space="preserve">Firma del Superior Jerárquico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</si>
</sst>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1CAF9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6EB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67CC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5" fillId="0" borderId="4" xfId="0" applyFont="1" applyBorder="1"/>
    <xf numFmtId="0" fontId="4" fillId="0" borderId="4" xfId="0" applyFont="1" applyBorder="1"/>
    <xf numFmtId="0" fontId="5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justify" wrapText="1"/>
    </xf>
    <xf numFmtId="0" fontId="0" fillId="0" borderId="0" xfId="0" applyAlignment="1"/>
    <xf numFmtId="0" fontId="9" fillId="0" borderId="4" xfId="0" applyFont="1" applyBorder="1"/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justify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9" fillId="9" borderId="0" xfId="0" applyFont="1" applyFill="1" applyBorder="1" applyAlignment="1" applyProtection="1">
      <alignment vertical="center"/>
      <protection locked="0"/>
    </xf>
    <xf numFmtId="0" fontId="20" fillId="0" borderId="0" xfId="0" applyFont="1"/>
    <xf numFmtId="0" fontId="20" fillId="9" borderId="40" xfId="0" applyFont="1" applyFill="1" applyBorder="1"/>
    <xf numFmtId="0" fontId="20" fillId="9" borderId="0" xfId="0" applyFont="1" applyFill="1" applyBorder="1" applyAlignment="1">
      <alignment horizontal="right"/>
    </xf>
    <xf numFmtId="0" fontId="20" fillId="9" borderId="41" xfId="0" applyFont="1" applyFill="1" applyBorder="1"/>
    <xf numFmtId="0" fontId="20" fillId="9" borderId="0" xfId="0" applyFont="1" applyFill="1" applyBorder="1"/>
    <xf numFmtId="9" fontId="20" fillId="8" borderId="1" xfId="1" applyFont="1" applyFill="1" applyBorder="1" applyAlignment="1">
      <alignment horizontal="center" vertical="center"/>
    </xf>
    <xf numFmtId="9" fontId="20" fillId="9" borderId="1" xfId="0" applyNumberFormat="1" applyFont="1" applyFill="1" applyBorder="1"/>
    <xf numFmtId="9" fontId="20" fillId="9" borderId="1" xfId="0" applyNumberFormat="1" applyFont="1" applyFill="1" applyBorder="1" applyAlignment="1">
      <alignment horizontal="center"/>
    </xf>
    <xf numFmtId="0" fontId="20" fillId="9" borderId="1" xfId="0" applyFont="1" applyFill="1" applyBorder="1"/>
    <xf numFmtId="164" fontId="20" fillId="8" borderId="1" xfId="0" applyNumberFormat="1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20" fillId="9" borderId="38" xfId="0" applyFont="1" applyFill="1" applyBorder="1"/>
    <xf numFmtId="0" fontId="19" fillId="9" borderId="41" xfId="0" applyFont="1" applyFill="1" applyBorder="1" applyAlignment="1" applyProtection="1">
      <alignment vertical="center"/>
      <protection locked="0"/>
    </xf>
    <xf numFmtId="0" fontId="20" fillId="9" borderId="0" xfId="0" applyFont="1" applyFill="1" applyBorder="1" applyProtection="1">
      <protection locked="0"/>
    </xf>
    <xf numFmtId="0" fontId="21" fillId="9" borderId="0" xfId="0" applyFont="1" applyFill="1" applyBorder="1" applyAlignment="1" applyProtection="1">
      <alignment horizontal="center"/>
      <protection locked="0"/>
    </xf>
    <xf numFmtId="0" fontId="20" fillId="9" borderId="35" xfId="0" applyFont="1" applyFill="1" applyBorder="1"/>
    <xf numFmtId="0" fontId="20" fillId="9" borderId="36" xfId="0" applyFont="1" applyFill="1" applyBorder="1"/>
    <xf numFmtId="0" fontId="20" fillId="9" borderId="0" xfId="0" applyFont="1" applyFill="1"/>
    <xf numFmtId="0" fontId="20" fillId="9" borderId="26" xfId="0" applyFont="1" applyFill="1" applyBorder="1"/>
    <xf numFmtId="0" fontId="20" fillId="9" borderId="32" xfId="0" applyFont="1" applyFill="1" applyBorder="1"/>
    <xf numFmtId="0" fontId="19" fillId="9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/>
    </xf>
    <xf numFmtId="0" fontId="18" fillId="10" borderId="17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9" fontId="6" fillId="0" borderId="2" xfId="1" applyFont="1" applyFill="1" applyBorder="1" applyAlignment="1">
      <alignment horizontal="center" vertical="center" wrapText="1"/>
    </xf>
    <xf numFmtId="9" fontId="6" fillId="0" borderId="3" xfId="1" applyFont="1" applyFill="1" applyBorder="1" applyAlignment="1">
      <alignment horizontal="center" vertical="center" wrapText="1"/>
    </xf>
    <xf numFmtId="9" fontId="6" fillId="0" borderId="4" xfId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vertical="center" wrapText="1"/>
    </xf>
    <xf numFmtId="0" fontId="19" fillId="9" borderId="20" xfId="0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Border="1" applyAlignment="1">
      <alignment horizontal="center"/>
    </xf>
    <xf numFmtId="0" fontId="20" fillId="9" borderId="41" xfId="0" applyFont="1" applyFill="1" applyBorder="1" applyAlignment="1">
      <alignment horizontal="center"/>
    </xf>
    <xf numFmtId="0" fontId="18" fillId="10" borderId="17" xfId="0" applyFont="1" applyFill="1" applyBorder="1" applyAlignment="1" applyProtection="1">
      <alignment horizontal="center" vertical="center"/>
      <protection locked="0"/>
    </xf>
    <xf numFmtId="0" fontId="18" fillId="10" borderId="18" xfId="0" applyFont="1" applyFill="1" applyBorder="1" applyAlignment="1" applyProtection="1">
      <alignment horizontal="center" vertical="center"/>
      <protection locked="0"/>
    </xf>
    <xf numFmtId="0" fontId="18" fillId="10" borderId="19" xfId="0" applyFont="1" applyFill="1" applyBorder="1" applyAlignment="1" applyProtection="1">
      <alignment horizontal="center" vertical="center"/>
      <protection locked="0"/>
    </xf>
    <xf numFmtId="9" fontId="20" fillId="4" borderId="1" xfId="1" applyFont="1" applyFill="1" applyBorder="1" applyAlignment="1">
      <alignment horizontal="center" vertical="center"/>
    </xf>
    <xf numFmtId="9" fontId="20" fillId="4" borderId="2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9" fontId="20" fillId="0" borderId="2" xfId="0" applyNumberFormat="1" applyFont="1" applyBorder="1" applyAlignment="1">
      <alignment horizontal="center" vertical="center"/>
    </xf>
    <xf numFmtId="9" fontId="20" fillId="0" borderId="4" xfId="0" applyNumberFormat="1" applyFont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left" vertical="center" wrapText="1"/>
    </xf>
    <xf numFmtId="0" fontId="20" fillId="9" borderId="26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9" fontId="19" fillId="8" borderId="19" xfId="1" applyFont="1" applyFill="1" applyBorder="1" applyAlignment="1" applyProtection="1">
      <alignment horizontal="center" vertical="center"/>
    </xf>
  </cellXfs>
  <cellStyles count="11">
    <cellStyle name="Hipervínculo" xfId="7" builtinId="8" hidden="1"/>
    <cellStyle name="Hipervínculo" xfId="9" builtinId="8" hidden="1"/>
    <cellStyle name="Hipervínculo" xfId="5" builtinId="8" hidden="1"/>
    <cellStyle name="Hipervínculo" xfId="3" builtinId="8" hidden="1"/>
    <cellStyle name="Hipervínculo visitado" xfId="8" builtinId="9" hidden="1"/>
    <cellStyle name="Hipervínculo visitado" xfId="10" builtinId="9" hidden="1"/>
    <cellStyle name="Hipervínculo visitado" xfId="6" builtinId="9" hidden="1"/>
    <cellStyle name="Hipervínculo visitado" xfId="4" builtinId="9" hidden="1"/>
    <cellStyle name="Normal" xfId="0" builtinId="0"/>
    <cellStyle name="Normal 2" xfId="2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067CC"/>
      <color rgb="FF65A17B"/>
      <color rgb="FF584739"/>
      <color rgb="FF0000CC"/>
      <color rgb="FF2CD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178635</xdr:colOff>
      <xdr:row>1</xdr:row>
      <xdr:rowOff>43448</xdr:rowOff>
    </xdr:from>
    <xdr:to>
      <xdr:col>2</xdr:col>
      <xdr:colOff>3328917</xdr:colOff>
      <xdr:row>2</xdr:row>
      <xdr:rowOff>210553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870" b="26916"/>
        <a:stretch/>
      </xdr:blipFill>
      <xdr:spPr>
        <a:xfrm>
          <a:off x="298951" y="274053"/>
          <a:ext cx="3461098" cy="548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opLeftCell="A7" zoomScale="70" zoomScaleNormal="70" zoomScalePageLayoutView="70" workbookViewId="0">
      <selection activeCell="I16" sqref="I16:I19"/>
    </sheetView>
  </sheetViews>
  <sheetFormatPr baseColWidth="10" defaultColWidth="10.85546875" defaultRowHeight="15" x14ac:dyDescent="0.25"/>
  <cols>
    <col min="1" max="1" width="7" style="1" customWidth="1"/>
    <col min="2" max="2" width="16.28515625" style="1" customWidth="1"/>
    <col min="3" max="3" width="41.140625" style="1" customWidth="1"/>
    <col min="4" max="4" width="46" style="1" hidden="1" customWidth="1"/>
    <col min="5" max="5" width="22.85546875" style="1" customWidth="1"/>
    <col min="6" max="6" width="35.42578125" style="1" customWidth="1"/>
    <col min="7" max="7" width="19.140625" style="1" customWidth="1"/>
    <col min="8" max="8" width="31.28515625" style="1" customWidth="1"/>
    <col min="9" max="9" width="30.42578125" style="1" customWidth="1"/>
    <col min="10" max="16384" width="10.85546875" style="1"/>
  </cols>
  <sheetData>
    <row r="2" spans="1:9" x14ac:dyDescent="0.25">
      <c r="B2" s="89" t="s">
        <v>0</v>
      </c>
      <c r="C2" s="89"/>
      <c r="D2" s="89"/>
      <c r="E2" s="89"/>
      <c r="F2" s="89"/>
      <c r="G2" s="89"/>
      <c r="H2" s="89"/>
      <c r="I2" s="89"/>
    </row>
    <row r="3" spans="1:9" x14ac:dyDescent="0.25">
      <c r="B3" s="105" t="s">
        <v>1</v>
      </c>
      <c r="C3" s="105"/>
      <c r="D3" s="105"/>
      <c r="E3" s="105"/>
      <c r="F3" s="105"/>
      <c r="G3" s="105"/>
      <c r="H3" s="105"/>
      <c r="I3" s="105"/>
    </row>
    <row r="4" spans="1:9" x14ac:dyDescent="0.25">
      <c r="C4" s="2" t="s">
        <v>2</v>
      </c>
      <c r="D4" s="3" t="s">
        <v>3</v>
      </c>
      <c r="E4" s="20"/>
    </row>
    <row r="5" spans="1:9" x14ac:dyDescent="0.25">
      <c r="C5" s="2" t="s">
        <v>4</v>
      </c>
      <c r="D5" s="3" t="s">
        <v>5</v>
      </c>
      <c r="E5" s="20"/>
    </row>
    <row r="6" spans="1:9" x14ac:dyDescent="0.25">
      <c r="C6" s="4" t="s">
        <v>6</v>
      </c>
      <c r="D6" s="5" t="s">
        <v>7</v>
      </c>
      <c r="E6" s="20"/>
    </row>
    <row r="7" spans="1:9" x14ac:dyDescent="0.25">
      <c r="C7" s="4" t="s">
        <v>8</v>
      </c>
      <c r="D7" s="5" t="s">
        <v>9</v>
      </c>
      <c r="E7" s="20"/>
    </row>
    <row r="8" spans="1:9" x14ac:dyDescent="0.25">
      <c r="C8" s="4" t="s">
        <v>10</v>
      </c>
      <c r="D8" s="6">
        <v>41656</v>
      </c>
      <c r="E8" s="21"/>
    </row>
    <row r="9" spans="1:9" x14ac:dyDescent="0.25">
      <c r="C9" s="99" t="s">
        <v>11</v>
      </c>
      <c r="D9" s="5" t="s">
        <v>12</v>
      </c>
      <c r="E9" s="20"/>
      <c r="F9" s="7"/>
      <c r="I9" s="8"/>
    </row>
    <row r="10" spans="1:9" x14ac:dyDescent="0.25">
      <c r="C10" s="99"/>
      <c r="D10" s="5" t="s">
        <v>13</v>
      </c>
      <c r="E10" s="20"/>
    </row>
    <row r="12" spans="1:9" x14ac:dyDescent="0.25">
      <c r="A12" s="100" t="s">
        <v>14</v>
      </c>
      <c r="B12" s="101"/>
      <c r="C12" s="101"/>
      <c r="D12" s="101"/>
      <c r="E12" s="101"/>
      <c r="F12" s="101"/>
      <c r="G12" s="101"/>
      <c r="H12" s="101"/>
      <c r="I12" s="102"/>
    </row>
    <row r="13" spans="1:9" x14ac:dyDescent="0.25">
      <c r="A13" s="100" t="s">
        <v>15</v>
      </c>
      <c r="B13" s="101"/>
      <c r="C13" s="101"/>
      <c r="D13" s="101"/>
      <c r="E13" s="101"/>
      <c r="F13" s="101"/>
      <c r="G13" s="101"/>
      <c r="H13" s="101"/>
      <c r="I13" s="102"/>
    </row>
    <row r="14" spans="1:9" x14ac:dyDescent="0.25">
      <c r="A14" s="106"/>
      <c r="B14" s="107"/>
      <c r="C14" s="107"/>
      <c r="D14" s="107"/>
      <c r="E14" s="107"/>
      <c r="F14" s="107"/>
      <c r="G14" s="108"/>
      <c r="H14" s="97" t="s">
        <v>16</v>
      </c>
      <c r="I14" s="98"/>
    </row>
    <row r="15" spans="1:9" ht="28.5" x14ac:dyDescent="0.25">
      <c r="A15" s="80" t="s">
        <v>17</v>
      </c>
      <c r="B15" s="22" t="s">
        <v>18</v>
      </c>
      <c r="C15" s="35" t="s">
        <v>19</v>
      </c>
      <c r="D15" s="22" t="s">
        <v>20</v>
      </c>
      <c r="E15" s="80" t="s">
        <v>21</v>
      </c>
      <c r="F15" s="80" t="s">
        <v>22</v>
      </c>
      <c r="G15" s="49" t="s">
        <v>23</v>
      </c>
      <c r="H15" s="80" t="s">
        <v>24</v>
      </c>
      <c r="I15" s="80" t="s">
        <v>25</v>
      </c>
    </row>
    <row r="16" spans="1:9" ht="30" x14ac:dyDescent="0.25">
      <c r="A16" s="103" t="s">
        <v>26</v>
      </c>
      <c r="B16" s="104">
        <v>0.3</v>
      </c>
      <c r="C16" s="96" t="s">
        <v>27</v>
      </c>
      <c r="D16" s="10" t="s">
        <v>28</v>
      </c>
      <c r="E16" s="90">
        <v>4</v>
      </c>
      <c r="F16" s="90" t="s">
        <v>29</v>
      </c>
      <c r="G16" s="96" t="s">
        <v>30</v>
      </c>
      <c r="H16" s="90"/>
      <c r="I16" s="112"/>
    </row>
    <row r="17" spans="1:9" ht="56.25" customHeight="1" x14ac:dyDescent="0.25">
      <c r="A17" s="103"/>
      <c r="B17" s="103"/>
      <c r="C17" s="96"/>
      <c r="D17" s="11" t="s">
        <v>31</v>
      </c>
      <c r="E17" s="91"/>
      <c r="F17" s="91"/>
      <c r="G17" s="96"/>
      <c r="H17" s="91"/>
      <c r="I17" s="112"/>
    </row>
    <row r="18" spans="1:9" ht="25.5" customHeight="1" x14ac:dyDescent="0.25">
      <c r="A18" s="103"/>
      <c r="B18" s="103"/>
      <c r="C18" s="96"/>
      <c r="D18" s="11" t="s">
        <v>32</v>
      </c>
      <c r="E18" s="91"/>
      <c r="F18" s="91"/>
      <c r="G18" s="96"/>
      <c r="H18" s="91"/>
      <c r="I18" s="112"/>
    </row>
    <row r="19" spans="1:9" ht="49.5" customHeight="1" x14ac:dyDescent="0.25">
      <c r="A19" s="103"/>
      <c r="B19" s="103"/>
      <c r="C19" s="96"/>
      <c r="D19" s="11" t="s">
        <v>33</v>
      </c>
      <c r="E19" s="92"/>
      <c r="F19" s="92"/>
      <c r="G19" s="96"/>
      <c r="H19" s="92"/>
      <c r="I19" s="112"/>
    </row>
    <row r="20" spans="1:9" ht="82.5" customHeight="1" x14ac:dyDescent="0.25">
      <c r="A20" s="109" t="s">
        <v>34</v>
      </c>
      <c r="B20" s="93">
        <v>0.3</v>
      </c>
      <c r="C20" s="90" t="s">
        <v>35</v>
      </c>
      <c r="D20" s="11" t="s">
        <v>36</v>
      </c>
      <c r="E20" s="90">
        <v>20</v>
      </c>
      <c r="F20" s="90" t="s">
        <v>37</v>
      </c>
      <c r="G20" s="79" t="s">
        <v>38</v>
      </c>
      <c r="H20" s="90"/>
      <c r="I20" s="113"/>
    </row>
    <row r="21" spans="1:9" ht="68.25" customHeight="1" x14ac:dyDescent="0.25">
      <c r="A21" s="110"/>
      <c r="B21" s="94"/>
      <c r="C21" s="91"/>
      <c r="D21" s="11" t="s">
        <v>39</v>
      </c>
      <c r="E21" s="91"/>
      <c r="F21" s="91"/>
      <c r="G21" s="79" t="s">
        <v>40</v>
      </c>
      <c r="H21" s="91"/>
      <c r="I21" s="114"/>
    </row>
    <row r="22" spans="1:9" ht="66" customHeight="1" x14ac:dyDescent="0.25">
      <c r="A22" s="111"/>
      <c r="B22" s="95"/>
      <c r="C22" s="92"/>
      <c r="D22" s="11" t="s">
        <v>41</v>
      </c>
      <c r="E22" s="92"/>
      <c r="F22" s="92"/>
      <c r="G22" s="79" t="s">
        <v>42</v>
      </c>
      <c r="H22" s="92"/>
      <c r="I22" s="115"/>
    </row>
    <row r="23" spans="1:9" ht="97.5" customHeight="1" x14ac:dyDescent="0.25">
      <c r="A23" s="109" t="s">
        <v>43</v>
      </c>
      <c r="B23" s="93">
        <v>0.4</v>
      </c>
      <c r="C23" s="90" t="s">
        <v>44</v>
      </c>
      <c r="D23" s="11" t="s">
        <v>45</v>
      </c>
      <c r="E23" s="90">
        <v>15</v>
      </c>
      <c r="F23" s="90" t="s">
        <v>29</v>
      </c>
      <c r="G23" s="90" t="s">
        <v>42</v>
      </c>
      <c r="H23" s="90"/>
      <c r="I23" s="113"/>
    </row>
    <row r="24" spans="1:9" ht="55.5" customHeight="1" x14ac:dyDescent="0.25">
      <c r="A24" s="110"/>
      <c r="B24" s="94"/>
      <c r="C24" s="91"/>
      <c r="D24" s="11" t="s">
        <v>46</v>
      </c>
      <c r="E24" s="91"/>
      <c r="F24" s="91"/>
      <c r="G24" s="91"/>
      <c r="H24" s="91"/>
      <c r="I24" s="114"/>
    </row>
    <row r="25" spans="1:9" ht="55.5" customHeight="1" x14ac:dyDescent="0.25">
      <c r="A25" s="111"/>
      <c r="B25" s="95"/>
      <c r="C25" s="92"/>
      <c r="D25" s="11" t="s">
        <v>47</v>
      </c>
      <c r="E25" s="92"/>
      <c r="F25" s="92"/>
      <c r="G25" s="92"/>
      <c r="H25" s="92"/>
      <c r="I25" s="115"/>
    </row>
    <row r="26" spans="1:9" x14ac:dyDescent="0.25">
      <c r="A26" s="80" t="s">
        <v>48</v>
      </c>
      <c r="B26" s="12">
        <f>SUM(B16:B25)</f>
        <v>1</v>
      </c>
      <c r="C26" s="5"/>
      <c r="D26" s="5"/>
      <c r="E26" s="5"/>
      <c r="F26" s="11"/>
      <c r="G26" s="5"/>
      <c r="H26" s="5"/>
      <c r="I26" s="5"/>
    </row>
    <row r="27" spans="1:9" ht="4.5" customHeight="1" thickBot="1" x14ac:dyDescent="0.3">
      <c r="A27" s="13"/>
    </row>
    <row r="28" spans="1:9" ht="27" customHeight="1" x14ac:dyDescent="0.25">
      <c r="A28" s="13"/>
      <c r="C28" s="118"/>
      <c r="D28" s="119"/>
      <c r="E28" s="85"/>
      <c r="F28" s="121"/>
      <c r="G28" s="122"/>
      <c r="H28" s="24"/>
    </row>
    <row r="29" spans="1:9" ht="15.75" thickBot="1" x14ac:dyDescent="0.3">
      <c r="A29" s="13"/>
      <c r="C29" s="116" t="s">
        <v>49</v>
      </c>
      <c r="D29" s="117"/>
      <c r="E29" s="84"/>
      <c r="F29" s="117" t="s">
        <v>50</v>
      </c>
      <c r="G29" s="120"/>
      <c r="H29" s="25"/>
    </row>
    <row r="30" spans="1:9" x14ac:dyDescent="0.25">
      <c r="A30" s="13"/>
    </row>
  </sheetData>
  <mergeCells count="34">
    <mergeCell ref="C29:D29"/>
    <mergeCell ref="C28:D28"/>
    <mergeCell ref="F29:G29"/>
    <mergeCell ref="F28:G28"/>
    <mergeCell ref="H23:H25"/>
    <mergeCell ref="E16:E19"/>
    <mergeCell ref="E20:E22"/>
    <mergeCell ref="E23:E25"/>
    <mergeCell ref="G23:G25"/>
    <mergeCell ref="I16:I19"/>
    <mergeCell ref="H20:H22"/>
    <mergeCell ref="I20:I22"/>
    <mergeCell ref="I23:I25"/>
    <mergeCell ref="B23:B25"/>
    <mergeCell ref="A23:A25"/>
    <mergeCell ref="C23:C25"/>
    <mergeCell ref="F20:F22"/>
    <mergeCell ref="F23:F25"/>
    <mergeCell ref="B2:I2"/>
    <mergeCell ref="C20:C22"/>
    <mergeCell ref="B20:B22"/>
    <mergeCell ref="C16:C19"/>
    <mergeCell ref="H14:I14"/>
    <mergeCell ref="H16:H19"/>
    <mergeCell ref="C9:C10"/>
    <mergeCell ref="A12:I12"/>
    <mergeCell ref="A13:I13"/>
    <mergeCell ref="A16:A19"/>
    <mergeCell ref="B16:B19"/>
    <mergeCell ref="F16:F19"/>
    <mergeCell ref="G16:G19"/>
    <mergeCell ref="B3:I3"/>
    <mergeCell ref="A14:G14"/>
    <mergeCell ref="A20: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9"/>
  <sheetViews>
    <sheetView zoomScale="80" zoomScaleNormal="80" zoomScalePageLayoutView="80" workbookViewId="0">
      <selection activeCell="D11" sqref="D11"/>
    </sheetView>
  </sheetViews>
  <sheetFormatPr baseColWidth="10" defaultColWidth="10.85546875" defaultRowHeight="15" x14ac:dyDescent="0.25"/>
  <cols>
    <col min="1" max="1" width="7" style="1" customWidth="1"/>
    <col min="2" max="2" width="22.42578125" style="1" customWidth="1"/>
    <col min="3" max="3" width="36.7109375" style="1" customWidth="1"/>
    <col min="4" max="4" width="45.28515625" style="1" customWidth="1"/>
    <col min="5" max="5" width="22.7109375" style="1" customWidth="1"/>
    <col min="6" max="6" width="29.7109375" style="1" customWidth="1"/>
    <col min="7" max="7" width="15.140625" style="1" customWidth="1"/>
    <col min="8" max="8" width="14.42578125" style="1" customWidth="1"/>
    <col min="9" max="9" width="12.7109375" style="1" customWidth="1"/>
    <col min="10" max="10" width="13" style="1" customWidth="1"/>
    <col min="11" max="11" width="11.28515625" style="1" customWidth="1"/>
    <col min="12" max="13" width="15.42578125" style="1" customWidth="1"/>
    <col min="14" max="14" width="45.7109375" style="1" customWidth="1"/>
    <col min="15" max="18" width="35.7109375" style="1" customWidth="1"/>
    <col min="19" max="16384" width="10.85546875" style="1"/>
  </cols>
  <sheetData>
    <row r="2" spans="1:19" x14ac:dyDescent="0.25">
      <c r="B2" s="89" t="s">
        <v>53</v>
      </c>
      <c r="C2" s="89"/>
      <c r="D2" s="89"/>
      <c r="E2" s="89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9" x14ac:dyDescent="0.25">
      <c r="B3" s="105" t="s">
        <v>1</v>
      </c>
      <c r="C3" s="105"/>
      <c r="D3" s="105"/>
      <c r="E3" s="10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0"/>
    </row>
    <row r="4" spans="1:19" ht="27" customHeight="1" x14ac:dyDescent="0.25">
      <c r="C4" s="2" t="s">
        <v>2</v>
      </c>
      <c r="D4" s="5" t="str">
        <f>'Concertacion '!D4</f>
        <v xml:space="preserve">Departamento Administrativo de la Funcion Publica </v>
      </c>
      <c r="F4" s="20"/>
    </row>
    <row r="5" spans="1:19" x14ac:dyDescent="0.25">
      <c r="C5" s="2" t="s">
        <v>4</v>
      </c>
      <c r="D5" s="5" t="str">
        <f>'Concertacion '!D5</f>
        <v xml:space="preserve">Direccion de Empleo Publico </v>
      </c>
      <c r="F5" s="20"/>
    </row>
    <row r="6" spans="1:19" x14ac:dyDescent="0.25">
      <c r="C6" s="4" t="s">
        <v>6</v>
      </c>
      <c r="D6" s="5" t="str">
        <f>'Concertacion '!D6</f>
        <v>Alex Rios</v>
      </c>
      <c r="F6" s="20"/>
    </row>
    <row r="7" spans="1:19" x14ac:dyDescent="0.25">
      <c r="C7" s="4" t="s">
        <v>8</v>
      </c>
      <c r="D7" s="5" t="str">
        <f>'Concertacion '!D7</f>
        <v>Daniel Gomez</v>
      </c>
      <c r="F7" s="20"/>
    </row>
    <row r="8" spans="1:19" x14ac:dyDescent="0.25">
      <c r="C8" s="4" t="s">
        <v>54</v>
      </c>
      <c r="D8" s="6">
        <v>41715</v>
      </c>
      <c r="F8" s="21"/>
    </row>
    <row r="9" spans="1:19" x14ac:dyDescent="0.25">
      <c r="C9" s="99" t="s">
        <v>55</v>
      </c>
      <c r="D9" s="5" t="s">
        <v>56</v>
      </c>
      <c r="F9" s="20"/>
      <c r="G9" s="7"/>
    </row>
    <row r="10" spans="1:19" x14ac:dyDescent="0.25">
      <c r="C10" s="99"/>
      <c r="D10" s="5" t="s">
        <v>13</v>
      </c>
      <c r="F10" s="20"/>
    </row>
    <row r="11" spans="1:19" x14ac:dyDescent="0.25">
      <c r="C11" s="2" t="s">
        <v>57</v>
      </c>
      <c r="D11" s="5" t="s">
        <v>56</v>
      </c>
      <c r="F11" s="20"/>
    </row>
    <row r="12" spans="1:19" x14ac:dyDescent="0.25">
      <c r="C12" s="2"/>
      <c r="D12" s="5" t="s">
        <v>58</v>
      </c>
      <c r="F12" s="20"/>
    </row>
    <row r="13" spans="1:19" x14ac:dyDescent="0.25">
      <c r="D13" s="29"/>
      <c r="E13" s="20"/>
      <c r="F13" s="20"/>
    </row>
    <row r="14" spans="1:19" ht="15.75" thickBot="1" x14ac:dyDescent="0.3"/>
    <row r="15" spans="1:19" ht="15.75" thickBot="1" x14ac:dyDescent="0.3">
      <c r="A15" s="133" t="s">
        <v>14</v>
      </c>
      <c r="B15" s="134"/>
      <c r="C15" s="134"/>
      <c r="D15" s="134"/>
      <c r="E15" s="134"/>
      <c r="F15" s="134"/>
      <c r="G15" s="134"/>
      <c r="H15" s="135" t="s">
        <v>59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7"/>
    </row>
    <row r="16" spans="1:19" ht="28.5" customHeight="1" x14ac:dyDescent="0.25">
      <c r="A16" s="82" t="s">
        <v>17</v>
      </c>
      <c r="B16" s="82" t="s">
        <v>18</v>
      </c>
      <c r="C16" s="86" t="s">
        <v>19</v>
      </c>
      <c r="D16" s="82" t="s">
        <v>20</v>
      </c>
      <c r="E16" s="82" t="s">
        <v>60</v>
      </c>
      <c r="F16" s="82" t="s">
        <v>22</v>
      </c>
      <c r="G16" s="36" t="s">
        <v>23</v>
      </c>
      <c r="H16" s="123" t="s">
        <v>61</v>
      </c>
      <c r="I16" s="124"/>
      <c r="J16" s="124"/>
      <c r="K16" s="125"/>
      <c r="L16" s="82" t="s">
        <v>62</v>
      </c>
      <c r="M16" s="126" t="s">
        <v>63</v>
      </c>
      <c r="N16" s="128" t="s">
        <v>64</v>
      </c>
      <c r="O16" s="130" t="s">
        <v>65</v>
      </c>
      <c r="P16" s="131"/>
      <c r="Q16" s="123" t="s">
        <v>16</v>
      </c>
      <c r="R16" s="125"/>
    </row>
    <row r="17" spans="1:18" ht="30" customHeight="1" x14ac:dyDescent="0.25">
      <c r="A17" s="103" t="s">
        <v>26</v>
      </c>
      <c r="B17" s="104">
        <v>0.3</v>
      </c>
      <c r="C17" s="90" t="s">
        <v>27</v>
      </c>
      <c r="D17" s="10" t="s">
        <v>28</v>
      </c>
      <c r="E17" s="90">
        <v>4</v>
      </c>
      <c r="F17" s="90" t="s">
        <v>29</v>
      </c>
      <c r="G17" s="96" t="s">
        <v>30</v>
      </c>
      <c r="H17" s="79" t="s">
        <v>66</v>
      </c>
      <c r="I17" s="79" t="s">
        <v>67</v>
      </c>
      <c r="J17" s="79" t="s">
        <v>68</v>
      </c>
      <c r="K17" s="79" t="s">
        <v>69</v>
      </c>
      <c r="L17" s="9" t="s">
        <v>70</v>
      </c>
      <c r="M17" s="127"/>
      <c r="N17" s="129"/>
      <c r="O17" s="22" t="s">
        <v>71</v>
      </c>
      <c r="P17" s="22" t="s">
        <v>52</v>
      </c>
      <c r="Q17" s="22" t="s">
        <v>24</v>
      </c>
      <c r="R17" s="80" t="s">
        <v>25</v>
      </c>
    </row>
    <row r="18" spans="1:18" ht="45" customHeight="1" x14ac:dyDescent="0.25">
      <c r="A18" s="103"/>
      <c r="B18" s="103"/>
      <c r="C18" s="91"/>
      <c r="D18" s="11" t="s">
        <v>31</v>
      </c>
      <c r="E18" s="91"/>
      <c r="F18" s="91"/>
      <c r="G18" s="96"/>
      <c r="H18" s="141">
        <v>0.25</v>
      </c>
      <c r="I18" s="144">
        <f>1/E17</f>
        <v>0.25</v>
      </c>
      <c r="J18" s="144"/>
      <c r="K18" s="144"/>
      <c r="L18" s="138">
        <f>SUM(H18:K18)</f>
        <v>0.5</v>
      </c>
      <c r="M18" s="138">
        <f>2*B17/E17</f>
        <v>0.15</v>
      </c>
      <c r="N18" s="147" t="s">
        <v>72</v>
      </c>
      <c r="O18" s="147" t="s">
        <v>73</v>
      </c>
      <c r="P18" s="90" t="s">
        <v>74</v>
      </c>
      <c r="Q18" s="147" t="s">
        <v>75</v>
      </c>
      <c r="R18" s="90"/>
    </row>
    <row r="19" spans="1:18" ht="35.25" customHeight="1" x14ac:dyDescent="0.25">
      <c r="A19" s="103"/>
      <c r="B19" s="103"/>
      <c r="C19" s="91"/>
      <c r="D19" s="11" t="s">
        <v>32</v>
      </c>
      <c r="E19" s="91"/>
      <c r="F19" s="91"/>
      <c r="G19" s="96"/>
      <c r="H19" s="142"/>
      <c r="I19" s="145"/>
      <c r="J19" s="145"/>
      <c r="K19" s="145"/>
      <c r="L19" s="139"/>
      <c r="M19" s="139"/>
      <c r="N19" s="148"/>
      <c r="O19" s="148"/>
      <c r="P19" s="91"/>
      <c r="Q19" s="148"/>
      <c r="R19" s="91"/>
    </row>
    <row r="20" spans="1:18" ht="39.75" customHeight="1" x14ac:dyDescent="0.25">
      <c r="A20" s="103"/>
      <c r="B20" s="103"/>
      <c r="C20" s="92"/>
      <c r="D20" s="11" t="s">
        <v>33</v>
      </c>
      <c r="E20" s="92"/>
      <c r="F20" s="92"/>
      <c r="G20" s="96"/>
      <c r="H20" s="143"/>
      <c r="I20" s="146"/>
      <c r="J20" s="146"/>
      <c r="K20" s="146"/>
      <c r="L20" s="140"/>
      <c r="M20" s="140"/>
      <c r="N20" s="149"/>
      <c r="O20" s="149"/>
      <c r="P20" s="92"/>
      <c r="Q20" s="149"/>
      <c r="R20" s="92"/>
    </row>
    <row r="21" spans="1:18" ht="56.25" customHeight="1" x14ac:dyDescent="0.25">
      <c r="A21" s="109" t="s">
        <v>34</v>
      </c>
      <c r="B21" s="93">
        <v>0.4</v>
      </c>
      <c r="C21" s="90" t="s">
        <v>35</v>
      </c>
      <c r="D21" s="11" t="s">
        <v>76</v>
      </c>
      <c r="E21" s="90">
        <v>20</v>
      </c>
      <c r="F21" s="90" t="s">
        <v>37</v>
      </c>
      <c r="G21" s="90" t="s">
        <v>77</v>
      </c>
      <c r="H21" s="144">
        <v>0.08</v>
      </c>
      <c r="I21" s="144">
        <f>7/E21</f>
        <v>0.35</v>
      </c>
      <c r="J21" s="150"/>
      <c r="K21" s="90"/>
      <c r="L21" s="150">
        <f>+H21+I21+J21+K21</f>
        <v>0.43</v>
      </c>
      <c r="M21" s="150">
        <f>9*B21/E21</f>
        <v>0.18</v>
      </c>
      <c r="N21" s="90"/>
      <c r="O21" s="90"/>
      <c r="P21" s="90"/>
      <c r="Q21" s="90"/>
      <c r="R21" s="113"/>
    </row>
    <row r="22" spans="1:18" ht="47.25" customHeight="1" x14ac:dyDescent="0.25">
      <c r="A22" s="110"/>
      <c r="B22" s="94"/>
      <c r="C22" s="91"/>
      <c r="D22" s="11" t="s">
        <v>39</v>
      </c>
      <c r="E22" s="91"/>
      <c r="F22" s="91"/>
      <c r="G22" s="91"/>
      <c r="H22" s="145"/>
      <c r="I22" s="145"/>
      <c r="J22" s="91"/>
      <c r="K22" s="91"/>
      <c r="L22" s="151"/>
      <c r="M22" s="151"/>
      <c r="N22" s="91"/>
      <c r="O22" s="91"/>
      <c r="P22" s="91"/>
      <c r="Q22" s="91"/>
      <c r="R22" s="114"/>
    </row>
    <row r="23" spans="1:18" ht="57" customHeight="1" x14ac:dyDescent="0.25">
      <c r="A23" s="111"/>
      <c r="B23" s="95"/>
      <c r="C23" s="92"/>
      <c r="D23" s="11" t="s">
        <v>41</v>
      </c>
      <c r="E23" s="91"/>
      <c r="F23" s="92"/>
      <c r="G23" s="92"/>
      <c r="H23" s="146"/>
      <c r="I23" s="146"/>
      <c r="J23" s="92"/>
      <c r="K23" s="92"/>
      <c r="L23" s="152"/>
      <c r="M23" s="152"/>
      <c r="N23" s="92"/>
      <c r="O23" s="92"/>
      <c r="P23" s="92"/>
      <c r="Q23" s="92"/>
      <c r="R23" s="115"/>
    </row>
    <row r="24" spans="1:18" ht="55.5" customHeight="1" x14ac:dyDescent="0.25">
      <c r="A24" s="109" t="s">
        <v>43</v>
      </c>
      <c r="B24" s="93">
        <v>0.3</v>
      </c>
      <c r="C24" s="90" t="s">
        <v>44</v>
      </c>
      <c r="D24" s="11" t="s">
        <v>45</v>
      </c>
      <c r="E24" s="90">
        <v>15</v>
      </c>
      <c r="F24" s="90" t="s">
        <v>29</v>
      </c>
      <c r="G24" s="90" t="s">
        <v>42</v>
      </c>
      <c r="H24" s="144">
        <v>0.1</v>
      </c>
      <c r="I24" s="144">
        <f>5/E24</f>
        <v>0.33333333333333331</v>
      </c>
      <c r="J24" s="90"/>
      <c r="K24" s="90"/>
      <c r="L24" s="150">
        <f>+H24+I24+J24+K24</f>
        <v>0.43333333333333335</v>
      </c>
      <c r="M24" s="150">
        <f>8*B24/E24</f>
        <v>0.16</v>
      </c>
      <c r="N24" s="90"/>
      <c r="O24" s="90"/>
      <c r="P24" s="90"/>
      <c r="Q24" s="90"/>
      <c r="R24" s="90"/>
    </row>
    <row r="25" spans="1:18" ht="39.75" customHeight="1" x14ac:dyDescent="0.25">
      <c r="A25" s="110"/>
      <c r="B25" s="94"/>
      <c r="C25" s="91"/>
      <c r="D25" s="11" t="s">
        <v>46</v>
      </c>
      <c r="E25" s="91"/>
      <c r="F25" s="91"/>
      <c r="G25" s="91"/>
      <c r="H25" s="145"/>
      <c r="I25" s="145"/>
      <c r="J25" s="91"/>
      <c r="K25" s="91"/>
      <c r="L25" s="151"/>
      <c r="M25" s="151"/>
      <c r="N25" s="91"/>
      <c r="O25" s="91"/>
      <c r="P25" s="91"/>
      <c r="Q25" s="91"/>
      <c r="R25" s="91"/>
    </row>
    <row r="26" spans="1:18" ht="39" customHeight="1" x14ac:dyDescent="0.25">
      <c r="A26" s="111"/>
      <c r="B26" s="95"/>
      <c r="C26" s="92"/>
      <c r="D26" s="11" t="s">
        <v>47</v>
      </c>
      <c r="E26" s="92"/>
      <c r="F26" s="92"/>
      <c r="G26" s="92"/>
      <c r="H26" s="146"/>
      <c r="I26" s="146"/>
      <c r="J26" s="92"/>
      <c r="K26" s="92"/>
      <c r="L26" s="152"/>
      <c r="M26" s="152"/>
      <c r="N26" s="92"/>
      <c r="O26" s="92"/>
      <c r="P26" s="92"/>
      <c r="Q26" s="92"/>
      <c r="R26" s="92"/>
    </row>
    <row r="27" spans="1:18" ht="33.75" customHeight="1" x14ac:dyDescent="0.25">
      <c r="A27" s="80" t="s">
        <v>48</v>
      </c>
      <c r="B27" s="81">
        <f>SUM(B17:B26)</f>
        <v>1</v>
      </c>
      <c r="C27" s="81"/>
      <c r="D27" s="5"/>
      <c r="E27" s="5"/>
      <c r="F27" s="5"/>
      <c r="G27" s="11"/>
      <c r="H27" s="81">
        <f>SUM(H18:H26)</f>
        <v>0.43000000000000005</v>
      </c>
      <c r="I27" s="81">
        <f>SUM(I18:I26)</f>
        <v>0.93333333333333335</v>
      </c>
      <c r="J27" s="5"/>
      <c r="K27" s="5"/>
      <c r="L27" s="23">
        <f>SUM(L18:L26)/3</f>
        <v>0.45444444444444443</v>
      </c>
      <c r="M27" s="23">
        <f>SUM(M18:M26)</f>
        <v>0.49</v>
      </c>
      <c r="N27" s="5"/>
      <c r="O27" s="5"/>
      <c r="P27" s="5"/>
      <c r="Q27" s="5"/>
      <c r="R27" s="5"/>
    </row>
    <row r="28" spans="1:18" ht="29.25" customHeight="1" thickBot="1" x14ac:dyDescent="0.3">
      <c r="A28" s="13"/>
    </row>
    <row r="29" spans="1:18" ht="20.25" customHeight="1" x14ac:dyDescent="0.25">
      <c r="A29" s="13"/>
      <c r="D29" s="118"/>
      <c r="E29" s="119"/>
      <c r="F29" s="153"/>
      <c r="G29" s="154"/>
      <c r="H29" s="155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75" thickBot="1" x14ac:dyDescent="0.3">
      <c r="A30" s="13"/>
      <c r="D30" s="116" t="s">
        <v>49</v>
      </c>
      <c r="E30" s="117"/>
      <c r="F30" s="84"/>
      <c r="G30" s="117" t="s">
        <v>50</v>
      </c>
      <c r="H30" s="120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 thickBot="1" x14ac:dyDescent="0.3">
      <c r="A31" s="13"/>
    </row>
    <row r="32" spans="1:18" ht="15.75" thickBot="1" x14ac:dyDescent="0.3">
      <c r="A32" s="13"/>
      <c r="B32" s="156" t="s">
        <v>78</v>
      </c>
      <c r="C32" s="136"/>
      <c r="D32" s="136"/>
      <c r="E32" s="136"/>
      <c r="F32" s="136"/>
      <c r="G32" s="136"/>
      <c r="H32" s="137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42.75" x14ac:dyDescent="0.25">
      <c r="A33" s="13"/>
      <c r="B33" s="14" t="s">
        <v>79</v>
      </c>
      <c r="C33" s="30" t="s">
        <v>80</v>
      </c>
      <c r="D33" s="15" t="s">
        <v>81</v>
      </c>
      <c r="E33" s="15" t="s">
        <v>82</v>
      </c>
      <c r="F33" s="15" t="s">
        <v>83</v>
      </c>
      <c r="G33" s="86" t="s">
        <v>84</v>
      </c>
      <c r="H33" s="86" t="s">
        <v>85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05" x14ac:dyDescent="0.25">
      <c r="B34" s="26" t="s">
        <v>86</v>
      </c>
      <c r="C34" s="11" t="s">
        <v>87</v>
      </c>
      <c r="D34" s="11" t="s">
        <v>88</v>
      </c>
      <c r="E34" s="16">
        <v>41807</v>
      </c>
      <c r="F34" s="11" t="s">
        <v>89</v>
      </c>
      <c r="G34" s="20"/>
      <c r="H34" s="17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42.75" x14ac:dyDescent="0.25">
      <c r="B35" s="27" t="s">
        <v>90</v>
      </c>
      <c r="C35" s="31"/>
      <c r="D35" s="5"/>
      <c r="E35" s="5"/>
      <c r="F35" s="5"/>
      <c r="G35" s="5"/>
      <c r="H35" s="17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B36" s="28" t="s">
        <v>51</v>
      </c>
      <c r="C36" s="32"/>
      <c r="D36" s="5"/>
      <c r="E36" s="5"/>
      <c r="F36" s="5"/>
      <c r="G36" s="5"/>
      <c r="H36" s="17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B37" s="28" t="s">
        <v>91</v>
      </c>
      <c r="C37" s="32"/>
      <c r="D37" s="5"/>
      <c r="E37" s="5"/>
      <c r="F37" s="5"/>
      <c r="G37" s="5"/>
      <c r="H37" s="17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5.75" thickBot="1" x14ac:dyDescent="0.3">
      <c r="B38" s="83" t="s">
        <v>92</v>
      </c>
      <c r="C38" s="33"/>
      <c r="D38" s="18"/>
      <c r="E38" s="18"/>
      <c r="F38" s="18"/>
      <c r="G38" s="18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I39" s="20"/>
      <c r="J39" s="20"/>
      <c r="K39" s="20"/>
      <c r="L39" s="20"/>
      <c r="M39" s="20"/>
      <c r="N39" s="20"/>
      <c r="O39" s="20"/>
      <c r="P39" s="20"/>
      <c r="Q39" s="20"/>
      <c r="R39" s="20"/>
    </row>
  </sheetData>
  <mergeCells count="66">
    <mergeCell ref="P21:P23"/>
    <mergeCell ref="P24:P26"/>
    <mergeCell ref="Q21:Q23"/>
    <mergeCell ref="Q24:Q26"/>
    <mergeCell ref="R21:R23"/>
    <mergeCell ref="R24:R26"/>
    <mergeCell ref="K24:K26"/>
    <mergeCell ref="M24:M26"/>
    <mergeCell ref="N21:N23"/>
    <mergeCell ref="N24:N26"/>
    <mergeCell ref="O21:O23"/>
    <mergeCell ref="O24:O26"/>
    <mergeCell ref="L21:L23"/>
    <mergeCell ref="D29:E29"/>
    <mergeCell ref="F29:H29"/>
    <mergeCell ref="D30:E30"/>
    <mergeCell ref="G30:H30"/>
    <mergeCell ref="B32:H32"/>
    <mergeCell ref="J24:J26"/>
    <mergeCell ref="M21:M23"/>
    <mergeCell ref="A24:A26"/>
    <mergeCell ref="B24:B26"/>
    <mergeCell ref="C24:C26"/>
    <mergeCell ref="E24:E26"/>
    <mergeCell ref="F24:F26"/>
    <mergeCell ref="G24:G26"/>
    <mergeCell ref="H24:H26"/>
    <mergeCell ref="I24:I26"/>
    <mergeCell ref="L24:L26"/>
    <mergeCell ref="G21:G23"/>
    <mergeCell ref="H21:H23"/>
    <mergeCell ref="I21:I23"/>
    <mergeCell ref="J21:J23"/>
    <mergeCell ref="K21:K23"/>
    <mergeCell ref="N18:N20"/>
    <mergeCell ref="O18:O20"/>
    <mergeCell ref="P18:P20"/>
    <mergeCell ref="Q18:Q20"/>
    <mergeCell ref="R18:R20"/>
    <mergeCell ref="A21:A23"/>
    <mergeCell ref="B21:B23"/>
    <mergeCell ref="C21:C23"/>
    <mergeCell ref="E21:E23"/>
    <mergeCell ref="F21:F23"/>
    <mergeCell ref="M18:M20"/>
    <mergeCell ref="A17:A20"/>
    <mergeCell ref="B17:B20"/>
    <mergeCell ref="C17:C20"/>
    <mergeCell ref="E17:E20"/>
    <mergeCell ref="F17:F20"/>
    <mergeCell ref="G17:G20"/>
    <mergeCell ref="H18:H20"/>
    <mergeCell ref="I18:I20"/>
    <mergeCell ref="J18:J20"/>
    <mergeCell ref="K18:K20"/>
    <mergeCell ref="L18:L20"/>
    <mergeCell ref="B2:R2"/>
    <mergeCell ref="B3:E3"/>
    <mergeCell ref="C9:C10"/>
    <mergeCell ref="A15:G15"/>
    <mergeCell ref="H15:R15"/>
    <mergeCell ref="H16:K16"/>
    <mergeCell ref="M16:M17"/>
    <mergeCell ref="N16:N17"/>
    <mergeCell ref="O16:P16"/>
    <mergeCell ref="Q16:R16"/>
  </mergeCells>
  <conditionalFormatting sqref="L18">
    <cfRule type="cellIs" dxfId="3" priority="1" operator="greaterThan">
      <formula>100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9"/>
  <sheetViews>
    <sheetView zoomScale="80" zoomScaleNormal="80" zoomScalePageLayoutView="80" workbookViewId="0">
      <selection activeCell="D24" sqref="D24"/>
    </sheetView>
  </sheetViews>
  <sheetFormatPr baseColWidth="10" defaultColWidth="10.85546875" defaultRowHeight="15" x14ac:dyDescent="0.25"/>
  <cols>
    <col min="1" max="1" width="7" style="1" customWidth="1"/>
    <col min="2" max="2" width="22.42578125" style="1" customWidth="1"/>
    <col min="3" max="3" width="36.7109375" style="1" customWidth="1"/>
    <col min="4" max="4" width="45.28515625" style="1" customWidth="1"/>
    <col min="5" max="5" width="22.7109375" style="1" customWidth="1"/>
    <col min="6" max="6" width="29.7109375" style="1" customWidth="1"/>
    <col min="7" max="7" width="15.140625" style="1" customWidth="1"/>
    <col min="8" max="8" width="14.42578125" style="1" customWidth="1"/>
    <col min="9" max="9" width="14" style="1" customWidth="1"/>
    <col min="10" max="10" width="13" style="1" customWidth="1"/>
    <col min="11" max="11" width="14.28515625" style="1" customWidth="1"/>
    <col min="12" max="13" width="15.42578125" style="1" customWidth="1"/>
    <col min="14" max="14" width="45.7109375" style="1" customWidth="1"/>
    <col min="15" max="18" width="35.7109375" style="1" customWidth="1"/>
    <col min="19" max="16384" width="10.85546875" style="1"/>
  </cols>
  <sheetData>
    <row r="2" spans="1:19" x14ac:dyDescent="0.25">
      <c r="B2" s="89" t="s">
        <v>53</v>
      </c>
      <c r="C2" s="89"/>
      <c r="D2" s="89"/>
      <c r="E2" s="89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9" x14ac:dyDescent="0.25">
      <c r="B3" s="105" t="s">
        <v>1</v>
      </c>
      <c r="C3" s="105"/>
      <c r="D3" s="105"/>
      <c r="E3" s="10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0"/>
    </row>
    <row r="4" spans="1:19" ht="27" customHeight="1" x14ac:dyDescent="0.25">
      <c r="C4" s="2" t="s">
        <v>2</v>
      </c>
      <c r="D4" s="5" t="str">
        <f>'Concertacion '!D4</f>
        <v xml:space="preserve">Departamento Administrativo de la Funcion Publica </v>
      </c>
      <c r="F4" s="20"/>
    </row>
    <row r="5" spans="1:19" x14ac:dyDescent="0.25">
      <c r="C5" s="2" t="s">
        <v>4</v>
      </c>
      <c r="D5" s="5" t="str">
        <f>'Concertacion '!D5</f>
        <v xml:space="preserve">Direccion de Empleo Publico </v>
      </c>
      <c r="F5" s="20"/>
    </row>
    <row r="6" spans="1:19" x14ac:dyDescent="0.25">
      <c r="C6" s="4" t="s">
        <v>6</v>
      </c>
      <c r="D6" s="5" t="str">
        <f>'Concertacion '!D6</f>
        <v>Alex Rios</v>
      </c>
      <c r="F6" s="20"/>
    </row>
    <row r="7" spans="1:19" x14ac:dyDescent="0.25">
      <c r="C7" s="4" t="s">
        <v>8</v>
      </c>
      <c r="D7" s="5" t="str">
        <f>'Concertacion '!D7</f>
        <v>Daniel Gomez</v>
      </c>
      <c r="F7" s="20"/>
    </row>
    <row r="8" spans="1:19" x14ac:dyDescent="0.25">
      <c r="C8" s="4" t="s">
        <v>54</v>
      </c>
      <c r="D8" s="6">
        <v>41715</v>
      </c>
      <c r="F8" s="21"/>
    </row>
    <row r="9" spans="1:19" x14ac:dyDescent="0.25">
      <c r="C9" s="99" t="s">
        <v>55</v>
      </c>
      <c r="D9" s="5" t="s">
        <v>56</v>
      </c>
      <c r="F9" s="20"/>
      <c r="G9" s="7"/>
    </row>
    <row r="10" spans="1:19" x14ac:dyDescent="0.25">
      <c r="C10" s="99"/>
      <c r="D10" s="5" t="s">
        <v>13</v>
      </c>
      <c r="F10" s="20"/>
    </row>
    <row r="11" spans="1:19" x14ac:dyDescent="0.25">
      <c r="C11" s="2" t="s">
        <v>57</v>
      </c>
      <c r="D11" s="5" t="s">
        <v>93</v>
      </c>
      <c r="F11" s="20"/>
    </row>
    <row r="12" spans="1:19" x14ac:dyDescent="0.25">
      <c r="C12" s="2"/>
      <c r="D12" s="5" t="s">
        <v>94</v>
      </c>
      <c r="F12" s="20"/>
    </row>
    <row r="13" spans="1:19" x14ac:dyDescent="0.25">
      <c r="D13" s="29"/>
      <c r="E13" s="20"/>
      <c r="F13" s="20"/>
    </row>
    <row r="14" spans="1:19" ht="15.75" thickBot="1" x14ac:dyDescent="0.3"/>
    <row r="15" spans="1:19" ht="15.75" thickBot="1" x14ac:dyDescent="0.3">
      <c r="A15" s="133" t="s">
        <v>14</v>
      </c>
      <c r="B15" s="134"/>
      <c r="C15" s="134"/>
      <c r="D15" s="134"/>
      <c r="E15" s="134"/>
      <c r="F15" s="134"/>
      <c r="G15" s="134"/>
      <c r="H15" s="135" t="s">
        <v>59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7"/>
    </row>
    <row r="16" spans="1:19" ht="28.5" customHeight="1" x14ac:dyDescent="0.25">
      <c r="A16" s="82" t="s">
        <v>17</v>
      </c>
      <c r="B16" s="82" t="s">
        <v>18</v>
      </c>
      <c r="C16" s="86" t="s">
        <v>19</v>
      </c>
      <c r="D16" s="82" t="s">
        <v>20</v>
      </c>
      <c r="E16" s="82" t="s">
        <v>60</v>
      </c>
      <c r="F16" s="82" t="s">
        <v>22</v>
      </c>
      <c r="G16" s="36" t="s">
        <v>23</v>
      </c>
      <c r="H16" s="123" t="s">
        <v>61</v>
      </c>
      <c r="I16" s="124"/>
      <c r="J16" s="124"/>
      <c r="K16" s="125"/>
      <c r="L16" s="82" t="s">
        <v>62</v>
      </c>
      <c r="M16" s="126" t="s">
        <v>63</v>
      </c>
      <c r="N16" s="128" t="s">
        <v>64</v>
      </c>
      <c r="O16" s="130" t="s">
        <v>65</v>
      </c>
      <c r="P16" s="131"/>
      <c r="Q16" s="123" t="s">
        <v>16</v>
      </c>
      <c r="R16" s="125"/>
    </row>
    <row r="17" spans="1:18" ht="30" customHeight="1" x14ac:dyDescent="0.25">
      <c r="A17" s="103" t="s">
        <v>26</v>
      </c>
      <c r="B17" s="104">
        <v>0.3</v>
      </c>
      <c r="C17" s="90" t="s">
        <v>27</v>
      </c>
      <c r="D17" s="10" t="s">
        <v>28</v>
      </c>
      <c r="E17" s="90">
        <v>4</v>
      </c>
      <c r="F17" s="90" t="s">
        <v>29</v>
      </c>
      <c r="G17" s="96" t="s">
        <v>30</v>
      </c>
      <c r="H17" s="79" t="s">
        <v>66</v>
      </c>
      <c r="I17" s="79" t="s">
        <v>67</v>
      </c>
      <c r="J17" s="79" t="s">
        <v>68</v>
      </c>
      <c r="K17" s="79" t="s">
        <v>69</v>
      </c>
      <c r="L17" s="9" t="s">
        <v>70</v>
      </c>
      <c r="M17" s="127"/>
      <c r="N17" s="129"/>
      <c r="O17" s="22" t="s">
        <v>71</v>
      </c>
      <c r="P17" s="22" t="s">
        <v>52</v>
      </c>
      <c r="Q17" s="22" t="s">
        <v>24</v>
      </c>
      <c r="R17" s="80" t="s">
        <v>25</v>
      </c>
    </row>
    <row r="18" spans="1:18" ht="45" customHeight="1" x14ac:dyDescent="0.25">
      <c r="A18" s="103"/>
      <c r="B18" s="103"/>
      <c r="C18" s="91"/>
      <c r="D18" s="11" t="s">
        <v>31</v>
      </c>
      <c r="E18" s="91"/>
      <c r="F18" s="91"/>
      <c r="G18" s="96"/>
      <c r="H18" s="144">
        <f>1/E17</f>
        <v>0.25</v>
      </c>
      <c r="I18" s="144">
        <f>+'Seguimiento 2'!I18:I20</f>
        <v>0.25</v>
      </c>
      <c r="J18" s="144">
        <f>2/E17</f>
        <v>0.5</v>
      </c>
      <c r="K18" s="144"/>
      <c r="L18" s="138">
        <f>+H18+I18+J18</f>
        <v>1</v>
      </c>
      <c r="M18" s="138">
        <f>4*B17/E17</f>
        <v>0.3</v>
      </c>
      <c r="N18" s="147" t="s">
        <v>72</v>
      </c>
      <c r="O18" s="147" t="s">
        <v>73</v>
      </c>
      <c r="P18" s="90" t="s">
        <v>74</v>
      </c>
      <c r="Q18" s="147" t="s">
        <v>75</v>
      </c>
      <c r="R18" s="90"/>
    </row>
    <row r="19" spans="1:18" ht="35.25" customHeight="1" x14ac:dyDescent="0.25">
      <c r="A19" s="103"/>
      <c r="B19" s="103"/>
      <c r="C19" s="91"/>
      <c r="D19" s="11" t="s">
        <v>32</v>
      </c>
      <c r="E19" s="91"/>
      <c r="F19" s="91"/>
      <c r="G19" s="96"/>
      <c r="H19" s="145"/>
      <c r="I19" s="145"/>
      <c r="J19" s="145"/>
      <c r="K19" s="145"/>
      <c r="L19" s="139"/>
      <c r="M19" s="139"/>
      <c r="N19" s="148"/>
      <c r="O19" s="148"/>
      <c r="P19" s="91"/>
      <c r="Q19" s="148"/>
      <c r="R19" s="91"/>
    </row>
    <row r="20" spans="1:18" ht="39.75" customHeight="1" x14ac:dyDescent="0.25">
      <c r="A20" s="103"/>
      <c r="B20" s="103"/>
      <c r="C20" s="92"/>
      <c r="D20" s="11" t="s">
        <v>33</v>
      </c>
      <c r="E20" s="92"/>
      <c r="F20" s="92"/>
      <c r="G20" s="96"/>
      <c r="H20" s="146"/>
      <c r="I20" s="146"/>
      <c r="J20" s="146"/>
      <c r="K20" s="146"/>
      <c r="L20" s="140"/>
      <c r="M20" s="140"/>
      <c r="N20" s="149"/>
      <c r="O20" s="149"/>
      <c r="P20" s="92"/>
      <c r="Q20" s="149"/>
      <c r="R20" s="92"/>
    </row>
    <row r="21" spans="1:18" ht="56.25" customHeight="1" x14ac:dyDescent="0.25">
      <c r="A21" s="109" t="s">
        <v>34</v>
      </c>
      <c r="B21" s="93">
        <v>0.4</v>
      </c>
      <c r="C21" s="90" t="s">
        <v>35</v>
      </c>
      <c r="D21" s="11" t="s">
        <v>76</v>
      </c>
      <c r="E21" s="90">
        <v>20</v>
      </c>
      <c r="F21" s="90" t="s">
        <v>37</v>
      </c>
      <c r="G21" s="90" t="s">
        <v>77</v>
      </c>
      <c r="H21" s="144">
        <f>7/25</f>
        <v>0.28000000000000003</v>
      </c>
      <c r="I21" s="150">
        <f>+'Seguimiento 2'!I21:I23</f>
        <v>0.35</v>
      </c>
      <c r="J21" s="144">
        <f>5/E21</f>
        <v>0.25</v>
      </c>
      <c r="K21" s="90"/>
      <c r="L21" s="150">
        <f>+H21+I21+J21+K21</f>
        <v>0.88</v>
      </c>
      <c r="M21" s="150">
        <f>+L21*B21</f>
        <v>0.35200000000000004</v>
      </c>
      <c r="N21" s="90"/>
      <c r="O21" s="90"/>
      <c r="P21" s="90"/>
      <c r="Q21" s="90"/>
      <c r="R21" s="90"/>
    </row>
    <row r="22" spans="1:18" ht="47.25" customHeight="1" x14ac:dyDescent="0.25">
      <c r="A22" s="110"/>
      <c r="B22" s="94"/>
      <c r="C22" s="91"/>
      <c r="D22" s="11" t="s">
        <v>39</v>
      </c>
      <c r="E22" s="91"/>
      <c r="F22" s="91"/>
      <c r="G22" s="91"/>
      <c r="H22" s="145"/>
      <c r="I22" s="91"/>
      <c r="J22" s="145"/>
      <c r="K22" s="91"/>
      <c r="L22" s="151"/>
      <c r="M22" s="151"/>
      <c r="N22" s="91"/>
      <c r="O22" s="91"/>
      <c r="P22" s="91"/>
      <c r="Q22" s="91"/>
      <c r="R22" s="91"/>
    </row>
    <row r="23" spans="1:18" ht="57" customHeight="1" x14ac:dyDescent="0.25">
      <c r="A23" s="111"/>
      <c r="B23" s="95"/>
      <c r="C23" s="92"/>
      <c r="D23" s="11" t="s">
        <v>41</v>
      </c>
      <c r="E23" s="91"/>
      <c r="F23" s="92"/>
      <c r="G23" s="92"/>
      <c r="H23" s="146"/>
      <c r="I23" s="92"/>
      <c r="J23" s="146"/>
      <c r="K23" s="92"/>
      <c r="L23" s="152"/>
      <c r="M23" s="152"/>
      <c r="N23" s="92"/>
      <c r="O23" s="92"/>
      <c r="P23" s="92"/>
      <c r="Q23" s="92"/>
      <c r="R23" s="92"/>
    </row>
    <row r="24" spans="1:18" ht="55.5" customHeight="1" x14ac:dyDescent="0.25">
      <c r="A24" s="109" t="s">
        <v>43</v>
      </c>
      <c r="B24" s="93">
        <v>0.3</v>
      </c>
      <c r="C24" s="90" t="s">
        <v>44</v>
      </c>
      <c r="D24" s="11" t="s">
        <v>45</v>
      </c>
      <c r="E24" s="90">
        <v>15</v>
      </c>
      <c r="F24" s="90" t="s">
        <v>29</v>
      </c>
      <c r="G24" s="90" t="s">
        <v>42</v>
      </c>
      <c r="H24" s="144">
        <f>3/30</f>
        <v>0.1</v>
      </c>
      <c r="I24" s="150">
        <f>+'Seguimiento 2'!I24:I26</f>
        <v>0.33333333333333331</v>
      </c>
      <c r="J24" s="144">
        <f>6/E24</f>
        <v>0.4</v>
      </c>
      <c r="K24" s="90"/>
      <c r="L24" s="150">
        <f>+H24+I24+J24+K24</f>
        <v>0.83333333333333337</v>
      </c>
      <c r="M24" s="150">
        <f>14*B24/E24</f>
        <v>0.28000000000000003</v>
      </c>
      <c r="N24" s="90"/>
      <c r="O24" s="90"/>
      <c r="P24" s="90"/>
      <c r="Q24" s="90"/>
      <c r="R24" s="90"/>
    </row>
    <row r="25" spans="1:18" ht="39.75" customHeight="1" x14ac:dyDescent="0.25">
      <c r="A25" s="110"/>
      <c r="B25" s="94"/>
      <c r="C25" s="91"/>
      <c r="D25" s="11" t="s">
        <v>46</v>
      </c>
      <c r="E25" s="91"/>
      <c r="F25" s="91"/>
      <c r="G25" s="91"/>
      <c r="H25" s="145"/>
      <c r="I25" s="91"/>
      <c r="J25" s="145"/>
      <c r="K25" s="91"/>
      <c r="L25" s="151"/>
      <c r="M25" s="151"/>
      <c r="N25" s="91"/>
      <c r="O25" s="91"/>
      <c r="P25" s="91"/>
      <c r="Q25" s="91"/>
      <c r="R25" s="91"/>
    </row>
    <row r="26" spans="1:18" ht="39" customHeight="1" x14ac:dyDescent="0.25">
      <c r="A26" s="111"/>
      <c r="B26" s="95"/>
      <c r="C26" s="92"/>
      <c r="D26" s="11" t="s">
        <v>47</v>
      </c>
      <c r="E26" s="92"/>
      <c r="F26" s="92"/>
      <c r="G26" s="92"/>
      <c r="H26" s="146"/>
      <c r="I26" s="92"/>
      <c r="J26" s="146"/>
      <c r="K26" s="92"/>
      <c r="L26" s="152"/>
      <c r="M26" s="152"/>
      <c r="N26" s="92"/>
      <c r="O26" s="92"/>
      <c r="P26" s="92"/>
      <c r="Q26" s="92"/>
      <c r="R26" s="92"/>
    </row>
    <row r="27" spans="1:18" ht="33.75" customHeight="1" x14ac:dyDescent="0.25">
      <c r="A27" s="80" t="s">
        <v>48</v>
      </c>
      <c r="B27" s="81">
        <f>SUM(B17:B26)</f>
        <v>1</v>
      </c>
      <c r="C27" s="81"/>
      <c r="D27" s="5"/>
      <c r="E27" s="5"/>
      <c r="F27" s="5"/>
      <c r="G27" s="11"/>
      <c r="H27" s="81">
        <f>SUM(H18:H26)</f>
        <v>0.63</v>
      </c>
      <c r="I27" s="81">
        <f>SUM(I18:I26)</f>
        <v>0.93333333333333335</v>
      </c>
      <c r="J27" s="81">
        <f>SUM(J18:J26)</f>
        <v>1.1499999999999999</v>
      </c>
      <c r="K27" s="5"/>
      <c r="L27" s="23">
        <f>SUM(L18:L26)/3</f>
        <v>0.9044444444444445</v>
      </c>
      <c r="M27" s="23">
        <f>SUM(M18:M26)</f>
        <v>0.93200000000000005</v>
      </c>
      <c r="N27" s="5"/>
      <c r="O27" s="5"/>
      <c r="P27" s="5"/>
      <c r="Q27" s="5"/>
      <c r="R27" s="5"/>
    </row>
    <row r="28" spans="1:18" ht="29.25" customHeight="1" thickBot="1" x14ac:dyDescent="0.3">
      <c r="A28" s="13"/>
    </row>
    <row r="29" spans="1:18" ht="20.25" customHeight="1" x14ac:dyDescent="0.25">
      <c r="A29" s="13"/>
      <c r="D29" s="118"/>
      <c r="E29" s="119"/>
      <c r="F29" s="153"/>
      <c r="G29" s="154"/>
      <c r="H29" s="155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75" thickBot="1" x14ac:dyDescent="0.3">
      <c r="A30" s="13"/>
      <c r="D30" s="116" t="s">
        <v>49</v>
      </c>
      <c r="E30" s="117"/>
      <c r="F30" s="84"/>
      <c r="G30" s="117" t="s">
        <v>50</v>
      </c>
      <c r="H30" s="120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 thickBot="1" x14ac:dyDescent="0.3">
      <c r="A31" s="13"/>
    </row>
    <row r="32" spans="1:18" ht="15.75" thickBot="1" x14ac:dyDescent="0.3">
      <c r="A32" s="13"/>
      <c r="B32" s="156" t="s">
        <v>78</v>
      </c>
      <c r="C32" s="136"/>
      <c r="D32" s="136"/>
      <c r="E32" s="136"/>
      <c r="F32" s="136"/>
      <c r="G32" s="136"/>
      <c r="H32" s="137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42.75" x14ac:dyDescent="0.25">
      <c r="A33" s="13"/>
      <c r="B33" s="14" t="s">
        <v>79</v>
      </c>
      <c r="C33" s="30" t="s">
        <v>80</v>
      </c>
      <c r="D33" s="15" t="s">
        <v>81</v>
      </c>
      <c r="E33" s="15" t="s">
        <v>82</v>
      </c>
      <c r="F33" s="15" t="s">
        <v>83</v>
      </c>
      <c r="G33" s="86" t="s">
        <v>84</v>
      </c>
      <c r="H33" s="86" t="s">
        <v>85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05" x14ac:dyDescent="0.25">
      <c r="B34" s="26" t="s">
        <v>86</v>
      </c>
      <c r="C34" s="11" t="s">
        <v>87</v>
      </c>
      <c r="D34" s="11" t="s">
        <v>88</v>
      </c>
      <c r="E34" s="16">
        <v>41807</v>
      </c>
      <c r="F34" s="11" t="s">
        <v>89</v>
      </c>
      <c r="G34" s="20"/>
      <c r="H34" s="17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42.75" x14ac:dyDescent="0.25">
      <c r="B35" s="27" t="s">
        <v>90</v>
      </c>
      <c r="C35" s="31"/>
      <c r="D35" s="5"/>
      <c r="E35" s="5"/>
      <c r="F35" s="5"/>
      <c r="G35" s="5"/>
      <c r="H35" s="17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B36" s="28" t="s">
        <v>51</v>
      </c>
      <c r="C36" s="32"/>
      <c r="D36" s="5"/>
      <c r="E36" s="5"/>
      <c r="F36" s="5"/>
      <c r="G36" s="5"/>
      <c r="H36" s="17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B37" s="28" t="s">
        <v>91</v>
      </c>
      <c r="C37" s="32"/>
      <c r="D37" s="5"/>
      <c r="E37" s="5"/>
      <c r="F37" s="5"/>
      <c r="G37" s="5"/>
      <c r="H37" s="17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5.75" thickBot="1" x14ac:dyDescent="0.3">
      <c r="B38" s="83" t="s">
        <v>92</v>
      </c>
      <c r="C38" s="33"/>
      <c r="D38" s="18"/>
      <c r="E38" s="18"/>
      <c r="F38" s="18"/>
      <c r="G38" s="18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I39" s="20"/>
      <c r="J39" s="20"/>
      <c r="K39" s="20"/>
      <c r="L39" s="20"/>
      <c r="M39" s="20"/>
      <c r="N39" s="20"/>
      <c r="O39" s="20"/>
      <c r="P39" s="20"/>
      <c r="Q39" s="20"/>
      <c r="R39" s="20"/>
    </row>
  </sheetData>
  <mergeCells count="66">
    <mergeCell ref="P21:P23"/>
    <mergeCell ref="Q21:Q23"/>
    <mergeCell ref="P24:P26"/>
    <mergeCell ref="Q24:Q26"/>
    <mergeCell ref="R24:R26"/>
    <mergeCell ref="R21:R23"/>
    <mergeCell ref="K24:K26"/>
    <mergeCell ref="M24:M26"/>
    <mergeCell ref="N21:N23"/>
    <mergeCell ref="N24:N26"/>
    <mergeCell ref="O21:O23"/>
    <mergeCell ref="O24:O26"/>
    <mergeCell ref="L21:L23"/>
    <mergeCell ref="D29:E29"/>
    <mergeCell ref="F29:H29"/>
    <mergeCell ref="D30:E30"/>
    <mergeCell ref="G30:H30"/>
    <mergeCell ref="B32:H32"/>
    <mergeCell ref="J24:J26"/>
    <mergeCell ref="M21:M23"/>
    <mergeCell ref="A24:A26"/>
    <mergeCell ref="B24:B26"/>
    <mergeCell ref="C24:C26"/>
    <mergeCell ref="E24:E26"/>
    <mergeCell ref="F24:F26"/>
    <mergeCell ref="G24:G26"/>
    <mergeCell ref="H24:H26"/>
    <mergeCell ref="I24:I26"/>
    <mergeCell ref="L24:L26"/>
    <mergeCell ref="G21:G23"/>
    <mergeCell ref="H21:H23"/>
    <mergeCell ref="I21:I23"/>
    <mergeCell ref="J21:J23"/>
    <mergeCell ref="K21:K23"/>
    <mergeCell ref="N18:N20"/>
    <mergeCell ref="O18:O20"/>
    <mergeCell ref="P18:P20"/>
    <mergeCell ref="Q18:Q20"/>
    <mergeCell ref="R18:R20"/>
    <mergeCell ref="A21:A23"/>
    <mergeCell ref="B21:B23"/>
    <mergeCell ref="C21:C23"/>
    <mergeCell ref="E21:E23"/>
    <mergeCell ref="F21:F23"/>
    <mergeCell ref="M18:M20"/>
    <mergeCell ref="A17:A20"/>
    <mergeCell ref="B17:B20"/>
    <mergeCell ref="C17:C20"/>
    <mergeCell ref="E17:E20"/>
    <mergeCell ref="F17:F20"/>
    <mergeCell ref="G17:G20"/>
    <mergeCell ref="H18:H20"/>
    <mergeCell ref="I18:I20"/>
    <mergeCell ref="J18:J20"/>
    <mergeCell ref="K18:K20"/>
    <mergeCell ref="L18:L20"/>
    <mergeCell ref="B2:R2"/>
    <mergeCell ref="B3:E3"/>
    <mergeCell ref="C9:C10"/>
    <mergeCell ref="A15:G15"/>
    <mergeCell ref="H15:R15"/>
    <mergeCell ref="H16:K16"/>
    <mergeCell ref="M16:M17"/>
    <mergeCell ref="N16:N17"/>
    <mergeCell ref="O16:P16"/>
    <mergeCell ref="Q16:R16"/>
  </mergeCells>
  <conditionalFormatting sqref="L18">
    <cfRule type="cellIs" dxfId="2" priority="1" operator="greaterThan">
      <formula>100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9"/>
  <sheetViews>
    <sheetView topLeftCell="E10" zoomScale="80" zoomScaleNormal="80" zoomScalePageLayoutView="80" workbookViewId="0">
      <selection activeCell="A15" sqref="A15:G15"/>
    </sheetView>
  </sheetViews>
  <sheetFormatPr baseColWidth="10" defaultColWidth="10.85546875" defaultRowHeight="15" x14ac:dyDescent="0.25"/>
  <cols>
    <col min="1" max="1" width="7" style="1" customWidth="1"/>
    <col min="2" max="2" width="22.42578125" style="1" customWidth="1"/>
    <col min="3" max="3" width="36.7109375" style="1" customWidth="1"/>
    <col min="4" max="4" width="45.28515625" style="1" customWidth="1"/>
    <col min="5" max="5" width="22.7109375" style="1" customWidth="1"/>
    <col min="6" max="6" width="29.7109375" style="1" customWidth="1"/>
    <col min="7" max="7" width="15.140625" style="1" customWidth="1"/>
    <col min="8" max="8" width="14.42578125" style="1" customWidth="1"/>
    <col min="9" max="9" width="14.85546875" style="1" customWidth="1"/>
    <col min="10" max="10" width="13" style="1" customWidth="1"/>
    <col min="11" max="11" width="13.42578125" style="1" customWidth="1"/>
    <col min="12" max="13" width="15.42578125" style="1" customWidth="1"/>
    <col min="14" max="14" width="45.7109375" style="1" customWidth="1"/>
    <col min="15" max="18" width="35.7109375" style="1" customWidth="1"/>
    <col min="19" max="16384" width="10.85546875" style="1"/>
  </cols>
  <sheetData>
    <row r="2" spans="1:19" x14ac:dyDescent="0.25">
      <c r="B2" s="89" t="s">
        <v>53</v>
      </c>
      <c r="C2" s="89"/>
      <c r="D2" s="89"/>
      <c r="E2" s="89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9" x14ac:dyDescent="0.25">
      <c r="B3" s="105" t="s">
        <v>1</v>
      </c>
      <c r="C3" s="105"/>
      <c r="D3" s="105"/>
      <c r="E3" s="10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0"/>
    </row>
    <row r="4" spans="1:19" ht="27" customHeight="1" x14ac:dyDescent="0.25">
      <c r="C4" s="2" t="s">
        <v>2</v>
      </c>
      <c r="D4" s="5" t="str">
        <f>'Concertacion '!D4</f>
        <v xml:space="preserve">Departamento Administrativo de la Funcion Publica </v>
      </c>
      <c r="F4" s="20"/>
    </row>
    <row r="5" spans="1:19" x14ac:dyDescent="0.25">
      <c r="C5" s="2" t="s">
        <v>4</v>
      </c>
      <c r="D5" s="5" t="str">
        <f>'Concertacion '!D5</f>
        <v xml:space="preserve">Direccion de Empleo Publico </v>
      </c>
      <c r="F5" s="20"/>
    </row>
    <row r="6" spans="1:19" x14ac:dyDescent="0.25">
      <c r="C6" s="4" t="s">
        <v>6</v>
      </c>
      <c r="D6" s="5" t="str">
        <f>'Concertacion '!D6</f>
        <v>Alex Rios</v>
      </c>
      <c r="F6" s="20"/>
    </row>
    <row r="7" spans="1:19" x14ac:dyDescent="0.25">
      <c r="C7" s="4" t="s">
        <v>8</v>
      </c>
      <c r="D7" s="5" t="str">
        <f>'Concertacion '!D7</f>
        <v>Daniel Gomez</v>
      </c>
      <c r="F7" s="20"/>
    </row>
    <row r="8" spans="1:19" x14ac:dyDescent="0.25">
      <c r="C8" s="4" t="s">
        <v>54</v>
      </c>
      <c r="D8" s="6">
        <v>41715</v>
      </c>
      <c r="F8" s="21"/>
    </row>
    <row r="9" spans="1:19" x14ac:dyDescent="0.25">
      <c r="C9" s="99" t="s">
        <v>55</v>
      </c>
      <c r="D9" s="5" t="s">
        <v>56</v>
      </c>
      <c r="F9" s="20"/>
      <c r="G9" s="7"/>
    </row>
    <row r="10" spans="1:19" x14ac:dyDescent="0.25">
      <c r="C10" s="99"/>
      <c r="D10" s="5" t="s">
        <v>13</v>
      </c>
      <c r="F10" s="20"/>
    </row>
    <row r="11" spans="1:19" x14ac:dyDescent="0.25">
      <c r="C11" s="2" t="s">
        <v>57</v>
      </c>
      <c r="D11" s="5" t="s">
        <v>95</v>
      </c>
      <c r="F11" s="20"/>
    </row>
    <row r="12" spans="1:19" x14ac:dyDescent="0.25">
      <c r="C12" s="2"/>
      <c r="D12" s="5" t="s">
        <v>13</v>
      </c>
      <c r="F12" s="20"/>
    </row>
    <row r="13" spans="1:19" x14ac:dyDescent="0.25">
      <c r="D13" s="29"/>
      <c r="E13" s="20"/>
      <c r="F13" s="20"/>
    </row>
    <row r="14" spans="1:19" ht="15.75" thickBot="1" x14ac:dyDescent="0.3"/>
    <row r="15" spans="1:19" ht="15.75" thickBot="1" x14ac:dyDescent="0.3">
      <c r="A15" s="133" t="s">
        <v>14</v>
      </c>
      <c r="B15" s="134"/>
      <c r="C15" s="134"/>
      <c r="D15" s="134"/>
      <c r="E15" s="134"/>
      <c r="F15" s="134"/>
      <c r="G15" s="134"/>
      <c r="H15" s="135" t="s">
        <v>59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7"/>
    </row>
    <row r="16" spans="1:19" ht="28.5" customHeight="1" x14ac:dyDescent="0.25">
      <c r="A16" s="82" t="s">
        <v>17</v>
      </c>
      <c r="B16" s="82" t="s">
        <v>18</v>
      </c>
      <c r="C16" s="86" t="s">
        <v>19</v>
      </c>
      <c r="D16" s="82" t="s">
        <v>20</v>
      </c>
      <c r="E16" s="82" t="s">
        <v>60</v>
      </c>
      <c r="F16" s="82" t="s">
        <v>22</v>
      </c>
      <c r="G16" s="36" t="s">
        <v>23</v>
      </c>
      <c r="H16" s="123" t="s">
        <v>61</v>
      </c>
      <c r="I16" s="124"/>
      <c r="J16" s="124"/>
      <c r="K16" s="125"/>
      <c r="L16" s="82" t="s">
        <v>62</v>
      </c>
      <c r="M16" s="126" t="s">
        <v>63</v>
      </c>
      <c r="N16" s="128" t="s">
        <v>64</v>
      </c>
      <c r="O16" s="130" t="s">
        <v>65</v>
      </c>
      <c r="P16" s="131"/>
      <c r="Q16" s="123" t="s">
        <v>16</v>
      </c>
      <c r="R16" s="125"/>
    </row>
    <row r="17" spans="1:18" ht="30" customHeight="1" x14ac:dyDescent="0.25">
      <c r="A17" s="103" t="s">
        <v>26</v>
      </c>
      <c r="B17" s="104">
        <v>0.3</v>
      </c>
      <c r="C17" s="90" t="s">
        <v>27</v>
      </c>
      <c r="D17" s="10" t="s">
        <v>28</v>
      </c>
      <c r="E17" s="90">
        <v>4</v>
      </c>
      <c r="F17" s="90" t="s">
        <v>29</v>
      </c>
      <c r="G17" s="96" t="s">
        <v>30</v>
      </c>
      <c r="H17" s="79" t="s">
        <v>66</v>
      </c>
      <c r="I17" s="79" t="s">
        <v>67</v>
      </c>
      <c r="J17" s="79" t="s">
        <v>68</v>
      </c>
      <c r="K17" s="79" t="s">
        <v>69</v>
      </c>
      <c r="L17" s="9" t="s">
        <v>70</v>
      </c>
      <c r="M17" s="127"/>
      <c r="N17" s="129"/>
      <c r="O17" s="22" t="s">
        <v>71</v>
      </c>
      <c r="P17" s="22" t="s">
        <v>52</v>
      </c>
      <c r="Q17" s="22" t="s">
        <v>24</v>
      </c>
      <c r="R17" s="80" t="s">
        <v>25</v>
      </c>
    </row>
    <row r="18" spans="1:18" ht="45" customHeight="1" x14ac:dyDescent="0.25">
      <c r="A18" s="103"/>
      <c r="B18" s="103"/>
      <c r="C18" s="91"/>
      <c r="D18" s="11" t="s">
        <v>31</v>
      </c>
      <c r="E18" s="91"/>
      <c r="F18" s="91"/>
      <c r="G18" s="96"/>
      <c r="H18" s="144">
        <f>1/E17</f>
        <v>0.25</v>
      </c>
      <c r="I18" s="144">
        <f>+'Seguimiento 2'!I18:I20</f>
        <v>0.25</v>
      </c>
      <c r="J18" s="144">
        <f>+'Seguimiento 3'!J18:J20</f>
        <v>0.5</v>
      </c>
      <c r="K18" s="144">
        <v>0</v>
      </c>
      <c r="L18" s="138">
        <f>+H18+I18+J18+K18</f>
        <v>1</v>
      </c>
      <c r="M18" s="138">
        <f>4*B17/E17</f>
        <v>0.3</v>
      </c>
      <c r="N18" s="147" t="s">
        <v>72</v>
      </c>
      <c r="O18" s="147" t="s">
        <v>73</v>
      </c>
      <c r="P18" s="90" t="s">
        <v>74</v>
      </c>
      <c r="Q18" s="147" t="s">
        <v>75</v>
      </c>
      <c r="R18" s="90"/>
    </row>
    <row r="19" spans="1:18" ht="35.25" customHeight="1" x14ac:dyDescent="0.25">
      <c r="A19" s="103"/>
      <c r="B19" s="103"/>
      <c r="C19" s="91"/>
      <c r="D19" s="11" t="s">
        <v>32</v>
      </c>
      <c r="E19" s="91"/>
      <c r="F19" s="91"/>
      <c r="G19" s="96"/>
      <c r="H19" s="145"/>
      <c r="I19" s="145"/>
      <c r="J19" s="145"/>
      <c r="K19" s="145"/>
      <c r="L19" s="139"/>
      <c r="M19" s="139"/>
      <c r="N19" s="148"/>
      <c r="O19" s="148"/>
      <c r="P19" s="91"/>
      <c r="Q19" s="148"/>
      <c r="R19" s="91"/>
    </row>
    <row r="20" spans="1:18" ht="39.75" customHeight="1" x14ac:dyDescent="0.25">
      <c r="A20" s="103"/>
      <c r="B20" s="103"/>
      <c r="C20" s="92"/>
      <c r="D20" s="11" t="s">
        <v>33</v>
      </c>
      <c r="E20" s="92"/>
      <c r="F20" s="92"/>
      <c r="G20" s="96"/>
      <c r="H20" s="146"/>
      <c r="I20" s="146"/>
      <c r="J20" s="146"/>
      <c r="K20" s="146"/>
      <c r="L20" s="140"/>
      <c r="M20" s="140"/>
      <c r="N20" s="149"/>
      <c r="O20" s="149"/>
      <c r="P20" s="92"/>
      <c r="Q20" s="149"/>
      <c r="R20" s="92"/>
    </row>
    <row r="21" spans="1:18" ht="56.25" customHeight="1" x14ac:dyDescent="0.25">
      <c r="A21" s="109" t="s">
        <v>34</v>
      </c>
      <c r="B21" s="93">
        <v>0.4</v>
      </c>
      <c r="C21" s="90" t="s">
        <v>35</v>
      </c>
      <c r="D21" s="11" t="s">
        <v>76</v>
      </c>
      <c r="E21" s="90">
        <v>20</v>
      </c>
      <c r="F21" s="90" t="s">
        <v>37</v>
      </c>
      <c r="G21" s="90" t="s">
        <v>77</v>
      </c>
      <c r="H21" s="144">
        <f>7/25</f>
        <v>0.28000000000000003</v>
      </c>
      <c r="I21" s="150">
        <f>+'Seguimiento 2'!I21:I23</f>
        <v>0.35</v>
      </c>
      <c r="J21" s="150">
        <f>+'Seguimiento 3'!J21:J23</f>
        <v>0.25</v>
      </c>
      <c r="K21" s="144">
        <f>8/E21</f>
        <v>0.4</v>
      </c>
      <c r="L21" s="150">
        <f>+H21+I21+J21+K21</f>
        <v>1.28</v>
      </c>
      <c r="M21" s="150">
        <f>22*B21/E21</f>
        <v>0.44000000000000006</v>
      </c>
      <c r="N21" s="90"/>
      <c r="O21" s="90"/>
      <c r="P21" s="90"/>
      <c r="Q21" s="90"/>
      <c r="R21" s="113"/>
    </row>
    <row r="22" spans="1:18" ht="47.25" customHeight="1" x14ac:dyDescent="0.25">
      <c r="A22" s="110"/>
      <c r="B22" s="94"/>
      <c r="C22" s="91"/>
      <c r="D22" s="11" t="s">
        <v>39</v>
      </c>
      <c r="E22" s="91"/>
      <c r="F22" s="91"/>
      <c r="G22" s="91"/>
      <c r="H22" s="145"/>
      <c r="I22" s="91"/>
      <c r="J22" s="91"/>
      <c r="K22" s="145"/>
      <c r="L22" s="151"/>
      <c r="M22" s="151"/>
      <c r="N22" s="91"/>
      <c r="O22" s="91"/>
      <c r="P22" s="91"/>
      <c r="Q22" s="91"/>
      <c r="R22" s="114"/>
    </row>
    <row r="23" spans="1:18" ht="57" customHeight="1" x14ac:dyDescent="0.25">
      <c r="A23" s="111"/>
      <c r="B23" s="95"/>
      <c r="C23" s="92"/>
      <c r="D23" s="11" t="s">
        <v>41</v>
      </c>
      <c r="E23" s="91"/>
      <c r="F23" s="92"/>
      <c r="G23" s="92"/>
      <c r="H23" s="146"/>
      <c r="I23" s="92"/>
      <c r="J23" s="92"/>
      <c r="K23" s="146"/>
      <c r="L23" s="152"/>
      <c r="M23" s="152"/>
      <c r="N23" s="92"/>
      <c r="O23" s="92"/>
      <c r="P23" s="92"/>
      <c r="Q23" s="92"/>
      <c r="R23" s="115"/>
    </row>
    <row r="24" spans="1:18" ht="55.5" customHeight="1" x14ac:dyDescent="0.25">
      <c r="A24" s="109" t="s">
        <v>43</v>
      </c>
      <c r="B24" s="93">
        <v>0.3</v>
      </c>
      <c r="C24" s="90" t="s">
        <v>44</v>
      </c>
      <c r="D24" s="11" t="s">
        <v>45</v>
      </c>
      <c r="E24" s="90">
        <v>15</v>
      </c>
      <c r="F24" s="90" t="s">
        <v>29</v>
      </c>
      <c r="G24" s="90" t="s">
        <v>42</v>
      </c>
      <c r="H24" s="144">
        <f>3/30</f>
        <v>0.1</v>
      </c>
      <c r="I24" s="150">
        <f>+'Seguimiento 2'!I24:I26</f>
        <v>0.33333333333333331</v>
      </c>
      <c r="J24" s="150">
        <f>+'Seguimiento 3'!J24:J26</f>
        <v>0.4</v>
      </c>
      <c r="K24" s="144">
        <f>1/E24</f>
        <v>6.6666666666666666E-2</v>
      </c>
      <c r="L24" s="150">
        <f>+H24+I24+J24+K24</f>
        <v>0.9</v>
      </c>
      <c r="M24" s="150">
        <f>15*B24/E24</f>
        <v>0.3</v>
      </c>
      <c r="N24" s="90"/>
      <c r="O24" s="90"/>
      <c r="P24" s="90"/>
      <c r="Q24" s="90"/>
      <c r="R24" s="90"/>
    </row>
    <row r="25" spans="1:18" ht="39.75" customHeight="1" x14ac:dyDescent="0.25">
      <c r="A25" s="110"/>
      <c r="B25" s="94"/>
      <c r="C25" s="91"/>
      <c r="D25" s="11" t="s">
        <v>46</v>
      </c>
      <c r="E25" s="91"/>
      <c r="F25" s="91"/>
      <c r="G25" s="91"/>
      <c r="H25" s="145"/>
      <c r="I25" s="91"/>
      <c r="J25" s="91"/>
      <c r="K25" s="145"/>
      <c r="L25" s="151"/>
      <c r="M25" s="151"/>
      <c r="N25" s="91"/>
      <c r="O25" s="91"/>
      <c r="P25" s="91"/>
      <c r="Q25" s="91"/>
      <c r="R25" s="91"/>
    </row>
    <row r="26" spans="1:18" ht="39" customHeight="1" x14ac:dyDescent="0.25">
      <c r="A26" s="111"/>
      <c r="B26" s="95"/>
      <c r="C26" s="92"/>
      <c r="D26" s="11" t="s">
        <v>47</v>
      </c>
      <c r="E26" s="92"/>
      <c r="F26" s="92"/>
      <c r="G26" s="92"/>
      <c r="H26" s="146"/>
      <c r="I26" s="92"/>
      <c r="J26" s="92"/>
      <c r="K26" s="146"/>
      <c r="L26" s="152"/>
      <c r="M26" s="152"/>
      <c r="N26" s="92"/>
      <c r="O26" s="92"/>
      <c r="P26" s="92"/>
      <c r="Q26" s="92"/>
      <c r="R26" s="92"/>
    </row>
    <row r="27" spans="1:18" ht="33.75" customHeight="1" x14ac:dyDescent="0.25">
      <c r="A27" s="80" t="s">
        <v>48</v>
      </c>
      <c r="B27" s="81">
        <f>SUM(B17:B26)</f>
        <v>1</v>
      </c>
      <c r="C27" s="81"/>
      <c r="D27" s="5"/>
      <c r="E27" s="5"/>
      <c r="F27" s="5"/>
      <c r="G27" s="11"/>
      <c r="H27" s="81">
        <f>SUM(H18:H26)</f>
        <v>0.63</v>
      </c>
      <c r="I27" s="81">
        <f>SUM(I18:I26)</f>
        <v>0.93333333333333335</v>
      </c>
      <c r="J27" s="81">
        <f>SUM(J18:J26)</f>
        <v>1.1499999999999999</v>
      </c>
      <c r="K27" s="81">
        <f>SUM(K18:K26)</f>
        <v>0.46666666666666667</v>
      </c>
      <c r="L27" s="23">
        <f>SUM(L18:L26)/3</f>
        <v>1.06</v>
      </c>
      <c r="M27" s="23">
        <f>SUM(M18:M26)</f>
        <v>1.04</v>
      </c>
      <c r="N27" s="5"/>
      <c r="O27" s="5"/>
      <c r="P27" s="5"/>
      <c r="Q27" s="5"/>
      <c r="R27" s="5"/>
    </row>
    <row r="28" spans="1:18" ht="29.25" customHeight="1" thickBot="1" x14ac:dyDescent="0.3">
      <c r="A28" s="13"/>
    </row>
    <row r="29" spans="1:18" ht="20.25" customHeight="1" x14ac:dyDescent="0.25">
      <c r="A29" s="13"/>
      <c r="D29" s="118"/>
      <c r="E29" s="119"/>
      <c r="F29" s="153"/>
      <c r="G29" s="154"/>
      <c r="H29" s="155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75" thickBot="1" x14ac:dyDescent="0.3">
      <c r="A30" s="13"/>
      <c r="D30" s="116" t="s">
        <v>49</v>
      </c>
      <c r="E30" s="117"/>
      <c r="F30" s="84"/>
      <c r="G30" s="117" t="s">
        <v>50</v>
      </c>
      <c r="H30" s="120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 thickBot="1" x14ac:dyDescent="0.3">
      <c r="A31" s="13"/>
    </row>
    <row r="32" spans="1:18" ht="15.75" thickBot="1" x14ac:dyDescent="0.3">
      <c r="A32" s="13"/>
      <c r="B32" s="156" t="s">
        <v>78</v>
      </c>
      <c r="C32" s="136"/>
      <c r="D32" s="136"/>
      <c r="E32" s="136"/>
      <c r="F32" s="136"/>
      <c r="G32" s="136"/>
      <c r="H32" s="137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42.75" x14ac:dyDescent="0.25">
      <c r="A33" s="13"/>
      <c r="B33" s="14" t="s">
        <v>79</v>
      </c>
      <c r="C33" s="30" t="s">
        <v>80</v>
      </c>
      <c r="D33" s="15" t="s">
        <v>81</v>
      </c>
      <c r="E33" s="15" t="s">
        <v>82</v>
      </c>
      <c r="F33" s="15" t="s">
        <v>83</v>
      </c>
      <c r="G33" s="86" t="s">
        <v>84</v>
      </c>
      <c r="H33" s="86" t="s">
        <v>85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05" x14ac:dyDescent="0.25">
      <c r="B34" s="26" t="s">
        <v>86</v>
      </c>
      <c r="C34" s="11" t="s">
        <v>87</v>
      </c>
      <c r="D34" s="11" t="s">
        <v>88</v>
      </c>
      <c r="E34" s="16">
        <v>41807</v>
      </c>
      <c r="F34" s="11" t="s">
        <v>89</v>
      </c>
      <c r="G34" s="20"/>
      <c r="H34" s="17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42.75" x14ac:dyDescent="0.25">
      <c r="B35" s="27" t="s">
        <v>90</v>
      </c>
      <c r="C35" s="31"/>
      <c r="D35" s="5"/>
      <c r="E35" s="5"/>
      <c r="F35" s="5"/>
      <c r="G35" s="5"/>
      <c r="H35" s="17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B36" s="28" t="s">
        <v>51</v>
      </c>
      <c r="C36" s="32"/>
      <c r="D36" s="5"/>
      <c r="E36" s="5"/>
      <c r="F36" s="5"/>
      <c r="G36" s="5"/>
      <c r="H36" s="17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B37" s="28" t="s">
        <v>91</v>
      </c>
      <c r="C37" s="32"/>
      <c r="D37" s="5"/>
      <c r="E37" s="5"/>
      <c r="F37" s="5"/>
      <c r="G37" s="5"/>
      <c r="H37" s="17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5.75" thickBot="1" x14ac:dyDescent="0.3">
      <c r="B38" s="83" t="s">
        <v>92</v>
      </c>
      <c r="C38" s="33"/>
      <c r="D38" s="18"/>
      <c r="E38" s="18"/>
      <c r="F38" s="18"/>
      <c r="G38" s="18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I39" s="20"/>
      <c r="J39" s="20"/>
      <c r="K39" s="20"/>
      <c r="L39" s="20"/>
      <c r="M39" s="20"/>
      <c r="N39" s="20"/>
      <c r="O39" s="20"/>
      <c r="P39" s="20"/>
      <c r="Q39" s="20"/>
      <c r="R39" s="20"/>
    </row>
  </sheetData>
  <mergeCells count="66">
    <mergeCell ref="Q21:Q23"/>
    <mergeCell ref="Q24:Q26"/>
    <mergeCell ref="R21:R23"/>
    <mergeCell ref="R24:R26"/>
    <mergeCell ref="K24:K26"/>
    <mergeCell ref="M24:M26"/>
    <mergeCell ref="N21:N23"/>
    <mergeCell ref="N24:N26"/>
    <mergeCell ref="O21:O23"/>
    <mergeCell ref="P21:P23"/>
    <mergeCell ref="O24:O26"/>
    <mergeCell ref="P24:P26"/>
    <mergeCell ref="L21:L23"/>
    <mergeCell ref="D29:E29"/>
    <mergeCell ref="F29:H29"/>
    <mergeCell ref="D30:E30"/>
    <mergeCell ref="G30:H30"/>
    <mergeCell ref="B32:H32"/>
    <mergeCell ref="J24:J26"/>
    <mergeCell ref="M21:M23"/>
    <mergeCell ref="A24:A26"/>
    <mergeCell ref="B24:B26"/>
    <mergeCell ref="C24:C26"/>
    <mergeCell ref="E24:E26"/>
    <mergeCell ref="F24:F26"/>
    <mergeCell ref="G24:G26"/>
    <mergeCell ref="H24:H26"/>
    <mergeCell ref="I24:I26"/>
    <mergeCell ref="L24:L26"/>
    <mergeCell ref="G21:G23"/>
    <mergeCell ref="H21:H23"/>
    <mergeCell ref="I21:I23"/>
    <mergeCell ref="J21:J23"/>
    <mergeCell ref="K21:K23"/>
    <mergeCell ref="N18:N20"/>
    <mergeCell ref="O18:O20"/>
    <mergeCell ref="P18:P20"/>
    <mergeCell ref="Q18:Q20"/>
    <mergeCell ref="R18:R20"/>
    <mergeCell ref="A21:A23"/>
    <mergeCell ref="B21:B23"/>
    <mergeCell ref="C21:C23"/>
    <mergeCell ref="E21:E23"/>
    <mergeCell ref="F21:F23"/>
    <mergeCell ref="M18:M20"/>
    <mergeCell ref="A17:A20"/>
    <mergeCell ref="B17:B20"/>
    <mergeCell ref="C17:C20"/>
    <mergeCell ref="E17:E20"/>
    <mergeCell ref="F17:F20"/>
    <mergeCell ref="G17:G20"/>
    <mergeCell ref="H18:H20"/>
    <mergeCell ref="I18:I20"/>
    <mergeCell ref="J18:J20"/>
    <mergeCell ref="K18:K20"/>
    <mergeCell ref="L18:L20"/>
    <mergeCell ref="B2:R2"/>
    <mergeCell ref="B3:E3"/>
    <mergeCell ref="C9:C10"/>
    <mergeCell ref="A15:G15"/>
    <mergeCell ref="H15:R15"/>
    <mergeCell ref="H16:K16"/>
    <mergeCell ref="M16:M17"/>
    <mergeCell ref="N16:N17"/>
    <mergeCell ref="O16:P16"/>
    <mergeCell ref="Q16:R16"/>
  </mergeCells>
  <conditionalFormatting sqref="L18">
    <cfRule type="cellIs" dxfId="1" priority="1" operator="greaterThan">
      <formula>100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8"/>
  <sheetViews>
    <sheetView zoomScale="80" zoomScaleNormal="80" zoomScalePageLayoutView="80" workbookViewId="0">
      <selection activeCell="N13" sqref="N13"/>
    </sheetView>
  </sheetViews>
  <sheetFormatPr baseColWidth="10" defaultColWidth="10.85546875" defaultRowHeight="15" x14ac:dyDescent="0.25"/>
  <cols>
    <col min="1" max="1" width="7" style="1" customWidth="1"/>
    <col min="2" max="2" width="22.42578125" style="1" customWidth="1"/>
    <col min="3" max="3" width="36.7109375" style="1" customWidth="1"/>
    <col min="4" max="4" width="45.28515625" style="1" customWidth="1"/>
    <col min="5" max="5" width="22.7109375" style="1" customWidth="1"/>
    <col min="6" max="6" width="29.7109375" style="1" customWidth="1"/>
    <col min="7" max="7" width="15.140625" style="1" customWidth="1"/>
    <col min="8" max="8" width="14.42578125" style="1" customWidth="1"/>
    <col min="9" max="9" width="14.85546875" style="1" customWidth="1"/>
    <col min="10" max="10" width="13" style="1" customWidth="1"/>
    <col min="11" max="11" width="13.42578125" style="1" customWidth="1"/>
    <col min="12" max="13" width="15.42578125" style="1" customWidth="1"/>
    <col min="14" max="16384" width="10.85546875" style="1"/>
  </cols>
  <sheetData>
    <row r="2" spans="1:13" x14ac:dyDescent="0.25">
      <c r="B2" s="89" t="s">
        <v>53</v>
      </c>
      <c r="C2" s="89"/>
      <c r="D2" s="89"/>
      <c r="E2" s="89"/>
      <c r="F2" s="132"/>
      <c r="G2" s="132"/>
      <c r="H2" s="132"/>
      <c r="I2" s="132"/>
      <c r="J2" s="132"/>
      <c r="K2" s="132"/>
      <c r="L2" s="132"/>
      <c r="M2" s="132"/>
    </row>
    <row r="3" spans="1:13" ht="15.75" thickBot="1" x14ac:dyDescent="0.3"/>
    <row r="4" spans="1:13" ht="15.75" thickBot="1" x14ac:dyDescent="0.3">
      <c r="A4" s="133" t="s">
        <v>14</v>
      </c>
      <c r="B4" s="134"/>
      <c r="C4" s="134"/>
      <c r="D4" s="134"/>
      <c r="E4" s="134"/>
      <c r="F4" s="134"/>
      <c r="G4" s="134"/>
      <c r="H4" s="135" t="s">
        <v>59</v>
      </c>
      <c r="I4" s="136"/>
      <c r="J4" s="136"/>
      <c r="K4" s="136"/>
      <c r="L4" s="136"/>
      <c r="M4" s="136"/>
    </row>
    <row r="5" spans="1:13" ht="28.5" customHeight="1" x14ac:dyDescent="0.25">
      <c r="A5" s="82" t="s">
        <v>17</v>
      </c>
      <c r="B5" s="82" t="s">
        <v>18</v>
      </c>
      <c r="C5" s="86" t="s">
        <v>19</v>
      </c>
      <c r="D5" s="82" t="s">
        <v>20</v>
      </c>
      <c r="E5" s="82" t="s">
        <v>60</v>
      </c>
      <c r="F5" s="82" t="s">
        <v>22</v>
      </c>
      <c r="G5" s="36" t="s">
        <v>23</v>
      </c>
      <c r="H5" s="123" t="s">
        <v>61</v>
      </c>
      <c r="I5" s="124"/>
      <c r="J5" s="124"/>
      <c r="K5" s="125"/>
      <c r="L5" s="82" t="s">
        <v>62</v>
      </c>
      <c r="M5" s="126" t="s">
        <v>63</v>
      </c>
    </row>
    <row r="6" spans="1:13" ht="30" customHeight="1" x14ac:dyDescent="0.25">
      <c r="A6" s="103" t="s">
        <v>26</v>
      </c>
      <c r="B6" s="104">
        <v>0.3</v>
      </c>
      <c r="C6" s="90" t="s">
        <v>27</v>
      </c>
      <c r="D6" s="10" t="s">
        <v>28</v>
      </c>
      <c r="E6" s="90">
        <v>4</v>
      </c>
      <c r="F6" s="90" t="s">
        <v>29</v>
      </c>
      <c r="G6" s="96" t="s">
        <v>30</v>
      </c>
      <c r="H6" s="79" t="s">
        <v>66</v>
      </c>
      <c r="I6" s="79" t="s">
        <v>67</v>
      </c>
      <c r="J6" s="79" t="s">
        <v>68</v>
      </c>
      <c r="K6" s="79" t="s">
        <v>69</v>
      </c>
      <c r="L6" s="9" t="s">
        <v>70</v>
      </c>
      <c r="M6" s="127"/>
    </row>
    <row r="7" spans="1:13" ht="45" customHeight="1" x14ac:dyDescent="0.25">
      <c r="A7" s="103"/>
      <c r="B7" s="103"/>
      <c r="C7" s="91"/>
      <c r="D7" s="11" t="s">
        <v>31</v>
      </c>
      <c r="E7" s="91"/>
      <c r="F7" s="91"/>
      <c r="G7" s="96"/>
      <c r="H7" s="144">
        <f>1/E6</f>
        <v>0.25</v>
      </c>
      <c r="I7" s="144">
        <v>0.25</v>
      </c>
      <c r="J7" s="144">
        <v>0.5</v>
      </c>
      <c r="K7" s="144">
        <v>0</v>
      </c>
      <c r="L7" s="138">
        <f>+H7+I7+J7+K7</f>
        <v>1</v>
      </c>
      <c r="M7" s="138">
        <f>4*B6/E6</f>
        <v>0.3</v>
      </c>
    </row>
    <row r="8" spans="1:13" ht="35.25" customHeight="1" x14ac:dyDescent="0.25">
      <c r="A8" s="103"/>
      <c r="B8" s="103"/>
      <c r="C8" s="91"/>
      <c r="D8" s="11" t="s">
        <v>32</v>
      </c>
      <c r="E8" s="91"/>
      <c r="F8" s="91"/>
      <c r="G8" s="96"/>
      <c r="H8" s="145"/>
      <c r="I8" s="145"/>
      <c r="J8" s="145"/>
      <c r="K8" s="145"/>
      <c r="L8" s="139"/>
      <c r="M8" s="139"/>
    </row>
    <row r="9" spans="1:13" ht="39.75" customHeight="1" x14ac:dyDescent="0.25">
      <c r="A9" s="103"/>
      <c r="B9" s="103"/>
      <c r="C9" s="92"/>
      <c r="D9" s="11" t="s">
        <v>33</v>
      </c>
      <c r="E9" s="92"/>
      <c r="F9" s="92"/>
      <c r="G9" s="96"/>
      <c r="H9" s="146"/>
      <c r="I9" s="146"/>
      <c r="J9" s="146"/>
      <c r="K9" s="146"/>
      <c r="L9" s="140"/>
      <c r="M9" s="140"/>
    </row>
    <row r="10" spans="1:13" ht="56.25" customHeight="1" x14ac:dyDescent="0.25">
      <c r="A10" s="109" t="s">
        <v>34</v>
      </c>
      <c r="B10" s="93">
        <v>0.4</v>
      </c>
      <c r="C10" s="90" t="s">
        <v>35</v>
      </c>
      <c r="D10" s="11" t="s">
        <v>76</v>
      </c>
      <c r="E10" s="90">
        <v>20</v>
      </c>
      <c r="F10" s="90" t="s">
        <v>37</v>
      </c>
      <c r="G10" s="90" t="s">
        <v>77</v>
      </c>
      <c r="H10" s="144">
        <f>7/25</f>
        <v>0.28000000000000003</v>
      </c>
      <c r="I10" s="150">
        <v>0.35</v>
      </c>
      <c r="J10" s="150">
        <v>0.25</v>
      </c>
      <c r="K10" s="144">
        <f>8/E10</f>
        <v>0.4</v>
      </c>
      <c r="L10" s="150">
        <f>+H10+I10+J10+K10</f>
        <v>1.28</v>
      </c>
      <c r="M10" s="150">
        <f>22*B10/E10</f>
        <v>0.44000000000000006</v>
      </c>
    </row>
    <row r="11" spans="1:13" ht="47.25" customHeight="1" x14ac:dyDescent="0.25">
      <c r="A11" s="110"/>
      <c r="B11" s="94"/>
      <c r="C11" s="91"/>
      <c r="D11" s="11" t="s">
        <v>39</v>
      </c>
      <c r="E11" s="91"/>
      <c r="F11" s="91"/>
      <c r="G11" s="91"/>
      <c r="H11" s="145"/>
      <c r="I11" s="91"/>
      <c r="J11" s="91"/>
      <c r="K11" s="145"/>
      <c r="L11" s="151"/>
      <c r="M11" s="151"/>
    </row>
    <row r="12" spans="1:13" ht="57" customHeight="1" x14ac:dyDescent="0.25">
      <c r="A12" s="111"/>
      <c r="B12" s="95"/>
      <c r="C12" s="92"/>
      <c r="D12" s="11" t="s">
        <v>41</v>
      </c>
      <c r="E12" s="91"/>
      <c r="F12" s="92"/>
      <c r="G12" s="92"/>
      <c r="H12" s="146"/>
      <c r="I12" s="92"/>
      <c r="J12" s="92"/>
      <c r="K12" s="146"/>
      <c r="L12" s="152"/>
      <c r="M12" s="152"/>
    </row>
    <row r="13" spans="1:13" ht="55.5" customHeight="1" x14ac:dyDescent="0.25">
      <c r="A13" s="109" t="s">
        <v>43</v>
      </c>
      <c r="B13" s="93">
        <v>0.3</v>
      </c>
      <c r="C13" s="90" t="s">
        <v>44</v>
      </c>
      <c r="D13" s="11" t="s">
        <v>45</v>
      </c>
      <c r="E13" s="90">
        <v>15</v>
      </c>
      <c r="F13" s="90" t="s">
        <v>29</v>
      </c>
      <c r="G13" s="90" t="s">
        <v>42</v>
      </c>
      <c r="H13" s="144">
        <f>3/30</f>
        <v>0.1</v>
      </c>
      <c r="I13" s="150">
        <v>0.33</v>
      </c>
      <c r="J13" s="150">
        <v>0.4</v>
      </c>
      <c r="K13" s="144">
        <f>1/E13</f>
        <v>6.6666666666666666E-2</v>
      </c>
      <c r="L13" s="150">
        <f>+H13+I13+J13+K13</f>
        <v>0.89666666666666672</v>
      </c>
      <c r="M13" s="150">
        <f>15*B13/E13</f>
        <v>0.3</v>
      </c>
    </row>
    <row r="14" spans="1:13" ht="39.75" customHeight="1" x14ac:dyDescent="0.25">
      <c r="A14" s="110"/>
      <c r="B14" s="94"/>
      <c r="C14" s="91"/>
      <c r="D14" s="11" t="s">
        <v>46</v>
      </c>
      <c r="E14" s="91"/>
      <c r="F14" s="91"/>
      <c r="G14" s="91"/>
      <c r="H14" s="145"/>
      <c r="I14" s="91"/>
      <c r="J14" s="91"/>
      <c r="K14" s="145"/>
      <c r="L14" s="151"/>
      <c r="M14" s="151"/>
    </row>
    <row r="15" spans="1:13" ht="39" customHeight="1" x14ac:dyDescent="0.25">
      <c r="A15" s="111"/>
      <c r="B15" s="95"/>
      <c r="C15" s="92"/>
      <c r="D15" s="11" t="s">
        <v>47</v>
      </c>
      <c r="E15" s="92"/>
      <c r="F15" s="92"/>
      <c r="G15" s="92"/>
      <c r="H15" s="146"/>
      <c r="I15" s="92"/>
      <c r="J15" s="92"/>
      <c r="K15" s="146"/>
      <c r="L15" s="152"/>
      <c r="M15" s="152"/>
    </row>
    <row r="16" spans="1:13" ht="33.75" customHeight="1" x14ac:dyDescent="0.25">
      <c r="A16" s="80" t="s">
        <v>48</v>
      </c>
      <c r="B16" s="81">
        <f>SUM(B6:B15)</f>
        <v>1</v>
      </c>
      <c r="C16" s="81"/>
      <c r="D16" s="5"/>
      <c r="E16" s="5"/>
      <c r="F16" s="5"/>
      <c r="G16" s="11"/>
      <c r="H16" s="81">
        <f>SUM(H7:H15)</f>
        <v>0.63</v>
      </c>
      <c r="I16" s="81">
        <f>SUM(I7:I15)</f>
        <v>0.92999999999999994</v>
      </c>
      <c r="J16" s="81">
        <f>SUM(J7:J15)</f>
        <v>1.1499999999999999</v>
      </c>
      <c r="K16" s="81">
        <f>SUM(K7:K15)</f>
        <v>0.46666666666666667</v>
      </c>
      <c r="L16" s="23">
        <f>SUM(L7:L15)/3</f>
        <v>1.058888888888889</v>
      </c>
      <c r="M16" s="23">
        <f>SUM(M7:M15)</f>
        <v>1.04</v>
      </c>
    </row>
    <row r="17" spans="1:13" ht="29.25" customHeight="1" x14ac:dyDescent="0.25">
      <c r="A17" s="13"/>
    </row>
    <row r="18" spans="1:13" x14ac:dyDescent="0.25">
      <c r="I18" s="20"/>
      <c r="J18" s="20"/>
      <c r="K18" s="20"/>
      <c r="L18" s="20"/>
      <c r="M18" s="20"/>
    </row>
  </sheetData>
  <mergeCells count="41">
    <mergeCell ref="M13:M15"/>
    <mergeCell ref="A13:A15"/>
    <mergeCell ref="B13:B15"/>
    <mergeCell ref="C13:C15"/>
    <mergeCell ref="E13:E15"/>
    <mergeCell ref="F13:F15"/>
    <mergeCell ref="G13:G15"/>
    <mergeCell ref="H13:H15"/>
    <mergeCell ref="I13:I15"/>
    <mergeCell ref="J13:J15"/>
    <mergeCell ref="K13:K15"/>
    <mergeCell ref="L13:L15"/>
    <mergeCell ref="M10:M12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E10:E12"/>
    <mergeCell ref="F10:F12"/>
    <mergeCell ref="M7:M9"/>
    <mergeCell ref="A6:A9"/>
    <mergeCell ref="B6:B9"/>
    <mergeCell ref="C6:C9"/>
    <mergeCell ref="E6:E9"/>
    <mergeCell ref="F6:F9"/>
    <mergeCell ref="G6:G9"/>
    <mergeCell ref="H7:H9"/>
    <mergeCell ref="I7:I9"/>
    <mergeCell ref="J7:J9"/>
    <mergeCell ref="K7:K9"/>
    <mergeCell ref="L7:L9"/>
    <mergeCell ref="B2:M2"/>
    <mergeCell ref="A4:G4"/>
    <mergeCell ref="H4:M4"/>
    <mergeCell ref="H5:K5"/>
    <mergeCell ref="M5:M6"/>
  </mergeCells>
  <conditionalFormatting sqref="L7">
    <cfRule type="cellIs" dxfId="0" priority="1" operator="greaterThan">
      <formula>100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I20"/>
  <sheetViews>
    <sheetView view="pageBreakPreview" zoomScale="71" zoomScaleSheetLayoutView="71" workbookViewId="0">
      <selection activeCell="P13" sqref="P13"/>
    </sheetView>
  </sheetViews>
  <sheetFormatPr baseColWidth="10" defaultColWidth="11.42578125" defaultRowHeight="15" x14ac:dyDescent="0.25"/>
  <cols>
    <col min="1" max="1" width="3.28515625" customWidth="1"/>
    <col min="2" max="2" width="6.85546875" customWidth="1"/>
    <col min="3" max="3" width="15.7109375" customWidth="1"/>
    <col min="4" max="4" width="19.7109375" customWidth="1"/>
    <col min="8" max="8" width="15.28515625" customWidth="1"/>
    <col min="9" max="9" width="17.85546875" customWidth="1"/>
  </cols>
  <sheetData>
    <row r="1" spans="2:9" ht="25.5" customHeight="1" thickBot="1" x14ac:dyDescent="0.3"/>
    <row r="2" spans="2:9" ht="15.75" hidden="1" thickBot="1" x14ac:dyDescent="0.3"/>
    <row r="3" spans="2:9" ht="38.25" customHeight="1" thickBot="1" x14ac:dyDescent="0.3">
      <c r="B3" s="168" t="s">
        <v>96</v>
      </c>
      <c r="C3" s="169"/>
      <c r="D3" s="169"/>
      <c r="E3" s="169"/>
      <c r="F3" s="169"/>
      <c r="G3" s="169"/>
      <c r="H3" s="169"/>
      <c r="I3" s="170"/>
    </row>
    <row r="4" spans="2:9" ht="15.75" thickBot="1" x14ac:dyDescent="0.3">
      <c r="B4" s="166" t="s">
        <v>97</v>
      </c>
      <c r="C4" s="162"/>
      <c r="D4" s="162"/>
      <c r="E4" s="171" t="s">
        <v>98</v>
      </c>
      <c r="F4" s="172"/>
      <c r="G4" s="173"/>
      <c r="H4" s="162" t="s">
        <v>99</v>
      </c>
      <c r="I4" s="163"/>
    </row>
    <row r="5" spans="2:9" ht="15.75" thickBot="1" x14ac:dyDescent="0.3">
      <c r="B5" s="167"/>
      <c r="C5" s="164"/>
      <c r="D5" s="164"/>
      <c r="E5" s="54">
        <v>1</v>
      </c>
      <c r="F5" s="55">
        <v>2</v>
      </c>
      <c r="G5" s="55">
        <v>3</v>
      </c>
      <c r="H5" s="164"/>
      <c r="I5" s="165"/>
    </row>
    <row r="6" spans="2:9" ht="30.75" customHeight="1" x14ac:dyDescent="0.25">
      <c r="B6" s="53">
        <v>1</v>
      </c>
      <c r="C6" s="177" t="s">
        <v>100</v>
      </c>
      <c r="D6" s="177"/>
      <c r="E6" s="56"/>
      <c r="F6" s="56"/>
      <c r="G6" s="56"/>
      <c r="H6" s="174"/>
      <c r="I6" s="175"/>
    </row>
    <row r="7" spans="2:9" ht="39" customHeight="1" x14ac:dyDescent="0.25">
      <c r="B7" s="52">
        <v>2</v>
      </c>
      <c r="C7" s="161" t="s">
        <v>101</v>
      </c>
      <c r="D7" s="161"/>
      <c r="E7" s="50"/>
      <c r="F7" s="50"/>
      <c r="G7" s="50"/>
      <c r="H7" s="159"/>
      <c r="I7" s="160"/>
    </row>
    <row r="8" spans="2:9" ht="30" customHeight="1" x14ac:dyDescent="0.25">
      <c r="B8" s="52">
        <v>3</v>
      </c>
      <c r="C8" s="161" t="s">
        <v>102</v>
      </c>
      <c r="D8" s="161"/>
      <c r="E8" s="50"/>
      <c r="F8" s="50"/>
      <c r="G8" s="50"/>
      <c r="H8" s="159"/>
      <c r="I8" s="160"/>
    </row>
    <row r="9" spans="2:9" ht="34.5" customHeight="1" x14ac:dyDescent="0.25">
      <c r="B9" s="52">
        <v>4</v>
      </c>
      <c r="C9" s="161" t="s">
        <v>103</v>
      </c>
      <c r="D9" s="161"/>
      <c r="E9" s="50"/>
      <c r="F9" s="50"/>
      <c r="G9" s="50"/>
      <c r="H9" s="159"/>
      <c r="I9" s="160"/>
    </row>
    <row r="10" spans="2:9" ht="30.75" customHeight="1" x14ac:dyDescent="0.25">
      <c r="B10" s="52">
        <v>5</v>
      </c>
      <c r="C10" s="161" t="s">
        <v>104</v>
      </c>
      <c r="D10" s="161"/>
      <c r="E10" s="50"/>
      <c r="F10" s="50"/>
      <c r="G10" s="50"/>
      <c r="H10" s="159"/>
      <c r="I10" s="160"/>
    </row>
    <row r="11" spans="2:9" ht="33.75" customHeight="1" x14ac:dyDescent="0.25">
      <c r="B11" s="52">
        <v>6</v>
      </c>
      <c r="C11" s="161" t="s">
        <v>105</v>
      </c>
      <c r="D11" s="161"/>
      <c r="E11" s="50"/>
      <c r="F11" s="50"/>
      <c r="G11" s="50"/>
      <c r="H11" s="159"/>
      <c r="I11" s="160"/>
    </row>
    <row r="12" spans="2:9" ht="25.5" customHeight="1" x14ac:dyDescent="0.25">
      <c r="B12" s="52">
        <v>7</v>
      </c>
      <c r="C12" s="161" t="s">
        <v>106</v>
      </c>
      <c r="D12" s="161"/>
      <c r="E12" s="51"/>
      <c r="F12" s="51"/>
      <c r="G12" s="51"/>
      <c r="H12" s="157"/>
      <c r="I12" s="158"/>
    </row>
    <row r="13" spans="2:9" ht="46.5" customHeight="1" x14ac:dyDescent="0.25">
      <c r="B13" s="52">
        <v>8</v>
      </c>
      <c r="C13" s="161" t="s">
        <v>107</v>
      </c>
      <c r="D13" s="161"/>
      <c r="E13" s="51"/>
      <c r="F13" s="51"/>
      <c r="G13" s="51"/>
      <c r="H13" s="157"/>
      <c r="I13" s="158"/>
    </row>
    <row r="14" spans="2:9" ht="30.75" customHeight="1" x14ac:dyDescent="0.25">
      <c r="B14" s="52">
        <v>9</v>
      </c>
      <c r="C14" s="161" t="s">
        <v>108</v>
      </c>
      <c r="D14" s="161"/>
      <c r="E14" s="51"/>
      <c r="F14" s="51"/>
      <c r="G14" s="51"/>
      <c r="H14" s="157"/>
      <c r="I14" s="158"/>
    </row>
    <row r="15" spans="2:9" x14ac:dyDescent="0.25">
      <c r="B15" s="52">
        <v>10</v>
      </c>
      <c r="C15" s="161"/>
      <c r="D15" s="161"/>
      <c r="E15" s="51"/>
      <c r="F15" s="51"/>
      <c r="G15" s="51"/>
      <c r="H15" s="157"/>
      <c r="I15" s="158"/>
    </row>
    <row r="16" spans="2:9" x14ac:dyDescent="0.25">
      <c r="B16" s="52">
        <v>11</v>
      </c>
      <c r="C16" s="161"/>
      <c r="D16" s="161"/>
      <c r="E16" s="51"/>
      <c r="F16" s="51"/>
      <c r="G16" s="51"/>
      <c r="H16" s="157"/>
      <c r="I16" s="158"/>
    </row>
    <row r="17" spans="2:9" x14ac:dyDescent="0.25">
      <c r="B17" s="52">
        <v>12</v>
      </c>
      <c r="C17" s="161"/>
      <c r="D17" s="161"/>
      <c r="E17" s="51"/>
      <c r="F17" s="51"/>
      <c r="G17" s="51"/>
      <c r="H17" s="157"/>
      <c r="I17" s="158"/>
    </row>
    <row r="18" spans="2:9" ht="15.75" thickBot="1" x14ac:dyDescent="0.3"/>
    <row r="19" spans="2:9" ht="11.25" customHeight="1" thickBot="1" x14ac:dyDescent="0.3">
      <c r="B19" s="176" t="s">
        <v>109</v>
      </c>
      <c r="C19" s="176"/>
      <c r="D19" s="176"/>
      <c r="E19" s="176"/>
      <c r="F19" s="176"/>
      <c r="G19" s="176"/>
      <c r="H19" s="176"/>
      <c r="I19" s="176"/>
    </row>
    <row r="20" spans="2:9" ht="6.75" customHeight="1" thickBot="1" x14ac:dyDescent="0.3">
      <c r="B20" s="176"/>
      <c r="C20" s="176"/>
      <c r="D20" s="176"/>
      <c r="E20" s="176"/>
      <c r="F20" s="176"/>
      <c r="G20" s="176"/>
      <c r="H20" s="176"/>
      <c r="I20" s="176"/>
    </row>
  </sheetData>
  <mergeCells count="29">
    <mergeCell ref="B19:I20"/>
    <mergeCell ref="H7:I7"/>
    <mergeCell ref="C6:D6"/>
    <mergeCell ref="C7:D7"/>
    <mergeCell ref="C8:D8"/>
    <mergeCell ref="C9:D9"/>
    <mergeCell ref="H13:I13"/>
    <mergeCell ref="H14:I14"/>
    <mergeCell ref="C17:D17"/>
    <mergeCell ref="H17:I17"/>
    <mergeCell ref="H15:I15"/>
    <mergeCell ref="H16:I16"/>
    <mergeCell ref="C13:D13"/>
    <mergeCell ref="C14:D14"/>
    <mergeCell ref="C15:D15"/>
    <mergeCell ref="C16:D16"/>
    <mergeCell ref="H4:I5"/>
    <mergeCell ref="B4:D5"/>
    <mergeCell ref="B3:I3"/>
    <mergeCell ref="E4:G4"/>
    <mergeCell ref="H6:I6"/>
    <mergeCell ref="H12:I12"/>
    <mergeCell ref="H10:I10"/>
    <mergeCell ref="C11:D11"/>
    <mergeCell ref="C12:D12"/>
    <mergeCell ref="H8:I8"/>
    <mergeCell ref="H9:I9"/>
    <mergeCell ref="H11:I11"/>
    <mergeCell ref="C10:D10"/>
  </mergeCells>
  <pageMargins left="0.7" right="0.7" top="0.75" bottom="0.75" header="0.3" footer="0.3"/>
  <pageSetup scale="8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view="pageBreakPreview" topLeftCell="A10" zoomScale="95" zoomScaleNormal="95" zoomScaleSheetLayoutView="70" zoomScalePageLayoutView="95" workbookViewId="0">
      <selection activeCell="E24" sqref="E24"/>
    </sheetView>
  </sheetViews>
  <sheetFormatPr baseColWidth="10" defaultColWidth="11.42578125" defaultRowHeight="18" x14ac:dyDescent="0.25"/>
  <cols>
    <col min="1" max="1" width="1.85546875" style="58" customWidth="1"/>
    <col min="2" max="2" width="4.7109375" style="58" customWidth="1"/>
    <col min="3" max="3" width="57.28515625" style="58" customWidth="1"/>
    <col min="4" max="4" width="59.28515625" style="58" customWidth="1"/>
    <col min="5" max="5" width="37.42578125" style="58" customWidth="1"/>
    <col min="6" max="6" width="40.85546875" style="58" customWidth="1"/>
    <col min="7" max="7" width="37.85546875" style="58" customWidth="1"/>
    <col min="8" max="8" width="7" style="58" customWidth="1"/>
    <col min="9" max="9" width="1.28515625" style="58" customWidth="1"/>
    <col min="10" max="10" width="24.7109375" style="58" bestFit="1" customWidth="1"/>
    <col min="11" max="16384" width="11.42578125" style="58"/>
  </cols>
  <sheetData>
    <row r="2" spans="1:9" ht="30" customHeight="1" x14ac:dyDescent="0.25">
      <c r="A2" s="75"/>
      <c r="B2" s="75"/>
      <c r="C2" s="75"/>
      <c r="D2" s="75"/>
      <c r="E2" s="75"/>
      <c r="F2" s="75"/>
      <c r="G2" s="75"/>
      <c r="H2" s="75"/>
      <c r="I2" s="75"/>
    </row>
    <row r="3" spans="1:9" ht="18" customHeight="1" thickBot="1" x14ac:dyDescent="0.3">
      <c r="A3" s="75"/>
      <c r="B3" s="75"/>
      <c r="C3" s="75"/>
      <c r="D3" s="75"/>
      <c r="E3" s="75"/>
      <c r="F3" s="75"/>
      <c r="G3" s="75"/>
      <c r="H3" s="75"/>
      <c r="I3" s="75"/>
    </row>
    <row r="4" spans="1:9" ht="36.75" customHeight="1" thickBot="1" x14ac:dyDescent="0.3">
      <c r="A4" s="75"/>
      <c r="B4" s="191" t="s">
        <v>110</v>
      </c>
      <c r="C4" s="192"/>
      <c r="D4" s="192"/>
      <c r="E4" s="192"/>
      <c r="F4" s="192"/>
      <c r="G4" s="192"/>
      <c r="H4" s="193"/>
      <c r="I4" s="75"/>
    </row>
    <row r="5" spans="1:9" x14ac:dyDescent="0.25">
      <c r="A5" s="75"/>
      <c r="B5" s="59"/>
      <c r="C5" s="60"/>
      <c r="D5" s="179"/>
      <c r="E5" s="179"/>
      <c r="F5" s="179"/>
      <c r="G5" s="179"/>
      <c r="H5" s="61"/>
      <c r="I5" s="75"/>
    </row>
    <row r="6" spans="1:9" x14ac:dyDescent="0.25">
      <c r="A6" s="75"/>
      <c r="B6" s="59"/>
      <c r="C6" s="60" t="s">
        <v>111</v>
      </c>
      <c r="D6" s="196"/>
      <c r="E6" s="196"/>
      <c r="F6" s="196"/>
      <c r="G6" s="196"/>
      <c r="H6" s="61"/>
      <c r="I6" s="75"/>
    </row>
    <row r="7" spans="1:9" x14ac:dyDescent="0.25">
      <c r="A7" s="75"/>
      <c r="B7" s="59"/>
      <c r="C7" s="60" t="s">
        <v>112</v>
      </c>
      <c r="D7" s="194"/>
      <c r="E7" s="194"/>
      <c r="F7" s="194"/>
      <c r="G7" s="194"/>
      <c r="H7" s="61"/>
      <c r="I7" s="75"/>
    </row>
    <row r="8" spans="1:9" x14ac:dyDescent="0.25">
      <c r="A8" s="75"/>
      <c r="B8" s="59"/>
      <c r="C8" s="60" t="s">
        <v>113</v>
      </c>
      <c r="D8" s="194"/>
      <c r="E8" s="194"/>
      <c r="F8" s="194"/>
      <c r="G8" s="194"/>
      <c r="H8" s="61"/>
      <c r="I8" s="75"/>
    </row>
    <row r="9" spans="1:9" ht="18.75" thickBot="1" x14ac:dyDescent="0.3">
      <c r="A9" s="75"/>
      <c r="B9" s="59"/>
      <c r="C9" s="60"/>
      <c r="D9" s="87"/>
      <c r="E9" s="87"/>
      <c r="F9" s="87"/>
      <c r="G9" s="87"/>
      <c r="H9" s="61"/>
      <c r="I9" s="75"/>
    </row>
    <row r="10" spans="1:9" ht="36" customHeight="1" thickBot="1" x14ac:dyDescent="0.3">
      <c r="A10" s="75"/>
      <c r="B10" s="181" t="s">
        <v>114</v>
      </c>
      <c r="C10" s="182"/>
      <c r="D10" s="182"/>
      <c r="E10" s="182"/>
      <c r="F10" s="182"/>
      <c r="G10" s="182"/>
      <c r="H10" s="183"/>
      <c r="I10" s="75"/>
    </row>
    <row r="11" spans="1:9" x14ac:dyDescent="0.25">
      <c r="A11" s="75"/>
      <c r="B11" s="59"/>
      <c r="C11" s="62"/>
      <c r="D11" s="62"/>
      <c r="E11" s="62"/>
      <c r="F11" s="62"/>
      <c r="G11" s="62"/>
      <c r="H11" s="61"/>
      <c r="I11" s="75"/>
    </row>
    <row r="12" spans="1:9" x14ac:dyDescent="0.25">
      <c r="A12" s="75"/>
      <c r="B12" s="59"/>
      <c r="C12" s="195" t="s">
        <v>115</v>
      </c>
      <c r="D12" s="66"/>
      <c r="E12" s="66"/>
      <c r="F12" s="179"/>
      <c r="G12" s="179"/>
      <c r="H12" s="180"/>
      <c r="I12" s="75"/>
    </row>
    <row r="13" spans="1:9" x14ac:dyDescent="0.25">
      <c r="A13" s="75"/>
      <c r="B13" s="59"/>
      <c r="C13" s="195"/>
      <c r="D13" s="63"/>
      <c r="E13" s="184">
        <f>(D13*D14)/100%</f>
        <v>0</v>
      </c>
      <c r="F13" s="179"/>
      <c r="G13" s="179"/>
      <c r="H13" s="180"/>
      <c r="I13" s="75"/>
    </row>
    <row r="14" spans="1:9" ht="40.5" customHeight="1" x14ac:dyDescent="0.25">
      <c r="A14" s="75"/>
      <c r="B14" s="59"/>
      <c r="C14" s="64" t="s">
        <v>116</v>
      </c>
      <c r="D14" s="65">
        <v>0.8</v>
      </c>
      <c r="E14" s="184"/>
      <c r="F14" s="179"/>
      <c r="G14" s="179"/>
      <c r="H14" s="180"/>
      <c r="I14" s="75"/>
    </row>
    <row r="15" spans="1:9" x14ac:dyDescent="0.25">
      <c r="A15" s="75"/>
      <c r="B15" s="59"/>
      <c r="C15" s="66" t="s">
        <v>117</v>
      </c>
      <c r="D15" s="67"/>
      <c r="E15" s="184">
        <f>(D15*D16)/5</f>
        <v>0</v>
      </c>
      <c r="F15" s="179"/>
      <c r="G15" s="179"/>
      <c r="H15" s="180"/>
      <c r="I15" s="75"/>
    </row>
    <row r="16" spans="1:9" x14ac:dyDescent="0.25">
      <c r="A16" s="75"/>
      <c r="B16" s="59"/>
      <c r="C16" s="66" t="s">
        <v>118</v>
      </c>
      <c r="D16" s="65">
        <v>0.2</v>
      </c>
      <c r="E16" s="184"/>
      <c r="F16" s="179"/>
      <c r="G16" s="179"/>
      <c r="H16" s="180"/>
      <c r="I16" s="75"/>
    </row>
    <row r="17" spans="1:9" x14ac:dyDescent="0.25">
      <c r="A17" s="75"/>
      <c r="B17" s="59"/>
      <c r="C17" s="66"/>
      <c r="D17" s="65"/>
      <c r="E17" s="68"/>
      <c r="F17" s="179"/>
      <c r="G17" s="179"/>
      <c r="H17" s="180"/>
      <c r="I17" s="75"/>
    </row>
    <row r="18" spans="1:9" x14ac:dyDescent="0.25">
      <c r="A18" s="75"/>
      <c r="B18" s="59"/>
      <c r="C18" s="66" t="s">
        <v>119</v>
      </c>
      <c r="D18" s="65"/>
      <c r="E18" s="63">
        <f>SUM(E13:E16)</f>
        <v>0</v>
      </c>
      <c r="F18" s="179"/>
      <c r="G18" s="179"/>
      <c r="H18" s="180"/>
      <c r="I18" s="75"/>
    </row>
    <row r="19" spans="1:9" x14ac:dyDescent="0.25">
      <c r="A19" s="75"/>
      <c r="B19" s="59"/>
      <c r="C19" s="62"/>
      <c r="D19" s="62"/>
      <c r="E19" s="62"/>
      <c r="F19" s="62"/>
      <c r="G19" s="179"/>
      <c r="H19" s="180"/>
      <c r="I19" s="75"/>
    </row>
    <row r="20" spans="1:9" x14ac:dyDescent="0.25">
      <c r="A20" s="75"/>
      <c r="B20" s="59"/>
      <c r="C20" s="187" t="s">
        <v>120</v>
      </c>
      <c r="D20" s="189">
        <v>0.05</v>
      </c>
      <c r="E20" s="185"/>
      <c r="F20" s="62"/>
      <c r="G20" s="179"/>
      <c r="H20" s="180"/>
      <c r="I20" s="75"/>
    </row>
    <row r="21" spans="1:9" x14ac:dyDescent="0.25">
      <c r="A21" s="75"/>
      <c r="B21" s="59"/>
      <c r="C21" s="188"/>
      <c r="D21" s="190"/>
      <c r="E21" s="186"/>
      <c r="F21" s="62"/>
      <c r="G21" s="57"/>
      <c r="H21" s="70"/>
      <c r="I21" s="75"/>
    </row>
    <row r="22" spans="1:9" ht="18.75" thickBot="1" x14ac:dyDescent="0.3">
      <c r="A22" s="75"/>
      <c r="B22" s="59"/>
      <c r="C22" s="62"/>
      <c r="D22" s="62"/>
      <c r="E22" s="62"/>
      <c r="F22" s="62"/>
      <c r="G22" s="57"/>
      <c r="H22" s="70"/>
      <c r="I22" s="75"/>
    </row>
    <row r="23" spans="1:9" ht="24.95" customHeight="1" thickBot="1" x14ac:dyDescent="0.3">
      <c r="A23" s="75"/>
      <c r="B23" s="59"/>
      <c r="C23" s="62"/>
      <c r="D23" s="88" t="s">
        <v>121</v>
      </c>
      <c r="E23" s="205">
        <f>E18+E20</f>
        <v>0</v>
      </c>
      <c r="F23" s="62"/>
      <c r="G23" s="57"/>
      <c r="H23" s="70"/>
      <c r="I23" s="75"/>
    </row>
    <row r="24" spans="1:9" x14ac:dyDescent="0.25">
      <c r="A24" s="75"/>
      <c r="B24" s="59"/>
      <c r="C24" s="62"/>
      <c r="D24" s="62"/>
      <c r="E24" s="62"/>
      <c r="F24" s="62"/>
      <c r="G24" s="62"/>
      <c r="H24" s="61"/>
      <c r="I24" s="75"/>
    </row>
    <row r="25" spans="1:9" x14ac:dyDescent="0.25">
      <c r="A25" s="75"/>
      <c r="B25" s="59"/>
      <c r="C25" s="62"/>
      <c r="D25" s="62"/>
      <c r="E25" s="62"/>
      <c r="F25" s="62"/>
      <c r="G25" s="62"/>
      <c r="H25" s="61"/>
      <c r="I25" s="75"/>
    </row>
    <row r="26" spans="1:9" x14ac:dyDescent="0.25">
      <c r="A26" s="75"/>
      <c r="B26" s="59"/>
      <c r="C26" s="62"/>
      <c r="D26" s="62"/>
      <c r="E26" s="62"/>
      <c r="F26" s="62"/>
      <c r="G26" s="62"/>
      <c r="H26" s="61"/>
      <c r="I26" s="75"/>
    </row>
    <row r="27" spans="1:9" x14ac:dyDescent="0.25">
      <c r="A27" s="75"/>
      <c r="B27" s="59"/>
      <c r="C27" s="62"/>
      <c r="D27" s="62"/>
      <c r="E27" s="62"/>
      <c r="F27" s="62"/>
      <c r="G27" s="62"/>
      <c r="H27" s="61"/>
      <c r="I27" s="75"/>
    </row>
    <row r="28" spans="1:9" x14ac:dyDescent="0.25">
      <c r="A28" s="75"/>
      <c r="B28" s="59"/>
      <c r="C28" s="71"/>
      <c r="D28" s="72"/>
      <c r="E28" s="62"/>
      <c r="F28" s="71"/>
      <c r="G28" s="72"/>
      <c r="H28" s="61"/>
      <c r="I28" s="75"/>
    </row>
    <row r="29" spans="1:9" x14ac:dyDescent="0.25">
      <c r="A29" s="75"/>
      <c r="B29" s="59"/>
      <c r="C29" s="178" t="s">
        <v>142</v>
      </c>
      <c r="D29" s="178"/>
      <c r="E29" s="62"/>
      <c r="F29" s="178" t="s">
        <v>122</v>
      </c>
      <c r="G29" s="178"/>
      <c r="H29" s="70"/>
      <c r="I29" s="75"/>
    </row>
    <row r="30" spans="1:9" x14ac:dyDescent="0.25">
      <c r="A30" s="75"/>
      <c r="B30" s="59"/>
      <c r="C30" s="62"/>
      <c r="D30" s="62"/>
      <c r="E30" s="62"/>
      <c r="F30" s="62"/>
      <c r="G30" s="62"/>
      <c r="H30" s="61"/>
      <c r="I30" s="75"/>
    </row>
    <row r="31" spans="1:9" x14ac:dyDescent="0.25">
      <c r="A31" s="75"/>
      <c r="B31" s="59"/>
      <c r="C31" s="62"/>
      <c r="D31" s="62"/>
      <c r="E31" s="62"/>
      <c r="F31" s="62"/>
      <c r="G31" s="62"/>
      <c r="H31" s="61"/>
      <c r="I31" s="75"/>
    </row>
    <row r="32" spans="1:9" x14ac:dyDescent="0.25">
      <c r="A32" s="75"/>
      <c r="B32" s="59"/>
      <c r="C32" s="62"/>
      <c r="D32" s="62"/>
      <c r="E32" s="62"/>
      <c r="F32" s="62"/>
      <c r="G32" s="62"/>
      <c r="H32" s="61"/>
      <c r="I32" s="75"/>
    </row>
    <row r="33" spans="1:9" x14ac:dyDescent="0.25">
      <c r="A33" s="75"/>
      <c r="B33" s="59"/>
      <c r="C33" s="62"/>
      <c r="D33" s="78" t="s">
        <v>123</v>
      </c>
      <c r="E33" s="76"/>
      <c r="F33" s="62"/>
      <c r="G33" s="62"/>
      <c r="H33" s="61"/>
      <c r="I33" s="75"/>
    </row>
    <row r="34" spans="1:9" x14ac:dyDescent="0.25">
      <c r="A34" s="75"/>
      <c r="B34" s="59"/>
      <c r="C34" s="62"/>
      <c r="D34" s="78" t="s">
        <v>124</v>
      </c>
      <c r="E34" s="77"/>
      <c r="F34" s="62"/>
      <c r="G34" s="62"/>
      <c r="H34" s="61"/>
      <c r="I34" s="75"/>
    </row>
    <row r="35" spans="1:9" ht="18.75" thickBot="1" x14ac:dyDescent="0.3">
      <c r="A35" s="75"/>
      <c r="B35" s="69"/>
      <c r="C35" s="73"/>
      <c r="D35" s="73"/>
      <c r="E35" s="73"/>
      <c r="F35" s="73"/>
      <c r="G35" s="73"/>
      <c r="H35" s="74"/>
      <c r="I35" s="75"/>
    </row>
    <row r="36" spans="1:9" ht="13.35" customHeight="1" x14ac:dyDescent="0.25">
      <c r="A36" s="75"/>
      <c r="B36" s="75"/>
      <c r="C36" s="75"/>
      <c r="D36" s="75"/>
      <c r="E36" s="75"/>
      <c r="F36" s="75"/>
      <c r="G36" s="75"/>
      <c r="H36" s="75"/>
      <c r="I36" s="75"/>
    </row>
  </sheetData>
  <mergeCells count="16">
    <mergeCell ref="B4:H4"/>
    <mergeCell ref="D5:G5"/>
    <mergeCell ref="D7:G7"/>
    <mergeCell ref="D8:G8"/>
    <mergeCell ref="C12:C13"/>
    <mergeCell ref="E13:E14"/>
    <mergeCell ref="D6:G6"/>
    <mergeCell ref="C29:D29"/>
    <mergeCell ref="G19:H20"/>
    <mergeCell ref="B10:H10"/>
    <mergeCell ref="F12:H18"/>
    <mergeCell ref="E15:E16"/>
    <mergeCell ref="E20:E21"/>
    <mergeCell ref="C20:C21"/>
    <mergeCell ref="D20:D21"/>
    <mergeCell ref="F29:G29"/>
  </mergeCells>
  <pageMargins left="0.7" right="0.7" top="0.75" bottom="0.75" header="0.3" footer="0.3"/>
  <pageSetup paperSize="120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D6" sqref="D6"/>
    </sheetView>
  </sheetViews>
  <sheetFormatPr baseColWidth="10" defaultColWidth="11.42578125" defaultRowHeight="15" x14ac:dyDescent="0.25"/>
  <cols>
    <col min="2" max="2" width="20.42578125" customWidth="1"/>
    <col min="3" max="3" width="38.28515625" customWidth="1"/>
    <col min="4" max="4" width="48.7109375" customWidth="1"/>
  </cols>
  <sheetData>
    <row r="2" spans="2:5" x14ac:dyDescent="0.25">
      <c r="B2" s="204" t="s">
        <v>125</v>
      </c>
      <c r="C2" s="38" t="s">
        <v>2</v>
      </c>
      <c r="D2" s="37"/>
      <c r="E2" s="37"/>
    </row>
    <row r="3" spans="2:5" x14ac:dyDescent="0.25">
      <c r="B3" s="204"/>
      <c r="C3" s="39" t="s">
        <v>126</v>
      </c>
    </row>
    <row r="4" spans="2:5" x14ac:dyDescent="0.25">
      <c r="B4" s="204"/>
      <c r="C4" s="39" t="s">
        <v>127</v>
      </c>
    </row>
    <row r="5" spans="2:5" x14ac:dyDescent="0.25">
      <c r="B5" s="204"/>
      <c r="C5" s="39" t="s">
        <v>128</v>
      </c>
    </row>
    <row r="6" spans="2:5" x14ac:dyDescent="0.25">
      <c r="B6" s="204"/>
      <c r="C6" s="202" t="s">
        <v>129</v>
      </c>
    </row>
    <row r="7" spans="2:5" x14ac:dyDescent="0.25">
      <c r="B7" s="204"/>
      <c r="C7" s="203"/>
    </row>
    <row r="8" spans="2:5" ht="135.75" customHeight="1" x14ac:dyDescent="0.25">
      <c r="B8" s="197" t="s">
        <v>14</v>
      </c>
      <c r="C8" s="41" t="s">
        <v>18</v>
      </c>
      <c r="D8" s="44" t="s">
        <v>130</v>
      </c>
    </row>
    <row r="9" spans="2:5" ht="106.5" customHeight="1" x14ac:dyDescent="0.25">
      <c r="B9" s="198"/>
      <c r="C9" s="42" t="s">
        <v>19</v>
      </c>
      <c r="D9" s="45" t="s">
        <v>131</v>
      </c>
    </row>
    <row r="10" spans="2:5" ht="60" x14ac:dyDescent="0.25">
      <c r="B10" s="198"/>
      <c r="C10" s="41" t="s">
        <v>20</v>
      </c>
      <c r="D10" s="45" t="s">
        <v>132</v>
      </c>
    </row>
    <row r="11" spans="2:5" ht="45" x14ac:dyDescent="0.25">
      <c r="B11" s="198"/>
      <c r="C11" s="43" t="s">
        <v>21</v>
      </c>
      <c r="D11" s="46" t="s">
        <v>133</v>
      </c>
    </row>
    <row r="12" spans="2:5" ht="75" x14ac:dyDescent="0.25">
      <c r="B12" s="198"/>
      <c r="C12" s="43" t="s">
        <v>22</v>
      </c>
      <c r="D12" s="46" t="s">
        <v>134</v>
      </c>
    </row>
    <row r="13" spans="2:5" ht="51.75" customHeight="1" x14ac:dyDescent="0.25">
      <c r="B13" s="198"/>
      <c r="C13" s="43" t="s">
        <v>23</v>
      </c>
      <c r="D13" s="47" t="s">
        <v>135</v>
      </c>
    </row>
    <row r="14" spans="2:5" ht="48" customHeight="1" x14ac:dyDescent="0.25">
      <c r="B14" s="198"/>
      <c r="C14" s="41" t="s">
        <v>136</v>
      </c>
    </row>
    <row r="15" spans="2:5" ht="39" customHeight="1" x14ac:dyDescent="0.25">
      <c r="B15" s="199"/>
      <c r="C15" s="41" t="s">
        <v>137</v>
      </c>
    </row>
    <row r="16" spans="2:5" ht="39" customHeight="1" x14ac:dyDescent="0.25">
      <c r="B16" s="200" t="s">
        <v>138</v>
      </c>
      <c r="C16" s="40" t="s">
        <v>61</v>
      </c>
    </row>
    <row r="17" spans="2:3" x14ac:dyDescent="0.25">
      <c r="B17" s="201"/>
      <c r="C17" s="40" t="s">
        <v>139</v>
      </c>
    </row>
    <row r="18" spans="2:3" x14ac:dyDescent="0.25">
      <c r="B18" s="201"/>
      <c r="C18" s="48" t="s">
        <v>63</v>
      </c>
    </row>
    <row r="19" spans="2:3" x14ac:dyDescent="0.25">
      <c r="B19" s="201"/>
      <c r="C19" s="48" t="s">
        <v>64</v>
      </c>
    </row>
    <row r="20" spans="2:3" x14ac:dyDescent="0.25">
      <c r="B20" s="201"/>
      <c r="C20" s="48" t="s">
        <v>140</v>
      </c>
    </row>
    <row r="21" spans="2:3" x14ac:dyDescent="0.25">
      <c r="B21" s="201"/>
      <c r="C21" s="48" t="s">
        <v>141</v>
      </c>
    </row>
  </sheetData>
  <mergeCells count="4">
    <mergeCell ref="B8:B15"/>
    <mergeCell ref="B16:B21"/>
    <mergeCell ref="C6:C7"/>
    <mergeCell ref="B2: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4454E78071C0459250C931E6372AB4" ma:contentTypeVersion="11" ma:contentTypeDescription="Crear nuevo documento." ma:contentTypeScope="" ma:versionID="90bcc038fac5bcb535342d9d90d74c18">
  <xsd:schema xmlns:xsd="http://www.w3.org/2001/XMLSchema" xmlns:xs="http://www.w3.org/2001/XMLSchema" xmlns:p="http://schemas.microsoft.com/office/2006/metadata/properties" xmlns:ns3="e005b361-1b45-4344-bcf3-bcf64b9ffc1f" xmlns:ns4="3a6ebed4-ca78-4498-ac91-6b1043cf37bf" targetNamespace="http://schemas.microsoft.com/office/2006/metadata/properties" ma:root="true" ma:fieldsID="135230dc8f13cd608f581259e65a9b13" ns3:_="" ns4:_="">
    <xsd:import namespace="e005b361-1b45-4344-bcf3-bcf64b9ffc1f"/>
    <xsd:import namespace="3a6ebed4-ca78-4498-ac91-6b1043cf37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5b361-1b45-4344-bcf3-bcf64b9ff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bed4-ca78-4498-ac91-6b1043cf37b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5ADC6-6FAA-4426-A654-6925C00D921A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a6ebed4-ca78-4498-ac91-6b1043cf37bf"/>
    <ds:schemaRef ds:uri="e005b361-1b45-4344-bcf3-bcf64b9ffc1f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439D57-9105-4B5D-9AF7-628F3E0F8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D68461-4893-4D46-9E80-ABF34BEB1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05b361-1b45-4344-bcf3-bcf64b9ffc1f"/>
    <ds:schemaRef ds:uri="3a6ebed4-ca78-4498-ac91-6b1043cf37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Concertacion </vt:lpstr>
      <vt:lpstr>Seguimiento 2</vt:lpstr>
      <vt:lpstr>Seguimiento 3</vt:lpstr>
      <vt:lpstr>Seguimiento 4</vt:lpstr>
      <vt:lpstr>Final</vt:lpstr>
      <vt:lpstr>Componente de Gestion Adicional</vt:lpstr>
      <vt:lpstr>ANEXO 3</vt:lpstr>
      <vt:lpstr>Instructivo</vt:lpstr>
      <vt:lpstr>'ANEXO 3'!Área_de_impresión</vt:lpstr>
      <vt:lpstr>'Componente de Gestion Adicional'!Área_de_impresión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Anexo_3_Consolidado de evaluación del Acuerdo de Gestión</dc:title>
  <dc:subject/>
  <dc:creator>Jeimy Paola Ortiz Gracia</dc:creator>
  <cp:keywords/>
  <dc:description/>
  <cp:lastModifiedBy>Sonia Liliana Sanabria Ramos</cp:lastModifiedBy>
  <cp:revision/>
  <cp:lastPrinted>2021-05-21T15:41:14Z</cp:lastPrinted>
  <dcterms:created xsi:type="dcterms:W3CDTF">2014-03-17T17:12:16Z</dcterms:created>
  <dcterms:modified xsi:type="dcterms:W3CDTF">2021-05-21T15:42:16Z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0x010100364454E78071C0459250C931E6372AB4</vt:lpwstr>
  </property>
</Properties>
</file>