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nromero\Desktop\"/>
    </mc:Choice>
  </mc:AlternateContent>
  <bookViews>
    <workbookView xWindow="-120" yWindow="-120" windowWidth="20730" windowHeight="11160" tabRatio="786" firstSheet="2" activeTab="7"/>
  </bookViews>
  <sheets>
    <sheet name="Gestión de Riesgos" sheetId="28" r:id="rId1"/>
    <sheet name="Riesgos de Corrupción" sheetId="36" r:id="rId2"/>
    <sheet name="Racionalización de Trámites" sheetId="31" r:id="rId3"/>
    <sheet name="RendiciónCuentas" sheetId="32" r:id="rId4"/>
    <sheet name="Atención al Ciudadano" sheetId="33" r:id="rId5"/>
    <sheet name="Tranparencia y Acceso a Inf. " sheetId="34" r:id="rId6"/>
    <sheet name="Integridad" sheetId="35" r:id="rId7"/>
    <sheet name="RESULTADOS PAAC " sheetId="37" r:id="rId8"/>
    <sheet name="Hoja2" sheetId="30" state="hidden" r:id="rId9"/>
  </sheets>
  <externalReferences>
    <externalReference r:id="rId10"/>
    <externalReference r:id="rId11"/>
    <externalReference r:id="rId12"/>
    <externalReference r:id="rId13"/>
  </externalReferences>
  <definedNames>
    <definedName name="_xlnm._FilterDatabase" localSheetId="0" hidden="1">'Gestión de Riesgos'!$A$9:$I$9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SiNo">[3]Hoja2!$AK$3:$AK$4</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37" l="1"/>
  <c r="S10" i="35"/>
  <c r="P14" i="35"/>
  <c r="N20" i="33" l="1"/>
  <c r="X60" i="32"/>
  <c r="U60" i="32"/>
  <c r="V60" i="32"/>
  <c r="S49" i="31" l="1"/>
  <c r="Q49" i="31"/>
  <c r="S26" i="31" l="1"/>
  <c r="S27" i="31"/>
  <c r="S28" i="31"/>
  <c r="S29" i="31"/>
  <c r="S30" i="31"/>
  <c r="S31" i="31"/>
  <c r="S32" i="31"/>
  <c r="S33" i="31"/>
  <c r="S34" i="31"/>
  <c r="S35" i="31"/>
  <c r="S36" i="31"/>
  <c r="S37" i="31"/>
  <c r="S38" i="31"/>
  <c r="S39" i="31"/>
  <c r="S40" i="31"/>
  <c r="S41" i="31"/>
  <c r="S42" i="31"/>
  <c r="S43" i="31"/>
  <c r="S44" i="31"/>
  <c r="S45" i="31"/>
  <c r="S46" i="31"/>
  <c r="S47" i="31"/>
  <c r="S48" i="31"/>
  <c r="S25" i="31"/>
  <c r="P49" i="31"/>
  <c r="B7" i="37"/>
  <c r="B6" i="37"/>
  <c r="B5" i="37"/>
  <c r="B4" i="37"/>
  <c r="B3" i="37"/>
  <c r="B2" i="37"/>
  <c r="E4" i="37" l="1"/>
  <c r="C3" i="37"/>
  <c r="E3" i="37" s="1"/>
  <c r="Q23" i="34"/>
  <c r="O20" i="33"/>
  <c r="C5" i="37" s="1"/>
  <c r="E5" i="37" s="1"/>
  <c r="Q8" i="33"/>
  <c r="Q9" i="33"/>
  <c r="Q10" i="33"/>
  <c r="Q11" i="33"/>
  <c r="Q12" i="33"/>
  <c r="Q13" i="33"/>
  <c r="Q14" i="33"/>
  <c r="Q15" i="33"/>
  <c r="Q16" i="33"/>
  <c r="Q17" i="33"/>
  <c r="Q18" i="33"/>
  <c r="Q19" i="33"/>
  <c r="Q7" i="33"/>
  <c r="X19" i="32"/>
  <c r="X20" i="32"/>
  <c r="X21" i="32"/>
  <c r="X22" i="32"/>
  <c r="X23" i="32"/>
  <c r="X24" i="32"/>
  <c r="X25" i="32"/>
  <c r="X26" i="32"/>
  <c r="X27" i="32"/>
  <c r="X28" i="32"/>
  <c r="X29" i="32"/>
  <c r="X30" i="32"/>
  <c r="X31" i="32"/>
  <c r="X32" i="32"/>
  <c r="X33" i="32"/>
  <c r="X34" i="32"/>
  <c r="X35" i="32"/>
  <c r="X36" i="32"/>
  <c r="X37" i="32"/>
  <c r="X38" i="32"/>
  <c r="X39" i="32"/>
  <c r="X40" i="32"/>
  <c r="X41" i="32"/>
  <c r="X42" i="32"/>
  <c r="X43" i="32"/>
  <c r="X44" i="32"/>
  <c r="X45" i="32"/>
  <c r="X46" i="32"/>
  <c r="X47" i="32"/>
  <c r="X48" i="32"/>
  <c r="X49" i="32"/>
  <c r="X50" i="32"/>
  <c r="X51" i="32"/>
  <c r="X52" i="32"/>
  <c r="X53" i="32"/>
  <c r="X54" i="32"/>
  <c r="X55" i="32"/>
  <c r="X56" i="32"/>
  <c r="X57" i="32"/>
  <c r="X58" i="32"/>
  <c r="X59" i="32"/>
  <c r="X18" i="32"/>
  <c r="S23" i="34" l="1"/>
  <c r="C6" i="37"/>
  <c r="E6" i="37" s="1"/>
  <c r="Q20" i="33"/>
  <c r="O24" i="28"/>
  <c r="C2" i="37" s="1"/>
  <c r="E2" i="37" s="1"/>
  <c r="N24" i="28"/>
  <c r="Q24" i="28" l="1"/>
  <c r="Q11" i="28"/>
  <c r="Q12" i="28"/>
  <c r="Q13" i="28"/>
  <c r="Q14" i="28"/>
  <c r="Q15" i="28"/>
  <c r="Q16" i="28"/>
  <c r="Q17" i="28"/>
  <c r="Q18" i="28"/>
  <c r="Q19" i="28"/>
  <c r="Q20" i="28"/>
  <c r="Q21" i="28"/>
  <c r="Q22" i="28"/>
  <c r="Q23" i="28"/>
  <c r="Q10" i="28"/>
  <c r="S9" i="34"/>
  <c r="S10" i="34"/>
  <c r="S11" i="34"/>
  <c r="S12" i="34"/>
  <c r="S13" i="34"/>
  <c r="S14" i="34"/>
  <c r="S15" i="34"/>
  <c r="S16" i="34"/>
  <c r="S17" i="34"/>
  <c r="S18" i="34"/>
  <c r="S19" i="34"/>
  <c r="S20" i="34"/>
  <c r="S21" i="34"/>
  <c r="S22" i="34"/>
  <c r="S8" i="34"/>
  <c r="Q14" i="35"/>
  <c r="C7" i="37" s="1"/>
  <c r="E7" i="37" s="1"/>
  <c r="S11" i="35"/>
  <c r="S12" i="35"/>
  <c r="S13" i="35"/>
  <c r="S9" i="35"/>
  <c r="AZ161" i="36"/>
  <c r="AX161" i="36"/>
  <c r="AV161" i="36"/>
  <c r="AT161" i="36"/>
  <c r="AR161" i="36"/>
  <c r="AP161" i="36"/>
  <c r="AN161" i="36"/>
  <c r="AZ160" i="36"/>
  <c r="AX160" i="36"/>
  <c r="AV160" i="36"/>
  <c r="AT160" i="36"/>
  <c r="AR160" i="36"/>
  <c r="AP160" i="36"/>
  <c r="AN160" i="36"/>
  <c r="AZ159" i="36"/>
  <c r="AX159" i="36"/>
  <c r="AV159" i="36"/>
  <c r="AT159" i="36"/>
  <c r="AR159" i="36"/>
  <c r="AP159" i="36"/>
  <c r="AN159" i="36"/>
  <c r="AZ158" i="36"/>
  <c r="AX158" i="36"/>
  <c r="AV158" i="36"/>
  <c r="AT158" i="36"/>
  <c r="AR158" i="36"/>
  <c r="AP158" i="36"/>
  <c r="AN158" i="36"/>
  <c r="AZ157" i="36"/>
  <c r="AX157" i="36"/>
  <c r="AV157" i="36"/>
  <c r="AT157" i="36"/>
  <c r="AR157" i="36"/>
  <c r="AP157" i="36"/>
  <c r="AN157" i="36"/>
  <c r="BK156" i="36"/>
  <c r="AZ156" i="36"/>
  <c r="AX156" i="36"/>
  <c r="AV156" i="36"/>
  <c r="AT156" i="36"/>
  <c r="AR156" i="36"/>
  <c r="AP156" i="36"/>
  <c r="AN156" i="36"/>
  <c r="AI156" i="36"/>
  <c r="AH156" i="36"/>
  <c r="BL156" i="36" s="1"/>
  <c r="AF156" i="36"/>
  <c r="K156" i="36"/>
  <c r="L156" i="36" s="1"/>
  <c r="AZ155" i="36"/>
  <c r="AX155" i="36"/>
  <c r="AV155" i="36"/>
  <c r="AT155" i="36"/>
  <c r="AR155" i="36"/>
  <c r="AP155" i="36"/>
  <c r="AN155" i="36"/>
  <c r="AG155" i="36"/>
  <c r="AZ154" i="36"/>
  <c r="AX154" i="36"/>
  <c r="AV154" i="36"/>
  <c r="AT154" i="36"/>
  <c r="AR154" i="36"/>
  <c r="AP154" i="36"/>
  <c r="AN154" i="36"/>
  <c r="AZ153" i="36"/>
  <c r="AX153" i="36"/>
  <c r="AV153" i="36"/>
  <c r="AT153" i="36"/>
  <c r="AR153" i="36"/>
  <c r="AP153" i="36"/>
  <c r="AN153" i="36"/>
  <c r="AZ152" i="36"/>
  <c r="AX152" i="36"/>
  <c r="AV152" i="36"/>
  <c r="AT152" i="36"/>
  <c r="AR152" i="36"/>
  <c r="AP152" i="36"/>
  <c r="AN152" i="36"/>
  <c r="AZ151" i="36"/>
  <c r="AX151" i="36"/>
  <c r="AV151" i="36"/>
  <c r="AT151" i="36"/>
  <c r="AR151" i="36"/>
  <c r="AP151" i="36"/>
  <c r="AN151" i="36"/>
  <c r="BA150" i="36"/>
  <c r="BB150" i="36" s="1"/>
  <c r="BD150" i="36" s="1"/>
  <c r="AF150" i="36"/>
  <c r="AG150" i="36" s="1"/>
  <c r="BK150" i="36" s="1"/>
  <c r="K150" i="36"/>
  <c r="L150" i="36" s="1"/>
  <c r="AZ149" i="36"/>
  <c r="AX149" i="36"/>
  <c r="AV149" i="36"/>
  <c r="AT149" i="36"/>
  <c r="AR149" i="36"/>
  <c r="AP149" i="36"/>
  <c r="AN149" i="36"/>
  <c r="AG149" i="36"/>
  <c r="AZ148" i="36"/>
  <c r="AX148" i="36"/>
  <c r="AV148" i="36"/>
  <c r="AT148" i="36"/>
  <c r="AR148" i="36"/>
  <c r="AP148" i="36"/>
  <c r="AN148" i="36"/>
  <c r="AG148" i="36"/>
  <c r="AZ147" i="36"/>
  <c r="AX147" i="36"/>
  <c r="AV147" i="36"/>
  <c r="AT147" i="36"/>
  <c r="AR147" i="36"/>
  <c r="AP147" i="36"/>
  <c r="AN147" i="36"/>
  <c r="AG147" i="36"/>
  <c r="AZ146" i="36"/>
  <c r="AX146" i="36"/>
  <c r="AV146" i="36"/>
  <c r="AT146" i="36"/>
  <c r="AR146" i="36"/>
  <c r="AP146" i="36"/>
  <c r="AN146" i="36"/>
  <c r="AG146" i="36"/>
  <c r="AZ145" i="36"/>
  <c r="AX145" i="36"/>
  <c r="AV145" i="36"/>
  <c r="AT145" i="36"/>
  <c r="AR145" i="36"/>
  <c r="AP145" i="36"/>
  <c r="AN145" i="36"/>
  <c r="AG145" i="36"/>
  <c r="AZ144" i="36"/>
  <c r="AX144" i="36"/>
  <c r="AV144" i="36"/>
  <c r="AT144" i="36"/>
  <c r="AR144" i="36"/>
  <c r="AP144" i="36"/>
  <c r="AN144" i="36"/>
  <c r="AF144" i="36"/>
  <c r="AG144" i="36" s="1"/>
  <c r="L144" i="36"/>
  <c r="K144" i="36"/>
  <c r="AG143" i="36"/>
  <c r="AG142" i="36"/>
  <c r="AG141" i="36"/>
  <c r="AG140" i="36"/>
  <c r="AG139" i="36"/>
  <c r="AZ138" i="36"/>
  <c r="AX138" i="36"/>
  <c r="AV138" i="36"/>
  <c r="AT138" i="36"/>
  <c r="AR138" i="36"/>
  <c r="AP138" i="36"/>
  <c r="AN138" i="36"/>
  <c r="AF138" i="36"/>
  <c r="AG138" i="36" s="1"/>
  <c r="K138" i="36"/>
  <c r="AZ137" i="36"/>
  <c r="AX137" i="36"/>
  <c r="AV137" i="36"/>
  <c r="AT137" i="36"/>
  <c r="AR137" i="36"/>
  <c r="AP137" i="36"/>
  <c r="AN137" i="36"/>
  <c r="AG137" i="36"/>
  <c r="AZ136" i="36"/>
  <c r="AX136" i="36"/>
  <c r="AV136" i="36"/>
  <c r="AT136" i="36"/>
  <c r="AR136" i="36"/>
  <c r="AP136" i="36"/>
  <c r="AN136" i="36"/>
  <c r="AG136" i="36"/>
  <c r="AZ135" i="36"/>
  <c r="AX135" i="36"/>
  <c r="AV135" i="36"/>
  <c r="AT135" i="36"/>
  <c r="AR135" i="36"/>
  <c r="AP135" i="36"/>
  <c r="AN135" i="36"/>
  <c r="AG135" i="36"/>
  <c r="AZ134" i="36"/>
  <c r="AX134" i="36"/>
  <c r="AV134" i="36"/>
  <c r="AT134" i="36"/>
  <c r="AR134" i="36"/>
  <c r="AP134" i="36"/>
  <c r="AN134" i="36"/>
  <c r="AG134" i="36"/>
  <c r="AZ133" i="36"/>
  <c r="AX133" i="36"/>
  <c r="AV133" i="36"/>
  <c r="AT133" i="36"/>
  <c r="AR133" i="36"/>
  <c r="AP133" i="36"/>
  <c r="AN133" i="36"/>
  <c r="AG133" i="36"/>
  <c r="AZ132" i="36"/>
  <c r="AX132" i="36"/>
  <c r="AV132" i="36"/>
  <c r="AT132" i="36"/>
  <c r="AR132" i="36"/>
  <c r="AP132" i="36"/>
  <c r="AN132" i="36"/>
  <c r="AF132" i="36"/>
  <c r="AG132" i="36" s="1"/>
  <c r="L132" i="36"/>
  <c r="K132" i="36"/>
  <c r="AZ131" i="36"/>
  <c r="AX131" i="36"/>
  <c r="AV131" i="36"/>
  <c r="AT131" i="36"/>
  <c r="AR131" i="36"/>
  <c r="AP131" i="36"/>
  <c r="AN131" i="36"/>
  <c r="AG131" i="36"/>
  <c r="AZ130" i="36"/>
  <c r="AX130" i="36"/>
  <c r="AV130" i="36"/>
  <c r="AT130" i="36"/>
  <c r="AR130" i="36"/>
  <c r="AP130" i="36"/>
  <c r="AN130" i="36"/>
  <c r="AG130" i="36"/>
  <c r="AZ129" i="36"/>
  <c r="AX129" i="36"/>
  <c r="AV129" i="36"/>
  <c r="AT129" i="36"/>
  <c r="AR129" i="36"/>
  <c r="AP129" i="36"/>
  <c r="AN129" i="36"/>
  <c r="AG129" i="36"/>
  <c r="AZ128" i="36"/>
  <c r="AX128" i="36"/>
  <c r="AV128" i="36"/>
  <c r="AT128" i="36"/>
  <c r="AR128" i="36"/>
  <c r="AP128" i="36"/>
  <c r="AN128" i="36"/>
  <c r="AG128" i="36"/>
  <c r="AZ127" i="36"/>
  <c r="AX127" i="36"/>
  <c r="AV127" i="36"/>
  <c r="AT127" i="36"/>
  <c r="AR127" i="36"/>
  <c r="AP127" i="36"/>
  <c r="AN127" i="36"/>
  <c r="AG127" i="36"/>
  <c r="AZ126" i="36"/>
  <c r="AX126" i="36"/>
  <c r="AV126" i="36"/>
  <c r="AT126" i="36"/>
  <c r="AR126" i="36"/>
  <c r="AP126" i="36"/>
  <c r="AN126" i="36"/>
  <c r="AF126" i="36"/>
  <c r="AG126" i="36" s="1"/>
  <c r="BK126" i="36" s="1"/>
  <c r="K126" i="36"/>
  <c r="L126" i="36" s="1"/>
  <c r="AZ125" i="36"/>
  <c r="AX125" i="36"/>
  <c r="AV125" i="36"/>
  <c r="AT125" i="36"/>
  <c r="AR125" i="36"/>
  <c r="AP125" i="36"/>
  <c r="AN125" i="36"/>
  <c r="AG125" i="36"/>
  <c r="AZ124" i="36"/>
  <c r="AX124" i="36"/>
  <c r="AV124" i="36"/>
  <c r="AT124" i="36"/>
  <c r="AR124" i="36"/>
  <c r="AP124" i="36"/>
  <c r="AN124" i="36"/>
  <c r="AG124" i="36"/>
  <c r="AZ123" i="36"/>
  <c r="AX123" i="36"/>
  <c r="AV123" i="36"/>
  <c r="AT123" i="36"/>
  <c r="AR123" i="36"/>
  <c r="AP123" i="36"/>
  <c r="AN123" i="36"/>
  <c r="AG123" i="36"/>
  <c r="AZ122" i="36"/>
  <c r="AX122" i="36"/>
  <c r="AV122" i="36"/>
  <c r="AT122" i="36"/>
  <c r="AR122" i="36"/>
  <c r="AP122" i="36"/>
  <c r="AN122" i="36"/>
  <c r="AG122" i="36"/>
  <c r="AZ121" i="36"/>
  <c r="AX121" i="36"/>
  <c r="AV121" i="36"/>
  <c r="AT121" i="36"/>
  <c r="AR121" i="36"/>
  <c r="AP121" i="36"/>
  <c r="AN121" i="36"/>
  <c r="AG121" i="36"/>
  <c r="AZ120" i="36"/>
  <c r="AX120" i="36"/>
  <c r="AV120" i="36"/>
  <c r="AT120" i="36"/>
  <c r="AR120" i="36"/>
  <c r="AP120" i="36"/>
  <c r="AN120" i="36"/>
  <c r="AF120" i="36"/>
  <c r="AG120" i="36" s="1"/>
  <c r="K120" i="36"/>
  <c r="L120" i="36" s="1"/>
  <c r="AZ119" i="36"/>
  <c r="AX119" i="36"/>
  <c r="AV119" i="36"/>
  <c r="AT119" i="36"/>
  <c r="AR119" i="36"/>
  <c r="AP119" i="36"/>
  <c r="AN119" i="36"/>
  <c r="AG119" i="36"/>
  <c r="AZ118" i="36"/>
  <c r="AX118" i="36"/>
  <c r="AV118" i="36"/>
  <c r="AT118" i="36"/>
  <c r="AR118" i="36"/>
  <c r="AP118" i="36"/>
  <c r="AN118" i="36"/>
  <c r="AG118" i="36"/>
  <c r="AZ117" i="36"/>
  <c r="AX117" i="36"/>
  <c r="AV117" i="36"/>
  <c r="AT117" i="36"/>
  <c r="AR117" i="36"/>
  <c r="AP117" i="36"/>
  <c r="AN117" i="36"/>
  <c r="AG117" i="36"/>
  <c r="AZ116" i="36"/>
  <c r="AX116" i="36"/>
  <c r="AV116" i="36"/>
  <c r="AT116" i="36"/>
  <c r="AR116" i="36"/>
  <c r="AP116" i="36"/>
  <c r="AN116" i="36"/>
  <c r="AG116" i="36"/>
  <c r="AZ115" i="36"/>
  <c r="AX115" i="36"/>
  <c r="AV115" i="36"/>
  <c r="AT115" i="36"/>
  <c r="AR115" i="36"/>
  <c r="AP115" i="36"/>
  <c r="AN115" i="36"/>
  <c r="AG115" i="36"/>
  <c r="AZ114" i="36"/>
  <c r="AX114" i="36"/>
  <c r="AV114" i="36"/>
  <c r="AT114" i="36"/>
  <c r="AR114" i="36"/>
  <c r="AP114" i="36"/>
  <c r="AN114" i="36"/>
  <c r="AF114" i="36"/>
  <c r="AG114" i="36" s="1"/>
  <c r="BK114" i="36" s="1"/>
  <c r="K114" i="36"/>
  <c r="L114" i="36" s="1"/>
  <c r="AZ113" i="36"/>
  <c r="AX113" i="36"/>
  <c r="AV113" i="36"/>
  <c r="AT113" i="36"/>
  <c r="AR113" i="36"/>
  <c r="AP113" i="36"/>
  <c r="AN113" i="36"/>
  <c r="AG113" i="36"/>
  <c r="AZ112" i="36"/>
  <c r="AX112" i="36"/>
  <c r="AV112" i="36"/>
  <c r="AT112" i="36"/>
  <c r="AR112" i="36"/>
  <c r="AP112" i="36"/>
  <c r="AN112" i="36"/>
  <c r="AG112" i="36"/>
  <c r="AZ111" i="36"/>
  <c r="AX111" i="36"/>
  <c r="AV111" i="36"/>
  <c r="AT111" i="36"/>
  <c r="AR111" i="36"/>
  <c r="AP111" i="36"/>
  <c r="AN111" i="36"/>
  <c r="AG111" i="36"/>
  <c r="AG110" i="36"/>
  <c r="AZ109" i="36"/>
  <c r="AX109" i="36"/>
  <c r="AV109" i="36"/>
  <c r="AT109" i="36"/>
  <c r="BA109" i="36" s="1"/>
  <c r="BB109" i="36" s="1"/>
  <c r="BD109" i="36" s="1"/>
  <c r="BE109" i="36" s="1"/>
  <c r="AR109" i="36"/>
  <c r="AP109" i="36"/>
  <c r="AN109" i="36"/>
  <c r="AG109" i="36"/>
  <c r="AZ108" i="36"/>
  <c r="AX108" i="36"/>
  <c r="AV108" i="36"/>
  <c r="AT108" i="36"/>
  <c r="AR108" i="36"/>
  <c r="AP108" i="36"/>
  <c r="AN108" i="36"/>
  <c r="AF108" i="36"/>
  <c r="AG108" i="36" s="1"/>
  <c r="K108" i="36"/>
  <c r="L108" i="36" s="1"/>
  <c r="AZ107" i="36"/>
  <c r="AX107" i="36"/>
  <c r="AV107" i="36"/>
  <c r="AT107" i="36"/>
  <c r="AR107" i="36"/>
  <c r="AP107" i="36"/>
  <c r="AN107" i="36"/>
  <c r="AG107" i="36"/>
  <c r="AZ106" i="36"/>
  <c r="AX106" i="36"/>
  <c r="AV106" i="36"/>
  <c r="AT106" i="36"/>
  <c r="AR106" i="36"/>
  <c r="AP106" i="36"/>
  <c r="AN106" i="36"/>
  <c r="AG106" i="36"/>
  <c r="AZ105" i="36"/>
  <c r="AX105" i="36"/>
  <c r="AV105" i="36"/>
  <c r="AT105" i="36"/>
  <c r="AR105" i="36"/>
  <c r="AP105" i="36"/>
  <c r="AN105" i="36"/>
  <c r="AG105" i="36"/>
  <c r="AZ104" i="36"/>
  <c r="AX104" i="36"/>
  <c r="AV104" i="36"/>
  <c r="AT104" i="36"/>
  <c r="AR104" i="36"/>
  <c r="AP104" i="36"/>
  <c r="AN104" i="36"/>
  <c r="AG104" i="36"/>
  <c r="AZ103" i="36"/>
  <c r="AX103" i="36"/>
  <c r="AV103" i="36"/>
  <c r="AT103" i="36"/>
  <c r="AR103" i="36"/>
  <c r="AP103" i="36"/>
  <c r="AN103" i="36"/>
  <c r="AG103" i="36"/>
  <c r="AZ102" i="36"/>
  <c r="AX102" i="36"/>
  <c r="AV102" i="36"/>
  <c r="AT102" i="36"/>
  <c r="AR102" i="36"/>
  <c r="AP102" i="36"/>
  <c r="AN102" i="36"/>
  <c r="AF102" i="36"/>
  <c r="AG102" i="36" s="1"/>
  <c r="K102" i="36"/>
  <c r="L102" i="36" s="1"/>
  <c r="BK96" i="36"/>
  <c r="BI96" i="36"/>
  <c r="BM96" i="36" s="1"/>
  <c r="BG96" i="36"/>
  <c r="AH96" i="36"/>
  <c r="AJ96" i="36" s="1"/>
  <c r="AF96" i="36"/>
  <c r="BK90" i="36"/>
  <c r="BI90" i="36"/>
  <c r="BG90" i="36"/>
  <c r="AH90" i="36"/>
  <c r="AJ90" i="36" s="1"/>
  <c r="AF90" i="36"/>
  <c r="BK84" i="36"/>
  <c r="BI84" i="36"/>
  <c r="BG84" i="36"/>
  <c r="AH84" i="36"/>
  <c r="AJ84" i="36" s="1"/>
  <c r="AF84" i="36"/>
  <c r="AZ83" i="36"/>
  <c r="AX83" i="36"/>
  <c r="AV83" i="36"/>
  <c r="AT83" i="36"/>
  <c r="AR83" i="36"/>
  <c r="AP83" i="36"/>
  <c r="AN83" i="36"/>
  <c r="AG83" i="36"/>
  <c r="AZ82" i="36"/>
  <c r="AX82" i="36"/>
  <c r="AV82" i="36"/>
  <c r="AT82" i="36"/>
  <c r="AR82" i="36"/>
  <c r="AP82" i="36"/>
  <c r="AN82" i="36"/>
  <c r="AG82" i="36"/>
  <c r="AZ81" i="36"/>
  <c r="AX81" i="36"/>
  <c r="AV81" i="36"/>
  <c r="AT81" i="36"/>
  <c r="AR81" i="36"/>
  <c r="AP81" i="36"/>
  <c r="AN81" i="36"/>
  <c r="AG81" i="36"/>
  <c r="AZ80" i="36"/>
  <c r="AX80" i="36"/>
  <c r="AV80" i="36"/>
  <c r="AT80" i="36"/>
  <c r="AR80" i="36"/>
  <c r="AP80" i="36"/>
  <c r="AN80" i="36"/>
  <c r="AG80" i="36"/>
  <c r="AZ79" i="36"/>
  <c r="AX79" i="36"/>
  <c r="AV79" i="36"/>
  <c r="AT79" i="36"/>
  <c r="AR79" i="36"/>
  <c r="AP79" i="36"/>
  <c r="AN79" i="36"/>
  <c r="AG79" i="36"/>
  <c r="AZ78" i="36"/>
  <c r="AX78" i="36"/>
  <c r="AV78" i="36"/>
  <c r="AT78" i="36"/>
  <c r="AR78" i="36"/>
  <c r="AP78" i="36"/>
  <c r="AN78" i="36"/>
  <c r="AF78" i="36"/>
  <c r="AG78" i="36" s="1"/>
  <c r="K78" i="36"/>
  <c r="AZ77" i="36"/>
  <c r="AX77" i="36"/>
  <c r="AV77" i="36"/>
  <c r="AT77" i="36"/>
  <c r="AR77" i="36"/>
  <c r="AP77" i="36"/>
  <c r="AN77" i="36"/>
  <c r="AG77" i="36"/>
  <c r="AZ76" i="36"/>
  <c r="AX76" i="36"/>
  <c r="AV76" i="36"/>
  <c r="AT76" i="36"/>
  <c r="AR76" i="36"/>
  <c r="AP76" i="36"/>
  <c r="AN76" i="36"/>
  <c r="AG76" i="36"/>
  <c r="AZ75" i="36"/>
  <c r="AX75" i="36"/>
  <c r="AV75" i="36"/>
  <c r="AT75" i="36"/>
  <c r="AR75" i="36"/>
  <c r="AP75" i="36"/>
  <c r="AN75" i="36"/>
  <c r="AG75" i="36"/>
  <c r="AZ74" i="36"/>
  <c r="AX74" i="36"/>
  <c r="AV74" i="36"/>
  <c r="AT74" i="36"/>
  <c r="AR74" i="36"/>
  <c r="AP74" i="36"/>
  <c r="AN74" i="36"/>
  <c r="AG74" i="36"/>
  <c r="AZ73" i="36"/>
  <c r="AX73" i="36"/>
  <c r="AV73" i="36"/>
  <c r="AT73" i="36"/>
  <c r="AR73" i="36"/>
  <c r="AP73" i="36"/>
  <c r="AN73" i="36"/>
  <c r="AG73" i="36"/>
  <c r="AZ72" i="36"/>
  <c r="AX72" i="36"/>
  <c r="AV72" i="36"/>
  <c r="AT72" i="36"/>
  <c r="AR72" i="36"/>
  <c r="AP72" i="36"/>
  <c r="AN72" i="36"/>
  <c r="AF72" i="36"/>
  <c r="AG72" i="36" s="1"/>
  <c r="K72" i="36"/>
  <c r="L72" i="36" s="1"/>
  <c r="AZ71" i="36"/>
  <c r="AX71" i="36"/>
  <c r="AV71" i="36"/>
  <c r="AT71" i="36"/>
  <c r="AR71" i="36"/>
  <c r="AP71" i="36"/>
  <c r="AN71" i="36"/>
  <c r="AG71" i="36"/>
  <c r="AZ70" i="36"/>
  <c r="AX70" i="36"/>
  <c r="AV70" i="36"/>
  <c r="AT70" i="36"/>
  <c r="AR70" i="36"/>
  <c r="AP70" i="36"/>
  <c r="AN70" i="36"/>
  <c r="AG70" i="36"/>
  <c r="AZ69" i="36"/>
  <c r="AX69" i="36"/>
  <c r="AV69" i="36"/>
  <c r="AT69" i="36"/>
  <c r="AR69" i="36"/>
  <c r="AP69" i="36"/>
  <c r="AN69" i="36"/>
  <c r="AF69" i="36"/>
  <c r="AG69" i="36" s="1"/>
  <c r="L69" i="36"/>
  <c r="AZ68" i="36"/>
  <c r="AX68" i="36"/>
  <c r="AV68" i="36"/>
  <c r="AT68" i="36"/>
  <c r="AR68" i="36"/>
  <c r="AP68" i="36"/>
  <c r="AN68" i="36"/>
  <c r="AG68" i="36"/>
  <c r="AZ67" i="36"/>
  <c r="AX67" i="36"/>
  <c r="AV67" i="36"/>
  <c r="AT67" i="36"/>
  <c r="AR67" i="36"/>
  <c r="AP67" i="36"/>
  <c r="AN67" i="36"/>
  <c r="AG67" i="36"/>
  <c r="AZ66" i="36"/>
  <c r="AX66" i="36"/>
  <c r="AV66" i="36"/>
  <c r="AT66" i="36"/>
  <c r="AR66" i="36"/>
  <c r="AP66" i="36"/>
  <c r="AN66" i="36"/>
  <c r="AG66" i="36"/>
  <c r="AZ65" i="36"/>
  <c r="AX65" i="36"/>
  <c r="AV65" i="36"/>
  <c r="AT65" i="36"/>
  <c r="AR65" i="36"/>
  <c r="AP65" i="36"/>
  <c r="AN65" i="36"/>
  <c r="AG65" i="36"/>
  <c r="AZ64" i="36"/>
  <c r="AX64" i="36"/>
  <c r="AV64" i="36"/>
  <c r="AT64" i="36"/>
  <c r="AR64" i="36"/>
  <c r="AP64" i="36"/>
  <c r="AN64" i="36"/>
  <c r="AG64" i="36"/>
  <c r="AZ63" i="36"/>
  <c r="AX63" i="36"/>
  <c r="AV63" i="36"/>
  <c r="AT63" i="36"/>
  <c r="AR63" i="36"/>
  <c r="AP63" i="36"/>
  <c r="AN63" i="36"/>
  <c r="AF63" i="36"/>
  <c r="AG63" i="36" s="1"/>
  <c r="K63" i="36"/>
  <c r="L63" i="36" s="1"/>
  <c r="AZ62" i="36"/>
  <c r="AX62" i="36"/>
  <c r="AV62" i="36"/>
  <c r="AT62" i="36"/>
  <c r="AR62" i="36"/>
  <c r="AP62" i="36"/>
  <c r="AN62" i="36"/>
  <c r="AG62" i="36"/>
  <c r="AZ61" i="36"/>
  <c r="AX61" i="36"/>
  <c r="AV61" i="36"/>
  <c r="AT61" i="36"/>
  <c r="AR61" i="36"/>
  <c r="AP61" i="36"/>
  <c r="AN61" i="36"/>
  <c r="AG61" i="36"/>
  <c r="AZ60" i="36"/>
  <c r="AX60" i="36"/>
  <c r="AV60" i="36"/>
  <c r="AT60" i="36"/>
  <c r="AR60" i="36"/>
  <c r="AP60" i="36"/>
  <c r="AN60" i="36"/>
  <c r="BA60" i="36" s="1"/>
  <c r="BB60" i="36" s="1"/>
  <c r="BD60" i="36" s="1"/>
  <c r="BE60" i="36" s="1"/>
  <c r="AG60" i="36"/>
  <c r="AZ59" i="36"/>
  <c r="AX59" i="36"/>
  <c r="AV59" i="36"/>
  <c r="AT59" i="36"/>
  <c r="AR59" i="36"/>
  <c r="AP59" i="36"/>
  <c r="AN59" i="36"/>
  <c r="BA59" i="36" s="1"/>
  <c r="BB59" i="36" s="1"/>
  <c r="BD59" i="36" s="1"/>
  <c r="BE59" i="36" s="1"/>
  <c r="AG59" i="36"/>
  <c r="AZ58" i="36"/>
  <c r="AX58" i="36"/>
  <c r="AV58" i="36"/>
  <c r="AT58" i="36"/>
  <c r="AR58" i="36"/>
  <c r="AP58" i="36"/>
  <c r="AN58" i="36"/>
  <c r="AG58" i="36"/>
  <c r="AZ57" i="36"/>
  <c r="AX57" i="36"/>
  <c r="AV57" i="36"/>
  <c r="AT57" i="36"/>
  <c r="AR57" i="36"/>
  <c r="AP57" i="36"/>
  <c r="AN57" i="36"/>
  <c r="AF57" i="36"/>
  <c r="AG57" i="36" s="1"/>
  <c r="K57" i="36"/>
  <c r="L57" i="36" s="1"/>
  <c r="AZ56" i="36"/>
  <c r="AX56" i="36"/>
  <c r="AV56" i="36"/>
  <c r="AT56" i="36"/>
  <c r="AR56" i="36"/>
  <c r="AP56" i="36"/>
  <c r="AN56" i="36"/>
  <c r="AG56" i="36"/>
  <c r="AZ55" i="36"/>
  <c r="AX55" i="36"/>
  <c r="AV55" i="36"/>
  <c r="AT55" i="36"/>
  <c r="AR55" i="36"/>
  <c r="AP55" i="36"/>
  <c r="AN55" i="36"/>
  <c r="AZ54" i="36"/>
  <c r="AX54" i="36"/>
  <c r="AV54" i="36"/>
  <c r="AT54" i="36"/>
  <c r="AR54" i="36"/>
  <c r="AP54" i="36"/>
  <c r="AN54" i="36"/>
  <c r="AG54" i="36"/>
  <c r="AZ53" i="36"/>
  <c r="AX53" i="36"/>
  <c r="AV53" i="36"/>
  <c r="AT53" i="36"/>
  <c r="AR53" i="36"/>
  <c r="AP53" i="36"/>
  <c r="AN53" i="36"/>
  <c r="AG53" i="36"/>
  <c r="AZ52" i="36"/>
  <c r="AX52" i="36"/>
  <c r="AV52" i="36"/>
  <c r="AT52" i="36"/>
  <c r="AR52" i="36"/>
  <c r="AP52" i="36"/>
  <c r="AN52" i="36"/>
  <c r="AG52" i="36"/>
  <c r="AZ51" i="36"/>
  <c r="AX51" i="36"/>
  <c r="AV51" i="36"/>
  <c r="AT51" i="36"/>
  <c r="AR51" i="36"/>
  <c r="AP51" i="36"/>
  <c r="AN51" i="36"/>
  <c r="AF51" i="36"/>
  <c r="AG51" i="36" s="1"/>
  <c r="K51" i="36"/>
  <c r="AZ50" i="36"/>
  <c r="AX50" i="36"/>
  <c r="AV50" i="36"/>
  <c r="AT50" i="36"/>
  <c r="AR50" i="36"/>
  <c r="AP50" i="36"/>
  <c r="AN50" i="36"/>
  <c r="AG50" i="36"/>
  <c r="AZ49" i="36"/>
  <c r="AX49" i="36"/>
  <c r="AV49" i="36"/>
  <c r="AT49" i="36"/>
  <c r="AR49" i="36"/>
  <c r="AP49" i="36"/>
  <c r="AN49" i="36"/>
  <c r="AG49" i="36"/>
  <c r="AZ48" i="36"/>
  <c r="AX48" i="36"/>
  <c r="AV48" i="36"/>
  <c r="AT48" i="36"/>
  <c r="AR48" i="36"/>
  <c r="AP48" i="36"/>
  <c r="AN48" i="36"/>
  <c r="AG48" i="36"/>
  <c r="AZ47" i="36"/>
  <c r="AX47" i="36"/>
  <c r="AV47" i="36"/>
  <c r="AT47" i="36"/>
  <c r="AR47" i="36"/>
  <c r="AP47" i="36"/>
  <c r="AN47" i="36"/>
  <c r="AG47" i="36"/>
  <c r="AZ46" i="36"/>
  <c r="AX46" i="36"/>
  <c r="AV46" i="36"/>
  <c r="AT46" i="36"/>
  <c r="AR46" i="36"/>
  <c r="AP46" i="36"/>
  <c r="AN46" i="36"/>
  <c r="AG46" i="36"/>
  <c r="AZ45" i="36"/>
  <c r="AX45" i="36"/>
  <c r="AV45" i="36"/>
  <c r="AT45" i="36"/>
  <c r="AR45" i="36"/>
  <c r="AP45" i="36"/>
  <c r="AN45" i="36"/>
  <c r="AF45" i="36"/>
  <c r="AG45" i="36" s="1"/>
  <c r="K45" i="36"/>
  <c r="L45" i="36" s="1"/>
  <c r="AZ44" i="36"/>
  <c r="AX44" i="36"/>
  <c r="AV44" i="36"/>
  <c r="AT44" i="36"/>
  <c r="AR44" i="36"/>
  <c r="AP44" i="36"/>
  <c r="AN44" i="36"/>
  <c r="AG44" i="36"/>
  <c r="AZ43" i="36"/>
  <c r="AX43" i="36"/>
  <c r="AV43" i="36"/>
  <c r="AT43" i="36"/>
  <c r="AR43" i="36"/>
  <c r="AP43" i="36"/>
  <c r="AN43" i="36"/>
  <c r="AG43" i="36"/>
  <c r="AZ42" i="36"/>
  <c r="AX42" i="36"/>
  <c r="AV42" i="36"/>
  <c r="AT42" i="36"/>
  <c r="AR42" i="36"/>
  <c r="AP42" i="36"/>
  <c r="AN42" i="36"/>
  <c r="AG42" i="36"/>
  <c r="AZ41" i="36"/>
  <c r="AX41" i="36"/>
  <c r="AV41" i="36"/>
  <c r="AT41" i="36"/>
  <c r="AR41" i="36"/>
  <c r="AP41" i="36"/>
  <c r="AN41" i="36"/>
  <c r="AG41" i="36"/>
  <c r="AZ40" i="36"/>
  <c r="AX40" i="36"/>
  <c r="AV40" i="36"/>
  <c r="AT40" i="36"/>
  <c r="AR40" i="36"/>
  <c r="AP40" i="36"/>
  <c r="AN40" i="36"/>
  <c r="AG40" i="36"/>
  <c r="AZ39" i="36"/>
  <c r="AX39" i="36"/>
  <c r="AV39" i="36"/>
  <c r="AT39" i="36"/>
  <c r="AR39" i="36"/>
  <c r="AP39" i="36"/>
  <c r="AN39" i="36"/>
  <c r="AF39" i="36"/>
  <c r="AG39" i="36" s="1"/>
  <c r="K39" i="36"/>
  <c r="AZ38" i="36"/>
  <c r="AX38" i="36"/>
  <c r="AV38" i="36"/>
  <c r="AT38" i="36"/>
  <c r="AR38" i="36"/>
  <c r="AP38" i="36"/>
  <c r="AN38" i="36"/>
  <c r="AG38" i="36"/>
  <c r="AZ37" i="36"/>
  <c r="AX37" i="36"/>
  <c r="AV37" i="36"/>
  <c r="AT37" i="36"/>
  <c r="AR37" i="36"/>
  <c r="AP37" i="36"/>
  <c r="AN37" i="36"/>
  <c r="AG37" i="36"/>
  <c r="AZ36" i="36"/>
  <c r="AX36" i="36"/>
  <c r="AV36" i="36"/>
  <c r="AT36" i="36"/>
  <c r="AR36" i="36"/>
  <c r="AP36" i="36"/>
  <c r="AN36" i="36"/>
  <c r="AG36" i="36"/>
  <c r="AZ35" i="36"/>
  <c r="AX35" i="36"/>
  <c r="AV35" i="36"/>
  <c r="AT35" i="36"/>
  <c r="AR35" i="36"/>
  <c r="AP35" i="36"/>
  <c r="AN35" i="36"/>
  <c r="AG35" i="36"/>
  <c r="AZ34" i="36"/>
  <c r="AX34" i="36"/>
  <c r="AV34" i="36"/>
  <c r="AT34" i="36"/>
  <c r="AR34" i="36"/>
  <c r="AP34" i="36"/>
  <c r="AN34" i="36"/>
  <c r="AG34" i="36"/>
  <c r="AZ33" i="36"/>
  <c r="AX33" i="36"/>
  <c r="AV33" i="36"/>
  <c r="AT33" i="36"/>
  <c r="AR33" i="36"/>
  <c r="AP33" i="36"/>
  <c r="AN33" i="36"/>
  <c r="AF33" i="36"/>
  <c r="AG33" i="36" s="1"/>
  <c r="K33" i="36"/>
  <c r="L33" i="36" s="1"/>
  <c r="AZ32" i="36"/>
  <c r="AX32" i="36"/>
  <c r="AV32" i="36"/>
  <c r="AT32" i="36"/>
  <c r="AR32" i="36"/>
  <c r="AP32" i="36"/>
  <c r="AN32" i="36"/>
  <c r="AG32" i="36"/>
  <c r="AZ31" i="36"/>
  <c r="AX31" i="36"/>
  <c r="AV31" i="36"/>
  <c r="AT31" i="36"/>
  <c r="AR31" i="36"/>
  <c r="AP31" i="36"/>
  <c r="AN31" i="36"/>
  <c r="AG31" i="36"/>
  <c r="AZ30" i="36"/>
  <c r="AX30" i="36"/>
  <c r="AV30" i="36"/>
  <c r="AT30" i="36"/>
  <c r="AR30" i="36"/>
  <c r="AP30" i="36"/>
  <c r="AN30" i="36"/>
  <c r="AG30" i="36"/>
  <c r="AZ29" i="36"/>
  <c r="AX29" i="36"/>
  <c r="AV29" i="36"/>
  <c r="AT29" i="36"/>
  <c r="AR29" i="36"/>
  <c r="AP29" i="36"/>
  <c r="AN29" i="36"/>
  <c r="AG29" i="36"/>
  <c r="AZ28" i="36"/>
  <c r="AX28" i="36"/>
  <c r="AV28" i="36"/>
  <c r="AT28" i="36"/>
  <c r="AR28" i="36"/>
  <c r="AP28" i="36"/>
  <c r="AN28" i="36"/>
  <c r="AG28" i="36"/>
  <c r="AZ27" i="36"/>
  <c r="AX27" i="36"/>
  <c r="AV27" i="36"/>
  <c r="AT27" i="36"/>
  <c r="AR27" i="36"/>
  <c r="AP27" i="36"/>
  <c r="AN27" i="36"/>
  <c r="AF27" i="36"/>
  <c r="AG27" i="36" s="1"/>
  <c r="K27" i="36"/>
  <c r="AZ26" i="36"/>
  <c r="AX26" i="36"/>
  <c r="AV26" i="36"/>
  <c r="AT26" i="36"/>
  <c r="AR26" i="36"/>
  <c r="AP26" i="36"/>
  <c r="AN26" i="36"/>
  <c r="AG26" i="36"/>
  <c r="AZ25" i="36"/>
  <c r="AX25" i="36"/>
  <c r="AV25" i="36"/>
  <c r="AT25" i="36"/>
  <c r="AR25" i="36"/>
  <c r="AP25" i="36"/>
  <c r="AN25" i="36"/>
  <c r="AG25" i="36"/>
  <c r="AZ24" i="36"/>
  <c r="AX24" i="36"/>
  <c r="AV24" i="36"/>
  <c r="AT24" i="36"/>
  <c r="AR24" i="36"/>
  <c r="AP24" i="36"/>
  <c r="AN24" i="36"/>
  <c r="AG24" i="36"/>
  <c r="AZ23" i="36"/>
  <c r="AX23" i="36"/>
  <c r="AV23" i="36"/>
  <c r="AT23" i="36"/>
  <c r="AR23" i="36"/>
  <c r="AP23" i="36"/>
  <c r="AN23" i="36"/>
  <c r="AG23" i="36"/>
  <c r="AZ22" i="36"/>
  <c r="AX22" i="36"/>
  <c r="AV22" i="36"/>
  <c r="AT22" i="36"/>
  <c r="AR22" i="36"/>
  <c r="AP22" i="36"/>
  <c r="AN22" i="36"/>
  <c r="AG22" i="36"/>
  <c r="AZ21" i="36"/>
  <c r="AX21" i="36"/>
  <c r="AV21" i="36"/>
  <c r="AT21" i="36"/>
  <c r="AR21" i="36"/>
  <c r="AP21" i="36"/>
  <c r="AN21" i="36"/>
  <c r="AF21" i="36"/>
  <c r="AG21" i="36" s="1"/>
  <c r="K21" i="36"/>
  <c r="L21" i="36" s="1"/>
  <c r="AG20" i="36"/>
  <c r="AZ19" i="36"/>
  <c r="AX19" i="36"/>
  <c r="AV19" i="36"/>
  <c r="AT19" i="36"/>
  <c r="AR19" i="36"/>
  <c r="AP19" i="36"/>
  <c r="AN19" i="36"/>
  <c r="AG19" i="36"/>
  <c r="AZ18" i="36"/>
  <c r="AX18" i="36"/>
  <c r="AV18" i="36"/>
  <c r="AT18" i="36"/>
  <c r="AR18" i="36"/>
  <c r="AP18" i="36"/>
  <c r="AN18" i="36"/>
  <c r="AG18" i="36"/>
  <c r="AZ17" i="36"/>
  <c r="AX17" i="36"/>
  <c r="AV17" i="36"/>
  <c r="AT17" i="36"/>
  <c r="AR17" i="36"/>
  <c r="AP17" i="36"/>
  <c r="AN17" i="36"/>
  <c r="AG17" i="36"/>
  <c r="AZ16" i="36"/>
  <c r="AX16" i="36"/>
  <c r="AV16" i="36"/>
  <c r="AT16" i="36"/>
  <c r="AR16" i="36"/>
  <c r="AP16" i="36"/>
  <c r="AN16" i="36"/>
  <c r="AG16" i="36"/>
  <c r="AZ15" i="36"/>
  <c r="AX15" i="36"/>
  <c r="AV15" i="36"/>
  <c r="AT15" i="36"/>
  <c r="AR15" i="36"/>
  <c r="AP15" i="36"/>
  <c r="AN15" i="36"/>
  <c r="AF15" i="36"/>
  <c r="AG15" i="36" s="1"/>
  <c r="K15" i="36"/>
  <c r="L15" i="36" s="1"/>
  <c r="AZ14" i="36"/>
  <c r="AX14" i="36"/>
  <c r="AV14" i="36"/>
  <c r="AT14" i="36"/>
  <c r="AR14" i="36"/>
  <c r="AP14" i="36"/>
  <c r="AN14" i="36"/>
  <c r="AG14" i="36"/>
  <c r="AZ13" i="36"/>
  <c r="AX13" i="36"/>
  <c r="AV13" i="36"/>
  <c r="AT13" i="36"/>
  <c r="AR13" i="36"/>
  <c r="AP13" i="36"/>
  <c r="AN13" i="36"/>
  <c r="AG13" i="36"/>
  <c r="AZ12" i="36"/>
  <c r="AX12" i="36"/>
  <c r="AV12" i="36"/>
  <c r="AT12" i="36"/>
  <c r="AR12" i="36"/>
  <c r="AP12" i="36"/>
  <c r="AN12" i="36"/>
  <c r="AG12" i="36"/>
  <c r="AZ11" i="36"/>
  <c r="AX11" i="36"/>
  <c r="AV11" i="36"/>
  <c r="AT11" i="36"/>
  <c r="AR11" i="36"/>
  <c r="AP11" i="36"/>
  <c r="AN11" i="36"/>
  <c r="AG11" i="36"/>
  <c r="AZ10" i="36"/>
  <c r="AX10" i="36"/>
  <c r="AV10" i="36"/>
  <c r="AT10" i="36"/>
  <c r="AR10" i="36"/>
  <c r="AP10" i="36"/>
  <c r="AN10" i="36"/>
  <c r="AG10" i="36"/>
  <c r="AZ9" i="36"/>
  <c r="AX9" i="36"/>
  <c r="AV9" i="36"/>
  <c r="AT9" i="36"/>
  <c r="AR9" i="36"/>
  <c r="AP9" i="36"/>
  <c r="AN9" i="36"/>
  <c r="AF9" i="36"/>
  <c r="AG9" i="36" s="1"/>
  <c r="K9" i="36"/>
  <c r="S14" i="35" l="1"/>
  <c r="BA51" i="36"/>
  <c r="BB51" i="36" s="1"/>
  <c r="BD51" i="36" s="1"/>
  <c r="BA58" i="36"/>
  <c r="BB58" i="36" s="1"/>
  <c r="BD58" i="36" s="1"/>
  <c r="BE58" i="36" s="1"/>
  <c r="BA21" i="36"/>
  <c r="BB21" i="36" s="1"/>
  <c r="BD21" i="36" s="1"/>
  <c r="BA39" i="36"/>
  <c r="BB39" i="36" s="1"/>
  <c r="BD39" i="36" s="1"/>
  <c r="BF39" i="36" s="1"/>
  <c r="BG39" i="36" s="1"/>
  <c r="BH39" i="36" s="1"/>
  <c r="BI39" i="36" s="1"/>
  <c r="BJ39" i="36" s="1"/>
  <c r="BA45" i="36"/>
  <c r="BB45" i="36" s="1"/>
  <c r="BD45" i="36" s="1"/>
  <c r="BA126" i="36"/>
  <c r="BB126" i="36" s="1"/>
  <c r="BD126" i="36" s="1"/>
  <c r="BA144" i="36"/>
  <c r="BB144" i="36" s="1"/>
  <c r="BD144" i="36" s="1"/>
  <c r="BA70" i="36"/>
  <c r="BB70" i="36" s="1"/>
  <c r="BD70" i="36" s="1"/>
  <c r="BE70" i="36" s="1"/>
  <c r="BA73" i="36"/>
  <c r="BB73" i="36" s="1"/>
  <c r="BD73" i="36" s="1"/>
  <c r="BE73" i="36" s="1"/>
  <c r="BA75" i="36"/>
  <c r="BB75" i="36" s="1"/>
  <c r="BD75" i="36" s="1"/>
  <c r="BE75" i="36" s="1"/>
  <c r="BA120" i="36"/>
  <c r="BB120" i="36" s="1"/>
  <c r="BD120" i="36" s="1"/>
  <c r="BA122" i="36"/>
  <c r="BB122" i="36" s="1"/>
  <c r="BD122" i="36" s="1"/>
  <c r="BE122" i="36" s="1"/>
  <c r="BA124" i="36"/>
  <c r="BB124" i="36" s="1"/>
  <c r="BD124" i="36" s="1"/>
  <c r="BE124" i="36" s="1"/>
  <c r="BA11" i="36"/>
  <c r="BB11" i="36" s="1"/>
  <c r="BD11" i="36" s="1"/>
  <c r="BE11" i="36" s="1"/>
  <c r="BA78" i="36"/>
  <c r="BB78" i="36" s="1"/>
  <c r="BD78" i="36" s="1"/>
  <c r="BA108" i="36"/>
  <c r="BB108" i="36" s="1"/>
  <c r="BD108" i="36" s="1"/>
  <c r="BE108" i="36" s="1"/>
  <c r="BA33" i="36"/>
  <c r="BB33" i="36" s="1"/>
  <c r="BD33" i="36" s="1"/>
  <c r="BA46" i="36"/>
  <c r="BB46" i="36" s="1"/>
  <c r="BD46" i="36" s="1"/>
  <c r="BE46" i="36" s="1"/>
  <c r="BA63" i="36"/>
  <c r="BB63" i="36" s="1"/>
  <c r="BD63" i="36" s="1"/>
  <c r="BA64" i="36"/>
  <c r="BB64" i="36" s="1"/>
  <c r="BD64" i="36" s="1"/>
  <c r="BE64" i="36" s="1"/>
  <c r="BA65" i="36"/>
  <c r="BB65" i="36" s="1"/>
  <c r="BD65" i="36" s="1"/>
  <c r="BE65" i="36" s="1"/>
  <c r="BA66" i="36"/>
  <c r="BB66" i="36" s="1"/>
  <c r="BD66" i="36" s="1"/>
  <c r="BE66" i="36" s="1"/>
  <c r="BA72" i="36"/>
  <c r="BB72" i="36" s="1"/>
  <c r="BD72" i="36" s="1"/>
  <c r="BE72" i="36" s="1"/>
  <c r="BA74" i="36"/>
  <c r="BB74" i="36" s="1"/>
  <c r="BD74" i="36" s="1"/>
  <c r="BE74" i="36" s="1"/>
  <c r="BM90" i="36"/>
  <c r="BA121" i="36"/>
  <c r="BB121" i="36" s="1"/>
  <c r="BD121" i="36" s="1"/>
  <c r="BE121" i="36" s="1"/>
  <c r="BA132" i="36"/>
  <c r="BB132" i="36" s="1"/>
  <c r="BD132" i="36" s="1"/>
  <c r="BE132" i="36" s="1"/>
  <c r="BA145" i="36"/>
  <c r="BB145" i="36" s="1"/>
  <c r="BD145" i="36" s="1"/>
  <c r="BE145" i="36" s="1"/>
  <c r="BA9" i="36"/>
  <c r="BB9" i="36" s="1"/>
  <c r="BD9" i="36" s="1"/>
  <c r="BA10" i="36"/>
  <c r="BB10" i="36" s="1"/>
  <c r="BD10" i="36" s="1"/>
  <c r="BE10" i="36" s="1"/>
  <c r="BA114" i="36"/>
  <c r="BB114" i="36" s="1"/>
  <c r="BD114" i="36" s="1"/>
  <c r="BE114" i="36" s="1"/>
  <c r="BA115" i="36"/>
  <c r="BB115" i="36" s="1"/>
  <c r="BD115" i="36" s="1"/>
  <c r="BE115" i="36" s="1"/>
  <c r="BA156" i="36"/>
  <c r="BB156" i="36" s="1"/>
  <c r="BD156" i="36" s="1"/>
  <c r="BA12" i="36"/>
  <c r="BB12" i="36" s="1"/>
  <c r="BD12" i="36" s="1"/>
  <c r="BE12" i="36" s="1"/>
  <c r="BA15" i="36"/>
  <c r="BB15" i="36" s="1"/>
  <c r="BD15" i="36" s="1"/>
  <c r="BE15" i="36" s="1"/>
  <c r="BA16" i="36"/>
  <c r="BB16" i="36" s="1"/>
  <c r="BD16" i="36" s="1"/>
  <c r="BE16" i="36" s="1"/>
  <c r="BA27" i="36"/>
  <c r="BB27" i="36" s="1"/>
  <c r="BD27" i="36" s="1"/>
  <c r="BA28" i="36"/>
  <c r="BB28" i="36" s="1"/>
  <c r="BD28" i="36" s="1"/>
  <c r="BE28" i="36" s="1"/>
  <c r="BA29" i="36"/>
  <c r="BB29" i="36" s="1"/>
  <c r="BD29" i="36" s="1"/>
  <c r="BE29" i="36" s="1"/>
  <c r="BA30" i="36"/>
  <c r="BB30" i="36" s="1"/>
  <c r="BD30" i="36" s="1"/>
  <c r="BE30" i="36" s="1"/>
  <c r="BA57" i="36"/>
  <c r="BB57" i="36" s="1"/>
  <c r="BD57" i="36" s="1"/>
  <c r="BA69" i="36"/>
  <c r="BB69" i="36" s="1"/>
  <c r="BD69" i="36" s="1"/>
  <c r="BE69" i="36" s="1"/>
  <c r="BA71" i="36"/>
  <c r="BB71" i="36" s="1"/>
  <c r="BD71" i="36" s="1"/>
  <c r="BE71" i="36" s="1"/>
  <c r="BA79" i="36"/>
  <c r="BB79" i="36" s="1"/>
  <c r="BD79" i="36" s="1"/>
  <c r="BE79" i="36" s="1"/>
  <c r="BM84" i="36"/>
  <c r="BA102" i="36"/>
  <c r="BB102" i="36" s="1"/>
  <c r="BD102" i="36" s="1"/>
  <c r="BA123" i="36"/>
  <c r="BB123" i="36" s="1"/>
  <c r="BD123" i="36" s="1"/>
  <c r="BE123" i="36" s="1"/>
  <c r="BA138" i="36"/>
  <c r="BB138" i="36" s="1"/>
  <c r="BD138" i="36" s="1"/>
  <c r="BF138" i="36" s="1"/>
  <c r="BG138" i="36" s="1"/>
  <c r="BH138" i="36" s="1"/>
  <c r="BI138" i="36" s="1"/>
  <c r="BJ138" i="36" s="1"/>
  <c r="BE21" i="36"/>
  <c r="BF21" i="36"/>
  <c r="BG21" i="36" s="1"/>
  <c r="BH21" i="36" s="1"/>
  <c r="BI21" i="36" s="1"/>
  <c r="BJ21" i="36" s="1"/>
  <c r="BK21" i="36"/>
  <c r="AH21" i="36"/>
  <c r="AJ21" i="36" s="1"/>
  <c r="BF51" i="36"/>
  <c r="BG51" i="36" s="1"/>
  <c r="BH51" i="36" s="1"/>
  <c r="BI51" i="36" s="1"/>
  <c r="BJ51" i="36" s="1"/>
  <c r="BE51" i="36"/>
  <c r="BK108" i="36"/>
  <c r="AH108" i="36"/>
  <c r="AJ108" i="36" s="1"/>
  <c r="BK27" i="36"/>
  <c r="AH27" i="36"/>
  <c r="AJ27" i="36" s="1"/>
  <c r="AH63" i="36"/>
  <c r="AJ63" i="36" s="1"/>
  <c r="BK63" i="36"/>
  <c r="BK132" i="36"/>
  <c r="AH132" i="36"/>
  <c r="BK144" i="36"/>
  <c r="AH144" i="36"/>
  <c r="AJ39" i="36"/>
  <c r="AH69" i="36"/>
  <c r="BK69" i="36"/>
  <c r="BK138" i="36"/>
  <c r="AH138" i="36"/>
  <c r="BL138" i="36" s="1"/>
  <c r="BK33" i="36"/>
  <c r="AH33" i="36"/>
  <c r="BE27" i="36"/>
  <c r="BK39" i="36"/>
  <c r="AH39" i="36"/>
  <c r="AH72" i="36"/>
  <c r="BK72" i="36"/>
  <c r="AJ78" i="36"/>
  <c r="BE138" i="36"/>
  <c r="BK9" i="36"/>
  <c r="AH9" i="36"/>
  <c r="AJ9" i="36" s="1"/>
  <c r="BE39" i="36"/>
  <c r="AH45" i="36"/>
  <c r="BK45" i="36"/>
  <c r="BF45" i="36"/>
  <c r="BG45" i="36" s="1"/>
  <c r="BH45" i="36" s="1"/>
  <c r="BI45" i="36" s="1"/>
  <c r="BJ45" i="36" s="1"/>
  <c r="BE45" i="36"/>
  <c r="AH78" i="36"/>
  <c r="BK78" i="36"/>
  <c r="BF120" i="36"/>
  <c r="BG120" i="36" s="1"/>
  <c r="BH120" i="36" s="1"/>
  <c r="BI120" i="36" s="1"/>
  <c r="BJ120" i="36" s="1"/>
  <c r="BE120" i="36"/>
  <c r="BF126" i="36"/>
  <c r="BG126" i="36" s="1"/>
  <c r="BH126" i="36" s="1"/>
  <c r="BI126" i="36" s="1"/>
  <c r="BJ126" i="36" s="1"/>
  <c r="BE126" i="36"/>
  <c r="BE144" i="36"/>
  <c r="BE150" i="36"/>
  <c r="BF150" i="36"/>
  <c r="BG150" i="36" s="1"/>
  <c r="BH150" i="36" s="1"/>
  <c r="BI150" i="36" s="1"/>
  <c r="BJ150" i="36" s="1"/>
  <c r="AH120" i="36"/>
  <c r="BK120" i="36"/>
  <c r="BF156" i="36"/>
  <c r="BG156" i="36" s="1"/>
  <c r="BH156" i="36" s="1"/>
  <c r="BI156" i="36" s="1"/>
  <c r="BJ156" i="36" s="1"/>
  <c r="BE156" i="36"/>
  <c r="BK15" i="36"/>
  <c r="AH15" i="36"/>
  <c r="AJ15" i="36" s="1"/>
  <c r="BE33" i="36"/>
  <c r="BF33" i="36"/>
  <c r="BG33" i="36" s="1"/>
  <c r="BH33" i="36" s="1"/>
  <c r="BI33" i="36" s="1"/>
  <c r="BJ33" i="36" s="1"/>
  <c r="BK51" i="36"/>
  <c r="BM51" i="36" s="1"/>
  <c r="AH51" i="36"/>
  <c r="BL51" i="36" s="1"/>
  <c r="BK57" i="36"/>
  <c r="AH57" i="36"/>
  <c r="AH102" i="36"/>
  <c r="AJ102" i="36" s="1"/>
  <c r="BK102" i="36"/>
  <c r="BF9" i="36"/>
  <c r="BG9" i="36" s="1"/>
  <c r="BH9" i="36" s="1"/>
  <c r="BI9" i="36" s="1"/>
  <c r="BJ9" i="36" s="1"/>
  <c r="BE9" i="36"/>
  <c r="BE57" i="36"/>
  <c r="BF57" i="36"/>
  <c r="BG57" i="36" s="1"/>
  <c r="BH57" i="36" s="1"/>
  <c r="BI57" i="36" s="1"/>
  <c r="BJ57" i="36" s="1"/>
  <c r="BF102" i="36"/>
  <c r="BG102" i="36" s="1"/>
  <c r="BH102" i="36" s="1"/>
  <c r="BI102" i="36" s="1"/>
  <c r="BJ102" i="36" s="1"/>
  <c r="BE102" i="36"/>
  <c r="AJ132" i="36"/>
  <c r="L27" i="36"/>
  <c r="L39" i="36"/>
  <c r="AH114" i="36"/>
  <c r="AH126" i="36"/>
  <c r="AH150" i="36"/>
  <c r="AJ156" i="36"/>
  <c r="L9" i="36"/>
  <c r="L78" i="36"/>
  <c r="L138" i="36"/>
  <c r="AJ57" i="36"/>
  <c r="BF72" i="36" l="1"/>
  <c r="BG72" i="36" s="1"/>
  <c r="BH72" i="36" s="1"/>
  <c r="BI72" i="36" s="1"/>
  <c r="BJ72" i="36" s="1"/>
  <c r="BF114" i="36"/>
  <c r="BG114" i="36" s="1"/>
  <c r="BH114" i="36" s="1"/>
  <c r="BI114" i="36" s="1"/>
  <c r="BJ114" i="36" s="1"/>
  <c r="BF63" i="36"/>
  <c r="BG63" i="36" s="1"/>
  <c r="BH63" i="36" s="1"/>
  <c r="BI63" i="36" s="1"/>
  <c r="BJ63" i="36" s="1"/>
  <c r="BF78" i="36"/>
  <c r="BG78" i="36" s="1"/>
  <c r="BH78" i="36" s="1"/>
  <c r="BI78" i="36" s="1"/>
  <c r="BJ78" i="36" s="1"/>
  <c r="BF108" i="36"/>
  <c r="BG108" i="36" s="1"/>
  <c r="BH108" i="36" s="1"/>
  <c r="BI108" i="36" s="1"/>
  <c r="BJ108" i="36" s="1"/>
  <c r="BF15" i="36"/>
  <c r="BG15" i="36" s="1"/>
  <c r="BH15" i="36" s="1"/>
  <c r="BI15" i="36" s="1"/>
  <c r="BJ15" i="36" s="1"/>
  <c r="BM120" i="36"/>
  <c r="BF144" i="36"/>
  <c r="BG144" i="36" s="1"/>
  <c r="BH144" i="36" s="1"/>
  <c r="BI144" i="36" s="1"/>
  <c r="BJ144" i="36" s="1"/>
  <c r="BF69" i="36"/>
  <c r="BG69" i="36" s="1"/>
  <c r="BH69" i="36" s="1"/>
  <c r="BI69" i="36" s="1"/>
  <c r="BJ69" i="36" s="1"/>
  <c r="BF27" i="36"/>
  <c r="BG27" i="36" s="1"/>
  <c r="BH27" i="36" s="1"/>
  <c r="BI27" i="36" s="1"/>
  <c r="BJ27" i="36" s="1"/>
  <c r="BM138" i="36"/>
  <c r="BE78" i="36"/>
  <c r="BM72" i="36"/>
  <c r="BF132" i="36"/>
  <c r="BG132" i="36" s="1"/>
  <c r="BH132" i="36" s="1"/>
  <c r="BI132" i="36" s="1"/>
  <c r="BJ132" i="36" s="1"/>
  <c r="BE63" i="36"/>
  <c r="BM156" i="36"/>
  <c r="BM39" i="36"/>
  <c r="BM126" i="36"/>
  <c r="BM114" i="36"/>
  <c r="AI72" i="36"/>
  <c r="BL72" i="36"/>
  <c r="AJ72" i="36"/>
  <c r="BL144" i="36"/>
  <c r="AJ144" i="36"/>
  <c r="AI144" i="36"/>
  <c r="BL126" i="36"/>
  <c r="AJ126" i="36"/>
  <c r="AI126" i="36"/>
  <c r="BL102" i="36"/>
  <c r="AI102" i="36"/>
  <c r="BM15" i="36"/>
  <c r="AI9" i="36"/>
  <c r="BL9" i="36"/>
  <c r="BM69" i="36"/>
  <c r="BM144" i="36"/>
  <c r="BL150" i="36"/>
  <c r="AI150" i="36"/>
  <c r="BM102" i="36"/>
  <c r="AJ150" i="36"/>
  <c r="BL57" i="36"/>
  <c r="AI57" i="36"/>
  <c r="AI78" i="36"/>
  <c r="BL78" i="36"/>
  <c r="BM9" i="36"/>
  <c r="AI45" i="36"/>
  <c r="AJ45" i="36"/>
  <c r="BL45" i="36"/>
  <c r="BL15" i="36"/>
  <c r="AI15" i="36"/>
  <c r="BL114" i="36"/>
  <c r="AJ114" i="36"/>
  <c r="AI114" i="36"/>
  <c r="BL33" i="36"/>
  <c r="AJ33" i="36"/>
  <c r="AI33" i="36"/>
  <c r="AJ69" i="36"/>
  <c r="AI69" i="36"/>
  <c r="BL69" i="36"/>
  <c r="AJ138" i="36"/>
  <c r="BL63" i="36"/>
  <c r="AI63" i="36"/>
  <c r="BL21" i="36"/>
  <c r="AI21" i="36"/>
  <c r="BM57" i="36"/>
  <c r="BM150" i="36"/>
  <c r="AI39" i="36"/>
  <c r="BL39" i="36"/>
  <c r="BM33" i="36"/>
  <c r="BL132" i="36"/>
  <c r="AI132" i="36"/>
  <c r="AI27" i="36"/>
  <c r="BL27" i="36"/>
  <c r="BM21" i="36"/>
  <c r="AI120" i="36"/>
  <c r="BL120" i="36"/>
  <c r="AJ120" i="36"/>
  <c r="BM45" i="36"/>
  <c r="BL108" i="36"/>
  <c r="AI108" i="36"/>
  <c r="BM63" i="36" l="1"/>
  <c r="BM108" i="36"/>
  <c r="BM27" i="36"/>
  <c r="BM132" i="36"/>
  <c r="BM78" i="36"/>
  <c r="AC7" i="30"/>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authors>
    <author/>
  </authors>
  <commentList>
    <comment ref="AK6" authorId="0" shapeId="0">
      <text>
        <r>
          <rPr>
            <sz val="11"/>
            <rFont val="Calibri"/>
            <family val="2"/>
            <scheme val="minor"/>
          </rPr>
          <t>======
ID#AAAAcjvMImU
Toshiba    (2022-07-08 05:00:54)
GBG: Ver hoja "Análisis y valoración control"</t>
        </r>
      </text>
    </comment>
    <comment ref="J7" authorId="0" shapeId="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text>
        <r>
          <rPr>
            <sz val="11"/>
            <rFont val="Calibri"/>
            <family val="2"/>
            <scheme val="minor"/>
          </rPr>
          <t>======
ID#AAAAcjvMIns
Camilo    (2022-07-08 05:00:54)
GBG: En este Campo se diligencia la fecha en que se registre en el aplicativo los riesgos definidos por el proceso.</t>
        </r>
      </text>
    </comment>
    <comment ref="BU7" authorId="0" shapeId="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text>
        <r>
          <rPr>
            <sz val="11"/>
            <rFont val="Calibri"/>
            <family val="2"/>
            <scheme val="minor"/>
          </rPr>
          <t>======
ID#AAAAcjvMInU
Camilo    (2022-07-08 05:00:54)
GBG: En este campo se diligencia el numero que genera el aplicativo, para el riesgo registrado.</t>
        </r>
      </text>
    </comment>
    <comment ref="BW7" authorId="0" shapeId="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text>
        <r>
          <rPr>
            <sz val="11"/>
            <rFont val="Calibri"/>
            <family val="2"/>
            <scheme val="minor"/>
          </rPr>
          <t>======
ID#AAAAcjvMIm0
Toshiba    (2022-07-08 05:00:54)
GBG: ¿Existe un responsable asignado a la ejecu ción del control?</t>
        </r>
      </text>
    </comment>
    <comment ref="AO8" authorId="0" shapeId="0">
      <text>
        <r>
          <rPr>
            <sz val="11"/>
            <rFont val="Calibri"/>
            <family val="2"/>
            <scheme val="minor"/>
          </rPr>
          <t>======
ID#AAAAcjvMInA
Toshiba    (2022-07-08 05:00:54)
GBGB: ¿El responsable tiene la autoridad y adecua da segregación de funciones en la ejecución del control?</t>
        </r>
      </text>
    </comment>
    <comment ref="AQ8" authorId="0" shapeId="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rFont val="Calibri"/>
            <family val="2"/>
            <scheme val="minor"/>
          </rPr>
          <t>======
ID#AAAAcjvMImc
Toshiba    (2022-07-08 05:00:54)
GBG:  Ver Hoja Análisis y valoración control</t>
        </r>
      </text>
    </comment>
    <comment ref="BB8" authorId="0" shapeId="0">
      <text>
        <r>
          <rPr>
            <sz val="11"/>
            <rFont val="Calibri"/>
            <family val="2"/>
            <scheme val="minor"/>
          </rPr>
          <t>======
ID#AAAAcjvMInI
Toshiba    (2022-07-08 05:00:54)
GBG: Ver Tabla Diseño Control Hoja  Análisis y valoración control</t>
        </r>
      </text>
    </comment>
    <comment ref="BC8" authorId="0" shapeId="0">
      <text>
        <r>
          <rPr>
            <sz val="11"/>
            <rFont val="Calibri"/>
            <family val="2"/>
            <scheme val="minor"/>
          </rPr>
          <t>======
ID#AAAAcjvMInE
Toshiba    (2022-07-08 05:00:54)
GBG: Ver Tabla Ejecución Control Hoja  Análisis y valoración control</t>
        </r>
      </text>
    </comment>
    <comment ref="BE8" authorId="0" shapeId="0">
      <text>
        <r>
          <rPr>
            <sz val="11"/>
            <rFont val="Calibri"/>
            <family val="2"/>
            <scheme val="minor"/>
          </rPr>
          <t>======
ID#AAAAcjvMInQ
Toshiba    (2022-07-08 05:00:54)
GBG: Ver Tabla Solidez individual Control Hoja  Análisis y valoración control</t>
        </r>
      </text>
    </comment>
    <comment ref="BG8" authorId="0" shapeId="0">
      <text>
        <r>
          <rPr>
            <sz val="11"/>
            <rFont val="Calibri"/>
            <family val="2"/>
            <scheme val="minor"/>
          </rPr>
          <t>======
ID#AAAAcjvMInM
Toshiba    (2022-07-08 05:00:54)
GBG: Ver Tabla Solidez del conjunto Controles Hoja  Análisis y valoración control</t>
        </r>
      </text>
    </comment>
    <comment ref="G51" authorId="0" shapeId="0">
      <text>
        <r>
          <rPr>
            <sz val="11"/>
            <rFont val="Calibri"/>
            <family val="2"/>
            <scheme val="minor"/>
          </rPr>
          <t>======
ID#AAAAcjvMImE
Toshiba    (2022-07-08 05:00:54)
GBG: revisar redacción</t>
        </r>
      </text>
    </comment>
    <comment ref="BN90" authorId="0" shapeId="0">
      <text>
        <r>
          <rPr>
            <sz val="1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<sst xmlns="http://schemas.openxmlformats.org/spreadsheetml/2006/main" count="3686" uniqueCount="1517">
  <si>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</si>
  <si>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</si>
  <si>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</si>
  <si>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</si>
  <si>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</si>
  <si>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</si>
  <si>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</si>
  <si>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</si>
  <si>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</si>
  <si>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</si>
  <si>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</si>
  <si>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</si>
  <si>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</si>
  <si>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</si>
  <si>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</si>
  <si>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</si>
  <si>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3.2</t>
  </si>
  <si>
    <t>4.4</t>
  </si>
  <si>
    <t>4.5</t>
  </si>
  <si>
    <t>Responsable</t>
  </si>
  <si>
    <t>Evidencia</t>
  </si>
  <si>
    <t>5.1</t>
  </si>
  <si>
    <t>Secretaría de Planeación</t>
  </si>
  <si>
    <t>5.2</t>
  </si>
  <si>
    <t>5.3</t>
  </si>
  <si>
    <t>Proceso</t>
  </si>
  <si>
    <t>Si el Riesgo se materializará podria…</t>
  </si>
  <si>
    <t>Impacto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</si>
  <si>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</si>
  <si>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</si>
  <si>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</si>
  <si>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</si>
  <si>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</si>
  <si>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</si>
  <si>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</si>
  <si>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</si>
  <si>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</si>
  <si>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</si>
  <si>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</si>
  <si>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</si>
  <si>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</si>
  <si>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</si>
  <si>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</si>
  <si>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</si>
  <si>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</si>
  <si>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</si>
  <si>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</si>
  <si>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No</t>
  </si>
  <si>
    <t>Si</t>
  </si>
  <si>
    <t>Moderado</t>
  </si>
  <si>
    <t>3-Posible</t>
  </si>
  <si>
    <t>20-Extrema</t>
  </si>
  <si>
    <t>2-Improbable</t>
  </si>
  <si>
    <t>Mayor</t>
  </si>
  <si>
    <t>Financiero</t>
  </si>
  <si>
    <t>10-Alta</t>
  </si>
  <si>
    <t>60-Extrema</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</si>
  <si>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</si>
  <si>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</si>
  <si>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</si>
  <si>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</si>
  <si>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</si>
  <si>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</si>
  <si>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</si>
  <si>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</si>
  <si>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</si>
  <si>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</si>
  <si>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</si>
  <si>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</si>
  <si>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</si>
  <si>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</si>
  <si>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</si>
  <si>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</si>
  <si>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</si>
  <si>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</si>
  <si>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</si>
  <si>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</si>
  <si>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</si>
  <si>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</si>
  <si>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</si>
  <si>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</si>
  <si>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</si>
  <si>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</si>
  <si>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</si>
  <si>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</si>
  <si>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</si>
  <si>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</si>
  <si>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</si>
  <si>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</si>
  <si>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</si>
  <si>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</si>
  <si>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</si>
  <si>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</si>
  <si>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</si>
  <si>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</si>
  <si>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</si>
  <si>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</si>
  <si>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</si>
  <si>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</si>
  <si>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</si>
  <si>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</si>
  <si>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</si>
  <si>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</si>
  <si>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</si>
  <si>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</si>
  <si>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</si>
  <si>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</si>
  <si>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</si>
  <si>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</si>
  <si>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</si>
  <si>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</si>
  <si>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</si>
  <si>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</si>
  <si>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</si>
  <si>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</si>
  <si>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</si>
  <si>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</si>
  <si>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</si>
  <si>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</si>
  <si>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</si>
  <si>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</si>
  <si>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</si>
  <si>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</si>
  <si>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</si>
  <si>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</si>
  <si>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</si>
  <si>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</si>
  <si>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</si>
  <si>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</si>
  <si>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</si>
  <si>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</si>
  <si>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</si>
  <si>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</si>
  <si>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</si>
  <si>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</si>
  <si>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</si>
  <si>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</si>
  <si>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</si>
  <si>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</si>
  <si>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</si>
  <si>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</si>
  <si>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</si>
  <si>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</si>
  <si>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</si>
  <si>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</si>
  <si>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</si>
  <si>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</si>
  <si>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</si>
  <si>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</si>
  <si>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</si>
  <si>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</si>
  <si>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</si>
  <si>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</si>
  <si>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</si>
  <si>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</si>
  <si>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</si>
  <si>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</si>
  <si>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</si>
  <si>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</si>
  <si>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</si>
  <si>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</si>
  <si>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</si>
  <si>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</si>
  <si>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</si>
  <si>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</si>
  <si>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</si>
  <si>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</si>
  <si>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</si>
  <si>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</si>
  <si>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</si>
  <si>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</si>
  <si>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</si>
  <si>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</si>
  <si>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</si>
  <si>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</si>
  <si>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</si>
  <si>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</si>
  <si>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</si>
  <si>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</si>
  <si>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</si>
  <si>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</si>
  <si>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</si>
  <si>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Sector administrativo:</t>
  </si>
  <si>
    <t>N/A</t>
  </si>
  <si>
    <t>Departamento:</t>
  </si>
  <si>
    <t>CUNDINAMARCA</t>
  </si>
  <si>
    <t>Municipio:</t>
  </si>
  <si>
    <t>BOGOTÁ</t>
  </si>
  <si>
    <t>Situación actual</t>
  </si>
  <si>
    <t xml:space="preserve">
Beneficio al ciudadano o entidad</t>
  </si>
  <si>
    <t>Avance</t>
  </si>
  <si>
    <t>Componente 3:  Rendición de cuentas</t>
  </si>
  <si>
    <t>Actividades</t>
  </si>
  <si>
    <t>1.3</t>
  </si>
  <si>
    <t>1.4</t>
  </si>
  <si>
    <t>2.4</t>
  </si>
  <si>
    <t>2.5</t>
  </si>
  <si>
    <t>Componente 5:  Transparencia y Acceso a la Información</t>
  </si>
  <si>
    <t>Indicadores</t>
  </si>
  <si>
    <t>1.5</t>
  </si>
  <si>
    <t>1.6</t>
  </si>
  <si>
    <t>3.3</t>
  </si>
  <si>
    <t>3.4</t>
  </si>
  <si>
    <t>3.5</t>
  </si>
  <si>
    <t>Meta o Producto</t>
  </si>
  <si>
    <t xml:space="preserve">Indicador </t>
  </si>
  <si>
    <t>Fecha Programada</t>
  </si>
  <si>
    <t>Actividad realizada</t>
  </si>
  <si>
    <t>Evidencias</t>
  </si>
  <si>
    <t>Obsevaciones Dirección de S&amp;E</t>
  </si>
  <si>
    <t>Nombre del trámite, proceso o procedimiento</t>
  </si>
  <si>
    <t>Tipo de racionalización</t>
  </si>
  <si>
    <t>Acción especifica de racionalización</t>
  </si>
  <si>
    <t>Dependencia responsable</t>
  </si>
  <si>
    <t xml:space="preserve">PLANEACION ESTRATEGIA DE RACIONALIZACION </t>
  </si>
  <si>
    <t>Fecha inicio</t>
  </si>
  <si>
    <t xml:space="preserve">Componente 2: Racionalización de Trámites </t>
  </si>
  <si>
    <t>Observación Dirección S&amp;E</t>
  </si>
  <si>
    <t>Observaciones Dirección S&amp;E</t>
  </si>
  <si>
    <t>Componente 4:  Atención al Ciudadano</t>
  </si>
  <si>
    <t xml:space="preserve">Formato monitoreo avance de ejecución Plan Anticorrupción y de Atención al Ciudadano  </t>
  </si>
  <si>
    <t xml:space="preserve">Formato monitoreo avance de ejecución del Plan Anticorrupción y de Atención al Ciudadano  </t>
  </si>
  <si>
    <t>DIRECCIONAMIENTO ESTRATÉGICO Y ARTICULACIÓN GERENCIAL</t>
  </si>
  <si>
    <t>Fecha de Aprobación:12/08/2020</t>
  </si>
  <si>
    <t>Versión: 01</t>
  </si>
  <si>
    <t>Fecha de aprobación:  12/08/2020</t>
  </si>
  <si>
    <t>Versión:                                     01</t>
  </si>
  <si>
    <t>Código: E-DEAG-FR- 095</t>
  </si>
  <si>
    <t>Fecha de Aprobación: 12/08/2020</t>
  </si>
  <si>
    <t>Código:  E-DEAG-FR-095</t>
  </si>
  <si>
    <t>Secretaría de la Función Pública</t>
  </si>
  <si>
    <t>Gerencia de Buen Gobierno</t>
  </si>
  <si>
    <t>15 de diciembre de 2022</t>
  </si>
  <si>
    <t>Primera y Segunda linea de Defensa (Líderes de procesos con riesgos de corrupción identificados)</t>
  </si>
  <si>
    <t>De acuerdo al plan anual de riesgo de cada proceso</t>
  </si>
  <si>
    <t>Revisar el contexto estrategico si se detectan cambios en los factores internos y externos</t>
  </si>
  <si>
    <t>Análisis del contexto actualizado</t>
  </si>
  <si>
    <t>Verificar y determinar riesgos emergentes si como resultado del monitoreo estos se manifiestan</t>
  </si>
  <si>
    <t>Informe de desempeño trimestral
Riesgos de corrupción emergentes identificados</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</si>
  <si>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</si>
  <si>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</si>
  <si>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</si>
  <si>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Oficina de Control Interno</t>
  </si>
  <si>
    <t>Identificación del riesgo</t>
  </si>
  <si>
    <t>Análisis del riesgo inherente</t>
  </si>
  <si>
    <t>Evaluación del riesgo - Valoración de los controles</t>
  </si>
  <si>
    <t>Plan de Acción</t>
  </si>
  <si>
    <t>Objetivo</t>
  </si>
  <si>
    <t>Alcance</t>
  </si>
  <si>
    <t>Causa Inmediata</t>
  </si>
  <si>
    <t>Causa Raíz</t>
  </si>
  <si>
    <t>Descripción del Riesgo</t>
  </si>
  <si>
    <t>Clasificación del Riesgo</t>
  </si>
  <si>
    <t>Probabilidad Inherente</t>
  </si>
  <si>
    <t>%</t>
  </si>
  <si>
    <t>Suma Afirmaciones</t>
  </si>
  <si>
    <t>Calificación Impacto</t>
  </si>
  <si>
    <t>Impacto 
Inherente</t>
  </si>
  <si>
    <t>Zona de Riesgo Inherente</t>
  </si>
  <si>
    <t>No. Control</t>
  </si>
  <si>
    <t>Descripción del Control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</si>
  <si>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</si>
  <si>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</si>
  <si>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</si>
  <si>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</si>
  <si>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</si>
  <si>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</si>
  <si>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</si>
  <si>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</si>
  <si>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</si>
  <si>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</si>
  <si>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</si>
  <si>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</si>
  <si>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</si>
  <si>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</si>
  <si>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</si>
  <si>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</si>
  <si>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</si>
  <si>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</si>
  <si>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</si>
  <si>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si</t>
  </si>
  <si>
    <t>no</t>
  </si>
  <si>
    <t>Reducir (mitigar)</t>
  </si>
  <si>
    <t>Oscar Eduardo Rocha</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</si>
  <si>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</si>
  <si>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</si>
  <si>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</si>
  <si>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Gestión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</si>
  <si>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</si>
  <si>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Jefe de la Oficina de Asuntos Economicos Internacionales</t>
  </si>
  <si>
    <t xml:space="preserve">Secretaria de Asuntos Internacionales </t>
  </si>
  <si>
    <t>Atención al Usuario</t>
  </si>
  <si>
    <t>Posibilidad de recibir cualquier dádiva o beneficio a nombre propio o de terceros para realizar la radicación y direccionamiento  de las comunicaciones externas recibidas, sin el cumplimiento de los requisitos establecidos para la recepción de las mismas.</t>
  </si>
  <si>
    <t>Profesional Universitario</t>
  </si>
  <si>
    <t>Gestión de los Ingresos</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</si>
  <si>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</si>
  <si>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Dirección de Rentas y Gestión Tributaria
Dirección de Ejecuciones Fiscales</t>
  </si>
  <si>
    <t>Asistencia Técnica</t>
  </si>
  <si>
    <t>Desconocimiento por parte de los beneficiarios de los requisitos y características de las asistencias técnicas</t>
  </si>
  <si>
    <t>Contratista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</si>
  <si>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</si>
  <si>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Debilidades en el seguimiento a la planeación y ejecución de auditorías</t>
  </si>
  <si>
    <t>Desconocimiento del estatuto de auditoría</t>
  </si>
  <si>
    <t>Falta de apropiación del código de ética del auditor</t>
  </si>
  <si>
    <t>Ausencia de actividades de socialización y apropiación del código de ética del auditor y estatuto de auditoría interna</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</si>
  <si>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</si>
  <si>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</si>
  <si>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</si>
  <si>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</si>
  <si>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</si>
  <si>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Luis Armando Rojas Quevedo</t>
  </si>
  <si>
    <t>Dirección de Tesorería</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</si>
  <si>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</si>
  <si>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</si>
  <si>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</si>
  <si>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</si>
  <si>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Falta de lineamientos que restrinjan las posibilidades de corrupción</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</si>
  <si>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</si>
  <si>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</si>
  <si>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</si>
  <si>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Gestión Jurídica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</si>
  <si>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</si>
  <si>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</si>
  <si>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</si>
  <si>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</si>
  <si>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</si>
  <si>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</si>
  <si>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Cristina Paola Miranda Escandón</t>
  </si>
  <si>
    <t>Juan Carlos Medina</t>
  </si>
  <si>
    <t>Mensual</t>
  </si>
  <si>
    <t>Código:  E-DEAG-FR- 095</t>
  </si>
  <si>
    <t>Versión: 1</t>
  </si>
  <si>
    <t>Tecnológica</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</si>
  <si>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</si>
  <si>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</si>
  <si>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</si>
  <si>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</si>
  <si>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</si>
  <si>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</si>
  <si>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Seguimiento al tramite a traves de chat</t>
  </si>
  <si>
    <t>Ampliacion de los canales para realizar seguimiento electronicamente al tramite, evitando desplazamientos para el usuario y reducir costos</t>
  </si>
  <si>
    <t>Sobretasa departamental a la gasolina motor</t>
  </si>
  <si>
    <t>Solicitud de Desestampillaje o Reposición de Estampillas de Productos Gravados con el Impuesto al Consumo</t>
  </si>
  <si>
    <t>1.7</t>
  </si>
  <si>
    <t>1.8</t>
  </si>
  <si>
    <t>1.9</t>
  </si>
  <si>
    <t>1.10</t>
  </si>
  <si>
    <t>1.11</t>
  </si>
  <si>
    <t>1.12</t>
  </si>
  <si>
    <t>1.13</t>
  </si>
  <si>
    <t>X</t>
  </si>
  <si>
    <t>Socializar en los municipios y con la ciudadanía los avances de la gestión realizada en los municipios en el marco de la Gira del Gobernador.</t>
  </si>
  <si>
    <t>Publicar en página Web Informe Previo a Audiencia Pública de Rendición de Cuentas</t>
  </si>
  <si>
    <t>Publicar Informe Previo a Audiencia Pública de Rendición de Cuentas de Niños, niñas, adolescentes y jóvenes.</t>
  </si>
  <si>
    <t>Secretaría de Desarrollo e Inclusión Social</t>
  </si>
  <si>
    <t>Publicar informes de gestión de las inversiones con cargo al Sistema General de Regalías</t>
  </si>
  <si>
    <t>Publicar avances sobre la gestión adelantada en el marco del SNRdC, Nodo a definir.</t>
  </si>
  <si>
    <t>Socializar vía correo electrónico los informes del nodo (por definir) a los grupos de interés registrados.</t>
  </si>
  <si>
    <t>Secretaría de Prensa</t>
  </si>
  <si>
    <t>Brindar capacitaciones a grupos de interés sobre participación ciudadana.</t>
  </si>
  <si>
    <t>Registro de asistentes.</t>
  </si>
  <si>
    <t>Registro de comunicaciones enviadas.</t>
  </si>
  <si>
    <t>Informe consolidado y publicado en la página Web.</t>
  </si>
  <si>
    <t>Realizar la encuesta de satisfacción de Rendición de Cuentas sobre los eventos realizados.</t>
  </si>
  <si>
    <t>Registro de encuestas realizadas.</t>
  </si>
  <si>
    <t>Analizar el nivel de satisfacción, recomendaciones y sugerencias obtenidas en las encuestas realizadas en los eventos de Rendición de Cuentas.</t>
  </si>
  <si>
    <t>Documento análisis y recomendaciones sobre el resultado de la Rendición de Cuentas.</t>
  </si>
  <si>
    <t>Publicar los resultados de Rendición de Cuentas.</t>
  </si>
  <si>
    <t>Documento consolidado de rendición de cuentas publicado en página Web</t>
  </si>
  <si>
    <t>Publicar informe de evaluación de la estrategia de rendición de cuentas</t>
  </si>
  <si>
    <t>Control Interno</t>
  </si>
  <si>
    <t>Secretaría General</t>
  </si>
  <si>
    <t>Socializar el protocolo de Atención al Usuario para los servidores Públicos  de la Gobernación de Cundinamarca.</t>
  </si>
  <si>
    <t xml:space="preserve"> Promover la implementación de la Política Interna de protección de datos personales. </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</si>
  <si>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</si>
  <si>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</si>
  <si>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</si>
  <si>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 xml:space="preserve">Hacer seguimiento a la actualización de las hojas de vida en el SIGEP para funcionarios y contratistas </t>
  </si>
  <si>
    <t>No. de seguimientos realizados/ No. de seguimientos propuestos</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</si>
  <si>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</si>
  <si>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</si>
  <si>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</si>
  <si>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</si>
  <si>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</si>
  <si>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</si>
  <si>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</si>
  <si>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</si>
  <si>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</si>
  <si>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</si>
  <si>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</si>
  <si>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</si>
  <si>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</si>
  <si>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</si>
  <si>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</si>
  <si>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</si>
  <si>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No. de guías elaboradas/ No. de guías propuestas</t>
  </si>
  <si>
    <t>POLÍTICA DE INTEGRIDAD</t>
  </si>
  <si>
    <t>SUBCOMPONENTE</t>
  </si>
  <si>
    <t>Iniciativa Adicional</t>
  </si>
  <si>
    <t>CONFLICTOS DE INTERÉS</t>
  </si>
  <si>
    <t>CÓDIGO DE INTEGRIDAD</t>
  </si>
  <si>
    <t>Informe elaborado</t>
  </si>
  <si>
    <t>3.6</t>
  </si>
  <si>
    <t>3.7</t>
  </si>
  <si>
    <r>
      <rPr>
        <b/>
        <sz val="14"/>
        <color rgb="FF000000"/>
        <rFont val="Arial"/>
        <family val="2"/>
      </rPr>
      <t xml:space="preserve">Subcomponente 1.
</t>
    </r>
    <r>
      <rPr>
        <sz val="14"/>
        <color rgb="FF000000"/>
        <rFont val="Arial"/>
        <family val="2"/>
      </rPr>
      <t xml:space="preserve">Estructura administrativa y Direccionamiento estratégico </t>
    </r>
  </si>
  <si>
    <r>
      <rPr>
        <b/>
        <sz val="14"/>
        <color rgb="FF000000"/>
        <rFont val="Arial"/>
        <family val="2"/>
      </rPr>
      <t xml:space="preserve">Subcomponente 2.
</t>
    </r>
    <r>
      <rPr>
        <sz val="14"/>
        <color rgb="FF000000"/>
        <rFont val="Arial"/>
        <family val="2"/>
      </rPr>
      <t>Fortalecimiento de los canales de atención.</t>
    </r>
  </si>
  <si>
    <t>Subcomponente 3.
Talento Humano.</t>
  </si>
  <si>
    <r>
      <rPr>
        <b/>
        <sz val="14"/>
        <color rgb="FF000000"/>
        <rFont val="Arial"/>
        <family val="2"/>
      </rPr>
      <t xml:space="preserve">Subcomponente 4. 
</t>
    </r>
    <r>
      <rPr>
        <sz val="14"/>
        <color rgb="FF000000"/>
        <rFont val="Arial"/>
        <family val="2"/>
      </rPr>
      <t>Normativo y procedimental</t>
    </r>
  </si>
  <si>
    <r>
      <rPr>
        <b/>
        <sz val="14"/>
        <color rgb="FF000000"/>
        <rFont val="Arial"/>
        <family val="2"/>
      </rPr>
      <t xml:space="preserve">Subcomponente 5. </t>
    </r>
    <r>
      <rPr>
        <sz val="14"/>
        <color rgb="FF000000"/>
        <rFont val="Arial"/>
        <family val="2"/>
      </rPr>
      <t>Relacionamiento con el ciudadano</t>
    </r>
  </si>
  <si>
    <t xml:space="preserve">Entidades y Direcciones cooperantes </t>
  </si>
  <si>
    <r>
      <rPr>
        <b/>
        <sz val="16"/>
        <color rgb="FF000000"/>
        <rFont val="Calibri"/>
      </rPr>
      <t>Subcomponente 1. P</t>
    </r>
    <r>
      <rPr>
        <sz val="16"/>
        <color rgb="FF000000"/>
        <rFont val="Calibri"/>
      </rPr>
      <t>olítica de Administración de Riesgos de Corrupción</t>
    </r>
  </si>
  <si>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</si>
  <si>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</si>
  <si>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28 de Abril de 2023</t>
  </si>
  <si>
    <t xml:space="preserve">Socializar la Política de Administración de Riesgos de Gestión </t>
  </si>
  <si>
    <t xml:space="preserve">Registro fotografico /Planilla de Asistencia </t>
  </si>
  <si>
    <t>Actualizar de la Guía para la Gestión de Riesgos de Corrupción y Fraude</t>
  </si>
  <si>
    <t>Guía actualizada</t>
  </si>
  <si>
    <t>1 vez durante la anulidad</t>
  </si>
  <si>
    <r>
      <rPr>
        <b/>
        <sz val="16"/>
        <color rgb="FF000000"/>
        <rFont val="Calibri"/>
      </rPr>
      <t>Subcomponente 2. C</t>
    </r>
    <r>
      <rPr>
        <sz val="16"/>
        <color rgb="FF000000"/>
        <rFont val="Calibri"/>
      </rPr>
      <t>onstrucción del Mapa de Riesgos de Corrupción</t>
    </r>
  </si>
  <si>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</si>
  <si>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</si>
  <si>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</si>
  <si>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</si>
  <si>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</si>
  <si>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</si>
  <si>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r>
      <rPr>
        <b/>
        <sz val="16"/>
        <color rgb="FF000000"/>
        <rFont val="Calibri"/>
      </rPr>
      <t xml:space="preserve">Subcomponente 3. </t>
    </r>
    <r>
      <rPr>
        <sz val="16"/>
        <color rgb="FF000000"/>
        <rFont val="Calibri"/>
      </rPr>
      <t xml:space="preserve">Consulta y divulgación </t>
    </r>
  </si>
  <si>
    <t>Publicar el Mapa de Riesgos de Corrupción consolidado en el portal web de la Gobernación de Cundinamarca</t>
  </si>
  <si>
    <t>Mapa de Riesgos de Corrupción publicado en el portarl web de la Gobernación de Cundinamarca</t>
  </si>
  <si>
    <t xml:space="preserve">Divulgar mediante correo electrónico, a todos los servidores y contratistas, el mapa de riesgos de corrupción consolidado cada vez que se realicen modificaciones. </t>
  </si>
  <si>
    <t>Cada vez que surja una actualización.</t>
  </si>
  <si>
    <r>
      <rPr>
        <b/>
        <sz val="16"/>
        <color rgb="FF000000"/>
        <rFont val="Calibri"/>
      </rPr>
      <t>Subcomponente 4</t>
    </r>
    <r>
      <rPr>
        <sz val="16"/>
        <color rgb="FF000000"/>
        <rFont val="Calibri"/>
      </rPr>
      <t xml:space="preserve"> .Monitoreo o revisión</t>
    </r>
  </si>
  <si>
    <t>Realizar revisión a las actividades y evidencias de los planes de acción o mejoramiento de los riesgos de corrupción, cargadas en Isolucion</t>
  </si>
  <si>
    <t>Revisión realizada y verificada en Isolucion</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</si>
  <si>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</si>
  <si>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</si>
  <si>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</si>
  <si>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31 de marzo de 2023</t>
  </si>
  <si>
    <t>30 de abril de 2023
31 de julio de 2023
31 de octubre de 2023
15 de diciembre de 2023</t>
  </si>
  <si>
    <t xml:space="preserve">30 de abril de 2023
31 de julio de 2023
31 de octubre de 2023
 </t>
  </si>
  <si>
    <t>Realizar seguimiento a la efectividad de los controles incorporados - Riesgos de Corrupción 2023</t>
  </si>
  <si>
    <t>Informe de seguimiento</t>
  </si>
  <si>
    <t xml:space="preserve">
30 noviembre de 2023</t>
  </si>
  <si>
    <r>
      <rPr>
        <b/>
        <sz val="16"/>
        <color rgb="FF000000"/>
        <rFont val="Arial"/>
      </rPr>
      <t>Subcomponente 5.</t>
    </r>
    <r>
      <rPr>
        <sz val="16"/>
        <color rgb="FF000000"/>
        <rFont val="Arial"/>
      </rPr>
      <t xml:space="preserve"> Seguimiento</t>
    </r>
  </si>
  <si>
    <t>Código: E - DEAG - FR - 114</t>
  </si>
  <si>
    <t>MAPA DE RIESGOS DE CORRUPCIÓN</t>
  </si>
  <si>
    <t>Fecha de aprobación:  24/06/2022</t>
  </si>
  <si>
    <t xml:space="preserve">Nota: antes de diligenciar, por favor leer la pestaña de "Instructivo". </t>
  </si>
  <si>
    <t>Referencia*</t>
  </si>
  <si>
    <t>Nivel de probabilidad</t>
  </si>
  <si>
    <t>Aspectos a evaluar del control</t>
  </si>
  <si>
    <t>Calificación y solidez del control</t>
  </si>
  <si>
    <t>Desplazamiento probabilidad Residual Final</t>
  </si>
  <si>
    <t>Consecuencias</t>
  </si>
  <si>
    <t>1.a</t>
  </si>
  <si>
    <t>Valor</t>
  </si>
  <si>
    <t>1.b</t>
  </si>
  <si>
    <t>Sumatoria de aspectos evaluados</t>
  </si>
  <si>
    <t>Calificación diseño del control</t>
  </si>
  <si>
    <t>Ejecución del control</t>
  </si>
  <si>
    <t>Calificación solidez individual del control</t>
  </si>
  <si>
    <t>Solidez individual del control</t>
  </si>
  <si>
    <t>Calificació solidez del conjunto de controles</t>
  </si>
  <si>
    <t>Solidez del conjunto de los controles</t>
  </si>
  <si>
    <t>Fraude Interno (Corrupción)</t>
  </si>
  <si>
    <t>Pérdida de la imagen institucional</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</si>
  <si>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del software de operación 
Desviación: en caso de que no se realice la validación de asignación de usuarios, se requiere la información mediante correo institucional u oficios al gerente de Sedes Operativas.
Evidencia: formato de asignación de perfiles </t>
  </si>
  <si>
    <t>Asignado</t>
  </si>
  <si>
    <t>Adecuado</t>
  </si>
  <si>
    <t>Oportuna</t>
  </si>
  <si>
    <t>Detectar</t>
  </si>
  <si>
    <t>Confiable</t>
  </si>
  <si>
    <t>Se investigan y  resuelven oportunamente</t>
  </si>
  <si>
    <t>Completa</t>
  </si>
  <si>
    <t>Fuerte</t>
  </si>
  <si>
    <t xml:space="preserve">Validar la asignacion y cierre de perfiles teniendo en cuenta las solitudes del gerente de sedes operativas, queda como evidencia la certificacion por  de asignacion y cierre de perfiles. </t>
  </si>
  <si>
    <t>Alexander Ernesto Hortua</t>
  </si>
  <si>
    <t>Gerente de sedes operativas de transito</t>
  </si>
  <si>
    <t>Dirección de servicios</t>
  </si>
  <si>
    <t>Myriam Liliana Riascos Romero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</si>
  <si>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</si>
  <si>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encargada de prestar los tramites. 
Desviación:  en caso de no poderse realizar la reunióbn de seguimiento a los tramites adelantados, se volverá a programar una nueva fecha de reunión (acta de reunión). 
Evidencia: acta de los tramites solicitados verificando el cumplimiento de los requisitos y tiempos establecidos</t>
  </si>
  <si>
    <t>Verificar en la plataforma RUNT que los tramites relacionados en las actas se efectuen conforme lo descrito, queda como evidencia pantallazos de revisión en la plataforma</t>
  </si>
  <si>
    <t>Deyanira Herran</t>
  </si>
  <si>
    <t>Profesional universitario</t>
  </si>
  <si>
    <t>Acorde con la aprobación de riesgos de corrupción por Gerencia de buen Gobierno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</si>
  <si>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</si>
  <si>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de Política Sectorial. 
Cómo se realiza: emitiendo certificación del cumplimiento
Desviación: En caso de que no se evidencie el cump'limiento de los requisitos, se requiere mediante correo institucional u oficios al Director de Polítoca Sectorial.
Evidencia: certificación emitida por la dirección</t>
  </si>
  <si>
    <t>Establecer seguimiento a los trmites radicados validando su ejecución mediante un informe donde se corrobore la información</t>
  </si>
  <si>
    <t>Director de política sectorial</t>
  </si>
  <si>
    <t>Direccion de política sectorial</t>
  </si>
  <si>
    <t>Jorge Alberto Godoy</t>
  </si>
  <si>
    <t>Responsable: El gerente de control y vigilancia de la movilidad
Periodicidad: mensulamente
Propósito: vigilará y controlará la ejecución de los operativos que realizan los agentes de tránsito
Cómo se realiza: a traves de cronogramas 
Desviación: en caso de que no se puedan ejecutar los operativos, se replanteará el cronograma o se emitirá una certificación donde se especifique las razones del no cumplimiento de los operativos para el periodo
Evidencia: Cronograma de operativos</t>
  </si>
  <si>
    <t>Validar la ejecucion de los operativos de tránsito programados por la gerencia de control y vigilancia, queda como evidencia el cronograma de operativos y listado de vehículos inspeccionados</t>
  </si>
  <si>
    <t>Jhon Albert Mejia</t>
  </si>
  <si>
    <t>Gerente de control y vigilancia</t>
  </si>
  <si>
    <t xml:space="preserve">Myriam Liliana Riascos Romero </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</si>
  <si>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</si>
  <si>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</si>
  <si>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</si>
  <si>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realiza:informe consolidado de todas las sedes
Desviación: en caso de que no se efectue el seguimiento a revocatorias, exoneraciones, caducidades y procesos en estados de inspección se hará requerimiento por oficio o correo electronico  
Evidencia: Informe</t>
  </si>
  <si>
    <t>Prevenir</t>
  </si>
  <si>
    <t>El gerente de sedes operativas solicita a la concesion el consolidado por cada sede operativa, que contenga la informacion de las revocatorias, exoneraciones, caducidades y ordenes de comparendos en estados de inspección; para validar con la informacion de las suministradas por los coordinadores en las actas.</t>
  </si>
  <si>
    <t xml:space="preserve">Responsable: El profesional especializado de la gerencia de sedes operativas
Periodicidad: mensualmente
Propósito: efectuar seguimiento a el inventario de procesos administrativos contravencionales por violación a las normas de tránsito que se encuentran en segunda instancia
Cómo se realiza: a traves de un informe donde se consolide la información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t>
  </si>
  <si>
    <t>El gerente de sedes operativas validará la información y emitirá una certificación ratificando o desvirtuando la informacion plasmada en el informe .</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</si>
  <si>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</si>
  <si>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Impacto negativo o hallazgos de entes de control a la Secretaria de Asuntos Internacionales</t>
  </si>
  <si>
    <t>Seleccionar empresas sin el cumplimiento de los terminos y condiciones para acceder a las acciones de internacionalización</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</si>
  <si>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</si>
  <si>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de un numero especifico de empresas y/o asociaciones a beneficiar de acuerdo a la acción ofertada.
</t>
    </r>
    <r>
      <rPr>
        <b/>
        <sz val="9"/>
        <rFont val="Arial Narrow"/>
        <family val="2"/>
      </rPr>
      <t>Cómo se realiza:</t>
    </r>
    <r>
      <rPr>
        <sz val="9"/>
        <rFont val="Arial Narrow"/>
        <family val="2"/>
      </rPr>
      <t xml:space="preserve">  Los profesionales de la Secretaría de Asuntos Internacionales identificaran las acciones y/u oportunidades de oferta propia, de otras entidades públicas y/o privadas a nivel local, nacional e internacional que permitan el fortalecimiento, alistamiento y/o promoción de la internacionalización, diligenciando para tal efecto el Formato Matriz de acciones, oportunidades y/o necesidades para la internacionalización, una vez se perciba la oferta que requiera la selección de un numero especifico de empresas y/o asociaciones a beneficiar se deberan establecer los términos y condiciones para la selección, en el que se determine el cronograma y modalidad de selección, los cuales serán socializados por los medios idóneos establecidos principalmente en los medios de comunicación oficiales de la Gobernación de Cundinamarca, asi como las evidencias que genere el cronograma.  El proceso de decisión deberá ser soportado en acta de reunión. 
</t>
    </r>
    <r>
      <rPr>
        <b/>
        <sz val="9"/>
        <rFont val="Arial Narrow"/>
        <family val="2"/>
      </rPr>
      <t xml:space="preserve">Desviación: </t>
    </r>
    <r>
      <rPr>
        <sz val="9"/>
        <rFont val="Arial Narrow"/>
        <family val="2"/>
      </rPr>
      <t xml:space="preserve">En el caso que la oferta corresponda a una decisión conjunta entre la Secretaría de Asuntos Internacionales y un socio estratégico, se determinaran los terminos y condiciones a aplicar. 
</t>
    </r>
    <r>
      <rPr>
        <b/>
        <sz val="9"/>
        <rFont val="Arial Narrow"/>
        <family val="2"/>
      </rPr>
      <t>Evidencia:</t>
    </r>
    <r>
      <rPr>
        <sz val="9"/>
        <rFont val="Arial Narrow"/>
        <family val="2"/>
      </rPr>
      <t xml:space="preserve">  Publicación de los términos y condiciones; y  resultados del proceso de selección en los medios de comunicación oficiales de la Gobernación de Cundinamarca. </t>
    </r>
  </si>
  <si>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publicación de resultados del proceso de selección en los medios de comunicación oficiales de la Gobernación de Cundinamarca. </t>
  </si>
  <si>
    <t>José Vicente Gutierrez</t>
  </si>
  <si>
    <t>Marcela Machado Acevedo</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</si>
  <si>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</si>
  <si>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Manipulación o alteración de la información tributaria</t>
  </si>
  <si>
    <r>
      <rPr>
        <sz val="11"/>
        <rFont val="Arial Narrow"/>
        <family val="2"/>
      </rPr>
      <t>Posibilidad de recibir cualquier dádiva o beneficio a nombre propio o de terceros para permitir la evasión de las obligaciones tributarias y de las sanciones o multas impuestas ya sea mediante conductas desplegadas por funcionarios de la</t>
    </r>
    <r>
      <rPr>
        <sz val="11"/>
        <color rgb="FF00CC00"/>
        <rFont val="Arial Narrow"/>
        <family val="2"/>
      </rPr>
      <t xml:space="preserve"> </t>
    </r>
    <r>
      <rPr>
        <sz val="11"/>
        <rFont val="Arial Narrow"/>
        <family val="2"/>
      </rPr>
      <t>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r>
  </si>
  <si>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</si>
  <si>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</si>
  <si>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t>Carlos Arturo Ballesteros Guzmán 
Luis Augusto Ruiz Quiroga</t>
  </si>
  <si>
    <t>Subdirector de Atención al Contribuyente 
Director de Ejecuciones Fiscales</t>
  </si>
  <si>
    <t>Director de Rentas y Gestión Tributaria
Director de Ejecuciones Fiscales</t>
  </si>
  <si>
    <t>XX/XX/2023</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</si>
  <si>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</si>
  <si>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 xml:space="preserve">Validar con la superintencia de notariado y registro que los recibos sean pagos en las entidades financieras para continuar con el tramite de anotación en los folios respectivos </t>
  </si>
  <si>
    <t xml:space="preserve">Eduber Rafael Gutierrez </t>
  </si>
  <si>
    <t>Director de Rentas y Gestión Tributaria</t>
  </si>
  <si>
    <t>Dirección de Rentas y Gestión Tributaria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</si>
  <si>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</si>
  <si>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Realizar los listados de los usuarios de los sistemas de información para verificar que sean acordes a los propósitos y funciones de los funcionarios del proceso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</si>
  <si>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</si>
  <si>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 xml:space="preserve">Realizar informe total de las terminaciones por pago evidenciando las inconsistencias presentadas durante cada trimestre </t>
  </si>
  <si>
    <t xml:space="preserve">
Luis Augusto Ruiz Quiroga</t>
  </si>
  <si>
    <t xml:space="preserve">
Director de Ejecuciones Fiscales</t>
  </si>
  <si>
    <t xml:space="preserve">
Dirección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</si>
  <si>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</si>
  <si>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</si>
  <si>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</si>
  <si>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Insuficiente control del personal interno y externo, en cuanto al manejo adecuado de residuos aprovechables.</t>
  </si>
  <si>
    <t>Falta de sensibilización interna y externa en diferentes niveles de la entidad, sobre el manejo adecuado de los residuos aprovechables.</t>
  </si>
  <si>
    <t>Posibilidad de recibir cualquier dádiva o beneficio a nombre propio o de terceros para permitir la pérdida de residuos sólidos aprovechables recolectados en la Gobernación de Cundinamarca en su sede central y sedes externas.</t>
  </si>
  <si>
    <t>Responsable: La secretaria de la Función Pública, designará a un usuario experto del equipo de mejoramiento para que
Periodicidad: trimestralmente gestione la sensibilización interna y externa en diferentes niveles de la entidad
Propósito: con el fin de controlar del personal interno y externo, sobre el manejo adecuado de los residuos aprovechables.
Cómo se realiza: mediante la gestión de capacitaciones a funcionarios, contratistas, personal de restaurantes y servicios generales, de firma de compromisos, seguridad en los cuartos de acopio, 
Desviación: en caso que las capacitaciones no logren el objetivo, se procederá a una reinducción que fortalezca la apropiación del Sistema de Gestión Ambiental.
Evidencia: como evidencia quedan listas de asistencia, presentaciones, actas de reunión, evaluaciones de conocimientos, registros fotográficos, acta y firma de compromisos.</t>
  </si>
  <si>
    <t>El usuario experto designado coordinará mesas de trabajo trimestralmente con las partes interesadas (Sec General, EIC, Asociación de recicladores, equipo de mejoramiento de Gestión Ambiental y alta dirección) para definir y realizar seguimientos a las actividades del cronograma, con el fin de controlar el riesgo.</t>
  </si>
  <si>
    <t>Sandra Patricia Leandro Romero</t>
  </si>
  <si>
    <t>Secretaria de la Función Pública</t>
  </si>
  <si>
    <t>Oswaldo Ramos</t>
  </si>
  <si>
    <t>ISOLUCION</t>
  </si>
  <si>
    <t>Responsable:
Periodicidad:
Propósito: 
Cómo se realiza: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</si>
  <si>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</si>
  <si>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</si>
  <si>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</si>
  <si>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</si>
  <si>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</si>
  <si>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</si>
  <si>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 xml:space="preserve">Responsable: Supervisor del  contrato, de acuerdo al suministro 
Periodicidad: Cada vez que se requiera 
Propósito: verificar que los servicios contratados cumplan con las especificaciones tecnicas, jurificas y financieras contratadas  
Cómo se realiza: control a la ejecución de los contratos de acuerdo a los suministros
Desviación: Cada vez que no se  haya tramitado el informe de supervisión debe tramitarse al mes siguiente. 
Evidencia: Informe de Supervisión </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</si>
  <si>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</si>
  <si>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Sandra Cecilia Riveros Moreno</t>
  </si>
  <si>
    <t>Directora de  Servicios Administrativos</t>
  </si>
  <si>
    <t>Dirección de Servicios Administrativos</t>
  </si>
  <si>
    <t>Evelia Escobar Perdigon</t>
  </si>
  <si>
    <t>Demandas contra el Estado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</si>
  <si>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Bienes e Inventarios. En caso de que no se realice el supervisor del contrato debera realizar y verificar la certificación del bien o servicio recibido. </t>
  </si>
  <si>
    <t xml:space="preserve">Martha Carola Monroy Perilla </t>
  </si>
  <si>
    <t xml:space="preserve">Directora de Bienes e Inventarios </t>
  </si>
  <si>
    <t xml:space="preserve">Dirección de Bienes e Inventarios </t>
  </si>
  <si>
    <t>Detrimento patrimonial</t>
  </si>
  <si>
    <t>Mala calidad de las obras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</si>
  <si>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</si>
  <si>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</si>
  <si>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</si>
  <si>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Profesional universitario y/o especializado asignado para la revisión aleatoria.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20% de los procesos judiciales al apoderado que se seleccione, consultando la pagina de la rama judicial las principales actuaciones y  desarrollo del proceso vs cargue de informacion y de imagenes  en el sistema SIPROJ.
Desviación: solicitar información faltante a través de correo electrónico.
Evidencia: formato revisión aleatoria procesos judiciales y extrajudiciales A-GJ-FR-018 y formato relación procesos asignados A-GJ-FR-024.</t>
  </si>
  <si>
    <r>
      <rPr>
        <sz val="1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rFont val="Arial"/>
        <family val="2"/>
      </rPr>
      <t xml:space="preserve">                                                                      </t>
    </r>
  </si>
  <si>
    <t>María Stella González Cubillos</t>
  </si>
  <si>
    <t>Directora de Defensa Judicial y Extrajudicial</t>
  </si>
  <si>
    <t>Direccion de Defensa Judicial y Extrajudicial</t>
  </si>
  <si>
    <t>Secretario Jurídico</t>
  </si>
  <si>
    <t>Responsable: Profesional universitario y/o especializado
Periodicidad: mensual
Propósito:Para establecer el cumplimiento de las obligaciones judiciales y extra judiciales a su cargo.
Cómo se realiza: Revisar y verificar la información mensual que rinden los apoderados judiciales externos dentro del formato 024.
Desviación:Requerimiento a través de correo electronico.
Evidencia:Formato 024.</t>
  </si>
  <si>
    <t>A través del formato 024 se verificara el cumplimiento de las obligaciones de los abogados externos en materia judicial y extrajudicial.
Periodicidad: mensual
Medio: Formato 024
Responsable: Profesional Universitario ó Especializado.                  
Area:Dirección de Defensa Judicial y Extrajudicial.
Evidencia: Formato 024.</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</si>
  <si>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</si>
  <si>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</si>
  <si>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</si>
  <si>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Posibilidad de ejecutar  actividades ajustadas a intereses particulares en los procesos contractuales.</t>
  </si>
  <si>
    <t xml:space="preserve">Falta de cumplimiento en los lineamientos en cualquiera de los tres componentes financiero, técnico y /o jurídico para la ejecución de planes, programas y proyectos.
</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</si>
  <si>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</si>
  <si>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Alta</t>
  </si>
  <si>
    <t>Responsable: El asesor jurídico de cada secretaría
Periodicidad: trimestralmente
Propósito:  Identificar la falta de cumplimiento de los lineamientos establecidos en los procesos contractuales que adelanta cada entidad
Cómo se realiza: Solicitar al profesional encargado del portal SECOP II, la Base de Datos de la Contratación de los procesos vigentes. 
Desviación: En caso de no cumplir con la Base de Datos, se envía correo al ordenador del gasto de cada entidad.  
Evidencia: Base de Datos, pantallazo de SECOP y/o correo</t>
  </si>
  <si>
    <t>Inadecuado</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</si>
  <si>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t>
  </si>
  <si>
    <t xml:space="preserve">Karen Bachiller Martinez - Secretaria de la Mujer
Natalia Beltran Rodriguez - Secretaria de Habitat y Vivienda 
Jairo Velasco- Secretatria de Desarrollo e Inclusión Social
Paula Gomez Casilimas - Alta Consejeria para la Felicidad </t>
  </si>
  <si>
    <t xml:space="preserve">Técnico Operativo
Contratista 
Contratista 
Contratista </t>
  </si>
  <si>
    <t>Calidad</t>
  </si>
  <si>
    <t xml:space="preserve">Diana Paola Rodriguez Cuellar
Alvaro Anehyder Avila Silva
Lucy Adriana Hernandez Hernandez
Carlos Alberto Garcia Gracia </t>
  </si>
  <si>
    <t>01 de enero de 2023</t>
  </si>
  <si>
    <t>31 de Diciembre de 2023</t>
  </si>
  <si>
    <t>Evaluación y Seguimiento</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</si>
  <si>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</si>
  <si>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r>
      <rPr>
        <sz val="11"/>
        <rFont val="Arial Narrow"/>
        <family val="2"/>
      </rPr>
      <t xml:space="preserve">
</t>
    </r>
    <r>
      <rPr>
        <sz val="11"/>
        <rFont val="Arial Narrow"/>
        <family val="2"/>
      </rPr>
      <t>Posibilidad de recibir cualquier dádiva o beneficio a nombre propio o de terceros para entregar resultados de servicios de aseguramiento y consultoría que no se ajusten  a la realidad de la actividad que se ejecuta.</t>
    </r>
  </si>
  <si>
    <r>
      <rPr>
        <sz val="9"/>
        <rFont val="Arial Narrow"/>
        <family val="2"/>
      </rPr>
      <t xml:space="preserve">ACOMPAÑAMIENTO A PLANEACIÓN DE ACTIVIDADES DE EVALUACION Y SEGUIMIENTO (AUDITORIAS Y INFORMES DE LEY):
Responsable: El profesional asignado de la OCI para acompañar la planeación de </t>
    </r>
    <r>
      <rPr>
        <sz val="9"/>
        <rFont val="Arial Narrow"/>
        <family val="2"/>
      </rPr>
      <t>una auditoría</t>
    </r>
    <r>
      <rPr>
        <sz val="9"/>
        <color rgb="FF38761D"/>
        <rFont val="Arial Narrow"/>
        <family val="2"/>
      </rPr>
      <t xml:space="preserve"> </t>
    </r>
    <r>
      <rPr>
        <sz val="9"/>
        <rFont val="Arial Narrow"/>
        <family val="2"/>
      </rPr>
      <t>contenido en el plan anual de auditorias
Periodicidad: Cada vez que se va a realizar una auditoria
Propósito: Verificar</t>
    </r>
    <r>
      <rPr>
        <sz val="9"/>
        <rFont val="Arial Narrow"/>
        <family val="2"/>
      </rPr>
      <t xml:space="preserve"> </t>
    </r>
    <r>
      <rPr>
        <b/>
        <sz val="9"/>
        <rFont val="Arial Narrow"/>
        <family val="2"/>
      </rPr>
      <t>la realización de</t>
    </r>
    <r>
      <rPr>
        <sz val="9"/>
        <color rgb="FF38761D"/>
        <rFont val="Arial Narrow"/>
        <family val="2"/>
      </rPr>
      <t xml:space="preserve"> </t>
    </r>
    <r>
      <rPr>
        <sz val="9"/>
        <rFont val="Arial Narrow"/>
        <family val="2"/>
      </rPr>
      <t>la planeación inicial de la auditoria 
Cómo se realiza: Con</t>
    </r>
    <r>
      <rPr>
        <sz val="9"/>
        <color rgb="FFFF0000"/>
        <rFont val="Arial Narrow"/>
        <family val="2"/>
      </rPr>
      <t xml:space="preserve">  </t>
    </r>
    <r>
      <rPr>
        <sz val="9"/>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</si>
  <si>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</si>
  <si>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Camila Andrea Avila Millán</t>
  </si>
  <si>
    <t>Profesional Universitario - Contratista</t>
  </si>
  <si>
    <t>OCI</t>
  </si>
  <si>
    <t>Yoana Marcela Aguirre Torres</t>
  </si>
  <si>
    <t>30 de abril de 2022</t>
  </si>
  <si>
    <t>30 de diciembre de 2022</t>
  </si>
  <si>
    <r>
      <rPr>
        <sz val="11"/>
        <color rgb="FF000000"/>
        <rFont val="Arial Narrow"/>
        <family val="2"/>
      </rPr>
      <t xml:space="preserve"> EVALUACIÓN DE CONOCIMIENTO:</t>
    </r>
    <r>
      <rPr>
        <sz val="11"/>
        <color rgb="FF000000"/>
        <rFont val="Arial Narrow"/>
        <family val="2"/>
      </rPr>
      <t xml:space="preserve"> CODIGO DE ETICA Y ESTATUTO DEL AUDITOR:
Cada vez que un nuevo </t>
    </r>
    <r>
      <rPr>
        <sz val="11"/>
        <color rgb="FF000000"/>
        <rFont val="Arial Narrow"/>
        <family val="2"/>
      </rPr>
      <t xml:space="preserve">colaborador  </t>
    </r>
    <r>
      <rPr>
        <sz val="11"/>
        <color rgb="FF000000"/>
        <rFont val="Arial Narrow"/>
        <family val="2"/>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</si>
  <si>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r>
      <rPr>
        <sz val="9"/>
        <rFont val="Arial Narrow"/>
        <family val="2"/>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family val="2"/>
      </rPr>
      <t>cada vez que ingrese un colaborador nuevo y mínimo una vez al año.</t>
    </r>
    <r>
      <rPr>
        <sz val="9"/>
        <rFont val="Arial Narrow"/>
        <family val="2"/>
      </rPr>
      <t xml:space="preserve">
Propósito: Comunicar el código de etica y el estatuto de auditoria
Cómo se realiza:  Dentro de los 30 días siguientes a la emisión del documento o ingreso del colaborador nuevo mediante capacitación </t>
    </r>
    <r>
      <rPr>
        <sz val="9"/>
        <rFont val="Arial Narrow"/>
        <family val="2"/>
      </rPr>
      <t>y firma de la carta de compromiso del auditor interno</t>
    </r>
    <r>
      <rPr>
        <sz val="9"/>
        <rFont val="Arial Narrow"/>
        <family val="2"/>
      </rPr>
      <t xml:space="preserve"> 
Desviación: </t>
    </r>
    <r>
      <rPr>
        <sz val="9"/>
        <rFont val="Arial Narrow"/>
        <family val="2"/>
      </rPr>
      <t>En caso de no cumplirse en el plazo de los 30 días, la jefe de ficina de control interno oficiará al colaborador que no haya firmado la carta</t>
    </r>
    <r>
      <rPr>
        <sz val="9"/>
        <rFont val="Arial Narrow"/>
        <family val="2"/>
      </rPr>
      <t xml:space="preserve"> 
Evidencia: </t>
    </r>
    <r>
      <rPr>
        <sz val="9"/>
        <rFont val="Arial Narrow"/>
        <family val="2"/>
      </rPr>
      <t>Carta de compromiso del auditor interno firmada</t>
    </r>
    <r>
      <rPr>
        <sz val="9"/>
        <rFont val="Arial Narrow"/>
        <family val="2"/>
      </rPr>
      <t xml:space="preserve"> </t>
    </r>
  </si>
  <si>
    <t xml:space="preserve">CONFIRMACION DE ASISTENCIA
El lider de la actividad de auditoría interna, el día de la socialización de la planeación confirmará la asistencia de las unidades convocadas; dejando evidencia en el acta de reunión. </t>
  </si>
  <si>
    <t xml:space="preserve">Profesional Universitario </t>
  </si>
  <si>
    <t>30 de junio de 2023</t>
  </si>
  <si>
    <t>31 de diciembre de 2023</t>
  </si>
  <si>
    <t>desconocimieto del objetivo de la actividad de aseguramiento y consultoria</t>
  </si>
  <si>
    <t>Ausencia de comunicación del programa de auditoría a la unidad auditada.</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</si>
  <si>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</si>
  <si>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</si>
  <si>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31 de junio de 2023</t>
  </si>
  <si>
    <t>32 de diciembre de 2023</t>
  </si>
  <si>
    <t>Desconocimiento de posibles actos de corrupción en los roles de control interno.</t>
  </si>
  <si>
    <t>Ausencia de canales de comunicación que permitan la identificación de actos de corrupción de las diferentes partes interesadas</t>
  </si>
  <si>
    <t xml:space="preserve">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</si>
  <si>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</si>
  <si>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</si>
  <si>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</si>
  <si>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</si>
  <si>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</si>
  <si>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 xml:space="preserve">1. Diligenciar la clausula de confidencialidad por los funcionarios que manejan los tramites de prestaciones sociales (pensiones, cesantías, auxilios), realizar nombramientos, ascensos o mejoramientos salariales.
</t>
  </si>
  <si>
    <t>Ricaurte Osorio  / Edgar Mayorga</t>
  </si>
  <si>
    <t>Subdirector operativo</t>
  </si>
  <si>
    <t>Dirección De Personal De Instituciones Educativas</t>
  </si>
  <si>
    <t>15 de enero de 2023</t>
  </si>
  <si>
    <t>15 de diciembre de 2023</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</si>
  <si>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</si>
  <si>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</si>
  <si>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 xml:space="preserve">2. Documentar los procedimientos, guías o manuales y formatos  e incluirlos en el Sistema de Gestión para su divulgación e implementación  cuando se requiera.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</si>
  <si>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</si>
  <si>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</si>
  <si>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</si>
  <si>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</si>
  <si>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</si>
  <si>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Inoportuna</t>
  </si>
  <si>
    <t>3. Solicitar una actualización del aplicativo de Cundinamarca Siempre en Clase cuando se requiera.</t>
  </si>
  <si>
    <t>Andrea Moscoso</t>
  </si>
  <si>
    <t>Asesora</t>
  </si>
  <si>
    <t>Deficiencia en el estudio de títulos para tramites de escalafón docente.</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</si>
  <si>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</si>
  <si>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4. Capacitar al personal de la Dirección de Personal en los temas relacionados en la revisión y  validación de la veracidad de los títulos aportados por el personal docente, directivo docente y administrativo. </t>
  </si>
  <si>
    <t xml:space="preserve">Deficiencias en la consolidación de informes. </t>
  </si>
  <si>
    <t>Falta de controles en la ejecución de las visitas</t>
  </si>
  <si>
    <t xml:space="preserve">Posibilidad de  obtener un beneficio económico o  dádivas, a nombre propio o de terceros por: no realizar o demorar las visitas de control, los informes o no evidenciar los hallazgos. </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</si>
  <si>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</si>
  <si>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</si>
  <si>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Ginna Margarita Martinez </t>
  </si>
  <si>
    <t xml:space="preserve">Director(a) de IVC </t>
  </si>
  <si>
    <t xml:space="preserve">Dirección de Inspección, Vigilancia y Control </t>
  </si>
  <si>
    <t xml:space="preserve">15 de enero del 2023 </t>
  </si>
  <si>
    <t xml:space="preserve">15 diciembre de 2023 </t>
  </si>
  <si>
    <t>Demora en el reporte de información por parte de los funcionarios encargados de ejecutar las visitas definidas en el POAIV.</t>
  </si>
  <si>
    <t xml:space="preserve">Solicitar el análisis y ampliación de la planta de personal  para cumplir con la revisión del contenido de los informes (Comunicación enviada) </t>
  </si>
  <si>
    <t xml:space="preserve">Deficiencias en la revisión del contenido de los informes </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</si>
  <si>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</si>
  <si>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</si>
  <si>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</si>
  <si>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</si>
  <si>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02 de agosto de 2022</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</si>
  <si>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</si>
  <si>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</si>
  <si>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</si>
  <si>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</si>
  <si>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</si>
  <si>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</si>
  <si>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</si>
  <si>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</si>
  <si>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</si>
  <si>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</si>
  <si>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</si>
  <si>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</si>
  <si>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</si>
  <si>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</si>
  <si>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</si>
  <si>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</si>
  <si>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Carlos Andrés Daza Beltrán</t>
  </si>
  <si>
    <t>26 de julio de 2022</t>
  </si>
  <si>
    <t>31 de Diciembre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</si>
  <si>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</si>
  <si>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</si>
  <si>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</si>
  <si>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</si>
  <si>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</si>
  <si>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</si>
  <si>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</si>
  <si>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</si>
  <si>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</si>
  <si>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</si>
  <si>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</si>
  <si>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</si>
  <si>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</si>
  <si>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</si>
  <si>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</si>
  <si>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</si>
  <si>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</si>
  <si>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</si>
  <si>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</si>
  <si>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</si>
  <si>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</si>
  <si>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</si>
  <si>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</si>
  <si>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</si>
  <si>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</si>
  <si>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</si>
  <si>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</si>
  <si>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</si>
  <si>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</si>
  <si>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Falta de controles</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</si>
  <si>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</si>
  <si>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</si>
  <si>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</si>
  <si>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</si>
  <si>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rFont val="&quot;Arial Narrow&quot;, sans-serif"/>
      </rPr>
      <t xml:space="preserve">
 Evidencia: Evidencia correos y circulares.</t>
    </r>
  </si>
  <si>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</si>
  <si>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</si>
  <si>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</si>
  <si>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</si>
  <si>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</si>
  <si>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</si>
  <si>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</si>
  <si>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Omitir intencionalmente la normatividad de la distribución especifica de los recursos.</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</si>
  <si>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</si>
  <si>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</si>
  <si>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</si>
  <si>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</si>
  <si>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Andrea Johanna Quevedo Micán</t>
  </si>
  <si>
    <t>Contratista Secetaría de Hacienda</t>
  </si>
  <si>
    <t>Selección subjetiva de las entidades bancarias sin tener presente la solidez, calificación y respaldo al momento de aperturar las cuentas.</t>
  </si>
  <si>
    <t>Seleccionar a la entidad bancaria sin tener en cuenta, si su oferta de tasas de interés es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</si>
  <si>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</si>
  <si>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</si>
  <si>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</si>
  <si>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</si>
  <si>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</si>
  <si>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Incumplimiento de la normatividad y procedimientos vigentes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</si>
  <si>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</si>
  <si>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</si>
  <si>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</si>
  <si>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rFont val="Arial Narrow"/>
        <family val="2"/>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</si>
  <si>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</si>
  <si>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</si>
  <si>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</si>
  <si>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</si>
  <si>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</si>
  <si>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</si>
  <si>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</si>
  <si>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Linna Esperanza Chaparro</t>
  </si>
  <si>
    <t>29 de julio de 2022</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</si>
  <si>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</si>
  <si>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Influencia de terceros para aprobación de políticas, planes, programas y proyectos.</t>
  </si>
  <si>
    <t>Falencia en el funcionamiento de los sistemas de planeación y control</t>
  </si>
  <si>
    <t>Posibilidad de recibir o solicitar cualquier dádiva o beneficio a nombre propio o de terceros,  en el direccionamiento para la formulación, ejecución, seguimiento y evaluación de políticas públicas, planes, programas y proyectos</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</si>
  <si>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</si>
  <si>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</si>
  <si>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Director de Seguimiento y Evaluación</t>
  </si>
  <si>
    <t xml:space="preserve">Desactualización de normas y requisitos </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</si>
  <si>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</si>
  <si>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Compartir (acuerdo contractual)</t>
  </si>
  <si>
    <t>El Director de Infraestructura y Datos Espaciales, debe llevar control de las solicitudes presentadas por las dependencias en cuanto a datos e información suministrada versus la producida a partir de la entregada</t>
  </si>
  <si>
    <t>Juan Ricardo Mozo Zapata</t>
  </si>
  <si>
    <t>Director Infraestructura datos espaciales y estadísticos}</t>
  </si>
  <si>
    <t>Manipulación de información para la formulación de políticas, planes, programas y proyectos</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</si>
  <si>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</si>
  <si>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</si>
  <si>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Rusvel Jainer Nieto Molina</t>
  </si>
  <si>
    <t>Director Dirección Gestión de la Inversión</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</si>
  <si>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</si>
  <si>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</si>
  <si>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Cristian Chavez Salas</t>
  </si>
  <si>
    <t>Director de Estudios Económicos y Políticas Públicas</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</si>
  <si>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</si>
  <si>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</si>
  <si>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Germán Rodríguez Gil</t>
  </si>
  <si>
    <t>Director de Finanzas Públicas</t>
  </si>
  <si>
    <t>Gestión Documental</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</si>
  <si>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</si>
  <si>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El proceso de Gestión Documental de la Gobernación inicia con la producción de los documentos, continua con la radicación, gestión y tramité, culminando con la disposición final, según lo establecido en las Tablas de Retención Documental - TRD.</t>
  </si>
  <si>
    <t>Intencionalidad en la manipulación de los documentos que se encuentran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</si>
  <si>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</si>
  <si>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Posibilidad de recibir cualquier dádiva o beneficio a nombre propio o de terceros, para ocultar, manipular o eliminar información que se encuentre bajo custodia y administración en los archivos de gestión y archivo central.</t>
  </si>
  <si>
    <t>Los profesionales de la Dirección de Gestión Documental realizan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</si>
  <si>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</si>
  <si>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</si>
  <si>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 xml:space="preserve">Tecnico </t>
  </si>
  <si>
    <t>Martha Elena Rodriguez Bello</t>
  </si>
  <si>
    <t>01  de enero de 2023</t>
  </si>
  <si>
    <t>30 de diciembre de 2023</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</si>
  <si>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</si>
  <si>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</si>
  <si>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y/o alterar la verificación de requisitos y criterios establecidos en la actividad de radicación de las comunicaciones oficiales externas y solicitudes  de los Usuarios de la Gobernación de Cundinamarca</t>
  </si>
  <si>
    <t>Manipulación de la documentación para dilatar o agilizar las solicitudes realizadas por los usuarios de la Gobernación de Cundinamarca.</t>
  </si>
  <si>
    <t>Responsable: Servidor Públicp - Secretaría General, Dirección de Atención al Usuario
Periodicidad: Verificación diaria e Informe Mensual
Propósito: Mitigar la probabilidad de direccionamiento errado y sin el cumplimiento de los requisitos minimos de radicación de las comunicaciones oficialies externas y solicitudes de los usuarios de la Gobernación de Cundinamarca.
Cómo se realiza: Informe mensual de la verificación aleatoria de comunicaciones oficiales externas y solicitudes presentadas por los usuarios de la Gobernación de Cundinamarca.
Desviación: Informe avalado por el Director de Atención al Usuario y publicado en el SIGC:
Evidencia: Informe mensual de seguimiento a controles.</t>
  </si>
  <si>
    <t>1. Asignación  servidior público encargado de  realizar informe mensual, el seguimimento y contrl alearotio de las comunicaciones oficiales externas y solicitudes radicadas por los usuarios de la Gobernación de Cundinamarca.                         
2. Elaborar informe mensual sobre el seguimiento y control aleatorio de las comunicaciones oficiales externas y solicitudes radicadas por los usuarios de la Gobernación de Cundinamarca.</t>
  </si>
  <si>
    <t>Servidor Público
Secretaría General - Dirección de Atención al Usuario</t>
  </si>
  <si>
    <t>Secretaría General - Dirección de Atención al Usuario</t>
  </si>
  <si>
    <t>Director de Atención al Usuario
Cristobal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</si>
  <si>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</si>
  <si>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</si>
  <si>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</si>
  <si>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</si>
  <si>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</si>
  <si>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</si>
  <si>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</si>
  <si>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</si>
  <si>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</si>
  <si>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</si>
  <si>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</si>
  <si>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</si>
  <si>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</si>
  <si>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</si>
  <si>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</si>
  <si>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</si>
  <si>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</si>
  <si>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</si>
  <si>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</si>
  <si>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</si>
  <si>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</si>
  <si>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</si>
  <si>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</si>
  <si>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</si>
  <si>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</si>
  <si>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</si>
  <si>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</si>
  <si>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Sanciones judiciales,Disciplinarias, penales y fiscales.</t>
  </si>
  <si>
    <t>Inadecuado seguimiento a la atención de casos relacionados con la protección de Derechos Humanos en el Departamento</t>
  </si>
  <si>
    <t>Posibilidad de ocurrencia  de omisión a casos relacionados con la protección de Derechos Humanos en el Departamento.</t>
  </si>
  <si>
    <t>Revisión aleatoria bimensual del tratamiento del 100%  de las Alertas Tempranas emitidas para evidenciar el seguimiento realizado e identificar las causales de posibles vulneraciones que se presenten a los Derechos Humanos .</t>
  </si>
  <si>
    <t>Realizar mesas de trabajo junto con todas las direcciones de la Secretaria de Gobierno, para hacer seguimiento a las acciones propuestas en el desarrollo de cada Alerta Temprana Emitida</t>
  </si>
  <si>
    <t>Luisa Fernanda Lopez Guevara</t>
  </si>
  <si>
    <t>Director Operativo</t>
  </si>
  <si>
    <t>Dirección de Justicia, Convivencia y Derechos humanos</t>
  </si>
  <si>
    <t>Juan Carlos Barragán Suarez</t>
  </si>
  <si>
    <t>Posibilidad de ocurrencia  de que los recursos destinados al fortalecimiento de gobernabilidad y el territorio sean infructuosos y no logren los resultados que se esperan.</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</si>
  <si>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</si>
  <si>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Evalar en los Comités Primario, la ejecución de la inversión, asi como el cumplimiento e impacto de las metas del Plan de Desarrollo</t>
  </si>
  <si>
    <t>Secretario de Despacho</t>
  </si>
  <si>
    <t>Despacho del Secretario</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</si>
  <si>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</si>
  <si>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</si>
  <si>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Impuesto de Registro</t>
  </si>
  <si>
    <t>No existe el chat de whatsApp que permita realizar seguimiento al tramite</t>
  </si>
  <si>
    <t>Habilitar el chat de WhatsApp para realizar seguimiento al tramite electronicamente</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</si>
  <si>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</si>
  <si>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</si>
  <si>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</si>
  <si>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</si>
  <si>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</si>
  <si>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</si>
  <si>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</si>
  <si>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</si>
  <si>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</si>
  <si>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</si>
  <si>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</si>
  <si>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</si>
  <si>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</si>
  <si>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</si>
  <si>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</si>
  <si>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</si>
  <si>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</si>
  <si>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</si>
  <si>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</si>
  <si>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</si>
  <si>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</si>
  <si>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</si>
  <si>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</si>
  <si>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</si>
  <si>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</si>
  <si>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</si>
  <si>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</si>
  <si>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</si>
  <si>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</si>
  <si>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</si>
  <si>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</si>
  <si>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r>
      <rPr>
        <b/>
        <sz val="14"/>
        <color rgb="FF000000"/>
        <rFont val="Arial"/>
        <family val="2"/>
      </rPr>
      <t xml:space="preserve">
</t>
    </r>
    <r>
      <rPr>
        <b/>
        <sz val="14"/>
        <color rgb="FF000000"/>
        <rFont val="Arial"/>
        <family val="2"/>
      </rPr>
      <t xml:space="preserve">Fecha final
</t>
    </r>
  </si>
  <si>
    <t>Descripción de la mejora a realizar al trámite, proceso o procedimiento</t>
  </si>
  <si>
    <t>Secretaría de Educación</t>
  </si>
  <si>
    <t>Código:                        E-DEAG-FR - 049</t>
  </si>
  <si>
    <t xml:space="preserve">Formato Plan Anticorrupción y de Atención al Ciudadano </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</si>
  <si>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</si>
  <si>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</si>
  <si>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</si>
  <si>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</si>
  <si>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</si>
  <si>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</si>
  <si>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</si>
  <si>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</si>
  <si>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</si>
  <si>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</si>
  <si>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</si>
  <si>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Número de Eventos</t>
  </si>
  <si>
    <t>01 de febrero 2023</t>
  </si>
  <si>
    <t>Recursos</t>
  </si>
  <si>
    <t>Número de espacios/ piezas/ informes / capacitaciones</t>
  </si>
  <si>
    <t>Humanos</t>
  </si>
  <si>
    <t>Físicos</t>
  </si>
  <si>
    <t>Financieros</t>
  </si>
  <si>
    <t>Observaciones</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</si>
  <si>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</si>
  <si>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</si>
  <si>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</si>
  <si>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Número Realizado / Número Programado</t>
  </si>
  <si>
    <t>No aplica</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</si>
  <si>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</si>
  <si>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</si>
  <si>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</si>
  <si>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</si>
  <si>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</si>
  <si>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</si>
  <si>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</si>
  <si>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</si>
  <si>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Durante octubre 2023</t>
  </si>
  <si>
    <t>Número de videos publicados</t>
  </si>
  <si>
    <t>Informe Publicado en el Portal Web de la Gobernación de Cundinamarca.</t>
  </si>
  <si>
    <t xml:space="preserve">Durante los meses febrero y septiembre del 2023
</t>
  </si>
  <si>
    <t>Número de informes publicados/Número de Informes programados</t>
  </si>
  <si>
    <t>Publicar en página Web Informe sobre la Implementación de Políticas Públicas.</t>
  </si>
  <si>
    <t>Informes Publicados en el Portal Web de la Gobernación de Cundinamarca.</t>
  </si>
  <si>
    <t>Durante el mes de febrero 2023</t>
  </si>
  <si>
    <t>15 días antes del evento de diálogo.</t>
  </si>
  <si>
    <t>Durante el mes de noviembre 2023.</t>
  </si>
  <si>
    <t>Durante el mes de mayo 2023.</t>
  </si>
  <si>
    <t>Socializar vía correo electrónico el informe de avance de implementación de las políticas públicas, a los grupos de interés relacionados a cada política.</t>
  </si>
  <si>
    <t>Correos electrónicos con informe socializado.</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</si>
  <si>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</si>
  <si>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</si>
  <si>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Socializar vía correo electrónico el informe preparatorio para la Audiencia Pública a los grupos de valor.</t>
  </si>
  <si>
    <t>Socializar vía correo electrónico los informes de regalías a los grupos de interés asociados a los proyectos de regalías.</t>
  </si>
  <si>
    <t>Durante los meses marzo y agosto del 2023</t>
  </si>
  <si>
    <t>Número de Informes socializados</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</si>
  <si>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</si>
  <si>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</si>
  <si>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Durante los meses de octubre  y noviembre del 2023.</t>
  </si>
  <si>
    <t>Número de encuestas socializadas</t>
  </si>
  <si>
    <t>1.14</t>
  </si>
  <si>
    <t>Video para redes sociales con las principales noticias de rendición de cuentas del mes.</t>
  </si>
  <si>
    <t>Durante el tiempo de duración de la estrategia 2023</t>
  </si>
  <si>
    <t>1.15</t>
  </si>
  <si>
    <t>Periódico, folleto o entregable para cada municipio con las acciones realizadas por la Gobernación de Cundinamarca.</t>
  </si>
  <si>
    <t>Piezas entregadas en cada provincia.</t>
  </si>
  <si>
    <t>Durante Octubre y Noviembre de 2023</t>
  </si>
  <si>
    <t>Número de entregables</t>
  </si>
  <si>
    <t>1.16</t>
  </si>
  <si>
    <t>Programas radiales en línea con la Gobernación, en donde se den a conocer los avances de la gestión.</t>
  </si>
  <si>
    <t>Certificación de los programas y videos.</t>
  </si>
  <si>
    <t>Por definir</t>
  </si>
  <si>
    <t>Número de programas</t>
  </si>
  <si>
    <t>1.17</t>
  </si>
  <si>
    <t xml:space="preserve">Capsula trimestral en tik tok con avance del Plan de Desarrollo. </t>
  </si>
  <si>
    <t>Videos con capsula de rendición de cuentas.</t>
  </si>
  <si>
    <t>Abril, Julio, Octubre de 2023</t>
  </si>
  <si>
    <t>Número de capsulas realizadas</t>
  </si>
  <si>
    <t>1.18</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</si>
  <si>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</si>
  <si>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</si>
  <si>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</si>
  <si>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</si>
  <si>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</si>
  <si>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1.19</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</si>
  <si>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</si>
  <si>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</si>
  <si>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</si>
  <si>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</si>
  <si>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</si>
  <si>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Durante los meses Abril - Septiembre</t>
  </si>
  <si>
    <t>La fecha del diálogo está pendiente por definir, se confirmará con 15 días de anterioridad.
El aforo depende de la capacidad del auditorio.</t>
  </si>
  <si>
    <t>Diálogo de implementación de Políticas Públicas, dirigido a grupos de valor de cada Política Pública.
 Modalidad Mixta: Transmisión y asistencia presencial limitada</t>
  </si>
  <si>
    <t>Durante el mes de marzo 2023</t>
  </si>
  <si>
    <t>Diálogo de gestión adelantada en el marco del SNRdC, Nodo a definir.
 Modalidad Mixta: Transmisión y asistencia presencial limitada</t>
  </si>
  <si>
    <t>Durante el mes de junio 2023</t>
  </si>
  <si>
    <t>Realizar audiencia pública de Rendición de Cuentas.
 Modalidad Mixta: Transmisión y asistencia presencial limitada</t>
  </si>
  <si>
    <t>Secretaría de Planeación, Secretaría de Prensa  y 
Oficina de Protocolo</t>
  </si>
  <si>
    <t>Realizar audiencia pública de Rendición de Cuentas de niños, niñas, adolescentes y jóvenes.
 Modalidad Mixta: Transmisión y asistencia presencial limitada</t>
  </si>
  <si>
    <t>Subcomponente 3
Responsabilidad</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</si>
  <si>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</si>
  <si>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</si>
  <si>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</si>
  <si>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</si>
  <si>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Número de participantes/ Número de invitados</t>
  </si>
  <si>
    <t>Responder por escrito en el término de quince días hábiles a las preguntas de los ciudadanos formuladas en el marco del proceso de Rendición de Cuentas por el medio en que se recibió.</t>
  </si>
  <si>
    <t>Respuestas enviadas/Preguntas Recibidas</t>
  </si>
  <si>
    <t>No es posible asignar valor, depende de la ciudadanía y de los grupos de valor</t>
  </si>
  <si>
    <t>Publicar las respuestas e inquietudes recibidas en los eventos de rendición de cuentas en la Página Web de la Gobernación de Cundinamarca.</t>
  </si>
  <si>
    <t>Respuestas publicadas/inquietudes recibidas</t>
  </si>
  <si>
    <t>Número de encuestas aplicadas/Número de eventos realizados</t>
  </si>
  <si>
    <t>15 de julio 2023 - 15 de diciembre 2023</t>
  </si>
  <si>
    <t>Número de documentos realizadas/Número de documentos programados</t>
  </si>
  <si>
    <t>15 de diciembre 2023</t>
  </si>
  <si>
    <t xml:space="preserve">Número de Informe publicados/Número de Informe programados </t>
  </si>
  <si>
    <t>3.8</t>
  </si>
  <si>
    <t>Documento informe publicado</t>
  </si>
  <si>
    <t>20 de diciembre 2023</t>
  </si>
  <si>
    <t xml:space="preserve">Realizar los cuatro Comites de Atención al Usuario </t>
  </si>
  <si>
    <t>Cuatro actas de los Comités de Atención al Usuario</t>
  </si>
  <si>
    <t>30 de marzo de 2023 30 de Junio  de 2023 29 de septiembre de 2023 15 de diciembre de 2023</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</si>
  <si>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</si>
  <si>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</si>
  <si>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</si>
  <si>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</si>
  <si>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</si>
  <si>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</si>
  <si>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</si>
  <si>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</si>
  <si>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</si>
  <si>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</si>
  <si>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</si>
  <si>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</si>
  <si>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</si>
  <si>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</si>
  <si>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</si>
  <si>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</si>
  <si>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</si>
  <si>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</si>
  <si>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</si>
  <si>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</si>
  <si>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</si>
  <si>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Actualizar el marco normativo  y procedimientos del Proceso de Atención al Usuario en el SIGC Isolucion, cada vez  que se requiera.</t>
  </si>
  <si>
    <t>1. Actualización del normograma y procedimientos en el SIGC Isolucion (fecha registrada en el sistema)</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</si>
  <si>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</si>
  <si>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</si>
  <si>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Secretaría Jurídica - Dirección de Contratación</t>
  </si>
  <si>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</si>
  <si>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</si>
  <si>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</si>
  <si>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</si>
  <si>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r>
      <rPr>
        <sz val="14"/>
        <color rgb="FF000000"/>
        <rFont val="Arial"/>
        <family val="2"/>
      </rPr>
      <t xml:space="preserve">Subcomponente 1. </t>
    </r>
    <r>
      <rPr>
        <sz val="14"/>
        <color rgb="FF000000"/>
        <rFont val="Arial"/>
        <family val="2"/>
      </rPr>
      <t>Lineamientos de Transparencia Activa</t>
    </r>
  </si>
  <si>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</si>
  <si>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</si>
  <si>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</si>
  <si>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</si>
  <si>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</si>
  <si>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</si>
  <si>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</si>
  <si>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</si>
  <si>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</si>
  <si>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</si>
  <si>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</si>
  <si>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</si>
  <si>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Realizar dos seguimientos al año sobre la actualización de las hojas de vida en el SIGEP para funcionarios y contratistas </t>
  </si>
  <si>
    <t xml:space="preserve">Semestral </t>
  </si>
  <si>
    <r>
      <rPr>
        <sz val="14"/>
        <color rgb="FF000000"/>
        <rFont val="Arial"/>
        <family val="2"/>
      </rPr>
      <t xml:space="preserve">Subcomponente 2. </t>
    </r>
    <r>
      <rPr>
        <sz val="14"/>
        <color rgb="FF000000"/>
        <rFont val="Arial"/>
        <family val="2"/>
      </rPr>
      <t>Lineamientos de Transparencia Pasiva</t>
    </r>
  </si>
  <si>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</si>
  <si>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</si>
  <si>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</si>
  <si>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r>
      <rPr>
        <sz val="14"/>
        <color rgb="FF000000"/>
        <rFont val="Arial"/>
        <family val="2"/>
      </rPr>
      <t xml:space="preserve">Subcomponente 3. </t>
    </r>
    <r>
      <rPr>
        <sz val="14"/>
        <color rgb="FF000000"/>
        <rFont val="Arial"/>
        <family val="2"/>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</si>
  <si>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Sistema integrado de conservación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</si>
  <si>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</si>
  <si>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r>
      <rPr>
        <sz val="14"/>
        <color rgb="FF000000"/>
        <rFont val="Arial"/>
        <family val="2"/>
      </rPr>
      <t xml:space="preserve">Subcomponente 4. </t>
    </r>
    <r>
      <rPr>
        <sz val="14"/>
        <color rgb="FF000000"/>
        <rFont val="Arial"/>
        <family val="2"/>
      </rPr>
      <t>Criterio diferencial de accesibilidad</t>
    </r>
  </si>
  <si>
    <t>30/11/203</t>
  </si>
  <si>
    <t>Guía elaborada,socializada e implementada Informe con evidencias de las actividades realizadas para la difusión y socialización de la Guía de atención al usuario con enfoque diferencial</t>
  </si>
  <si>
    <r>
      <rPr>
        <sz val="14"/>
        <color rgb="FF000000"/>
        <rFont val="Arial"/>
        <family val="2"/>
      </rPr>
      <t xml:space="preserve">Subcomponente 5.
</t>
    </r>
    <r>
      <rPr>
        <sz val="14"/>
        <color rgb="FF000000"/>
        <rFont val="Arial"/>
        <family val="2"/>
      </rPr>
      <t>Monitoreo del Acceso a la Información Pública</t>
    </r>
  </si>
  <si>
    <t>Dar lineamientos a las entidades para el auto diligenciamiento del Índice de Transparencia Activa ITA</t>
  </si>
  <si>
    <t>Reporte ITA 2023</t>
  </si>
  <si>
    <t>ITA reportado a PGN en la fecha que corresponda</t>
  </si>
  <si>
    <t>La que defina la PGN en sus actos administrativos</t>
  </si>
  <si>
    <t>Realizar reuniones temáticas de Transparencia para orientar las actividades necesarias para su cumplimiento.</t>
  </si>
  <si>
    <t>Acta de Comité</t>
  </si>
  <si>
    <t>30 de mayo y 30 de septiembre</t>
  </si>
  <si>
    <t>Trimestral</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</si>
  <si>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</si>
  <si>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</si>
  <si>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</si>
  <si>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</si>
  <si>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</si>
  <si>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</si>
  <si>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</si>
  <si>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</si>
  <si>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</si>
  <si>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</si>
  <si>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</si>
  <si>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</si>
  <si>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</si>
  <si>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</si>
  <si>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</si>
  <si>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</si>
  <si>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</si>
  <si>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Distribución
Presupuestal</t>
  </si>
  <si>
    <t>Versión:                                   4</t>
  </si>
  <si>
    <t>Fecha de Aprobación:           17/05/2023</t>
  </si>
  <si>
    <t xml:space="preserve">
Aumentar a 10 eventos el número de escenarios de rendición de cuentas presenciales.</t>
  </si>
  <si>
    <t>Meta PDD</t>
  </si>
  <si>
    <t xml:space="preserve">Secretaría de Planeación  </t>
  </si>
  <si>
    <t>En el transcurso de marzo, abril  y Mayo del 2023</t>
  </si>
  <si>
    <t>Durante el mes de Junio y  noviembre 2023.</t>
  </si>
  <si>
    <t>15 días antes del evento de diálogo.
30 días calendario antes de la audiencia pública.</t>
  </si>
  <si>
    <t xml:space="preserve">Entidades Responsables 
Secretaría de Planeación  </t>
  </si>
  <si>
    <t>Secretaría de Planeación
Secretaría de Prensa</t>
  </si>
  <si>
    <t>1.20</t>
  </si>
  <si>
    <t>Socializar vía correo electrónico el informe de rendición de cuentas de Niños, Niñas, Adolescentes y jóvenes a los grupos de valor.</t>
  </si>
  <si>
    <t>Durante el mes de junio y noviembre 2023.</t>
  </si>
  <si>
    <t>Número de Informes socializado</t>
  </si>
  <si>
    <t>1.21</t>
  </si>
  <si>
    <t>Socializar por redes sociales y correo electrónico el diligenciamiento de la encuesta de participación para realizar preguntas sobre la
gestión de los mandatorios con enfoque de Niños, Niñas, Adolescentes y Jóvenes.</t>
  </si>
  <si>
    <t>1.22</t>
  </si>
  <si>
    <t>Nota periodística para programa de televisión 'Cundinamarca Región que progresa' con las noticias, actividades y/o eventos de rendición de cuentas.</t>
  </si>
  <si>
    <t>Video compartido en programa de televisión 'Cundinamarca Región que progresa'.</t>
  </si>
  <si>
    <t>Octubre del 2023</t>
  </si>
  <si>
    <t>1.23</t>
  </si>
  <si>
    <t xml:space="preserve">Publicación de Podcast </t>
  </si>
  <si>
    <t xml:space="preserve">Nota virtual en formato podcast </t>
  </si>
  <si>
    <t>En el transcurso de junio a septiembre del 2023</t>
  </si>
  <si>
    <t>Número de podcast publicado</t>
  </si>
  <si>
    <t>1.24</t>
  </si>
  <si>
    <t>Publicación radial de cápsulas informativas</t>
  </si>
  <si>
    <t>Cápsulas informativas</t>
  </si>
  <si>
    <t>En el transcurso de junio a octubre del 2023</t>
  </si>
  <si>
    <t>Número de cápsulas publicadas</t>
  </si>
  <si>
    <t>1.25</t>
  </si>
  <si>
    <t>Publicar informe preparatorio para la participación en la audiencia pública de Rendición pública de cuentas de niños, niñas, adolescentes y jóvenes</t>
  </si>
  <si>
    <t>Durante el mes de julio de 2023</t>
  </si>
  <si>
    <t>Secretaría de Planeación y 
entidades responsables de los Proyectos de Regalías</t>
  </si>
  <si>
    <t>Secretaría de Planeación y
entidades responsables de la Implementa Política.</t>
  </si>
  <si>
    <t>Secretaría de Planeación y
Entidades responsables del Nodo.</t>
  </si>
  <si>
    <t>Realizar encuentro de diálogo con niñas, niños
de primera infancia 0 a 6 años y mujeres
gestantes.
 Modalidad Mixta: Transmisión y asistencia presencial limitada</t>
  </si>
  <si>
    <t>2.6</t>
  </si>
  <si>
    <t>Realizar encuentro de diálogo con niñas y niños
de infancia 6 a 12 años. 
 Modalidad Mixta: Transmisión y asistencia presencial limitada</t>
  </si>
  <si>
    <t>2.7</t>
  </si>
  <si>
    <t>Realizar encuentro de diálogo con adolescentes
12 a 18 años.
 Modalidad Mixta: Transmisión y asistencia presencial limitada</t>
  </si>
  <si>
    <t>2.8</t>
  </si>
  <si>
    <t>Realizar Encuentro de diálogo con jóvenes 14 a
28 años.
 Modalidad Mixta: Transmisión y asistencia presencial limitada</t>
  </si>
  <si>
    <t>2.9</t>
  </si>
  <si>
    <t>Durante el mes de agosto 2023.</t>
  </si>
  <si>
    <t>Secretaría de Planeación, Secretaría de Gobierno y Gerencia de Buen Gobierno</t>
  </si>
  <si>
    <t>Durante el mes de Agosto 2023</t>
  </si>
  <si>
    <t xml:space="preserve">Entidades responsable de la pregunta.
Secretaría de Planeación </t>
  </si>
  <si>
    <t>Secretaría de Planeación  
Secretaría de Desarrollo e Inclusión Social</t>
  </si>
  <si>
    <t xml:space="preserve">Secretaría de Planeación  
</t>
  </si>
  <si>
    <t>Se inició el proceso de actualización con base en la metodología utilizada para el monitoreo de los controles. Para el próximo periodo se presentará valdado y actualizado en el sistema de gestión</t>
  </si>
  <si>
    <t>El 23 de enero se remite a la Secretaría de Planeación el MRC consolidado del 2023, el cual es publicado en el portal web el 31 de enero de 2023 y en la sección "Participa" del menú principal.</t>
  </si>
  <si>
    <t>https://www.cundinamarca.gov.co/dependencias/secplaneacion/transparencia/paac
https://www.cundinamarca.gov.co/participa</t>
  </si>
  <si>
    <t>Se realizaron sesiones con los equipos de mejoramiento de varios procesos para socializar el MRC, realizar análisis de antecedentes, informes de monitoreo a los controles y contextos estratégicos de cada proceso. 
Se convocaron mediante Circular 001 de 2023 dela Jefatura de Gabinete y Buen Gobierno.</t>
  </si>
  <si>
    <t>Fue publicado como componente del PAAC en el portal web el 31 de enero de 2023, de acuerdo al registro de la actividad, tanto en la sección principal, como en elmenú Participa. El 10 de julio, el Gerente de Buen Gobierno comunica la publicación en isolucion del MRC actualizado</t>
  </si>
  <si>
    <t xml:space="preserve">Mediante correo del 30 de junio de 2023, la Jefatura de Gabiente divulgó la modificación de los ajustes al MRC, mediante Circular No 002, anexando la matriz actualizada. Este correo fue reenviado por la Gerencia de Buen Gobierno a los líderes de proceso, gestores y dinamizadores el 4 de julio; el 10 de julio fue comunicada la publicación del MRC en isolucion y menú de transparencia. </t>
  </si>
  <si>
    <t>https://drive.google.com/drive/folders/1RP4Kl7YXnBNi_vWiEmUf5Bb0igrbWLHY?usp=drive_link</t>
  </si>
  <si>
    <t>Se realizó sel seguimiento de los planes de acción cargados en isolucion.</t>
  </si>
  <si>
    <t xml:space="preserve">El 4 de agosto, EL Gerente de Buen Gobierno remitio correo electrónico con la socialización del primer informe consolidado de desempeño a los controles de riesgos de corrupción y fraude a líderes de proceso, gestores y dinamizadores. El 30 de junio se realizó modificacion al PAAC y se ajustó la fecha a 31 de julio y 15 de noviembre. </t>
  </si>
  <si>
    <t xml:space="preserve">El 28 de agosto, el proceso de Gestión de los Recursos Físicos remite comunicación informando ajuste en uno de los controles, dado el informe de monitoreo a los controles. Este ajuste se revisrá y gestionará para realizar la actualización en la MRC consolidada para el próximo periodo. </t>
  </si>
  <si>
    <t>No presenta avance</t>
  </si>
  <si>
    <t xml:space="preserve">Se expidió la circular 003 de 2023 de la Jefatura de Gabiente y Buen Gobierno, socializando Directiva 001 de 2023 de la PGN sobre el ITA. </t>
  </si>
  <si>
    <t>https://drive.google.com/drive/folders/1ZT5xIxB45nWLhuqcdWW7IozkbPEvKWXh?usp=drive_link</t>
  </si>
  <si>
    <t>Se expidió la circular 003 de 2023 de la Jefatura de Gabiente y Buen Gobierno, socializando Directiva 001 de 2023 de la PGN sobre el ITA. Y se remitió comunicaciones a Dirección de Servicio al Usuario y administradores de Mercurio.</t>
  </si>
  <si>
    <t xml:space="preserve">Acorde a la Directiva 011 de 2023 ed PGN, se registró el ITA en la plataforma de la PGN el 31 de agosto de 2023. </t>
  </si>
  <si>
    <t xml:space="preserve">Se proyectó pero se dio el cambio de Gerente de Buen Gobierno, por lo que se aplazó la convocatoria hasta tanto sea nombrado. </t>
  </si>
  <si>
    <t xml:space="preserve">Se realizó la socialización de la estrategia de rendición de cuentas, así:
13 de marzo: Socialización a enlaces
17 de abril: Socialización Consejo Territorial de Planeación
18 de abril: Socialización con funcionarios
19 de abril: Socialización con Consejo Departamental de Juventudes.
12 de mayo: Socialización con Consejo Departamental de Participación.
Se relizó la publicación en el Portal Web de la Gobernación de Cundinamarca del video </t>
  </si>
  <si>
    <t xml:space="preserve">Se anexa: 
* Presentación de estrategia en formato PDF.
* 4 Listados de asistencia de socializaciónes en PDF.
* Correos de aplazamiento del Consejo de Participación Ciudadana.
* Soporte publicación del video.
https://drive.google.com/drive/folders/1irGulFLBXJxlhFIXEWmlVLfwbvdQxqNG?usp=sharing
Link de acceso al video:
https://youtu.be/OrLFa-U_JvI
</t>
  </si>
  <si>
    <t>Se anexa: 
* Informe de gestión sobre las inversiones con cargo al Sistema General de Regalías en PDF 2022-2.
* Informe de gestión sobre las inversiones con cargo al Sistema General de Regalías en PDF 2023-1.
*Soportes publicación de los informes:
https://drive.google.com/drive/folders/10YtzaKQph9yaHwxNWr7-Vkg1w5KlFOxC?usp=share_link
Link de acceso a la publicación:
https://www.cundinamarca.gov.co/dependencias/secplaneacion/rendicion-de-cuentas/vigencia-2023/documentos</t>
  </si>
  <si>
    <t>Se anexa: 
* Informe de gestión sobre Políticas Públicas en PDF.
*Soporte publicación del Informe.
https://drive.google.com/drive/folders/1dRe7jMzwVhpTmkt-WYgkfs8GnTvtnZUm?usp=share_link
Link de acceso a la publicación:
https://www.cundinamarca.gov.co/dependencias/secplaneacion/rendicion-de-cuentas/vigencia-2022/documentos</t>
  </si>
  <si>
    <t>Se inició el proceso de prueba piloto del informe de gestión de cierre de gobierno, el cuál será la base para la Audiencia Pública.</t>
  </si>
  <si>
    <t>Se anexa:
Soporte plataforma de informes de gestión.
Circular 002 del proceso de empalme
Link de acceso al drive:
https://drive.google.com/drive/folders/1WKi4Dz2aq1r0T4eSpLzc6Radtx8inCpB?usp=sharing</t>
  </si>
  <si>
    <t>El 30 de junio se realizó la publicación del informe de la gestión sobre la garantía de derechos de niños, niñas, adolescentes y jóvenes, de acuerdo con los lineamientos estipulados por la procuraduría.</t>
  </si>
  <si>
    <t>Se amexa:
* Informe de la gestión sobre la garantía de derechos de niños, niñas, adolescentes y jóvenes.
* Soporte de publicación del informe:
https://drive.google.com/drive/folders/1yKq83OhLBbGnNML9PuDQ3GoCjsqCJm-b?usp=drive_link
Link de acceso a la publicación:
https://www.cundinamarca.gov.co/dependencias/secplaneacion/rendicion-de-cuentas/vigencia-2023/documentos</t>
  </si>
  <si>
    <t>El 29 de mayo se realizó la publicación del informe de gestión para el nodo de Infraestructura.</t>
  </si>
  <si>
    <t>Se anexa:
* Informe de gestión del nodo de infraestructura.
*Soporte de publicación del informe:
https://drive.google.com/drive/folders/1QvpI-Qya3iyt-c-UWB_syhOyZxRnJI4M?usp=share_link
Link de acceso a la publicación:
https://www.cundinamarca.gov.co/dependencias/secplaneacion/rendicion-de-cuentas/vigencia-2023/documentos</t>
  </si>
  <si>
    <t>Cada entidad lider de las políticas públicas (Secretaría de Salud, Secretaría de Gobierno, Secretaría de Ciencia, Tecnología e Innovación, Unidad Administrativa Especial para la Gestión de Desastres, Instituto Departamental de Acción Comunal, Secretaría de Competitividad y De​sarrollo Económico, Alta Consejería para la Felicidad y el Bienestar, Secretaría de la Mujer y Equidad de Género y Secretaría de Desarrollo Social) realizó la socialización del informe vía correo electrónico a sus grupos de interés durante el mes de Marzo de 2023.</t>
  </si>
  <si>
    <t>Se anexa:
Soportes de socialización del informe de gestión de Políticas Públicas.
https://drive.google.com/drive/folders/1V1vVpSOfXocWje6eawph60dF6UxG_ygW?usp=share_link</t>
  </si>
  <si>
    <t>Esta actividad iniciará su gestión en el tercer cuatrimestre.</t>
  </si>
  <si>
    <t>Regalías 2022-2: Cada entidad responsable de los proyectos de regalías realizó la socialización del informe  de gestión de las inversiones con cargo al Sistema General de Regalías durante los meses de marzo y abril de 2023.
Regalías 2023-1: Cada entidad responsable de los proyectos de regalías se encuentra realizando la socialización del informe  de gestión de las inversiones con cargo al Sistema General de Regalías.</t>
  </si>
  <si>
    <t>Se anexa:
Soportes de socialización del informe  de gestión de las inversiones con cargo al Sistema General de Regalías 2022-1.
Soportes de socialización del informe  de gestión de las inversiones con cargo al Sistema General de Regalías 2023-2.
https://drive.google.com/drive/folders/1XxG9BjIWivhwBH58OrJObbW5nSaZ4n27?usp=share_link</t>
  </si>
  <si>
    <t>Las entidades responsables del diálogo realizaron la socialización del informe del Nodo a sus grupos de interés y la Secretaría de Planeación hizo lo respectivo con las veedurías y Consejo Territorial de Planeación.</t>
  </si>
  <si>
    <t xml:space="preserve">Se anexa: 
Soportes de socialización del informe de Nodo de Infraestructura:
https://drive.google.com/drive/folders/1G5dEpGMizZd5t_JKzdCnSigOoYhzgCy0?usp=sharing
</t>
  </si>
  <si>
    <t>El 18 de abril de 2023 se realizó el diálogo de rendición de cuentas sobre las inversiones con cargo al Sistema General de Regalías en el Salón Gobernadores.
El próximo diálogo se realizará el 27 de septiembre de 2023.</t>
  </si>
  <si>
    <t>Se anexa Regalías 2022-1:
Informe de diálogo
Listado de Asistencia
Video del diálogo
Se anexa Regalías 2023-1:
Pieza de Convocatoria
https://drive.google.com/drive/folders/1_AvCOWCim13nKNg9ozu5SPxlJeWTDsrm?usp=share_link</t>
  </si>
  <si>
    <t>El 28 de marzo de 2023 se realizó el diálogo de rendición sobre políticas públicas en el Salón Gobernadores.</t>
  </si>
  <si>
    <t>Se anexa:
Informe de diálogo
Listado de Asistencia
Video del diálogo
https://drive.google.com/drive/folders/1gYSM5PCPjNBbyFwqiylpx4bCP-GJ2Q4I?usp=share_link</t>
  </si>
  <si>
    <t>Se anexa:
Informe de diálogo
Listado de Asistencia
https://drive.google.com/drive/folders/1VwlYsoc7m-_Vd5CGjhwNUsTvgWiSIJpQ?usp=sharing
Link de facebook: https://fb.watch/mIF78rBaGB/?mibextid=j8LeHn</t>
  </si>
  <si>
    <t>Las entidades responsables de responder las preguntas recibidas en el diálogo de políticas públicas realizaron el envío de las respuestas.
Las entidades responsables de responder las preguntas recibidas en el diálogo de regalías realizaron el envío de las respuestas.
Las entidades responsables de responder las preguntas recibidas en el diálogo del nodo de infraestructura realizaron el envío de las respuestas.</t>
  </si>
  <si>
    <t>Se anexa:
*Soportes de envío y respuestas enviadas a la ciudadanía por parte de las entidades responsables de las preguntas del diálogo de políticas públicas.
*Soportes de envío y respuestas enviadas a la ciudadanía por parte de la Dirección de Gestión de la Inversión de la Secretaría de Planeación en los 15 días hábiles siguientes.
*Soportes de envío y respuestas enviadas a la ciudadanía por parte de las Secretarías responsables en los 15 días hábiles siguientes.
https://drive.google.com/drive/folders/1NSSznR0ovvvxuWZ6ByRzPy1V3SIS6oTQ?usp=sharing</t>
  </si>
  <si>
    <t>El 02 de mayo se realizó la publicación de las preguntas y respuestas recibidas durante el diálogo de Políticas Públicas.
El 30 de mayo se realizó la publicación de las preguntas y respuestas recibidas durante el diálogo de inversiones con cargo al Sistema General de Regalías.
El 31 de julio se realizó la publicación de las preguntas y respuestas recibidas durante el diálogo del Nodo de Infraestructura.</t>
  </si>
  <si>
    <t xml:space="preserve">Se anexa:
*Documento de preguntas y respuestas
https://drive.google.com/drive/folders/1y-1LpJrbmJH5e1DZZREHb4iIdWJnKC1L?usp=sharing
Link de publicación: https://www.cundinamarca.gov.co/dependencias/secplaneacion/rendicion-de-cuentas/vigencia-2022/preguntas-y-respuestas
</t>
  </si>
  <si>
    <t>La encuesta de rendición de cuentas fue aplicada en los siguientes diálogos:
* Políticas Públicas
* Inversiones con cargo al Sistema General de Regalías
* Nodo Infraestructura</t>
  </si>
  <si>
    <t xml:space="preserve">Se anexa:
*Soporte envío de encuesta
*Regsitro de resultados de encuesta
Enlace tablero de control:
https://www.cundinamarca.gov.co/dependencias/secplaneacion/rendicion-de-cuentas/vigencia-2023/Encuesta
</t>
  </si>
  <si>
    <t xml:space="preserve">Se realizó el documento de análisis de la satisfacción, recomendaciones y sugerencias correspondientes al primer semestre de 2023. </t>
  </si>
  <si>
    <t>Se anexa:
Documento de análisis
Disponible en: https://drive.google.com/drive/folders/1eGxyb38C2GSRF1nCs7ituxwF7-knyZFQ?usp=sharing</t>
  </si>
  <si>
    <t>Se instaló la mesa temática de relacionamiento estado ciudadano el día 09 de agosto de 2023 y se proyectó el reglamento de operación, el cual fue revisado en reunión el día 17 de agosto de 2023. Está pendiente revisión y aprobación por los integrantes de la mesa temática</t>
  </si>
  <si>
    <t>https://drive.google.com/drive/folders/162sgYb4GorNs8fckewRxFqV-YT7dzvua?usp=drive_link</t>
  </si>
  <si>
    <t>Para el segundo cuatrimestre se capacitaron las siguientes entidades: Secretaría de Integración Regional, Secretaría de Competitividad y Desarrollo Económico, Secretaría General, Secretaría de Planeación, Secretaría de Hacienda, Secretaría de Ciencia, Tecnología e Innovación, Secretaría de Transporte y Movilidad, EPC, Secretaría de Tecnologías de la Información y las Comunicaciones – TIC, Secretaría Jurídica, Secretaría de la Función Pública, Secretaría de Gobierno, IDECUT Secretaría de la Mujer y Equidad de Genero. Durante los meses de Mayo a Agosto de 2023 con un alcance de 324 funcionarios y contratistas capacitados</t>
  </si>
  <si>
    <t>Se cuenta con informes consolidados de los meses de mayo, junio y julio con las diferentes promociones y difusiones de los canales realizadas a través de las redes sociales y demás medios de comunicación, informe elaborado por el grupo de comunicaciones de la Secretaría General.</t>
  </si>
  <si>
    <t>Se realiza validación por parte de Secretaría de TIC para el análisis de seguridad y estabilidad del código de la aplicación. Se avanza con el cargue en google play para pruebas unitarias e integrales, se realizan actualizaciones de accesibilidad por politicas de seguridad, se subsanan errores de seguimiento de google, se está a la espera de la respuesta de play console para la aceptación y validación de la aplicación en google play.</t>
  </si>
  <si>
    <t>Para el segundo Cuatrimestre se capacitaron 362 contratistas y funcionarios con el DNP y se realizaron laboratorios de simplicidad con la Secretaría de Agricultura y Desarrollo Económico, Secretaría de Ambiente, Minas y Energía.  Por otra parte la Secretaría de Salud, desistió de la participación de los laboratorios de simplicidad.  Se anexan actas e informe consolidado de capacitación.</t>
  </si>
  <si>
    <t xml:space="preserve">Para el segundo cuatrimestre se capacitaron las siguientes entidades: Secretaría de Integración Regional, Secretaría de Competitividad y Desarrollo Económico, Secretaría General, Secretaría de Planeación, Secretaría de Hacienda, Secretaría de Ciencia, Tecnología e Innovación, Secretaría de Transporte y Movilidad, EPC, Secretaría de Tecnologías de la Información y las Comunicaciones – TIC, Secretaría Jurídica, Secretaría de la Función Pública, Secretaría de Gobierno, IDECUT Secretaría de la Mujer y Equidad de Genero. Durante los meses de Mayo a Agosto de 2023 con un alcance de 324 funcionarios y contratistas capacitados.  Adicionalmente, se gestonó con la Secretaría Jurídica capacitación en la cual participaron 413 funcionarios y contratistas de acuerdo con el registro de participación. </t>
  </si>
  <si>
    <t>La Direcciónd de Atención al Usuario, realizó capacitaciones a los radicadores con respecto al correcto Direccionamiento y manejo del sistema de gestión documental Mercurio.  Se anexan actas del mes de mayo y junio.</t>
  </si>
  <si>
    <t>Para el segundo cuatrimestre se ajustaron los siguientes procedimientos M-AU-CA-001, M-AU-PR-001, M-AU-PR-006-M-AU-PR 018 y el Formato M-AU-FR-007</t>
  </si>
  <si>
    <t>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amp;Atras=1</t>
  </si>
  <si>
    <t>Se participó en la auditoría de Seguridad de la Información y se logró la certificación ISO 27001 del ICONTEC, donde se sustentaron los procesos y actividades relacionadas con la Política de Protección de Datos Personales. Se promovió la Política de Protección de de Datos Personales.</t>
  </si>
  <si>
    <t>Se realizó acompañamiento a la feria de servicios y salida de de la unidad de Móvil de Atención al Usuario: Cabrera el 11 de mayo, Granada 12 de mayo, Mosquera 27 de junio, Cota 29 de Junio, Villeta el 11 de julio de 2023.
Se realizó acompañamiento a la Asamblea de Juventud en el municipio de Fusagasugá el 29 de Julio de 2023.
Se suscribió el contrato SG-SAMC-1104-2023, con objeto "CONTRATAR APOYO LOGÍSTICO PARA LA REALIZACIÓN DE EVENTOS EN EL TERRITORIO EN EL MARCO DEL CUMPLIMIENTO DE LA META 388 DEL PLAN DE DESARROLLO "CUNDINAMARCA ¡REGIÓN QUE PROGRESA! 2020-2024"</t>
  </si>
  <si>
    <t>Se realizó y publicó el segundo informe trimestral del Indicador de Oportunidad en la Respuesta de PQRSDF en el SIGC Isolucion y la página web de la Gobernación de Cundinamarca.</t>
  </si>
  <si>
    <t>Se realiza actualización de interfaz de usuario externo con las directrices de MinTIC e ITA en ambiente de pruebas, revisar url como evidencia. Se incluyen servicios de cargue de normatividad (gaceta departamental) y plugins de consulta documental para el usuario externo.  Se realizan capacitación de uso de usuario interno para la gestión de la ventanilla única virtual, se anexan actas. Se anexan actas de capacitación realizadas para la ventanilla en la Secretaría de Hacienda para la fiderlización y gestión del cambio tecnológico.</t>
  </si>
  <si>
    <t>https://epxelectronicofficegobcunditest.azurewebsites.net/</t>
  </si>
  <si>
    <t>La Dirección de Gestión Documental en el cumplimiento del plan anticorrupción ha realizado las siguientes actividades:
A)	FUID- De acuerdo con la actividad, se implementa el formato A-GD-FR-003. La dirección ha realizado el cronograma de visitas del segundo trimestre del año 2023, actualmente se están realizando la verificación de implementación del programa de gestión documental.
B)	Hoja de control de préstamo de documentos- De acuerdo con la actividad, se implementa el formato A-GD-FR-010 y se realizó seguimiento y control en el archivo central de la Gobernación de Cundinamarca.
C)	Sistema Integrado de Conservación -SIC- , se implementaron los programas de almacenamiento y re-almacenamiento por medio de actividades de retiro de ganchos metálicos, cambio de cajas y carpetas.
Se implementó el programa de capacitación y sensibilización, donde se ejecutó la actividad de capacitación de manejo de extintores, programa de inspección y mantenimiento de instalaciones físicas.</t>
  </si>
  <si>
    <t>https://drive.google.com/drive/folders/10MPryexuSk-88HV2Gq2JfJzuY4Ubha3k</t>
  </si>
  <si>
    <t>De acuerdo con la actividad, la Dirección de Gestión Documental ha realizado las asistencias técnicas en el sector central de la Gobernación de Cundinamarca.</t>
  </si>
  <si>
    <t>En la actividad de elaboración de los instrumentos de gestión de información:
a)	Activos de información: Se han reportado y revisado los instrumentos suministrados por varias secretarias para su actualización.
b)	Esquema de publicación: Se han reportado y revisado los instrumentos suministrados por varias secretarias para su actualización.
c)	Índice de información clasificada y reservada:Se han reportado y revisado los instrumentos suministrados por varias secretarias para su actualización.</t>
  </si>
  <si>
    <t>Se realizó las respectivas publicaciones de los decetos y ordenanzas gubernamentales en la paginas wed de la gobernacion y se carga evidencias al drive de la secretaria general</t>
  </si>
  <si>
    <t>https://drive.google.com/drive/folders/1RtIgFX0lSyxcc-E3ltGjyynRJg08vQ1M?usp=drive_link</t>
  </si>
  <si>
    <t xml:space="preserve">Se instaló plataforma Salva-escaleras para el transporte y ascenso de las personas en sillas con ruedas en la Asamblea de Cundinamarca. </t>
  </si>
  <si>
    <t>Se actualizó la guía de Atención al Usuario con Enfoque Diferencial en el SIGC ISOLUCION y se han realizado actividades de socialiación y capacitación en jornadas de capacitación con las entidades del nivel central de la Gobernación. Se adjunta informe consolidado con actas.</t>
  </si>
  <si>
    <t>https://drive.google.com/drive/folders/14_JLbw3E2x48aXtSX48B0EJfDTkoj0wf?usp=drive_link</t>
  </si>
  <si>
    <t xml:space="preserve">A la fecha no se reportan avance a esta actividad </t>
  </si>
  <si>
    <t xml:space="preserve">En los meses de marzo y junio se publicaron piezas publicitarias frente al manejo de conflicto de interés  una por meses donde fueron enviadas  por los diferentes canales informativos de comunicación de la Gobernación. </t>
  </si>
  <si>
    <t>https://drive.google.com/drive/folders/1DLHItNwKZi0R8cRBp3NoFta9-BFR1T1q?usp=drive_link</t>
  </si>
  <si>
    <t xml:space="preserve">Se anexan planillas de asistencia de los meses de abril, junio y julio frente a las jornadas de inducción donde se socializa la estrategia de conflicto de interés.   </t>
  </si>
  <si>
    <t xml:space="preserve"> 
El plan de apropiación frente al código de integridad inicia a partir del mes de abril 
Para lo cual se anexa pieza informativa del correspondiente al mes corresponde al valor 
Se socializaron con los agentes de valores en los siguientes meses:
Abril: Compromiso
Mayo: Diligencia
Junio: Felicidad
Julio: Justicia 
</t>
  </si>
  <si>
    <t xml:space="preserve">La actividad esta proyectada para la finalización del plan de apropiación de todos lo valores </t>
  </si>
  <si>
    <t xml:space="preserve">Política revisada, actualizada y cargada en isolución para ser consultada por los diferentes procesos del SIGC el día 11 de abril de 2023
</t>
  </si>
  <si>
    <t>https://drive.google.com/drive/folders/1DLHItNwKZi0R8cRBp3NoFta9-BFR1T1q?usp=share_link</t>
  </si>
  <si>
    <t xml:space="preserve">Se realizaron 3 jornadas de socialización de la política de administración del riesgo se llevaron a cabo los días 13, 14 y 17 de abril de 2023 para todos procesos del SIGC </t>
  </si>
  <si>
    <t xml:space="preserve">De acuerdo al reporte suministrado por el Departamento Administrativo de Función Pública la Gobernación de Cundinamarca con corte al 27 de julio de 2023 tiene un cumplimiento del 70,2 % en la actualización de las hojas de vida en el SIGEP   </t>
  </si>
  <si>
    <t xml:space="preserve">Reprtadas en el I cuatrimestre. 
Actas de asistencia a jornadas de socizalicón de los riesgos de corrupción
https://drive.google.com/drive/folders/1wuPPajnDyhOF3udIn7aZnTo-z3-YRBh9?usp=sharing </t>
  </si>
  <si>
    <t>No presenta evidencias</t>
  </si>
  <si>
    <t>Actividad programada para el mes de octubre del 2023.</t>
  </si>
  <si>
    <t>Se han realizado 14 videos con las principales noticias de rendición de cuentas de las diferentes secretarias y entidades descentralizadas.</t>
  </si>
  <si>
    <t>https://drive.google.com/drive/folders/15nhGg1gERRJcAZ57UNFqBVeuSIcF2h3N</t>
  </si>
  <si>
    <t>Actividad programada para los meses de octubre y noviembre del 2023.</t>
  </si>
  <si>
    <t xml:space="preserve">Se han realizado 7 Programas Radiales "en Línea con la Gobernación" sobre los avances de la gestión. </t>
  </si>
  <si>
    <t>https://drive.google.com/drive/folders/1AIfzP28o8fU_pVhOmqfFiaWaTBB_DWVV</t>
  </si>
  <si>
    <t>Se realizó el video de capsula trimestral en Tik Tok con los avances del plan de desarrollo, el cual fue publicado el día 30 de junio. Para el tercer trimestre el video se realizará y será publicado 13 de septiembre.</t>
  </si>
  <si>
    <t>https://drive.google.com/drive/folders/1f3hb9Cs7txyw78oWc01ntPBiCEtmE4QE</t>
  </si>
  <si>
    <t>https://drive.google.com/drive/folders/1_7z5edMwjP82U5Fx3KJwBHDCLv7aOFpm</t>
  </si>
  <si>
    <t>Se realizaron Podcast sobre la Gestión del departamento</t>
  </si>
  <si>
    <t>https://drive.google.com/drive/folders/1LyATI-lYeidDP-ni3O2EsxSl64L7wc8l</t>
  </si>
  <si>
    <t>https://drive.google.com/drive/folders/1L47TJdCoDz11f-BSzFCy19-r-_YMOySz</t>
  </si>
  <si>
    <t>Capacitaciones sobre transparencia y diligenciamiento del ITA para alcaldias (agosto 24), para nivel central de la gobernación y entidades territoriales (agosto 25).</t>
  </si>
  <si>
    <t>https://www.cundinamarca.gov.co/transparencia/recursos/resolucion-1519
https://drive.google.com/drive/folders/1ZT5xIxB45nWLhuqcdWW7IozkbPEvKWXh?usp=drive_link</t>
  </si>
  <si>
    <t xml:space="preserve">Durante el segundo cuatrimestre 2023: Se proyectó el lineamiento de Política de Prevención del Daño Antijurídico para la Secretaría de Hacienda.Se encuentra pendiente de aprobación por el Comité de Conciliación y Defensa Judicial y Socializarla. </t>
  </si>
  <si>
    <t>29/08/2023: Se aprueba en ISOLUCION, la Guia: A-GJ-GUI-0003- V.1.,  para el manejo y funcionamiento del normograma de los Procesos del SIGC.</t>
  </si>
  <si>
    <t>Verificado</t>
  </si>
  <si>
    <t xml:space="preserve">https://www.cundinamarca.gov.co/dependencias/secplaneacion/transparencia/paac
https://www.cundinamarca.gov.co/participa
https://isolucion.cundinamarca.gov.co/Isolucion/Documentacion/frmListadoTematico.aspx
https://www.cundinamarca.gov.co/transparencia/informacion-adicional/mapa-de-riesgos-de-corrupcion </t>
  </si>
  <si>
    <t xml:space="preserve">
Se adjuntan informes de apropiación de:
Informe de Compromiso
Informe de Diligencia
Informe de Felicidad
Informe de Justicia 
</t>
  </si>
  <si>
    <t xml:space="preserve">El informe se publicó en la página web de la Gobernación en el link: https://www.cundinamarca.gov.co/dependencias/secdesarrolloeinclusionsocial/pnnaj en los encuentros de diálogo y espacios de participación se socializa para facilitar el acceso </t>
  </si>
  <si>
    <t>https://www.cundinamarca.gov.co/dependencias/secdesarrolloeinclusionsocial/pnnaj</t>
  </si>
  <si>
    <t xml:space="preserve">Se diseñó el formulario virtual de la cual se han recibido 258 interacciones en la encuesta de participacion que se adelanta mediante el link https://survey123.arcgis.com/share/61bdd145e8bf4096b78fbd7eddc8e691 </t>
  </si>
  <si>
    <t>https://drive.google.com/drive/folders/1NNLWon6naLsSOjRToCNlB-qgl3CgdPY4?usp=sharing</t>
  </si>
  <si>
    <t>Se elaboró el informe preparatorio de la audiencia pública de rendición de cuentas de NNAJ, el cual se difundirá mediante correos electrónicos y grupos de whatsapp en el mes de septiembre</t>
  </si>
  <si>
    <t>https://drive.google.com/drive/folders/1NNLWon6naLsSOjRToCNlB-qgl3CgdPY4</t>
  </si>
  <si>
    <t>Se realizó el encuentro de diálogo el 30 de agosto en el municipio de La Mesa</t>
  </si>
  <si>
    <t>El encuentro de diálogo se realizó en el municipio de Vergara el 26 de agosto al cual asistieron 161 niños y niñas</t>
  </si>
  <si>
    <t>El encuentro de diálogo con adolescentes se realizó el 14 de agosto en el municipio de Madrid y se contó con 121 asistentes</t>
  </si>
  <si>
    <t xml:space="preserve">El encuentro de diálogo con  jóvenes se realizó el 25 de agosto en el municipio de Zipaquirá </t>
  </si>
  <si>
    <t>Se encuentra en fase precontractual el proceso de contratación de la logística de la audiencia pública de rendición de cuentas para su realización en el mes de septiembre de acuerdo con la coordinación de agenda con el despacho del señor Gobernador</t>
  </si>
  <si>
    <t>Durante el periodo comprendido entre los meses de julio a agosto, el gobernador Nicolás García ha estado asistiendo a diferentes municipios y provincias, dando a conocer los adelantos de los diferentes planes, programas y proyectos que viene ejecutando la Gobernación de Cundinamarca. Se realiza registro Fotográfico y/o Comunicado de Prensa.</t>
  </si>
  <si>
    <t>https://drive.google.com/drive/folders/1MZ5rZhc7UrtSi1ZjKTUJhGYwSzXCbjzn</t>
  </si>
  <si>
    <t>El 21 de junio de 2023 se realizó el diálogo sobre el nodo de infaestructura en el Salón Gobernadores.</t>
  </si>
  <si>
    <t>El 06 de marzo de 2023 se realizó la publicación en la página Web de la Gobernación de Cundinamarca del informe preparatorio para el Diálogo de Políticas Públicas.</t>
  </si>
  <si>
    <t>El 24 de marzo de 2023 se realizó la publicación en la página Web de la Goebrnación de Cundinamarca del informe de gestión de las inversiones con cargo al Sistema General de Regalías 2022-2.
El 31 de julio de 2023 se realizó la publicación en la página Web de la Gobernación de Cundinamarca del informe de gestión de las inversiones con cargo al Sistema General de Regalías 2022-2.</t>
  </si>
  <si>
    <t xml:space="preserve">Se realizó publicación de la Convocatoria para la Rendición de cuentas de Niños , Niñas y adolescentes. </t>
  </si>
  <si>
    <t>Se realizaron Capsulas Informativas sobre la Gestión del departamento</t>
  </si>
  <si>
    <t>No reporta avance</t>
  </si>
  <si>
    <t>Reunión de avance con Sec de Planeación para focalizar grupos de interés</t>
  </si>
  <si>
    <t xml:space="preserve">Se realizó Convocatoria para el Dialogo del Nodo de Infraestructura  </t>
  </si>
  <si>
    <t>https://drive.google.com/drive/folders/1JqhJRg-4Pa9jXHs4Y2rKXMgDth1e9kwx</t>
  </si>
  <si>
    <t>Promover la creacion y puesta en funcionamiento de la ESCUELA DE COMPRA PUBLICA DE CUNDINAMARCA vinculando en la formaciony actualización  a funcionarios, contratistas y proveedores del Departamento</t>
  </si>
  <si>
    <t>1. Crear la ESCUELA DE COMPRA PUBLICA DE CUNDINAMARCA</t>
  </si>
  <si>
    <t>Mayo de 2023 con informe de avance en septiembre y diciembre..</t>
  </si>
  <si>
    <t>Se realizó inventario de los procesos contractuales publicados en secop II con un muestreo de al menos el 2% verificando la completitud del expediente contractual con corte de la información a mayo de 2023. 
Se realizó seguimeinto de los contratos del segundo cuatrimestre, pendiente la estadistica del muestreo del 2%.</t>
  </si>
  <si>
    <t>https://drive.google.com/drive/folders/15pA5PCU-fxBxZNg2gTVHejIfoKF5kj-s?usp=sharing</t>
  </si>
  <si>
    <t>Puesta en marcha de la Escuela de compra pública de Cundinamarca en el mes de junio de 2023.
Ejecución del plan de capacitación de la Escuela de compra pública. 
Informe de avance para el mes de octubre de 2023</t>
  </si>
  <si>
    <t>https://drive.google.com/drive/folders/15pA5PCU-fxBxZNg2gTVHejIfoKF5kj-s?usp=sharing
https://www.cundinamarca.gov.co/contratacion-a-un-clic/escuela-de-compras-publicas/etapa2</t>
  </si>
  <si>
    <t>https://isolucion.cundinamarca.gov.co/Isolucion/Administracion/frmFrameSet.aspx?Ruta=fi9CYW5jb0Nvbm9jaW1pZW50bzRDdW5kaW5hbWFyY2EvOC84NWI3OTMwM2FiMDM0NzkyOTMwMDVlMmIwMzNjMmUwMC84NWI3OTMwM2FiMDM0NzkyOTMwMDVlMmIwMzNjMmUwMC5hc3A=&amp;debug=yes</t>
  </si>
  <si>
    <t xml:space="preserve">https://isolucion.cundinamarca.gov.co/Isolucion/Administracion/frmFrameSet.aspx?Ruta=Li4vRnJhbWVTZXRBcnRpY3Vsby5hc3A/UGFnaW5hPUJhbmNvQ29ub2NpbWllbnRvNEN1bmRpbmFtYXJjYS9iL2JiMGUyYTJkOGY3YTQwNDc5ODQxZjIxYjRiZjNkNzhhL2JiMGUyYTJkOGY3YTQwNDc5ODQxZjIxYjRiZjNkNzhhLmFzcCZJREFSVElDVUxPPTI1MzI2 </t>
  </si>
  <si>
    <r>
      <rPr>
        <b/>
        <sz val="18"/>
        <color theme="1"/>
        <rFont val="Calibri"/>
        <family val="2"/>
        <scheme val="minor"/>
      </rPr>
      <t>(Secretraría de Integración Regional)</t>
    </r>
    <r>
      <rPr>
        <sz val="18"/>
        <color theme="1"/>
        <rFont val="Calibri"/>
        <family val="2"/>
        <scheme val="minor"/>
      </rPr>
      <t>El 31 de julio de 2023 se presentó Informe trimestral de Revisión al desempeño Institucional a la Secretaría de la Función Pública correspondiente al segundo trimestre de la vigencia 2023 y mediante correo electrónico del 4 de agosto se recibió retroalimentación cuyo resultado se ubica en el nivel 5 con un porcentaje de 100% de cumplimiento</t>
    </r>
  </si>
  <si>
    <r>
      <rPr>
        <b/>
        <sz val="18"/>
        <color theme="1"/>
        <rFont val="Calibri"/>
        <family val="2"/>
        <scheme val="minor"/>
      </rPr>
      <t xml:space="preserve">(Secretraría de Integración Regional) </t>
    </r>
    <r>
      <rPr>
        <sz val="18"/>
        <color theme="1"/>
        <rFont val="Calibri"/>
        <family val="2"/>
        <scheme val="minor"/>
      </rPr>
      <t xml:space="preserve">Teniendo en cuenta las actividades programadas en el PAAC 2023 para este componente, la Secretaria de Integración Regional aprobó en el sistema Isolución el formato E-IR-FR-001 denominado “	Declaración Inexistencia Conflicto de Interés” en su versión 1 el día 16 de Agosto de 2023. Actualmente se encuentra en revisión el flujograma del procedimiento E-IR-PR-002 “Articulación Institucional y Gestión de Proyectos Regionales” con la finalidad de vincular la aplicación del formato. </t>
    </r>
  </si>
  <si>
    <t xml:space="preserve">
https://isolucion.cundinamarca.gov.co/Isolucion/Documentacion/frmListadoTematico.aspx</t>
  </si>
  <si>
    <r>
      <rPr>
        <b/>
        <sz val="18"/>
        <color theme="1"/>
        <rFont val="Calibri"/>
        <family val="2"/>
        <scheme val="minor"/>
      </rPr>
      <t>(Secretaría de Asuntos Internacionales)</t>
    </r>
    <r>
      <rPr>
        <sz val="18"/>
        <color theme="1"/>
        <rFont val="Calibri"/>
        <family val="2"/>
        <scheme val="minor"/>
      </rPr>
      <t xml:space="preserve"> Debidamente actualizado en el 1 trimestre de 2023 publicado en isolucion.
De acuerdo a la norma se tramita Contexto para el proceso de Gestión de Asuntos Internacionales, mediante a las asesorías de la Dirección de Desarrollo Organizacional  de la Secretaría de Función Pública, publicado en los tiempos estipulados.</t>
    </r>
  </si>
  <si>
    <t>https://drive.google.com/drive/folders/103K64s3iNra7uJgGFbhpqNuE6vhowZ2q</t>
  </si>
  <si>
    <t>• Asistencia a reunión de seguimiento donde se habló de la programación de proceso, gestión y tiempos para la implementación de la racionalización tecnológica del  trámite de registro de títulos (único tramite de la SS con valor), representada en la implementación del botón de pago PSE, está pendiente lo que secretaria de hacienda comente por haber ellos ya implementado esta herramienta
• Diligenciamiento de encuesta FURAG en el capítulo de racionalización de trámites y reporte de evidencias a drive definido.
• Creación de nuevo trámite en plataforma SUIT (Licencia de prestacion de servicios de proteccion radiologica y control de calidad)</t>
  </si>
  <si>
    <t>. Acta de reunion de avance programada por Secretaria de Planeacion
. Correo de envio de encuesta.
. Plataforma SUIT
https://drive.google.com/drive/folders/1L8kCr-LtKdNk7HjqJD4K8EPeQMf0wfvV</t>
  </si>
  <si>
    <t>Primer Seguimiento OCI - 2023</t>
  </si>
  <si>
    <t>Porcentaje de Avance PRIMER CUATRIMESTRE - 2023 (a abril 30)</t>
  </si>
  <si>
    <t>Porcentaje de Avance SEGUNDO CUATRIMESTRE - 2023 (a agosto 31)</t>
  </si>
  <si>
    <t>Porcentaje de Avance TERCER CUATRIMESTRE - 2023 (a Diciembre 31)</t>
  </si>
  <si>
    <t>Porcentaje
 ACUMULADO - AÑO 2023</t>
  </si>
  <si>
    <t>Se evidencia lista de asistencia de "mesa técnica, mapa de riesgos" realizada el 23 de marzo de 2023. Sin embargo, con este documento no es posible verificar el cumplimiento de la actividad.
 En correo recibido por la Gerencia de Buen Gobierno el 11 de mayo de 2023, comunican que la ejecución de esta actividad depende de factores externos como la logística que proporcionan las entidades en el nivel local. Por esta razón el indicador corresponde a 3 encuentros en el año y hasta el 30 de noviembre. Motivo por el cual aún no hay evidencias y se reportarán en el próximo informe.</t>
  </si>
  <si>
    <t>Lista de asistencia de la mesa técnica mapa de riesgos del 23 de marzo de 2023.
Correo del 11 de mayo de 2023.</t>
  </si>
  <si>
    <t> </t>
  </si>
  <si>
    <t>Para el primer cuatrimestre de la vigencia 2023, no se reporta avance de esta actividad.</t>
  </si>
  <si>
    <t>No se reporta avance.</t>
  </si>
  <si>
    <t>La Secretaría de la Función Pública realizó la matriz de seguimiento de las acciones llevadas a cabo durante la vigencia 2023 al SIGEP II, en la que se muestran  tres piezas gráficas elaboradas y  socializadas a través de los diferentes canales de comunicación (correo, Twitter, protector de pantalla, agentes). Es importante tener en cuenta que el primer corte para esta actividad se realiza de forma semestral, sin embargo, a la fecha es posible validar avance en la ejecución de esta actividad.</t>
  </si>
  <si>
    <t>Matriz Excel seguimiento SIGEP II 2023.</t>
  </si>
  <si>
    <t>Se realizó reunión con el objetivo de “Definir lineamientos para análisis y elaboración del proyecto de la Política de Prevención del Daño Antijurídico, para la Secretaría de Hacienda Y Secretaria de Salud a cargo de la Dirección de Defensa Judicial y Extrajudicial” el 28 de abril de 2023. Con este documento es posible verificar que se han venido adelantando actividades con el fin de comunicar los lineamientos de daño antijurídico a las Secretarías de Hacienda y Salud.</t>
  </si>
  <si>
    <t> Acta de reunión del 28 de abril de 2023.</t>
  </si>
  <si>
    <t xml:space="preserve">
La Secretaría General  ha realizado actividades para la elaboración y adopción tres (3) instrumentos archivísticos:
A)  FUID- Se evidencia que la dirección de Gestión Documental ha realizado el cronograma de visitas en el formato A-GD-FR-012 y asesorías del primer trimestre del año 2023.
B) Hoja de control de préstamo de documento, de acuerdo con el reporte realizado por la Secretaría, se implementó el formato A-GD-FR-010 en el primer cuatrimestre de 2023, en el que se realizó seguimiento y control en el archivo central de la Gobernación de Cundinamarca. Se evidencia la implementación del formato control préstamo interno de documentos archivos de gestión para la vigencia 2023.
C)  Sistema Integrado de Conservación -SIC- en el primer trimestre de 2023, se implementaron los programas de almacenamiento y re-almacenamiento por medio de actividades de retiro de ganchos metálicos, cambio de cajas y carpetas. Como evidencia, la Secretaría anexa dos Informes de avance I trimestre 2023 del sistema integrado de conservación SIC, elaborados el 29 de marzo y del 12 de abril de 2023.</t>
  </si>
  <si>
    <t>*Cronograma de visitas en el formato A-GD-FR-012.
*5 documentos en los que se evidencia el formato de control de préstamos.
*Dos Informes de avance I trimestre 2023 del sistema integrado de conservación-SIC del 29 de marzo y 12 de abril de 2023.</t>
  </si>
  <si>
    <t>La Secretaría General  realizó el "cronograma trimestral visitas y asesorías"  del  I trimestre año 2023, en el que se encuentran las fechas en que se llevó a cabo la verificación de TRD y asesoría de los procedimientos. Así mismo, se encuentran la actas de verificación de aplicación de las TRD de las visitas realizadas en la que se encuentran los hallazgos y compromisos adquiridos por las entidades evaluadas.</t>
  </si>
  <si>
    <t>*Cronograma trimestral visitas y asesorías.  formato A-GD-FR-012, gestión documental.
*Actas de verificación de aplicación de las TRD</t>
  </si>
  <si>
    <t>A través de la circular No. 012 de 2023 se requiere a cada una de las dependencias del sector central de la Gobernación el diligenciamiento de los formatos de instrumentos de gestión de información. Este documento fue enviado a través de correo electrónico a todos los usuarios de la Gobernación el 19 de abril de 2023. Así mismo, la Gerencia de Buen Gobierno realizó presentación en la que comunicó la importancia de publicar y mantener actualizados los respectivos micrositios y la información enlazada al menú de transparencia y acceso a la información del portal web de la Gobernación.
Se logra verificar que se han venido adelantando acciones para el cumplimiento de esta actividad.</t>
  </si>
  <si>
    <t>*Circular No. 012 de 2023 “diligenciamiento formatos instrumentos de gestión de la información” del 18 de abril de 2023.
*Correo de envío de la circular No. 012 de 2023.
*Presentación en Power Point de los Instrumentos de Gestión de Información.
*Matriz Excel de los asistentes a la capacitación de los instrumentos de gestión de la información.</t>
  </si>
  <si>
    <t>A través de los enlaces web enviados por la Secretaría, se evidencia:
*Publicación de las cuatro ordenanzas departamentales realizadas durante la vigencia 2023.
*Publicaciones concernientes a la gaceta Oficial del Cundinamarca: ordenanzas, decretos, resoluciones, actos administrativos del sector central y descentralizado. Con fechas de actualización del año 2023.</t>
  </si>
  <si>
    <t>*2  documentos de Word, con enlaces del micrositio de las ordenanzas y gaceta oficial de la Gobernación.</t>
  </si>
  <si>
    <t>Se evidencia que la Gobernación de Cundinamarca dispone de herramientas para facilitar la interacción con usuarios en condición de discapacidad visual y auditiva, a través de:
*Formato acta del comité del 26 de enero de 2023 que tuvo como objetivo "Realizar instalación de la señalización dado por medio de oficio con radicado 2700 por parte de la Secretaría General en función del cumplimiento al Decreto Departamental 539 de 2020, por el cual se estructura y moderniza el comité de atención al usuario del nivel central de la Gobernación de Cundinamarca."
*Registro fotográfico de la señalización que existe en las instalaciones de la Gobernación de Cundinamarca tanto en lenguaje de señas como en inglés.
*Actas del 10 y 19 de abril de 2023 con el objetivo de “realizar seguimiento y control de las actividades realizadas vigencia 2022 y lo trascurrido 2023 de accesibilidad de las zonas comunes de la sede de la gobernación de Cundinamarca, que son fundamentales para la atención a los ciudadanos en condición de discapacidad y dar cumplimiento con los requerimientos de MIPG y PAAC por parte de la  Secretaria General de la Gobernación de Cundinamarca.”</t>
  </si>
  <si>
    <t xml:space="preserve">*Documento con registro fotográfico señalización.
*Formato acta de comité del 26 de enero de 2023 .
*Actas de reunión del 10 y 19 de abril de 2023. </t>
  </si>
  <si>
    <r>
      <t>La Secretaría  de Prensa y Comunicaciones</t>
    </r>
    <r>
      <rPr>
        <sz val="12"/>
        <rFont val="Arial"/>
        <family val="2"/>
      </rPr>
      <t xml:space="preserve"> creo la guía de atención al usuario con enfoque diferencial con el objetivo de "Garantizar de manera oportuna y especial, la atención de los diferentes grupos y sectoriales tales como mujeres en embarazo, niños, niñas, adolescentes, adultos mayores, las personas con alguna condición de discapacidad, indígenas, comunidades negras, afrocolombianas, palenqueras y raizales Gitanos – Pueblo ROM, lesbianas, gays , bisexuales, transexuales, intersexuales (LGBTI) y demás que por su condición se haga necesaria su atención preferente con estándares ajustados a las diferentes normas para así brindar acceso a todos y cada uno de los servicios de la Gobernación de Cundinamarca." Por otro lado,  la Secretaría General adjunta presentación del “Avance Política Pública de Discapacidad” en Power Point y piezas gráficas elaboradas.</t>
    </r>
  </si>
  <si>
    <t>*Guía de atención al usuario con enfoque diferencial.
*Tres Piezas gráficas.
*Presentación Power Point.</t>
  </si>
  <si>
    <t>AVANCES</t>
  </si>
  <si>
    <t>Segundo Seguimiento OCI - 2023</t>
  </si>
  <si>
    <t>La Secretaría de la Función Pública para la vigencia 2023 realizó dos piezas gráficas en las que se recuerda al funcionario la estrategia que tiene la entidad con relación a conflictos de interés. La divulgación de estas piezas publicitarias se realizó el 1 de marzo y el 26 de abril.</t>
  </si>
  <si>
    <t>*Matriz Excel con relación de piezas publicitarias del 1 de marzo y 26 de abril de 2023.</t>
  </si>
  <si>
    <t>La Secretaría de la Función Pública realizó inducciones durante los meses de febrero y marzo en las que socializó la estrategia de conflicto de interés, como evidencia anexaron planillas de asistencia que soportan las jornadas realizadas. Por otro lado, adjunta la presentación de conflictos de interés, no es claro la fecha de socialización de este documento.</t>
  </si>
  <si>
    <t>*Listas de asistencia del 2 de febrero y 30 de marzo de 2023.
*Presentación Power Point.</t>
  </si>
  <si>
    <t xml:space="preserve">Para el primer cuatrimestre de la vigencia 2023, no se reporta avance de esta actividad, dado que el plan de apropiación frente al código de integridad inicia a partir del mes de abril </t>
  </si>
  <si>
    <t>Para el primer cuatrimestre de la vigencia 2023, no se reporta avance de esta actividad. Esta actividad será elaborada al finalizar el plan de apropiación de los valores.</t>
  </si>
  <si>
    <t>Para el segundo cuatrimestre de la vigencia 2023, no se reporta avance de esta actividad.</t>
  </si>
  <si>
    <t>Se han creado dos piezas publicitarias adicionales a las verificadas en el primer cuatrimestre, Correo | Agentes | Twitter del 25 de mayo de 2023 y Agentes | Twitter del 23 de junio de 2023.</t>
  </si>
  <si>
    <t>Se encuentra la estrategia de apropiación del código de integridad y el cronograma de divulgación de cada uno de los valores:
Compromiso, abril.
Diligencia, mayo.
Felicidad, Junio
Justicia, Julio
Honestidad: agosto
Cercanía: Septiembre
Respeto: Octubre.
Adicionalmente, se emciemtran las  piezas informativas de los valores desde el mes de mayo hasta agosto.</t>
  </si>
  <si>
    <t>Se encuentran los  informes de apropiación de los valores:
Compromiso
Diligencia
Felicidad
Justicia 
Es importante incluir la fecha de publicación del informe, debido a que no es posible verificarlo en el documento adjunto.</t>
  </si>
  <si>
    <t>Para el segundo cuatrimestre de la vigencia 2023, no se reporta avance de esta actividad. Esta actividad será elaborada al finalizar el plan de apropiación de los valores.</t>
  </si>
  <si>
    <t>Se emitió circular No. 003 por la Jefatura de Gabinete y Buen Gobierno el 4 de agosto de 2023 en la que se socializó la  Directiva 001 de 2023 de la PGN sobre ITA.  El correo de comunicación fue enviado el 4 de agosto de 2023. Se evidencia cumplimiento.</t>
  </si>
  <si>
    <t>Se evidencia matriz con listado de contratos del primer y segundo cuatrimestre vigencia 2023, asi como el documento del Inventario de los procesos contractuales publicados en SECOP II con un muestreo de al menos el 2% por cuatrimestre de expedientes verificando la completitud del expediente contractual, con corte al 2 de junio de 2023</t>
  </si>
  <si>
    <t>Se evidencia reporte de SIGEP del I semestre vigencia 2023, en el que se evidencia un indice ponderado de vinculación y gestión de contratos de 70,2%. Así mismo se evidencian las   tres piezas gráficas elaboradas y  socializadas a través de los diferentes canales de comunicación (correo, Twitter, protector de pantalla, agentes.</t>
  </si>
  <si>
    <t>Para el  segundo cuatrimestre de la vigencia 2023: Se evidencia que se realizó el lineamiento de la Política de Prevención del Daño Antijurídico para la Secretaría de Hacienda. Se encuentra pendiente el correspondiente a la Secretaría de Salud.</t>
  </si>
  <si>
    <t xml:space="preserve">
Se pudo verificar la Circular 003 del año 2023 emitida por la Jefatura de Gabinete y Buen Gobierno. En este sentido, se llevó a cabo la socialización de la Directiva 001 del año 2023 de la Procuraduría General de la Nación (PGN) referente al ITA.
Adicionalmente, se realizó el envío de comunicaciones a la Dirección de Servicio al Usuario y a los administradores de la plataforma Mercurio. Estas comunicaciones tuvieron como propósito informar y poner en conocimiento las disposiciones contenidas en la mencionada circular y directiva, asegurando así la difusión y cumplimiento adecuado de los lineamientos establecidos por la Jefatura de Gabinete y Buen Gobierno y la PGN en relación al ITA</t>
  </si>
  <si>
    <t>Se evidencia Guía para el Manejo y Funcionamiento del Normograma de los Procesos del SIGC (A-GJ-GUI-003) aprobada el 29 de agosto de 2023. Se encuentra pendiente evidencia de socialización.</t>
  </si>
  <si>
    <t xml:space="preserve">
La Secretaría General  ha realizado actividades para la elaboración y adopción tres (3) instrumentos archivísticos:
A)  FUID- Se evidencia que la dirección de Gestión Documental ha realizado el cronograma de visitas en el formato A-GD-FR-012 y asesorías del segundo trimestre del año 2023.
B) Hoja de control de préstamo de documento, de acuerdo con el reporte realizado por la Secretaría, se implementó el formato A-GD-FR-010 en el segundo cuatrimestre de 2023, en el que se realizó seguimiento y control en el archivo central de la Gobernación de Cundinamarca. Se evidencia la implementación del formato control préstamo interno de documentos archivos de gestión para la vigencia 2023.
C)  Sistema Integrado de Conservación -SIC- en el segundo trimestre de 2023, se implementaron los programas de almacenamiento y re-almacenamiento por medio de actividades de retiro de ganchos metálicos, cambio de cajas y carpetas. </t>
  </si>
  <si>
    <t>La Secretaría General  realizó el "cronograma trimestral visitas y asesorías"  del  I, II y III trimestre año 2023, en el que se encuentran las fechas en que se llevó a cabo la verificación de TRD y asesoría de los procedimientos. Así mismo, se encuentran la actas de verificación de aplicación de las TRD de las visitas realizadas en la que se encuentran los hallazgos y compromisos adquiridos por las entidades evaluadas.</t>
  </si>
  <si>
    <t xml:space="preserve">Se ha verificado el cumplimiento de las siguientes actividades con base en las evidencias suministradas:
a) Activos de información: Se ha realizado la debida verificación y revisión de los instrumentos proporcionados por diversas secretarías con el propósito de llevar a cabo su actualización de manera adecuada.
b) Esquema de publicación: Se ha efectuado la verificación y revisión de los instrumentos entregados por múltiples secretarías para su posterior actualización, garantizando de esta manera la coherencia y eficacia del esquema de publicación de información.
c) Índice de información clasificada y reservada: Se ha llevado a cabo la revisión y verificación de los instrumentos facilitados por varias secretarías con el fin de actualizar de manera adecuada el índice de información clasificada y reservada, asegurando así el cumplimiento de los procedimientos establecidos.
</t>
  </si>
  <si>
    <t>A través de los enlaces web enviados por la Secretaría, se evidencia:
* Cargue actualizado de las ordenanzas departamentales.
* Cargue al drive de informe ordenanzas departamentales.
* cargue actualizado de los decretos departamentales.</t>
  </si>
  <si>
    <t>Se ha llevado a cabo la verificación del cumplimiento de la instalación de la plataforma salva-escaleras en la Asamblea de Cundinamarca, la cual tiene como objetivo principal facilitar el transporte y ascenso de personas que utilizan sillas de ruedas. Medida que se ha implementado con éxito para garantizar la accesibilidad y comodidad de todas las personas que requieran este servicio en las instalaciones de la Asamblea de Cundinamarca.</t>
  </si>
  <si>
    <t>Difusión y socialización de la Guía de Atención al Usuario con enfoque diferencial</t>
  </si>
  <si>
    <t>Se evidencia el reporte de actividades del segundo cuatrimestre, vigencia 2023 de la Dirección de Atención al Usuario - proceso accesibilidad guía de atención al ciudadano con enfoque diferencial. 
Se ha realizado la verificación del cumplimiento de las siguientes acciones:
1. Actualización de la Guía de Atención al Usuario con Enfoque Diferencial en el Sistema de Información y Gestión de Correspondencia (SIGC) ISOLUCION. Esta actualización representa un avance significativo en la mejora de la atención y el servicio brindado a usuarios con necesidades específicas.
Asimismo, se llevaron a cabo actividades de socialización y capacitación en jornadas de capacitación conjuntas con las entidades pertenecientes al nivel central de la Gobernación. Estas actividades tienen como objetivo fundamental garantizar que todo el personal esté debidamente informado y capacitado para brindar una atención inclusiva y diferencial a los usuarios.</t>
  </si>
  <si>
    <t>Se evidencia Reporte de Cumplimiento ITA para el Periodo 2023 de la Gobernación de Cundinamarca del 31 de agosto de 2023</t>
  </si>
  <si>
    <t>Se han adelantado actividades relacionadas con la mesa tematica de transparencia. Se encuentran pendiente acciones para dar cumplimiento a la actividad.</t>
  </si>
  <si>
    <t>La Política Administración de Riesgos con código: E-PID-POL-002 versión 8 se encuentra publicada, dando cumplimiento a la actividad planteada.</t>
  </si>
  <si>
    <t>Política Administración de Riesgos con código: E-PID-POL-002 versión 8</t>
  </si>
  <si>
    <t>Se evidencian los cuatro listados de las cuatro capacitaciones realizadas en el mes de abril 2023, dando cumplimiento a la actividad planteada.</t>
  </si>
  <si>
    <t>Cuatro listados de asistencia del 13, 14 y 17 de abril.</t>
  </si>
  <si>
    <t xml:space="preserve">Se evidencia la matriz de PAAC 2023 (modificación marzo)- Se observa que, en la hoja relacionada a mapa de riesgos de corrupción se encuentran diversas actividades con fechas de la vigencia 2022, se debe incluir la actualización a 2023, adicionalmente incluir el documento en ISOLUCIÓN/LISTADO TEMÁTICO/CONSOLIDADO MAPA DE RIESGOS DE CORRUPCIÓN.
Se encuentra la matriz consolidada, cabe aclarar que varios procesos no enviaron la matriz actualizada.
teniendo  en cuenta lo anterior, se deja un porcentaje de avance de 80%  </t>
  </si>
  <si>
    <t xml:space="preserve"> Matriz de PAAC 2023 (modificación marzo).</t>
  </si>
  <si>
    <t xml:space="preserve">
Se logra verificar los listados de asistencia  de la socialización realizada a los líderes de procesos y equipos de mejoramiento del Mapa de Riesgos de Corrupción 2023 a los procesos de salud, gestión contractual y gestión jurídica, fortalecimiento territorial, direccionamiento estratégico y articulación gerencial, evaluación y seguimiento, gestión de asuntos internacionales.
Por 0tro lado, se relaciona la circular No. 01 de 2023 en la observación, sin embargo, en el enlace no se encuentra cargada. Adicionalmente, se deben relacionar los listados de asistencia o actas de cada una de las mesas de análisis y seguimiento realizadas de acuerdo con el cronograma establecido en la circular.</t>
  </si>
  <si>
    <t>Presentación de la política gestión de riesgos guía y mapa de riesgos de corrupción 2023.
Cronograma reunión PAAC 2023 marzo.
Circular conjunta no. 08 “socialización directrices gestión del riesgo y asesoría para la actualización de los mapas de riesgos 2023”
Listas de asistencia socialización MRC y enlaces de salud, gestión contractual y gestión jurídica, fortalecimiento territorial, direccionamiento estratégico y articulación gerencial, evaluación y seguimiento, gestión de asuntos internacionales.
Portal web publicación PAAC 31 de enero de 2023.
Excel mapa de riesgos de corrupción consolidado</t>
  </si>
  <si>
    <t>Se evidencia la matriz de PAAC 2023 (modificación marzo 2023),  publicado en el portal web de la Gobernación.</t>
  </si>
  <si>
    <t>No se evidencian mapas de riesgos de corrupción actualizados dado alguna necesidad, el documento adjunto no se relaciona con la actividad.</t>
  </si>
  <si>
    <t>Matriz análisis de contexto estratégico proceso integración regional</t>
  </si>
  <si>
    <t>Para el primer cuatrimestre de la vigencia 2023, no se reporta avance de esta actividad.
Sin embargo, para los siguientes procesos, la Oficina de Control Interno realizó verificación aleatoria y encontró seguimiento a los siguientes planes:
1. transporte y movilidad, plan de acción de riesgo 4482 se evidencian dos seguimientos en el mes de abril.
2.Direccionamiento Estratégico y articulación gerencial , plan de acción de riesgo 4432,  se evidencian seguimientos en el mes de abril.
3. Evaluación y seguimiento , plan de acción de riesgo 4454,  se evidencian seguimientos en el mes de abril.</t>
  </si>
  <si>
    <t>La Secretaría de Integración Regional, realiza el análisis de contexto estratégico y adjunta matriz. Sin embargo, es el único proceso que reporta cambios.
La Oficina de Control Interno realizó verificación aleatoria y encontró que los siguientes procesos tienen cargados los mapas de contexto estratégico:
Direccionamiento estratégico y articulación gerencial del 23 de febrero de 2023.
Gestión tecnológica del 14 de marzo de 2023.
Evaluación y seguimiento del 13 de marzo de 2023</t>
  </si>
  <si>
    <t>No se evidencian riesgos emergentes, el documento adjunto no se relaciona con la actividad.</t>
  </si>
  <si>
    <t>Actividad cumplida en el primer seguimiento.</t>
  </si>
  <si>
    <t>El 30 de junio de 2023, la Jefatura de Gabinete emitió un correo electrónico mediante el cual difundió la modificación de los ajustes al Mapa de Riesgos de Corrupción (MRC), a través de la Circular No. 002, adjuntando la matriz actualizada correspondiente.
La Gerencia de Buen Gobierno, el 4 de julio, reenvió este correo a los líderes de proceso, gestores y dinamizadores, asegurando así que la información llegara a todas las partes involucradas en el proceso.
Finalmente, el 10 de julio se comunicó la publicación del  Mapa de Riesgos de Corrupción (MRC) en el sistema ISOLUCION y en el menú de transparencia, asegurando su disponibilidad y accesibilidad para todos los interesados.</t>
  </si>
  <si>
    <t>Se evidencia avance de la actividad, a través de la verificación del seguimiento realizado a los planes de acción cargados en Isolución de  procesos.</t>
  </si>
  <si>
    <t xml:space="preserve">Se  verificó el cumplimiento de las siguientes acciones:
El 30 de junio, se efectuó una modificación al Plan Anual de Auditoría y Control (PAAC), ajustando las fechas correspondientes a los días 31 de julio y 15 de noviembre. Estos cambios se realizaron con el propósito de adecuar el plan a las necesidades y circunstancias vigentes, garantizando así una gestión más efectiva en términos de auditoría y control.
Por otro lado, el 4 de agosto, el Gerente de Buen Gobierno envió un correo electrónico en el que se realizó la socialización del primer informe consolidado de desempeño a los controles de riesgos de corrupción y fraude, dirigido a líderes de proceso, gestores y dinamizadores. Esta comunicación aseguró la difusión de información relevante y el seguimiento adecuado de los controles.
</t>
  </si>
  <si>
    <t>PROMEDIO</t>
  </si>
  <si>
    <t>Se evidencia socialización de la estrategia de rendición de cuentas, listas de asistencia de fechas 13 de marzo 2023 Socialización a enlaces, 17 de abril 2023 Socialización Consejo Territorial de Planeación, 18 de abril 2023 Socialización con funcionarios, 20 de abril 2023, Socialización con Consejo Departamental de Juventudes queda pendiente para el siguiente avance, también se evidencia presentación de la RPC en general</t>
  </si>
  <si>
    <t>4 Listados de asistencia
presentación de la Rendición RC en general</t>
  </si>
  <si>
    <t xml:space="preserve"> Listados de asistencia de socializaciónes en PDF.
Correos de aplazamiento del Consejo de Participación Ciudadana.
 Soporte publicación del video.</t>
  </si>
  <si>
    <t xml:space="preserve">En la página web de la Gobernación de Cundinamarca, se evidencian noticias y piezas gráficas de las salidas del Señor Gobernador a los municipios en los meses de enero a abril 2023; también se evidencia informe en Word de la Secretaría de Prensa con la programación de fechas para los diálogos de rendición de cuentas </t>
  </si>
  <si>
    <t>noticias y piezas gráficas, informe Word</t>
  </si>
  <si>
    <t xml:space="preserve">Se evidencia para los meses de mayo, junio, julio y agosto 2023, en registros fotográficos de la Secretaría de Prensa,  gira del señor Gobernador en los municipios de Mosquera, Guayabeltal, Gutiérrez, Quetame, Útica, Soacha, Viotá, El Colegio, Fusagasugá, Girardot, Pandi, Chía, Villapinzón, Anapoima,  </t>
  </si>
  <si>
    <t xml:space="preserve">Registros fotográficos meses de mayo, junio, julio y agosto 2023 </t>
  </si>
  <si>
    <t>Para el primer cuatrimestre no reporta avance</t>
  </si>
  <si>
    <t>Para el segundo cuatrimestre no reporta avance</t>
  </si>
  <si>
    <t>Se verifica que el 24 de marzo 2023, se publicó en la pagina web el informe de gestión de las inversiones con cargo al Sistema General de Regalías</t>
  </si>
  <si>
    <t>Página web Gobernación de Cundinamarca</t>
  </si>
  <si>
    <t>Se encuentra publicado el 31 de julio 2023 con corte a 30 de junio informe inversiones concargo al SGR</t>
  </si>
  <si>
    <t>publicación de informe en la página web</t>
  </si>
  <si>
    <t>Se verifica que el 06 de marzo 2023, se publicó en la pagina web el informe preparatorio para el Diálogo de Políticas Públicas</t>
  </si>
  <si>
    <t>Esta actividad fue cumplida en el primer seguimiento</t>
  </si>
  <si>
    <t>Se evidencia plantilla del informe de gestión  y presentación del subcomité de análisis de información y gasto público y social prediseñada para noviembre 2023</t>
  </si>
  <si>
    <t>Plantilla informe de Gestión
Presentación del Subcomité análisis de información y gasto público y social</t>
  </si>
  <si>
    <t>Se evidencia en la página web de la Gobernación de Cundinamarca informe de  la gestión sobre la garantía de derechos de niños, niñas, adolescentes y jóvenes, publicado el 30 de junio.</t>
  </si>
  <si>
    <t>Link publicación página web de la Gobernación de Cundinamarca</t>
  </si>
  <si>
    <t>Se evidencia plantilla del diseño nodo infraestructura para que sea diligenciado por cada una de las Secretarías, aún no se evidencia informe, tener en cuenta fecha de vencimiento mayo 2023</t>
  </si>
  <si>
    <t>Diseño Plantilla informe de Gestión</t>
  </si>
  <si>
    <t>Se evidencia en la página web de la Gobernación de Cundinamarca informe de  la gestión sobre informe de gestión para el nodo de Infraestructura, publicado el 29 de mayo de 2023.</t>
  </si>
  <si>
    <t>informe de gestión para el nodo de Infraestructura, publicado el 29 de mayo de 2023.</t>
  </si>
  <si>
    <t>Se evidencian adjuntos con correos electrónicos institucionales invitando a la rendición de cuentas políticas públicas para el 28 de marzo de 2023 por parte de las Secretarías, evento realizado en la fecha mencionada en el salón de Gobernadores</t>
  </si>
  <si>
    <t>Correos electrónicos institucionales</t>
  </si>
  <si>
    <t>Se evidencian adjuntos con correos electrónicos institucionales invitando al diálogo de inversiones  con cargo al sistema general de regalías SGR</t>
  </si>
  <si>
    <t>Se evidencian correos electrónicos institucionales de cada entidad responsable (ICCU, Educación, Competitividad y Desarrollo Económico, UAEGRD, Ciencia y Tecnología, Medio Ambiente, Minas y Energía) d e los proyectos de regalías  la invitación al diálogo de la RPC al Sistema General de Regalías para el 27 de septiembre 2023</t>
  </si>
  <si>
    <t xml:space="preserve">Correos electrónicos institucinales entidades mencionadas </t>
  </si>
  <si>
    <t>Se evidencian correos electrónicos institucionales de las invitaciones por parte de las entidades responsables del diálogo  del Nodo de infraestructura a sus grupos de interés.</t>
  </si>
  <si>
    <t>Correos electrónicos institucinales entidades responsables</t>
  </si>
  <si>
    <t>Se evidencian más de 10 videos informando sobre la rendición de cuentas de la Gobernación de Cundinamarca</t>
  </si>
  <si>
    <t>videos informativos y piezas gráficas</t>
  </si>
  <si>
    <t>Videos informativas de entidadades centrales y desentralizadas</t>
  </si>
  <si>
    <t>certificación del 29 de agosto 2023</t>
  </si>
  <si>
    <t>Videos resumen</t>
  </si>
  <si>
    <t>Se evidencian pantallazos con piezas gráficas y correos electrónicos institucionales de las publicaciones que fueron difundidas en la página web y redes sociales y por correo relacionadas con dos (2) rendiciones de cuentas: Políticas públicas (28 de marzo de 2023) y Sistema General de Regalías (18 de abril de 2023)</t>
  </si>
  <si>
    <t>pantallazos piezas gráficas y correos electrónicos</t>
  </si>
  <si>
    <t>Piezas gráficas publicadas</t>
  </si>
  <si>
    <t>Se aprecia piezas gráficas publicada en redes sociales para invitar a RPC NNAJ</t>
  </si>
  <si>
    <t>Se evidencia Video, listas de asistencia, Informe ejercicios de Rendición de Cuentas Diálogo de Rendición de Cuentas – Nodo Infraestructura realizada el 21 de junio de 2023 en el salón de Gobernadores y Facebook live</t>
  </si>
  <si>
    <t>Video, listas de asistencia, Informe ejercicios de Rendición de Cuentas Diálogo de Rendición de Cuentas – Nodo Infraestructura</t>
  </si>
  <si>
    <t xml:space="preserve"> 9 audios o videos de cápsulas informativas</t>
  </si>
  <si>
    <t>informe preparatorio</t>
  </si>
  <si>
    <t>Se evidencia respuestas a las preguntas por medio de correos electrónicos institucionales y oficios firmados por cada entidad responsable de las preguntas realizadas en los diálogos de Sistema General de Regalías (18 de abril 35 respuestas fecha de vencimiento 10 de mayo) y políticas públicas (28 de marzo 47 respuestas 5 de manera extemporánea con fechas posteriores al 20 de abril 2023). sin embargo, no se allega evidencia del total de preguntas realizadas en los eventos de diálogo.</t>
  </si>
  <si>
    <t>correos electrónicos institucionales y oficios de respuestas</t>
  </si>
  <si>
    <t>Se evidencia publicadas las preguntas y respuestas en la página de la Gobernación de Cundinamarca relacionadas al diálogo de Políticas Públicas.</t>
  </si>
  <si>
    <t>Link y página web de la Gobernación de Cundinamarca</t>
  </si>
  <si>
    <t xml:space="preserve">Se evidencia base de datos con respuestas a la ampliación de la encuesta al diálogo del Sistema General de Regalías 
correos electrónicos institucionales con el envío de solicitud diligenciamiento de encuesta al diálogo de Políticas Públicas </t>
  </si>
  <si>
    <t>matriz base de datos de encuesta
correos electrónicos institucionales</t>
  </si>
  <si>
    <t>Para el segundo cuatrimestre se evidencia Informe de encuentro de madres gestantes en La Mesa 30 de agosto registros fotográficos, listas de asistencia del proceso de RPC NNJA</t>
  </si>
  <si>
    <t>Informe de encuentro de madres gestantes en La Mesa registros fotográficos, listas de asistencia</t>
  </si>
  <si>
    <t>se evidencia Informe de encuentro  en Vergara 26 de agosto, registros fotográficos, listas de asistencia del proceso de RPC NNJAencuentro de diálogo con adolescentes
de infancia 6 a 12 años.</t>
  </si>
  <si>
    <t>Informe de encuentro adolescentes
de infancia 6 a 12 años. en Vergara registros fotográficos, listas de asistencia</t>
  </si>
  <si>
    <t>se evidencia Informe de encuentro  Madrid14 de agosto registros fotográficos, listas de asistencia del proceso de RPC NNJAencuentro de diálogo con adolescentes
12 a 18 años.</t>
  </si>
  <si>
    <t>Informe de encuentro de adolescentes
12 a 18 años Madrid registros fotográficos, listas de asistencia</t>
  </si>
  <si>
    <t>se evidencia Informe de encuentro  Zipaquirá, 25 deagosto consejos de Juventudes, registros fotográficos, listas de asistencia del proceso de RPC NNJA encuentro de diálogo con jóvenes de 
14 a 28 años.</t>
  </si>
  <si>
    <t>Informe de encuentrocon jóvenes 14 a
28 años Zipaquirá, registros fotográficos, listas de asistencia</t>
  </si>
  <si>
    <t>Documentos precontractuales</t>
  </si>
  <si>
    <t>Se evidencian respuestas a las preguntas por medio de redes sociales correos electrónicos institucionales y oficios firmados por cada entidad responsable de las preguntas realizadas en los diálogos de Sistema General de Regalías, políticas públicas y de RPC nodo de inrfaestructura. sin embargo, no se allega evidencia del total de preguntas realizadas en cada uno de  los eventos de diálogo.</t>
  </si>
  <si>
    <t>correos electrónicos institucionales y oficios de respuestas, publicaciones Facebook</t>
  </si>
  <si>
    <t>Página web Gob C/marca</t>
  </si>
  <si>
    <t xml:space="preserve">Se evidencia informe preliminar en borrador con resultados parciales de los dos diálogos ejecutados en el primer cuatrimestre Sistema General de Regalías y Políticas Públicas </t>
  </si>
  <si>
    <t>Informe preliminar en Word</t>
  </si>
  <si>
    <t>Se evidencia el borrador de consolidado recomendaciones y evaluación de los diálogoscon corte a 30 de junio 2023</t>
  </si>
  <si>
    <t>Se evidencia acta No. 19 de reunión virtual de socialización de las actividades a realizar en cada uno de los procesos y el rol que desempeñará cada uno como delegado / Secretaría General, llevada a cabo el día 28 de abril de 2023, Circular 009 del 23 de marzo de 2023 de solicitud de enlaces para el desarrollo de las actividades a cargo de la dirección de atención al usuario.
También el correo de convocatoria a los enlaces para la socialización de las actividades a realizar en cada uno de los procesos y rol que desempeña cada uno como delegado, con fecha del 25 de abril de 2023.
Por ultimo se cuenta con la base de datos de los enlaces por secretaría para contactarlos.
Se presenta un porcentaje de avance del 25% para este primer seguimiento, teniendo en cuenta que se tienen establecidos 4 comités de Atención al Usuario y a la fecha del seguimiento solo se ha realizado uno de acuerdo a las fechas programadas.</t>
  </si>
  <si>
    <t>* Acta de reunión 28 de abril.
* Circular No. 009 de 2023.
* Correo convocatoria enlaces.
* Enlaces por secretaría.</t>
  </si>
  <si>
    <t>Se evidencia el informe de Actividades de Capacitación Protocolo de Atención al Usuario Enero, Febrero y Marzo de 2023, en donde se menciona que se realizaron 2 sesiones de capacitación en la Gobernación de Cundinamarca y 1 sesión en la Contraloría de Cundinamarca.
También se cuenta con el acta de Reunión Revisión de Actividades Proceso de Capacitaciones Dirección de Atención al Usuario Vigencia 2023 del 7 de marzo de 2023 y actas de capacitación:
*Acta 04 Reunión Revisión de Actividades Proceso de Capacitaciones Dirección de Atención al Usuario Vigencia 2023 del día 7 de marzo de 2023.
*Acta 05 de Capacitación Protocolo de Atención al Usuario, Sesión I del día 10 de marzo de 2023.
*Acta 06 de Capacitación Protocolo de Atención al Usuario, Sesión II del día 10 de marzo de 2023.
*Acta 07 de Capacitación y Buenas Prácticas de la Gobernación de Cundinamarca para la Contraloría de Cundinamarca del día 17 de marzo de 2023.
Se presenta un porcentaje de avance del 25% para este primer seguimiento, debido a que la actividad se realiza mensualmente y no se evidencia el informe de la evaluación realizada por los asistentes a las capacitaciones.</t>
  </si>
  <si>
    <t>*Informe Capacitaciones 2023
*Acta 04 - Capacitación.
*Acta 05 - Protocolo de atención, sesión 1.
*Acta 06 - Protocolo de atención, sesión 2.
*Acta 07 - Protocolo de atención, sesión 3.</t>
  </si>
  <si>
    <t>Se evidencia informe de  Actividades de Capacitación Protocolo de Atención al Usuario mayo, junio, julio y agosto de 2023, en donde se menciona que se realizaron una serie de capacitaciones en la Gobernación de Cundinamarca por lo cualse evidencian actas así: 21 del 11 de mayo sesión 8 Secretaría de Competitividad y Desarrollo Económico, 22 del 11 de mayo sesión 9 Secretaría de Competitividad y Desarrollo Económico, 27 del 18 de mayo Sesión 10 Secretaría General, 27 del 18 de mayo sesión 12 Secretaría General, 30 del 25 de mayo Sesión 13 Secretaría de Planeación, 31 del 18 de mayo sesión 14 Secretaría de Planeación,34 del 1 de junio Sesión 15 Secretaría de Hacienda, 35 del 1 de junio sesión 16 Secretaría de Hacienda, 37 del 8 de junio Sesión 17 Secretaría de Hacienda, 38 del 8 de junio Sesión 18 Secretaría de Hacienda, 39 del 15 de junio Sesión 19 Secretaría Secretaría de Ciencia, Tecnología e Innovación,  40 del 29 de junio Sesión 20 EPC, 41 del 06 de julio de 2023 Sesión 21 Secretaría de Tecnologías de la Información y las Comunicaciones – TIC,  42 del 06 de julio de 2023 Sesión 22 Secretaría de Tecnologías de la Información y las Comunicaciones – TIC,  43 del 13 de julio Sesión 23 Secretaría de Educación, 44 del 27 de julio de 2023 Sesión 24 sesión 12 Secretaría Jurídica, 50 del 10 de agosto de 2023 Sesión 25 Secretaría de Gobierno, 50 del 10 de agosto de 2023 Sesión 25 Secretaría de Gobierno, 51 del 10 de agosto de 2023 Sesión 26 Secretaría de Gobierno, 52 del 17 de agosto de 2023, sesión 27 Secretaría de la Función Pública,    53 del 17 de agosto de 2023, sesión 28 Secretaría de la Función Pública, 55 del 23 de agosto de 2023, sesión 29 Secretaría de Transporte y Movilidad; entre los meses de Mayo a Agosto de 2023 capacitaron 324 funcionarios y contratistas  
Se presenta un porcentaje de avance del 34% para este segundo seguimiento.</t>
  </si>
  <si>
    <t>informe de atención al usuario y 21 actas de capacitaciones a diferentes entidades</t>
  </si>
  <si>
    <t>Se cuenta con evidencia grafica de la divulgación de información como:
*Pieza grafica del martes día de atención al usuario y su horario.
*Publicación de los canales de atención al usuario en el Twitter de la Secretaría General de la Gobernación de Cundinamarca.
*Pieza grafica del martes día de atención al usuario y su horario.
*Publicación de invitación a hacer uso de los canales de atención en el Twitter de la Secretaría General de la Gobernación de Cundinamarca.
*Publicación de invitación a hacer uso de los canales de atención, presencial, virtual o telefónico, en el Twitter de la Secretaría General de la Gobernación de Cundinamarca.
*Publicación de invitación a hacer uso de los canales de atención, presencial, virtual o telefónico y sus horarios, en el Twitter de la Secretaría General de la Gobernación de Cundinamarca.
Se presenta un avance del 33% para este primer seguimiento, ya que se cuenta con el soporte de las piezas graficas publicadas pero no se encuentran los informes consolidados los cinco primeros días de cada mes, de las piezas gráficas y demás actividades de difusión realizadas durante cada mes como se menciona en la meta o producto de la actividad. También es importante que las evidencias graficas cuenten con las fechas de publicación para poder realizar una mejor evaluación del avance para corroborar los tiempos en los que se ha realizado la divulgación de la información.</t>
  </si>
  <si>
    <t>*WhatsApp Imagen 2023-04-26 at 9.35.24 PM.
*WhatsApp Imagen 2023-04-26 at 9.37.04 PM.
*WhatsApp Imagen 2023-04-26 at 9.38.25 PM.
*WhatsApp Imagen 2023-04-26 at 9.39.01 PM.
*WhatsApp Imagen 2023-04-26 at 9.39.46 PM.
*WhatsApp Imagen 2023-04-26 at 9.40.43 PM.</t>
  </si>
  <si>
    <t>Evidencian la divulgación de información como:
Pieza grafica del martes día de atención al usuario y su horario, Publicación de los canales de atención al usuario en el Twitter de la Secretaría General de la Gobernación de Cundinamarca,
Publicación de invitación a hacer uso de los canales de atención en el Twitter de la Secretaría General de la Gobernación de Cundinamarca., Publicación de invitación a hacer uso de los canales de atención, presencial, virtual o telefónico, en el Twitter de la Secretaría General de la Gobernación de Cundinamarca.
Publicación de invitación a hacer uso de los canales de atención, presencial, virtual o telefónico y sus horarios, en el Twitter de la Secretaría General de la Gobernación de Cundinamarca.
Se evalúa con un avance del 33% para el segundo seguimiento, ya que se cuenta con el soporte de las piezas graficas publicadas e informes consolidados</t>
  </si>
  <si>
    <t xml:space="preserve">Piezas gráficas del 17 de julio - Implementación de la política de Racionalización de Trámites
25 de julio - Dirección de gestión Documental y Consejo Departamental de Archivos, invita a la ciudadanía a capacitación e implementación de tablas de retención y Valoración documental
26 de julio - Capacitación e implementación de tablas de retención y Valoración documental
4 de julio - Invitación funcionarios públicos valor compromiso actividades Lúdicas
5 de julio - Valores del servidor público somos compromiso
10 de julio - Capacitación Atención al Ciudadano Lenguaje Claro
12 de julio - Salas Virtuales
18 de julio - uso de canal telefónico
25 de julio - invitación al uso del canal virtual
27 de julio - comité de seguridad vial
ideos 4 de julio - Invitación funcionarios públicos valor compromiso actividades Lúdicas
5 de julio - Valores del servidor público somos compromiso
10 de julio - Capacitación Atención al Ciudadano Lenguaje Claro
12 de julio - Salas Virtuales
18 de julio - uso de canal telefónico
25 de julio - invitación al uso del canal virtual
27 de julio - comité de seguridad vial
</t>
  </si>
  <si>
    <t>Se evidencia una grabación de pantalla en la cual se realiza el ingreso a la APP de PQRSDF, explicando como se realiza el registro y la radiación de una PQRSDF. 
Se presenta un porcentaje de avance del 33% para este primer seguimiento, ya que no se evidencia el soporte del procedimiento registrado en SIGC Isolución y de la socialización. Es importante que la secretaría cuente con el soporte correspondiente de las metas o productos mencionados para la actividad.</t>
  </si>
  <si>
    <t>*WhatsApp Video 2023-04-27 at 5.38.03 PM.</t>
  </si>
  <si>
    <t>Se cuenta con la evidencia de la revisión de la palicación SARA, aplicación de las PQRSDF de fecha 3 de agosto de 2023</t>
  </si>
  <si>
    <t>Captura de pantalla revisión aplicación PQRSDF SARA</t>
  </si>
  <si>
    <t xml:space="preserve">Se evidencia Circular No. 008 del 21 de marzo de 2023 en donde se realiza Invitación Desarrollo Curso de Lenguaje Claro del DNP 2023 y Participación Laboratorios de Simplicidad.
También se cuenta con una base de datos la cual incluye la fecha, nombres y apellidos completos, cedula, correo electrónico, tipo de contratación, secretaría a la que pertenece y el soporte del certificado de la realización del curso.
Se presenta un porcentaje de avance del 33% para este primer seguimiento, ya que no se evidencia el cronograma de los laboratorios de simplicidad, tampoco se observa el Informe trimestral del número de servidores públicos capacitados y laboratorios de simplicidad realizados, como se menciona en la meta o producto de la actividad. </t>
  </si>
  <si>
    <t>*Circular No. 008 Invitación desarrollo curso de lenguaje claro del DNP 2023 y participación laboratorios de simplicidad.
*Curso Lenguaje Claro (respuestas) (18).</t>
  </si>
  <si>
    <t>Se cuenta con evidencias de actas laboratorios de simplicidad Secretaría de Agricultura y Desarrollo Económico, Secretaría de Ambiente, Minas y Energía y cursos de lenguaje claro a 509 personas ded la secretaría de salud</t>
  </si>
  <si>
    <t>actas de 09 08 2023 correo electrónico institucional del 14 de agosto DNP lenguaje claro SS 2 actas de l 7 de agosto laboratorios de simplicidad</t>
  </si>
  <si>
    <t>Se evidencia Informe Actividades de Capacitación Protocolo de Atención al Usuario Enero, Febrero y Marzo de 2023, en el cual se menciona que se realizaron 2 sesiones en la Gobernación de Cundinamarca y 1 sesión en la Contraloría de Cundinamarca, realizadas respectivamente el 10 de marzo y el 17 de marzo de 2023.
También se cuenta con las actas de las sesiones realizadas en la Gobernación de Cundinamarca: 
*Acta 05 de Capacitación Protocolo de Atención al Usuario, Sesión 1 del día 10 de marzo de 2023.
*Acta 06 de Capacitación Protocolo de Atención al Usuario, Sesión 2 del día 10 de marzo de 2023.
Se presenta un porcentaje de avance del 33% para este primer seguimiento de la actividad mencionada.</t>
  </si>
  <si>
    <t>*1 INFORME CAPACITACIONES 2023.
*ACTA 05 - protocolo de atención, sesión 1.
*ACTA 06 - protocolo de atención, sesión 2.</t>
  </si>
  <si>
    <t>Se evidencia acta de reunión No. 1 de Reinducción y Capacitación Mercurio del día 16 de marzo de 2023, en donde se explica el manejo de la plataforma, manejo de PQRSDF y tiempos y un acta de capacitación de la empresa Enlace Internacional cuyo objetivo fue orientar a los agentes del Contact Center acerca del funcionamiento del software mercurio, con el fin de fortalecer el conocimiento en el proceso de PQRSDF el día 14 de marzo de 2023.
Se presenta un porcentaje de avance del 33% para este primer seguimiento.</t>
  </si>
  <si>
    <t>*CAPACITACIÓN MERCURIO.
*CAPACITACIÓN MERCURIO CONTACT CENTER.</t>
  </si>
  <si>
    <t>Se cuenta con la evidencia de dos actas No 1 del 24 de mayo y No 2 del 25 de mayo con capcitaciones a los radicadores de comunicaciones externas recibidas frente al procedimiento Direccionamiento  MAU-PR-006 comunicaciones externas recibidas se da un avance de 25% toda vez que no se evidencia capacitación por parte de las TIC como administrador del sistema de gestión documental Mercurio y de los pasos 1 al 5 en las radicaciones pqrdsf</t>
  </si>
  <si>
    <t>acta 1 y 2 del 24 y 25 de mayo de 2023 respectivamente</t>
  </si>
  <si>
    <t>Se evidencia en el aplicativo Isolución M-AU-FR-019 Versión 1 con fecha de aprobación 13 de marzo 2023 ENCUESTA DE SATISFACCIÓN CANAL VIRTUAL CONTÁCTENOS.
Se evidencia también ajuste del procedimiento M-AU-PR-013 Versión 3 con fecha de aprobación 18 de abril 2023 CANAL DE ATENCIÓN TELEFÓNICO con la anotación ...Se ajusta procedimiento y la política de operación 4.19 tiempo aceptable para la contestación de llamada recibida y enrutada...</t>
  </si>
  <si>
    <t>El link no corresponde se verificó en Isolución</t>
  </si>
  <si>
    <t xml:space="preserve">Se cuenta con la evidencia de actualización de un a carqacterización, un formato y tres procesos en el presente cuatrimestre para lo caul se ratifica en isolucion los procesos M-AU-PR-001el 8 de agosto 2023, M-AU-PR-006 31 de mayo de 2023, M-AU-PR-018-2023 Salas Virtuales 01 de junio 2023, M-AU-FR-007 del 16 de junio 2023 FORMATO ÚNICO DE RECEPCIÓN DE PETICIONES,QUEJAS,RECLAMOS,SUGERENCIAS, DENUNCIAS, DENUNCIAS DE CORRUPCCION  Y FELICITACIONES - PQRSDF, Actualización de la  caracterización del procedimeinto ADMINISTRACIÓN DE PETICIONES, QUEJAS, RECLAMOS, SUGERENCIAS, DENUNCIAS Y FELICITACIONES de fecha 11/08/2023,  </t>
  </si>
  <si>
    <t>link mencionando las actualizaciones en isolución y sistema isolucion</t>
  </si>
  <si>
    <t xml:space="preserve">Se evidenció circular No. 015 del 3 de mayo de 2023 reiteración cumplimiento ley 1581 de 2012, decreto 1377 de 2013 y decreto 363 de 2017, también se evidencia radicación de fecha 27 de marzo 2023 ante la Cámara de Comercio solicitando capacitación así mismo respuesta de la Cámara de Comercio Solicitando informen lugar, fecha y hora. </t>
  </si>
  <si>
    <t>Circular 015 del 3 de mayo 2023
radicación a la Cámara de Comercio
Respuesta de la Cámara de Comercio.</t>
  </si>
  <si>
    <t>Se tiene como evidencia la certificación ISO 27001 del ICONTEC y piezas gráficas de promoción de protección de datos, no se evidencian capacitaciones ni correos electrónicos institucionales de avance en las capacitaciones propuestas para el 30 de junio, ni se evidencian comités de atención al usuario en esta actividad por lo cual se da un avance de 20%</t>
  </si>
  <si>
    <t>Piezas gráficas  protección de datos y certificación ISO 27001 del ICONTEC</t>
  </si>
  <si>
    <t>Para este seguimiento no se reporta avance</t>
  </si>
  <si>
    <t>Link gobernación de Cundinamarca</t>
  </si>
  <si>
    <t>Se evidencian 3 informes con información y registros fotográficos: dos ferias de servicios a San Pedro de Jagua Ubalá (21 de abril) y San Juan de Rioseco (18 de abril) y una salida móvil a Mosquera (16 de abril)</t>
  </si>
  <si>
    <t>tres (3) informes ferias de servicios salidas a los municipios de Ubalá (San Pedro de Jagua), San Juan de Rioseco y Mosquera</t>
  </si>
  <si>
    <t>Secuenta con las evidencias de los informes de acompañamiento a la feria de servicios y salida de de la unidad de Móvil de Atención al Usuario en Cabrera el 11 de mayo, Granada 12 de mayo, Mosquera 27 de junio, Cota 29 de Junio, Villeta el 11 de julio de 2023 y Fusagasugá el 29 de julio 2023</t>
  </si>
  <si>
    <t>Informes aacompañamiento ferias de servicios unidad movil atención al usuario</t>
  </si>
  <si>
    <t>Se evidencia informe  de las PQRSDF primer trimestre 2023 en la Gobernación de Cundinamarca, elaborado y firmado por la Dirección de Atención al Usuario en el cual se aprecia la obtención de un porcentaje de oportunidad de respuesta del 90,38%.</t>
  </si>
  <si>
    <t>Informe de la Dirección de Atención al Usuario</t>
  </si>
  <si>
    <t>Se evidencia informe  de las PQRSDF segundo trimestre 2023 en la Gobernación de Cundinamarca, elaborado y firmado por la Dirección de Atención al Usuario en el cual se aprecia la obtención de un porcentaje de oportunidad de respuesta del 82,2%.</t>
  </si>
  <si>
    <t>No se evidencian capacitaciones</t>
  </si>
  <si>
    <t>Video
Correo electrónico</t>
  </si>
  <si>
    <t xml:space="preserve">actas </t>
  </si>
  <si>
    <t>En el segundo seguimiento correspondiente al corte del 31 de agosto de 2023, la entidad presenta un mínimo avance de seguimiento. 
Se evidencia acta 012 del 20 de junio de 2023 reunión de seguimiento donde se habla de una confusión de la encuesta a ajustar y se plantea el compromiso de preguntar a los enlaces respectivos de la encuesta de caracterización de usuarios de trámites y a la reunión asistieron los enlaces de encuesta de satisfacción usuarios</t>
  </si>
  <si>
    <t>Acta de reunion de avance programada por Secretaria de Planeacion
. Matriz seguimiento PAAC SS</t>
  </si>
  <si>
    <t>Porcentaje de Avance PRIMER CUATRIMESTRE - 2023 (a agosto 31)</t>
  </si>
  <si>
    <t>Porcentaje de Avance TERCER CUATRIMESTRE - 2023 (a agosto 31)</t>
  </si>
  <si>
    <t xml:space="preserve">Correo del 4 de julio de 2023 emitido por la Gerencia de Buen Gobierno.
Circular No. 002 del 30 de junio de 2023, Socialización MRC.
Correo del 10 de julio de 2023 con la socialización del MRC. 
</t>
  </si>
  <si>
    <t>Word pantallazos Seguimiento Isolución Planes de Acción. 
Word seguimiento PAAC 2023</t>
  </si>
  <si>
    <t>Correo Socialización primer informe consolidado controles del 4 de agosto de 2023.
Informe consolidado de controles.</t>
  </si>
  <si>
    <t>Enlace Isolución Listado Temático de Documentos.</t>
  </si>
  <si>
    <t xml:space="preserve">Enlace Isolución Listado- Declaración inexistencia conflicto de intereses. </t>
  </si>
  <si>
    <t>Correo Controles riesgo de corrupción proceso Gestión de Recursos
Físicos del 29 de agosto de 2023</t>
  </si>
  <si>
    <t>INSTRUCTIVO PAR EL DEILIGENCIAMIENTO DE LA MATRIZ DE CUMPLIMIENTO NORMATIVO LEY DE TRANSPARENCIA.</t>
  </si>
  <si>
    <t>Política de Prevención del Daño Antijurídico</t>
  </si>
  <si>
    <t xml:space="preserve"> Guía para el Manejo y Funcionamiento del Normograma de los Procesos del SIGC (A-GJ-GUI-003)</t>
  </si>
  <si>
    <t>*Cronograma de visitas en el formato A-GD-FR-012. I y II trimestre 2023.
*2 documentos en los que se evidencia el formato de control de préstamos.
*Tres Informes de avance I, II y III trimestre 2023 del sistema integrado de conservación-SIC del 29 de marzo, 12 de abril de 2023, 29 de junio de 2023.</t>
  </si>
  <si>
    <t xml:space="preserve">*Cronograma del Primer, segundo y tercer trimestre (visitas y asesorías.  formato A-GD-FR-012, gestión documental.)
*Actas de verificación del Primer, segundo y tercer trimestre - aplicación de las TRD
</t>
  </si>
  <si>
    <t>*Documento con informe de la salva escaleras
*Documento con fotos.</t>
  </si>
  <si>
    <t>*Informe segundo cuatrimestre
*Correo Socialización Guía.</t>
  </si>
  <si>
    <t>*Matriz de seguimiento.
*PDF Seguimiento resultados.</t>
  </si>
  <si>
    <t>*Word borrador oficio mesa temática Transparencia</t>
  </si>
  <si>
    <t>*Enlace micrositio Transparencia.
*PDF Respuesta solicitud de asistencia en transparencia sec ciencia y tecnología.
*PDF Solicitud a PGN Capacitación ITA Gobernación de Cundinamarca.
*Presentación ITA.
*Lineamientos para publicar información en el Menú Participa sobre participación ciudadana en la gestión pública.
Material de capacitación ITA ALCALDIAS DE CUNDINAMARCAS.
*Respuesta Invitación a la Capacitación_ Diligenciamiento ITA.
Instructivo par el diligenciamiento de la matriz de cumplimiento normativo ley de transparencia.</t>
  </si>
  <si>
    <t>*Circular 03 socialización directiva 11 del 01 de agosto de 2023-indice de transparencia.
*Directiva 11 del 01 de agosto de 2023.
*Correo Circular 03 del 4 de Agosto de 2023.</t>
  </si>
  <si>
    <t>*Listado de contratos primer cuatrimestre.
*Listado de contratos segundo cuatrimestre.
PDF Inventario contratos.
*PDF Análisis de los contratos sucritos primer cuatrimestre.
*PDF Seguimiento a contratos en riesgo alto y medio 1er cuatrimestre.
*PDF Contratos en riesgo.</t>
  </si>
  <si>
    <t xml:space="preserve"> *Excel  Reporte SIGEP Primer semestre. 
*Excel piezas gráficas SIGEP.
*Excel  Reporte SIGEP Primer semestre dafp.</t>
  </si>
  <si>
    <t>*Circular 03 socialización directiva 11 del 01 de agosto de 2023-indice de transparencia.
*Directiva 11 del 01 de agosto de 2023.
*Correo Circular 03 del 4 de Agosto de 2023.
*Requerimiento Indice de Transparencia PGN - SOLIC.
*PDF Correo solicitudes de información.</t>
  </si>
  <si>
    <t>*Presentación capacitación Instrumentos Gestión de Información.
*Circular No. 012 de 2023.
*Evidencias de las Secretarías de Educación, Hacienda, Función Pública, Despacho del Gobernador.</t>
  </si>
  <si>
    <t>*Matriz Excel con relación de piezas publicitarias del 1 de marzo y 26 de junio de 2023.</t>
  </si>
  <si>
    <t xml:space="preserve">*Listas de asistencia del 26 de abril de 2023
8 de junio de 2023
13 de julio de 2023
</t>
  </si>
  <si>
    <t>4 informes de los valores:
Compromiso, abril.
Diligencia, mayo.
Felicidad, Junio
Justicia, Julio</t>
  </si>
  <si>
    <t>*Plan de apropiación frente al código de integridad.
*Piezas informativas de los valores: Compromiso, abril.
Diligencia, mayo.
Felicidad, Junio
Justicia, Julio
Honestidad: agosto</t>
  </si>
  <si>
    <t>Componente</t>
  </si>
  <si>
    <t>I Cuatrimestre</t>
  </si>
  <si>
    <t>II Cuatrimestre</t>
  </si>
  <si>
    <t>III Cuatrimestre</t>
  </si>
  <si>
    <t>Total</t>
  </si>
  <si>
    <t>Gestión de Riesgos</t>
  </si>
  <si>
    <t>Racionalización de trámites</t>
  </si>
  <si>
    <t>Rendición de Cuentas</t>
  </si>
  <si>
    <t>Atención al Ciudadano</t>
  </si>
  <si>
    <t>Transparencia y Acceso a la Información</t>
  </si>
  <si>
    <t>Integridad</t>
  </si>
  <si>
    <r>
      <t xml:space="preserve">Se evidencian documentos precontractuales para el objeto: " </t>
    </r>
    <r>
      <rPr>
        <sz val="8"/>
        <rFont val="Calibri"/>
        <family val="2"/>
        <scheme val="minor"/>
      </rPr>
      <t>PRESTACIÓN DE SERVICIOS DE APOYO LOGÍSTICO, TÉCNICO Y OPERATIVO PARA REALIZACIÓN Y DIFUSIÓN EN CUMPLIMIENTO DEL DEBER LEGAL DE LA AUDIENCIA PÚBLICA DE RENDICIÓN DE CUENTAS DE NIÑOS, NIÑAS, ADOLESCENTES Y 
JÓVENES DEL DEPARTAMENTO DE CUNDINAMARCA 2023.” sin embargo, no se encuentra el informe de diálogo, teniendo en cuenta que no se ha realizado la audiencia.</t>
    </r>
  </si>
  <si>
    <t>Se verificó que la Secretaría de Asuntos Internacionales realizó el análisis del contexto para el proceso mediante asesorías brindadas a la Dirección de Desarrollo Organizacional, no se relaciona a la actividad.</t>
  </si>
  <si>
    <t>Se verificó que la Secretaría de Integración Regional presentó el informe de desempeño a la Secretaría de la Función Pública, no se relaciona a la actividad. "Revisar el contexto estrategico si se detectan cambios en los factores internos y externos" y al indicador "Análisis del contexto actualizado". Es importante tener presente que es una actividad relacionada a todos los procesos de la entidad.</t>
  </si>
  <si>
    <t>No se evidencia documento relacionado con la actividad, riesgos emergentes. , no se relaciona a la actividad. "Revisar el contexto estrategico si se detectan cambios en los factores internos y externos" y al indicador "Análisis del contexto actualizado". Es importante tener presente que es una actividad relacionada a todos los procesos de la entidad.</t>
  </si>
  <si>
    <r>
      <rPr>
        <sz val="12"/>
        <color rgb="FFFF0000"/>
        <rFont val="Calibri"/>
        <family val="2"/>
      </rPr>
      <t>Se evidencia la comunicación adelantada</t>
    </r>
    <r>
      <rPr>
        <sz val="12"/>
        <rFont val="Calibri"/>
        <family val="2"/>
      </rPr>
      <t>, sin embargo, se encuentra pendiente la actualización al mapa de riesgos de corrupción.</t>
    </r>
  </si>
  <si>
    <t>Se evidecia circular 002 del 27 de julio de 2023 del comité Directivo de Empalme, modificación al cronograma del proceso de empalme y propuesta informe de gestión que servirían de base para la audiencia pública de rendición de cuentas</t>
  </si>
  <si>
    <t xml:space="preserve">Circular 002 del 27 de julio de 2023 del comité Directivo de Empalme, modificación al cronograma del proceso de empalme y prouesta informe de gestión </t>
  </si>
  <si>
    <t xml:space="preserve">Se evidencian dos videos resumen de rendición de cuentas correspondientes al primero y segundo cuatrimestres 2023.
Se debe revisar la  la actividad frente al indicador para realizar los ajustes pertinentes en periodicidad.
</t>
  </si>
  <si>
    <t>Para el segundo cuatrimestre se evidencian 9 cápsulas informativas de la gestión del Departamento de Cundinamarca.
Se debe revisar el indicador de cumplimiento frente a la actividad.</t>
  </si>
  <si>
    <t>Se verifica en las evidencias el informe preparatorio de RPC NNAJ, se debe realizar la publicación en página web como lo indica la actividad.</t>
  </si>
  <si>
    <t>Para el segundo cuatrimestre no reporta avance, no se cumple en tiempo / oportunidad.
Desde la segunda linea de defensa se debe efectuar el monitoreo para garantizar el cumplimiento de la actividad.</t>
  </si>
  <si>
    <t>Se evidencia publicadas las preguntas y respuestas en la página de la Gobernación de Cundinamarca relacionadas al diálogo de Políticas Públicas, nodo de infraestructura. No se observa la publicación de las preguntas y respuestas del diálogo de regalías que debian ser publicados en el mes de mayo.</t>
  </si>
  <si>
    <t>Se evidencia en la página web de la Gobernación de Cundinamarca parametrizada la encuesta de RPC políticas públicas, regalías y nodo de infraestructutra.</t>
  </si>
  <si>
    <t>Se evidencian dos actas del 09 y del 17 de agosto de 2023 mesa temática de relacionamiento estado-ciudadano y reglamento de operación mesa técnica relacionamiento estado ciudadano, se tiene en cuenta las evidencias de primer y segundo cuatrimestre ajustando el porcentaje de avance.</t>
  </si>
  <si>
    <t>Se evidencia realización de socializaciones rendición de cuentas, con fechas del 7 de marzo, 17 de abril, 18 de abril, 19 de abril, 12 de mayo de 2023,  y publicación de video rendición de cuentas 2023 en página web de la entidad.</t>
  </si>
  <si>
    <t>Se evidencian 14 videos sin embargo, no es posible verificar su fecha de publicación. Es importante verificar la periodicidad establecida en la actividad y el indicador.</t>
  </si>
  <si>
    <t xml:space="preserve">Se evidencia certificación del 29 de agosto 2023 en la que certifica la emisora dorado radio que se emitieron 7 programas radiales En Línea con la Gobernación durante el mes de julio y agosto del año 2023.
El indicador de la actividad se encuentra por definir, se debe incluir la cantidad a realizar. </t>
  </si>
  <si>
    <t xml:space="preserve">Se aprecia piezas gráficas publicada en redes sociales para invitar a RPC nodo de infraestructura a celebraarse el 21 de junio en el salón de gobernadores.
</t>
  </si>
  <si>
    <t xml:space="preserve">Se evidencia informe de rendición de cuentas de Niños, Niñas, Adolescentes y jóvenes a los grupos de valor publicado en la página web de la Gobernación de Cundinamarca el 4 de julio de 2023. Sin embargo, no se adjunta correo de socialización como lo indica la actividad. </t>
  </si>
  <si>
    <t>Se evidencia la socialización realizada del enlace de la encuesta a través de redes sociales "X" del 5 de septiembre de 2023, sin embargo, no es posible verificar el enlace con la encuesta realizada y no se evidencian correos. Es importante tener en cuenta la fecha de establecida para dar cumplimiento a la actividad (5 de mayo 2023)</t>
  </si>
  <si>
    <t>Para el segundo cuatrimestre se evidencian más de 4 podscats publicados, dando cumplimiento al indicador establecido.</t>
  </si>
  <si>
    <t>podscats</t>
  </si>
  <si>
    <t>Se evidencia informe Word con análisis preliminar del consolidado de recomendaciones y evaluación de los diálogos de Sistema General de Regalías y Políticas Públicas con corte a 31 de marzo 2023</t>
  </si>
  <si>
    <t>Actas del 09 y 17 de agosto de 2023 y borrador del reglamento de instalación mesa temática.</t>
  </si>
  <si>
    <t>Se cuenta con la evidencia la inauguración de la  Escuela de Compras Públicas del Departamento de Cundinamarca del 22 de junio de 2023, también se evidencia el cronograma de programación de capacitación de la escuela.</t>
  </si>
  <si>
    <t>Se evidencia en el segundo cuatrimestre 20 actas de capacitaciones en la plataforma epx y enlace de la ventanilla única virtual que funciona en línea.</t>
  </si>
  <si>
    <t>La Secretaría de la Función Pública, adjuntó los listados de asistencia de las jornadas de inducción, realizadas:
26 de abril de 2023
8 de junio de 2023
13 de julio de 2023
No se evidencia listado de asistencia de la capacitación realizada en el mes de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</si>
</sst>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00_-;\-&quot;$&quot;\ * #,##0.00_-;_-&quot;$&quot;\ * &quot;-&quot;??_-;_-@_-"/>
    <numFmt numFmtId="165" formatCode="d/mm/yyyy;@"/>
    <numFmt numFmtId="166" formatCode="_-* #,##0.000_-;\-* #,##0.000_-;_-* &quot;-&quot;??_-;_-@"/>
    <numFmt numFmtId="167" formatCode="_-* #,##0.00_-;\-* #,##0.00_-;_-* &quot;-&quot;??_-;_-@"/>
    <numFmt numFmtId="168" formatCode="d/m/yyyy"/>
    <numFmt numFmtId="169" formatCode="dd/mm/yy"/>
    <numFmt numFmtId="170" formatCode="_-&quot;$&quot;\ * #,##0_-;\-&quot;$&quot;\ * #,##0_-;_-&quot;$&quot;\ * &quot;-&quot;??_-;_-@_-"/>
  </numFmts>
  <fonts count="84">
    <font>
      <sz val="11"/>
      <color theme="1"/>
      <name val="Calibri"/>
      <family val="2"/>
      <scheme val="minor"/>
    </font>
    <font>
      <sz val="10"/>
      <name val="Arial"/>
      <family val="2"/>
    </font>
    <font>
      <sz val="10"/>
      <name val="Arial"/>
      <family val="2"/>
    </font>
    <font>
      <sz val="10"/>
      <name val="Arial"/>
      <family val="2"/>
    </font>
    <font>
      <sz val="14"/>
      <name val="Arial"/>
      <family val="2"/>
    </font>
    <font>
      <sz val="14"/>
      <color theme="1"/>
      <name val="Tahoma"/>
      <family val="2"/>
    </font>
    <font>
      <sz val="1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b/>
      <sz val="11"/>
      <name val="Calibri"/>
      <family val="2"/>
      <scheme val="minor"/>
    </font>
    <font>
      <u/>
      <sz val="11"/>
      <color theme="10"/>
      <name val="Calibri"/>
      <family val="2"/>
      <scheme val="minor"/>
    </font>
    <font>
      <sz val="11"/>
      <color theme="1"/>
      <name val="Tahoma"/>
      <family val="2"/>
    </font>
    <font>
      <b/>
      <sz val="14"/>
      <name val="Arial"/>
      <family val="2"/>
    </font>
    <font>
      <sz val="14"/>
      <color rgb="FF000000"/>
      <name val="Arial"/>
      <family val="2"/>
    </font>
    <font>
      <b/>
      <sz val="14"/>
      <color rgb="FF000000"/>
      <name val="Arial"/>
      <family val="2"/>
    </font>
    <font>
      <b/>
      <sz val="12"/>
      <color rgb="FF000000"/>
      <name val="Arial"/>
      <family val="2"/>
    </font>
    <font>
      <b/>
      <sz val="12"/>
      <name val="Arial"/>
      <family val="2"/>
    </font>
    <font>
      <b/>
      <sz val="16"/>
      <color rgb="FF000000"/>
      <name val="Calibri"/>
      <family val="2"/>
    </font>
    <font>
      <sz val="11"/>
      <color rgb="FF000000"/>
      <name val="Calibri"/>
      <family val="2"/>
    </font>
    <font>
      <sz val="18"/>
      <color theme="1"/>
      <name val="Calibri"/>
      <family val="2"/>
      <scheme val="minor"/>
    </font>
    <font>
      <b/>
      <sz val="22"/>
      <color rgb="FF000000"/>
      <name val="Calibri"/>
      <family val="2"/>
    </font>
    <font>
      <b/>
      <sz val="16"/>
      <name val="Arial"/>
      <family val="2"/>
    </font>
    <font>
      <b/>
      <sz val="10"/>
      <name val="Arial"/>
      <family val="2"/>
    </font>
    <font>
      <b/>
      <sz val="14"/>
      <name val="Tahoma"/>
      <family val="2"/>
    </font>
    <font>
      <b/>
      <sz val="16"/>
      <color theme="1"/>
      <name val="Tahoma"/>
      <family val="2"/>
    </font>
    <font>
      <sz val="11"/>
      <name val="Calibri"/>
      <family val="2"/>
    </font>
    <font>
      <sz val="11"/>
      <name val="Arial Narrow"/>
      <family val="2"/>
    </font>
    <font>
      <b/>
      <sz val="14"/>
      <name val="Arial Narrow"/>
      <family val="2"/>
    </font>
    <font>
      <b/>
      <sz val="11"/>
      <name val="Arial Narrow"/>
      <family val="2"/>
    </font>
    <font>
      <b/>
      <sz val="10"/>
      <name val="Arial Narrow"/>
      <family val="2"/>
    </font>
    <font>
      <sz val="9"/>
      <name val="Arial Narrow"/>
      <family val="2"/>
    </font>
    <font>
      <sz val="11"/>
      <color rgb="FF000000"/>
      <name val="Calibri"/>
    </font>
    <font>
      <b/>
      <sz val="14"/>
      <color rgb="FF333300"/>
      <name val="Arial"/>
      <family val="2"/>
    </font>
    <font>
      <sz val="11"/>
      <name val="Arial"/>
      <family val="2"/>
    </font>
    <font>
      <sz val="11"/>
      <color theme="1"/>
      <name val="Calibri"/>
      <family val="2"/>
      <scheme val="minor"/>
    </font>
    <font>
      <sz val="11"/>
      <name val="Calibri"/>
      <scheme val="minor"/>
    </font>
    <font>
      <sz val="16"/>
      <color rgb="FF000000"/>
      <name val="Calibri"/>
    </font>
    <font>
      <sz val="16"/>
      <color rgb="FF000000"/>
      <name val="Arial"/>
    </font>
    <font>
      <b/>
      <sz val="16"/>
      <color rgb="FF000000"/>
      <name val="Calibri"/>
    </font>
    <font>
      <b/>
      <sz val="16"/>
      <color rgb="FF000000"/>
      <name val="Arial"/>
    </font>
    <font>
      <sz val="9"/>
      <color rgb="FF000000"/>
      <name val="&quot;Arial Narrow&quot;, sans-serif"/>
    </font>
    <font>
      <sz val="9"/>
      <color rgb="FFFF0000"/>
      <name val="&quot;Arial Narrow&quot;, sans-serif"/>
    </font>
    <font>
      <sz val="9"/>
      <name val="&quot;Arial Narrow&quot;, sans-serif"/>
    </font>
    <font>
      <b/>
      <sz val="11"/>
      <name val="Calibri"/>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sz val="10"/>
      <name val="Calibri"/>
      <family val="2"/>
    </font>
    <font>
      <b/>
      <sz val="12"/>
      <name val="Calibri"/>
      <family val="2"/>
    </font>
    <font>
      <sz val="12"/>
      <name val="Tahoma"/>
      <family val="2"/>
    </font>
    <font>
      <sz val="11"/>
      <name val="Tahoma"/>
      <family val="2"/>
    </font>
    <font>
      <b/>
      <sz val="12"/>
      <name val="Tahoma"/>
      <family val="2"/>
    </font>
    <font>
      <sz val="14"/>
      <name val="Arial Narrow"/>
      <family val="2"/>
    </font>
    <font>
      <b/>
      <sz val="11"/>
      <color rgb="FFFFFFFF"/>
      <name val="Arial Narrow"/>
      <family val="2"/>
    </font>
    <font>
      <b/>
      <sz val="14"/>
      <name val="Calibri"/>
      <family val="2"/>
    </font>
    <font>
      <sz val="11"/>
      <color rgb="FFFF0000"/>
      <name val="Arial Narrow"/>
      <family val="2"/>
    </font>
    <font>
      <b/>
      <sz val="9"/>
      <name val="Arial Narrow"/>
      <family val="2"/>
    </font>
    <font>
      <sz val="11"/>
      <color rgb="FF00CC00"/>
      <name val="Arial Narrow"/>
      <family val="2"/>
    </font>
    <font>
      <sz val="12"/>
      <name val="Arial"/>
      <family val="2"/>
    </font>
    <font>
      <sz val="11"/>
      <color rgb="FF000000"/>
      <name val="Arial Narrow"/>
      <family val="2"/>
    </font>
    <font>
      <sz val="11"/>
      <color rgb="FFF2F2F2"/>
      <name val="Arial Narrow"/>
      <family val="2"/>
    </font>
    <font>
      <sz val="9"/>
      <color rgb="FF38761D"/>
      <name val="Arial Narrow"/>
      <family val="2"/>
    </font>
    <font>
      <sz val="9"/>
      <color rgb="FFFF0000"/>
      <name val="Arial Narrow"/>
      <family val="2"/>
    </font>
    <font>
      <sz val="9"/>
      <color rgb="FF385623"/>
      <name val="Arial Narrow"/>
      <family val="2"/>
    </font>
    <font>
      <sz val="9"/>
      <color rgb="FF000000"/>
      <name val="Arial Narrow"/>
      <family val="2"/>
    </font>
    <font>
      <u/>
      <sz val="11"/>
      <name val="Arial Narrow"/>
      <family val="2"/>
    </font>
    <font>
      <u/>
      <sz val="11"/>
      <color rgb="FF1155CC"/>
      <name val="Arial Narrow"/>
      <family val="2"/>
    </font>
    <font>
      <sz val="10"/>
      <color rgb="FF000000"/>
      <name val="Arial"/>
      <family val="2"/>
    </font>
    <font>
      <sz val="10"/>
      <name val="Arial Narrow"/>
      <family val="2"/>
    </font>
    <font>
      <sz val="12"/>
      <name val="Arial Narrow"/>
      <family val="2"/>
    </font>
    <font>
      <u/>
      <sz val="12"/>
      <color theme="10"/>
      <name val="Calibri"/>
      <family val="2"/>
      <scheme val="minor"/>
    </font>
    <font>
      <sz val="12"/>
      <color theme="1"/>
      <name val="Calibri"/>
      <family val="2"/>
      <scheme val="minor"/>
    </font>
    <font>
      <u/>
      <sz val="14"/>
      <color theme="10"/>
      <name val="Calibri"/>
      <family val="2"/>
      <scheme val="minor"/>
    </font>
    <font>
      <sz val="14"/>
      <color theme="1"/>
      <name val="Calibri"/>
      <family val="2"/>
      <scheme val="minor"/>
    </font>
    <font>
      <b/>
      <sz val="12"/>
      <color theme="1"/>
      <name val="Arial"/>
      <family val="2"/>
    </font>
    <font>
      <sz val="12"/>
      <color rgb="FF000000"/>
      <name val="Arial"/>
      <family val="2"/>
    </font>
    <font>
      <sz val="12"/>
      <name val="Calibri"/>
      <family val="2"/>
    </font>
    <font>
      <sz val="8"/>
      <name val="Calibri"/>
      <family val="2"/>
      <scheme val="minor"/>
    </font>
    <font>
      <sz val="12"/>
      <color theme="1"/>
      <name val="Arial"/>
      <family val="2"/>
    </font>
    <font>
      <b/>
      <sz val="11"/>
      <color theme="1"/>
      <name val="Calibri"/>
      <family val="2"/>
      <scheme val="minor"/>
    </font>
    <font>
      <sz val="12"/>
      <color rgb="FFFF0000"/>
      <name val="Calibri"/>
      <family val="2"/>
    </font>
  </fonts>
  <fills count="3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BDD7EE"/>
        <bgColor indexed="64"/>
      </patternFill>
    </fill>
    <fill>
      <patternFill patternType="solid">
        <fgColor rgb="FFFFFFFF"/>
        <bgColor indexed="64"/>
      </patternFill>
    </fill>
    <fill>
      <patternFill patternType="solid">
        <fgColor rgb="FFFFFFFF"/>
        <bgColor rgb="FFFFFFFF"/>
      </patternFill>
    </fill>
    <fill>
      <patternFill patternType="solid">
        <fgColor rgb="FF2F5496"/>
        <bgColor rgb="FF2F5496"/>
      </patternFill>
    </fill>
    <fill>
      <patternFill patternType="solid">
        <fgColor rgb="FFBDD6EE"/>
        <bgColor rgb="FFBDD6EE"/>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theme="0"/>
        <bgColor rgb="FFBDD7EE"/>
      </patternFill>
    </fill>
    <fill>
      <patternFill patternType="solid">
        <fgColor theme="0"/>
        <bgColor rgb="FF44546A"/>
      </patternFill>
    </fill>
    <fill>
      <patternFill patternType="solid">
        <fgColor theme="0"/>
        <bgColor rgb="FFBDD6EE"/>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9CC2E5"/>
        <bgColor rgb="FF9CC2E5"/>
      </patternFill>
    </fill>
    <fill>
      <patternFill patternType="solid">
        <fgColor rgb="FFFFFFFF"/>
        <bgColor rgb="FF000000"/>
      </patternFill>
    </fill>
    <fill>
      <patternFill patternType="solid">
        <fgColor rgb="FFBFBFBF"/>
        <bgColor rgb="FF000000"/>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0B4"/>
        <bgColor indexed="64"/>
      </patternFill>
    </fill>
    <fill>
      <patternFill patternType="solid">
        <fgColor rgb="FFE2EFDA"/>
        <bgColor indexed="64"/>
      </patternFill>
    </fill>
    <fill>
      <patternFill patternType="solid">
        <fgColor theme="7" tint="0.59999389629810485"/>
        <bgColor indexed="64"/>
      </patternFill>
    </fill>
    <fill>
      <patternFill patternType="solid">
        <fgColor theme="0"/>
        <bgColor rgb="FF000000"/>
      </patternFill>
    </fill>
    <fill>
      <patternFill patternType="solid">
        <fgColor theme="9" tint="0.79998168889431442"/>
        <bgColor indexed="64"/>
      </patternFill>
    </fill>
  </fills>
  <borders count="15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medium">
        <color rgb="FF2F75B5"/>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medium">
        <color rgb="FF2E75B5"/>
      </left>
      <right/>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right style="medium">
        <color rgb="FF2F75B5"/>
      </right>
      <top style="medium">
        <color rgb="FF2F75B5"/>
      </top>
      <bottom style="medium">
        <color rgb="FF2F75B5"/>
      </bottom>
      <diagonal/>
    </border>
    <border>
      <left style="medium">
        <color rgb="FF2F75B5"/>
      </left>
      <right/>
      <top style="medium">
        <color rgb="FF2F75B5"/>
      </top>
      <bottom style="medium">
        <color rgb="FF2F75B5"/>
      </bottom>
      <diagonal/>
    </border>
    <border>
      <left/>
      <right/>
      <top/>
      <bottom style="medium">
        <color theme="4" tint="0.39997558519241921"/>
      </bottom>
      <diagonal/>
    </border>
    <border>
      <left style="medium">
        <color auto="1"/>
      </left>
      <right style="medium">
        <color auto="1"/>
      </right>
      <top style="medium">
        <color auto="1"/>
      </top>
      <bottom style="medium">
        <color auto="1"/>
      </bottom>
      <diagonal/>
    </border>
    <border>
      <left style="thin">
        <color rgb="FF000000"/>
      </left>
      <right/>
      <top style="medium">
        <color rgb="FF000000"/>
      </top>
      <bottom/>
      <diagonal/>
    </border>
    <border>
      <left style="thin">
        <color rgb="FF000000"/>
      </left>
      <right/>
      <top/>
      <bottom style="medium">
        <color rgb="FF000000"/>
      </bottom>
      <diagonal/>
    </border>
    <border>
      <left/>
      <right/>
      <top style="dotted">
        <color rgb="FF548135"/>
      </top>
      <bottom/>
      <diagonal/>
    </border>
    <border>
      <left/>
      <right style="dotted">
        <color rgb="FF548135"/>
      </right>
      <top style="dotted">
        <color rgb="FF548135"/>
      </top>
      <bottom/>
      <diagonal/>
    </border>
    <border>
      <left/>
      <right style="dotted">
        <color rgb="FF548135"/>
      </right>
      <top/>
      <bottom/>
      <diagonal/>
    </border>
    <border>
      <left style="dotted">
        <color rgb="FFE46C0A"/>
      </left>
      <right style="dotted">
        <color rgb="FFE46C0A"/>
      </right>
      <top style="dotted">
        <color rgb="FFE46C0A"/>
      </top>
      <bottom style="dotted">
        <color rgb="FFE46C0A"/>
      </bottom>
      <diagonal/>
    </border>
    <border>
      <left/>
      <right style="dotted">
        <color rgb="FF548135"/>
      </right>
      <top/>
      <bottom style="dotted">
        <color rgb="FF548135"/>
      </bottom>
      <diagonal/>
    </border>
    <border>
      <left style="dotted">
        <color rgb="FF548135"/>
      </left>
      <right style="dotted">
        <color rgb="FF548135"/>
      </right>
      <top/>
      <bottom style="thin">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style="thin">
        <color auto="1"/>
      </bottom>
      <diagonal/>
    </border>
    <border>
      <left style="medium">
        <color rgb="FF000000"/>
      </left>
      <right style="thin">
        <color auto="1"/>
      </right>
      <top/>
      <bottom/>
      <diagonal/>
    </border>
    <border>
      <left style="medium">
        <color rgb="FF000000"/>
      </left>
      <right style="thin">
        <color auto="1"/>
      </right>
      <top/>
      <bottom style="thin">
        <color auto="1"/>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medium">
        <color rgb="FF0070C0"/>
      </left>
      <right style="thin">
        <color auto="1"/>
      </right>
      <top/>
      <bottom/>
      <diagonal/>
    </border>
    <border>
      <left style="thin">
        <color auto="1"/>
      </left>
      <right style="thin">
        <color auto="1"/>
      </right>
      <top style="thin">
        <color auto="1"/>
      </top>
      <bottom style="medium">
        <color rgb="FF0070C0"/>
      </bottom>
      <diagonal/>
    </border>
    <border>
      <left style="thin">
        <color auto="1"/>
      </left>
      <right style="thin">
        <color auto="1"/>
      </right>
      <top/>
      <bottom style="medium">
        <color rgb="FF0070C0"/>
      </bottom>
      <diagonal/>
    </border>
    <border>
      <left style="medium">
        <color rgb="FF000000"/>
      </left>
      <right style="medium">
        <color auto="1"/>
      </right>
      <top/>
      <bottom style="medium">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thin">
        <color rgb="FF000000"/>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diagonal/>
    </border>
    <border>
      <left/>
      <right/>
      <top style="medium">
        <color theme="4" tint="0.39997558519241921"/>
      </top>
      <bottom/>
      <diagonal/>
    </border>
    <border>
      <left/>
      <right style="medium">
        <color theme="4" tint="0.39997558519241921"/>
      </right>
      <top style="medium">
        <color theme="4" tint="0.39997558519241921"/>
      </top>
      <bottom/>
      <diagonal/>
    </border>
    <border>
      <left style="medium">
        <color theme="4" tint="0.39997558519241921"/>
      </left>
      <right/>
      <top/>
      <bottom style="medium">
        <color theme="4" tint="0.39997558519241921"/>
      </bottom>
      <diagonal/>
    </border>
    <border>
      <left/>
      <right style="medium">
        <color theme="4" tint="0.39997558519241921"/>
      </right>
      <top/>
      <bottom style="medium">
        <color theme="4" tint="0.39997558519241921"/>
      </bottom>
      <diagonal/>
    </border>
    <border>
      <left style="medium">
        <color theme="4" tint="0.39997558519241921"/>
      </left>
      <right/>
      <top/>
      <bottom/>
      <diagonal/>
    </border>
    <border>
      <left/>
      <right style="medium">
        <color theme="4" tint="0.39997558519241921"/>
      </right>
      <top/>
      <bottom/>
      <diagonal/>
    </border>
    <border>
      <left style="medium">
        <color theme="4" tint="0.39997558519241921"/>
      </left>
      <right style="medium">
        <color theme="4" tint="0.39997558519241921"/>
      </right>
      <top style="medium">
        <color theme="4" tint="0.39997558519241921"/>
      </top>
      <bottom style="medium">
        <color rgb="FF000000"/>
      </bottom>
      <diagonal/>
    </border>
    <border>
      <left style="medium">
        <color theme="4" tint="0.39997558519241921"/>
      </left>
      <right style="medium">
        <color theme="4" tint="0.39997558519241921"/>
      </right>
      <top style="medium">
        <color rgb="FF000000"/>
      </top>
      <bottom style="medium">
        <color rgb="FF000000"/>
      </bottom>
      <diagonal/>
    </border>
    <border>
      <left style="medium">
        <color theme="4" tint="0.39997558519241921"/>
      </left>
      <right style="medium">
        <color theme="4" tint="0.39997558519241921"/>
      </right>
      <top style="medium">
        <color rgb="FF000000"/>
      </top>
      <bottom/>
      <diagonal/>
    </border>
    <border>
      <left style="medium">
        <color theme="4" tint="0.39997558519241921"/>
      </left>
      <right style="medium">
        <color theme="4" tint="0.39997558519241921"/>
      </right>
      <top/>
      <bottom style="medium">
        <color theme="4" tint="0.39997558519241921"/>
      </bottom>
      <diagonal/>
    </border>
    <border>
      <left style="thin">
        <color auto="1"/>
      </left>
      <right style="thin">
        <color auto="1"/>
      </right>
      <top style="medium">
        <color rgb="FF0070C0"/>
      </top>
      <bottom/>
      <diagonal/>
    </border>
    <border>
      <left/>
      <right style="thin">
        <color auto="1"/>
      </right>
      <top style="thin">
        <color auto="1"/>
      </top>
      <bottom style="medium">
        <color rgb="FF000000"/>
      </bottom>
      <diagonal/>
    </border>
    <border>
      <left style="thin">
        <color auto="1"/>
      </left>
      <right/>
      <top style="thin">
        <color auto="1"/>
      </top>
      <bottom style="medium">
        <color rgb="FF000000"/>
      </bottom>
      <diagonal/>
    </border>
    <border>
      <left style="thin">
        <color rgb="FF000000"/>
      </left>
      <right style="thin">
        <color rgb="FF000000"/>
      </right>
      <top style="thin">
        <color rgb="FF0070C0"/>
      </top>
      <bottom/>
      <diagonal/>
    </border>
    <border>
      <left style="thin">
        <color auto="1"/>
      </left>
      <right/>
      <top style="medium">
        <color rgb="FF0070C0"/>
      </top>
      <bottom style="thin">
        <color auto="1"/>
      </bottom>
      <diagonal/>
    </border>
    <border>
      <left style="thin">
        <color rgb="FF000000"/>
      </left>
      <right style="thin">
        <color rgb="FF000000"/>
      </right>
      <top/>
      <bottom style="thin">
        <color rgb="FF0070C0"/>
      </bottom>
      <diagonal/>
    </border>
    <border>
      <left style="thin">
        <color auto="1"/>
      </left>
      <right/>
      <top style="medium">
        <color rgb="FF000000"/>
      </top>
      <bottom style="thin">
        <color auto="1"/>
      </bottom>
      <diagonal/>
    </border>
    <border>
      <left style="medium">
        <color theme="4"/>
      </left>
      <right/>
      <top style="medium">
        <color theme="4"/>
      </top>
      <bottom style="medium">
        <color theme="4" tint="0.39997558519241921"/>
      </bottom>
      <diagonal/>
    </border>
    <border>
      <left/>
      <right style="medium">
        <color theme="4"/>
      </right>
      <top style="medium">
        <color theme="4"/>
      </top>
      <bottom style="medium">
        <color theme="4" tint="0.39997558519241921"/>
      </bottom>
      <diagonal/>
    </border>
    <border>
      <left style="medium">
        <color auto="1"/>
      </left>
      <right style="medium">
        <color rgb="FF2F75B5"/>
      </right>
      <top style="medium">
        <color theme="4"/>
      </top>
      <bottom style="medium">
        <color theme="4"/>
      </bottom>
      <diagonal/>
    </border>
    <border>
      <left style="medium">
        <color auto="1"/>
      </left>
      <right/>
      <top style="medium">
        <color rgb="FF2F75B5"/>
      </top>
      <bottom/>
      <diagonal/>
    </border>
    <border>
      <left/>
      <right style="medium">
        <color rgb="FF2F75B5"/>
      </right>
      <top style="medium">
        <color rgb="FF2F75B5"/>
      </top>
      <bottom/>
      <diagonal/>
    </border>
    <border>
      <left style="medium">
        <color auto="1"/>
      </left>
      <right/>
      <top/>
      <bottom style="medium">
        <color theme="4"/>
      </bottom>
      <diagonal/>
    </border>
    <border>
      <left/>
      <right style="medium">
        <color rgb="FF2F75B5"/>
      </right>
      <top/>
      <bottom style="medium">
        <color theme="4"/>
      </bottom>
      <diagonal/>
    </border>
    <border>
      <left/>
      <right style="medium">
        <color theme="4"/>
      </right>
      <top style="medium">
        <color theme="4"/>
      </top>
      <bottom/>
      <diagonal/>
    </border>
    <border>
      <left style="medium">
        <color theme="4"/>
      </left>
      <right/>
      <top style="medium">
        <color theme="4"/>
      </top>
      <bottom/>
      <diagonal/>
    </border>
    <border>
      <left style="medium">
        <color rgb="FF2F75B5"/>
      </left>
      <right/>
      <top style="medium">
        <color rgb="FF2F75B5"/>
      </top>
      <bottom/>
      <diagonal/>
    </border>
    <border>
      <left style="medium">
        <color indexed="64"/>
      </left>
      <right style="thin">
        <color rgb="FF000000"/>
      </right>
      <top/>
      <bottom style="medium">
        <color indexed="64"/>
      </bottom>
      <diagonal/>
    </border>
  </borders>
  <cellStyleXfs count="28">
    <xf numFmtId="0" fontId="0" fillId="0" borderId="0"/>
    <xf numFmtId="0" fontId="2" fillId="0" borderId="0"/>
    <xf numFmtId="0" fontId="1" fillId="0" borderId="0"/>
    <xf numFmtId="0" fontId="1" fillId="0" borderId="0"/>
    <xf numFmtId="0" fontId="3" fillId="0" borderId="0"/>
    <xf numFmtId="0" fontId="12" fillId="0" borderId="0" applyNumberFormat="0" applyFill="0" applyBorder="0" applyAlignment="0" applyProtection="0"/>
    <xf numFmtId="0" fontId="1" fillId="0" borderId="0"/>
    <xf numFmtId="0" fontId="33" fillId="0" borderId="0"/>
    <xf numFmtId="0" fontId="20" fillId="0" borderId="0"/>
    <xf numFmtId="0" fontId="37" fillId="0" borderId="0"/>
    <xf numFmtId="0" fontId="6"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0" fontId="6" fillId="0" borderId="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6" fillId="0" borderId="0"/>
    <xf numFmtId="9" fontId="6" fillId="0" borderId="0" applyFont="0" applyFill="0" applyBorder="0" applyAlignment="0" applyProtection="0"/>
    <xf numFmtId="164" fontId="36" fillId="0" borderId="0" applyFont="0" applyFill="0" applyBorder="0" applyAlignment="0" applyProtection="0"/>
    <xf numFmtId="9" fontId="36" fillId="0" borderId="0" applyFont="0" applyFill="0" applyBorder="0" applyAlignment="0" applyProtection="0"/>
  </cellStyleXfs>
  <cellXfs count="622">
    <xf numFmtId="0" fontId="0" fillId="0" borderId="0" xfId="0"/>
    <xf numFmtId="0" fontId="1" fillId="0" borderId="0" xfId="2"/>
    <xf numFmtId="0" fontId="1" fillId="0" borderId="1" xfId="2" applyBorder="1"/>
    <xf numFmtId="0" fontId="0" fillId="0" borderId="2" xfId="0" applyBorder="1"/>
    <xf numFmtId="0" fontId="0" fillId="0" borderId="2" xfId="0" applyBorder="1" applyAlignment="1">
      <alignment wrapText="1"/>
    </xf>
    <xf numFmtId="0" fontId="0" fillId="0" borderId="5" xfId="0" applyBorder="1"/>
    <xf numFmtId="0" fontId="6" fillId="4" borderId="0" xfId="0" applyFont="1" applyFill="1"/>
    <xf numFmtId="0" fontId="11" fillId="5" borderId="0" xfId="0" applyFont="1" applyFill="1" applyAlignment="1">
      <alignment wrapText="1"/>
    </xf>
    <xf numFmtId="0" fontId="11" fillId="6" borderId="0" xfId="0" applyFont="1" applyFill="1" applyAlignment="1">
      <alignment wrapText="1"/>
    </xf>
    <xf numFmtId="0" fontId="6" fillId="7" borderId="0" xfId="5" applyFont="1" applyFill="1" applyAlignment="1">
      <alignment wrapText="1"/>
    </xf>
    <xf numFmtId="0" fontId="11" fillId="8" borderId="0" xfId="0" applyFont="1" applyFill="1" applyAlignment="1">
      <alignment wrapText="1"/>
    </xf>
    <xf numFmtId="0" fontId="6" fillId="5" borderId="0" xfId="5" applyFont="1" applyFill="1" applyAlignment="1">
      <alignment wrapText="1"/>
    </xf>
    <xf numFmtId="0" fontId="11" fillId="7" borderId="0" xfId="0" applyFont="1" applyFill="1" applyAlignment="1">
      <alignment wrapText="1"/>
    </xf>
    <xf numFmtId="0" fontId="6" fillId="8" borderId="0" xfId="5" applyFont="1" applyFill="1" applyAlignment="1">
      <alignment wrapText="1"/>
    </xf>
    <xf numFmtId="0" fontId="16" fillId="10" borderId="3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8" xfId="0" applyFont="1" applyFill="1" applyBorder="1" applyAlignment="1">
      <alignment horizontal="center" vertical="center"/>
    </xf>
    <xf numFmtId="0" fontId="17" fillId="2" borderId="38" xfId="0" applyFont="1" applyFill="1" applyBorder="1" applyAlignment="1">
      <alignment horizontal="center" vertical="center" wrapText="1"/>
    </xf>
    <xf numFmtId="0" fontId="0" fillId="0" borderId="0" xfId="0" applyAlignment="1">
      <alignment wrapText="1"/>
    </xf>
    <xf numFmtId="0" fontId="4" fillId="0" borderId="38" xfId="0" applyFont="1" applyBorder="1" applyAlignment="1">
      <alignment horizontal="center" vertical="center" wrapText="1"/>
    </xf>
    <xf numFmtId="0" fontId="9" fillId="0" borderId="42" xfId="0" applyFont="1" applyBorder="1" applyAlignment="1">
      <alignment horizontal="left" vertical="center" wrapText="1"/>
    </xf>
    <xf numFmtId="0" fontId="9" fillId="0" borderId="44" xfId="0" applyFont="1" applyBorder="1" applyAlignment="1">
      <alignment horizontal="left" vertical="center" wrapText="1"/>
    </xf>
    <xf numFmtId="14" fontId="9" fillId="0" borderId="9" xfId="0" applyNumberFormat="1" applyFont="1" applyBorder="1" applyAlignment="1">
      <alignment vertical="center" wrapText="1"/>
    </xf>
    <xf numFmtId="0" fontId="0" fillId="2" borderId="0" xfId="0" applyFill="1" applyAlignment="1">
      <alignment wrapText="1"/>
    </xf>
    <xf numFmtId="0" fontId="27" fillId="12" borderId="54" xfId="0" applyFont="1" applyFill="1" applyBorder="1" applyAlignment="1">
      <alignment horizontal="center" vertical="center" textRotation="90" wrapText="1"/>
    </xf>
    <xf numFmtId="0" fontId="28" fillId="0" borderId="64" xfId="0" applyFont="1" applyBorder="1" applyAlignment="1">
      <alignment horizontal="center" vertical="center"/>
    </xf>
    <xf numFmtId="0" fontId="32" fillId="0" borderId="64" xfId="0" applyFont="1" applyBorder="1" applyAlignment="1">
      <alignment horizontal="left" vertical="center" wrapText="1"/>
    </xf>
    <xf numFmtId="0" fontId="28" fillId="0" borderId="64" xfId="0" applyFont="1" applyBorder="1" applyAlignment="1">
      <alignment horizontal="center" vertical="center" textRotation="90"/>
    </xf>
    <xf numFmtId="0" fontId="30" fillId="0" borderId="64" xfId="0" applyFont="1" applyBorder="1" applyAlignment="1">
      <alignment horizontal="center" vertical="center" textRotation="90" wrapText="1"/>
    </xf>
    <xf numFmtId="0" fontId="28" fillId="0" borderId="58" xfId="0" applyFont="1" applyBorder="1" applyAlignment="1">
      <alignment horizontal="center" vertical="center" textRotation="90" wrapText="1"/>
    </xf>
    <xf numFmtId="0" fontId="28" fillId="0" borderId="64" xfId="0" applyFont="1" applyBorder="1" applyAlignment="1">
      <alignment horizontal="center" vertical="center" wrapText="1"/>
    </xf>
    <xf numFmtId="0" fontId="27" fillId="0" borderId="0" xfId="0" applyFont="1"/>
    <xf numFmtId="0" fontId="28" fillId="0" borderId="61" xfId="0" applyFont="1" applyBorder="1" applyAlignment="1">
      <alignment horizontal="center" vertical="center" wrapText="1"/>
    </xf>
    <xf numFmtId="14" fontId="28" fillId="0" borderId="64" xfId="0" applyNumberFormat="1" applyFont="1" applyBorder="1" applyAlignment="1">
      <alignment horizontal="center" vertical="center" wrapText="1"/>
    </xf>
    <xf numFmtId="0" fontId="28" fillId="0" borderId="64" xfId="0" applyFont="1" applyBorder="1" applyAlignment="1">
      <alignment horizontal="left" vertical="center" wrapText="1"/>
    </xf>
    <xf numFmtId="0" fontId="28" fillId="0" borderId="64" xfId="0" applyFont="1" applyBorder="1" applyAlignment="1">
      <alignment vertical="center" wrapText="1"/>
    </xf>
    <xf numFmtId="0" fontId="28" fillId="0" borderId="64" xfId="0" applyFont="1" applyBorder="1" applyAlignment="1">
      <alignment horizontal="center" vertical="center" textRotation="90" wrapText="1"/>
    </xf>
    <xf numFmtId="0" fontId="4" fillId="0" borderId="66" xfId="0" applyFont="1" applyBorder="1"/>
    <xf numFmtId="0" fontId="4" fillId="0" borderId="0" xfId="0" applyFont="1"/>
    <xf numFmtId="0" fontId="15" fillId="0" borderId="0" xfId="0" applyFont="1"/>
    <xf numFmtId="0" fontId="16" fillId="0" borderId="0" xfId="0" applyFont="1" applyAlignment="1">
      <alignment vertical="center"/>
    </xf>
    <xf numFmtId="0" fontId="16" fillId="13" borderId="0" xfId="0" applyFont="1" applyFill="1" applyAlignment="1">
      <alignment vertical="center"/>
    </xf>
    <xf numFmtId="0" fontId="15" fillId="11" borderId="0" xfId="0" applyFont="1" applyFill="1" applyAlignment="1">
      <alignment horizontal="left" vertical="top" wrapText="1"/>
    </xf>
    <xf numFmtId="0" fontId="34" fillId="11" borderId="0" xfId="0" applyFont="1" applyFill="1" applyAlignment="1">
      <alignment horizontal="center" vertical="center" wrapText="1"/>
    </xf>
    <xf numFmtId="0" fontId="16" fillId="11" borderId="0" xfId="0" applyFont="1" applyFill="1" applyAlignment="1">
      <alignment horizontal="left" vertical="center" wrapText="1"/>
    </xf>
    <xf numFmtId="0" fontId="16" fillId="11" borderId="79" xfId="0" applyFont="1" applyFill="1" applyBorder="1" applyAlignment="1">
      <alignment horizontal="left" vertical="center" wrapText="1"/>
    </xf>
    <xf numFmtId="0" fontId="14" fillId="15" borderId="80" xfId="0" applyFont="1" applyFill="1" applyBorder="1" applyAlignment="1">
      <alignment horizontal="center" vertical="center" wrapText="1"/>
    </xf>
    <xf numFmtId="0" fontId="14" fillId="15" borderId="81" xfId="0" applyFont="1" applyFill="1" applyBorder="1" applyAlignment="1">
      <alignment horizontal="center" vertical="center" wrapText="1"/>
    </xf>
    <xf numFmtId="0" fontId="14" fillId="15" borderId="82" xfId="0" applyFont="1" applyFill="1" applyBorder="1" applyAlignment="1">
      <alignment horizontal="center" vertical="center" wrapText="1"/>
    </xf>
    <xf numFmtId="0" fontId="16" fillId="15" borderId="81" xfId="0" applyFont="1" applyFill="1" applyBorder="1" applyAlignment="1">
      <alignment horizontal="center" vertical="center" wrapText="1"/>
    </xf>
    <xf numFmtId="0" fontId="14" fillId="0" borderId="38" xfId="0" applyFont="1" applyBorder="1" applyAlignment="1">
      <alignment horizontal="center" vertical="center" wrapText="1"/>
    </xf>
    <xf numFmtId="14" fontId="4" fillId="0" borderId="38" xfId="0" applyNumberFormat="1" applyFont="1" applyBorder="1" applyAlignment="1">
      <alignment horizontal="center" vertical="center" wrapText="1"/>
    </xf>
    <xf numFmtId="0" fontId="25" fillId="11" borderId="0" xfId="0" applyFont="1" applyFill="1" applyAlignment="1">
      <alignment horizontal="center" vertical="center" wrapText="1"/>
    </xf>
    <xf numFmtId="0" fontId="16" fillId="11" borderId="38" xfId="0" applyFont="1" applyFill="1" applyBorder="1" applyAlignment="1">
      <alignment horizontal="center" vertical="center"/>
    </xf>
    <xf numFmtId="0" fontId="16" fillId="11" borderId="38" xfId="0" applyFont="1" applyFill="1" applyBorder="1" applyAlignment="1">
      <alignment horizontal="center" vertical="center" wrapText="1"/>
    </xf>
    <xf numFmtId="0" fontId="27" fillId="0" borderId="65" xfId="0" applyFont="1" applyBorder="1"/>
    <xf numFmtId="0" fontId="27" fillId="0" borderId="61" xfId="0" applyFont="1" applyBorder="1"/>
    <xf numFmtId="0" fontId="28" fillId="0" borderId="58" xfId="0" applyFont="1" applyBorder="1" applyAlignment="1">
      <alignment horizontal="center" vertical="center" wrapText="1"/>
    </xf>
    <xf numFmtId="167" fontId="28" fillId="0" borderId="5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58" xfId="0" applyFont="1" applyBorder="1" applyAlignment="1">
      <alignment horizontal="center" vertical="center" textRotation="90"/>
    </xf>
    <xf numFmtId="0" fontId="30" fillId="0" borderId="58" xfId="0" applyFont="1" applyBorder="1" applyAlignment="1">
      <alignment horizontal="center" vertical="center" textRotation="90" wrapText="1"/>
    </xf>
    <xf numFmtId="0" fontId="6" fillId="0" borderId="0" xfId="10"/>
    <xf numFmtId="0" fontId="39" fillId="19" borderId="2" xfId="0" applyFont="1" applyFill="1" applyBorder="1" applyAlignment="1">
      <alignment horizontal="center" vertical="center" wrapText="1"/>
    </xf>
    <xf numFmtId="0" fontId="45" fillId="0" borderId="0" xfId="0" applyFont="1" applyAlignment="1">
      <alignment wrapText="1"/>
    </xf>
    <xf numFmtId="0" fontId="27" fillId="0" borderId="30" xfId="0" applyFont="1" applyBorder="1" applyAlignment="1">
      <alignment wrapText="1"/>
    </xf>
    <xf numFmtId="0" fontId="28" fillId="0" borderId="0" xfId="0" applyFont="1" applyAlignment="1">
      <alignment wrapText="1"/>
    </xf>
    <xf numFmtId="0" fontId="27" fillId="0" borderId="0" xfId="0" applyFont="1" applyAlignment="1">
      <alignment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8" fillId="0" borderId="0" xfId="0" applyFont="1" applyAlignment="1">
      <alignment horizontal="center" wrapText="1"/>
    </xf>
    <xf numFmtId="0" fontId="30" fillId="0" borderId="56"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90" xfId="0" applyFont="1" applyBorder="1" applyAlignment="1">
      <alignment vertical="center" wrapText="1"/>
    </xf>
    <xf numFmtId="0" fontId="30" fillId="0" borderId="61" xfId="0" applyFont="1" applyBorder="1" applyAlignment="1">
      <alignment horizontal="center" vertical="center" wrapText="1"/>
    </xf>
    <xf numFmtId="0" fontId="57" fillId="0" borderId="64" xfId="0" applyFont="1" applyBorder="1" applyAlignment="1">
      <alignment horizontal="center" vertical="center" textRotation="90" wrapText="1"/>
    </xf>
    <xf numFmtId="0" fontId="29" fillId="0" borderId="64" xfId="0" applyFont="1" applyBorder="1" applyAlignment="1">
      <alignment horizontal="center" vertical="center" textRotation="90" wrapText="1"/>
    </xf>
    <xf numFmtId="0" fontId="30" fillId="0" borderId="61" xfId="0" applyFont="1" applyBorder="1" applyAlignment="1">
      <alignment horizontal="center" vertical="center" textRotation="90" wrapText="1"/>
    </xf>
    <xf numFmtId="0" fontId="30" fillId="0" borderId="0" xfId="0" applyFont="1" applyAlignment="1">
      <alignment horizontal="center" vertical="center" wrapText="1"/>
    </xf>
    <xf numFmtId="0" fontId="28" fillId="0" borderId="58" xfId="0" applyFont="1" applyBorder="1" applyAlignment="1">
      <alignment vertical="center" wrapText="1"/>
    </xf>
    <xf numFmtId="1" fontId="28" fillId="0" borderId="64" xfId="0" applyNumberFormat="1" applyFont="1" applyBorder="1" applyAlignment="1">
      <alignment horizontal="center" vertical="center" textRotation="90" wrapText="1"/>
    </xf>
    <xf numFmtId="168" fontId="28" fillId="0" borderId="64" xfId="0" applyNumberFormat="1" applyFont="1" applyBorder="1" applyAlignment="1">
      <alignment horizontal="center" vertical="center" wrapText="1"/>
    </xf>
    <xf numFmtId="0" fontId="28" fillId="0" borderId="0" xfId="0" applyFont="1" applyAlignment="1">
      <alignment vertical="center" wrapText="1"/>
    </xf>
    <xf numFmtId="0" fontId="28" fillId="0" borderId="65" xfId="0" applyFont="1" applyBorder="1" applyAlignment="1">
      <alignment vertical="center" wrapText="1"/>
    </xf>
    <xf numFmtId="0" fontId="28" fillId="0" borderId="61" xfId="0" applyFont="1" applyBorder="1" applyAlignment="1">
      <alignment vertical="center" wrapText="1"/>
    </xf>
    <xf numFmtId="1" fontId="28" fillId="0" borderId="64" xfId="0" applyNumberFormat="1" applyFont="1" applyBorder="1" applyAlignment="1">
      <alignment horizontal="center" vertical="center" textRotation="90"/>
    </xf>
    <xf numFmtId="14" fontId="28" fillId="20" borderId="64" xfId="0" applyNumberFormat="1" applyFont="1" applyFill="1" applyBorder="1" applyAlignment="1">
      <alignment horizontal="center" vertical="center" wrapText="1"/>
    </xf>
    <xf numFmtId="14" fontId="28" fillId="0" borderId="0" xfId="0" applyNumberFormat="1" applyFont="1" applyAlignment="1">
      <alignment horizontal="center" vertical="center" wrapText="1"/>
    </xf>
    <xf numFmtId="0" fontId="61" fillId="0" borderId="64" xfId="0" applyFont="1" applyBorder="1" applyAlignment="1">
      <alignment horizontal="left" vertical="center" wrapText="1"/>
    </xf>
    <xf numFmtId="0" fontId="28" fillId="0" borderId="65" xfId="0" applyFont="1" applyBorder="1" applyAlignment="1">
      <alignment horizontal="center" vertical="top" wrapText="1"/>
    </xf>
    <xf numFmtId="0" fontId="62" fillId="0" borderId="0" xfId="0" applyFont="1" applyAlignment="1">
      <alignment horizontal="center" wrapText="1"/>
    </xf>
    <xf numFmtId="0" fontId="20" fillId="0" borderId="0" xfId="0" applyFont="1" applyAlignment="1">
      <alignment horizontal="center" vertical="center"/>
    </xf>
    <xf numFmtId="0" fontId="27" fillId="0" borderId="65" xfId="0" applyFont="1" applyBorder="1" applyAlignment="1">
      <alignment horizontal="center" wrapText="1"/>
    </xf>
    <xf numFmtId="0" fontId="63" fillId="0" borderId="65" xfId="0" applyFont="1" applyBorder="1" applyAlignment="1">
      <alignment vertical="center" wrapText="1"/>
    </xf>
    <xf numFmtId="0" fontId="62" fillId="0" borderId="93" xfId="0" applyFont="1" applyBorder="1" applyAlignment="1">
      <alignment horizontal="left" vertical="center" wrapText="1"/>
    </xf>
    <xf numFmtId="0" fontId="59" fillId="0" borderId="64" xfId="0" applyFont="1" applyBorder="1" applyAlignment="1">
      <alignment horizontal="left" vertical="center" wrapText="1"/>
    </xf>
    <xf numFmtId="0" fontId="66" fillId="11" borderId="64" xfId="0" applyFont="1" applyFill="1" applyBorder="1" applyAlignment="1">
      <alignment horizontal="left" vertical="center" wrapText="1"/>
    </xf>
    <xf numFmtId="0" fontId="27" fillId="0" borderId="0" xfId="0" applyFont="1" applyAlignment="1">
      <alignment vertical="center" wrapText="1"/>
    </xf>
    <xf numFmtId="0" fontId="67" fillId="0" borderId="0" xfId="0" applyFont="1" applyAlignment="1">
      <alignment wrapText="1"/>
    </xf>
    <xf numFmtId="0" fontId="32" fillId="0" borderId="0" xfId="0" applyFont="1" applyAlignment="1">
      <alignment wrapText="1"/>
    </xf>
    <xf numFmtId="0" fontId="62" fillId="0" borderId="0" xfId="0" applyFont="1" applyAlignment="1">
      <alignment horizontal="center" vertical="center" wrapText="1"/>
    </xf>
    <xf numFmtId="0" fontId="67" fillId="0" borderId="0" xfId="0" applyFont="1" applyAlignment="1">
      <alignment vertical="center" wrapText="1"/>
    </xf>
    <xf numFmtId="0" fontId="27" fillId="0" borderId="50" xfId="0" applyFont="1" applyBorder="1" applyAlignment="1">
      <alignment vertical="center" wrapText="1"/>
    </xf>
    <xf numFmtId="168" fontId="62" fillId="0" borderId="0" xfId="0" applyNumberFormat="1" applyFont="1" applyAlignment="1">
      <alignment horizontal="center" vertical="center" wrapText="1"/>
    </xf>
    <xf numFmtId="0" fontId="27" fillId="0" borderId="50" xfId="0" applyFont="1" applyBorder="1" applyAlignment="1">
      <alignment wrapText="1"/>
    </xf>
    <xf numFmtId="0" fontId="20" fillId="0" borderId="50" xfId="0" applyFont="1" applyBorder="1" applyAlignment="1">
      <alignment wrapText="1"/>
    </xf>
    <xf numFmtId="0" fontId="62" fillId="11" borderId="0" xfId="0" applyFont="1" applyFill="1" applyAlignment="1">
      <alignment horizontal="left" vertical="top" wrapText="1"/>
    </xf>
    <xf numFmtId="0" fontId="28" fillId="0" borderId="57" xfId="0" applyFont="1" applyBorder="1" applyAlignment="1">
      <alignment horizontal="center" wrapText="1"/>
    </xf>
    <xf numFmtId="0" fontId="70" fillId="0" borderId="0" xfId="0" applyFont="1" applyAlignment="1">
      <alignment vertical="center" wrapText="1"/>
    </xf>
    <xf numFmtId="0" fontId="72" fillId="0" borderId="64" xfId="0" applyFont="1" applyBorder="1" applyAlignment="1">
      <alignment horizontal="left" vertical="center" wrapText="1"/>
    </xf>
    <xf numFmtId="0" fontId="27" fillId="0" borderId="0" xfId="0" applyFont="1" applyAlignment="1">
      <alignment horizontal="center"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15" fillId="11" borderId="117" xfId="0" applyFont="1" applyFill="1" applyBorder="1" applyAlignment="1">
      <alignment horizontal="center" wrapText="1"/>
    </xf>
    <xf numFmtId="0" fontId="15" fillId="11" borderId="117" xfId="0" applyFont="1" applyFill="1" applyBorder="1" applyAlignment="1">
      <alignment horizontal="center" vertical="center" wrapText="1"/>
    </xf>
    <xf numFmtId="0" fontId="4" fillId="0" borderId="117" xfId="0" applyFont="1" applyBorder="1" applyAlignment="1">
      <alignment horizontal="center" vertical="center" wrapText="1"/>
    </xf>
    <xf numFmtId="0" fontId="15" fillId="0" borderId="128" xfId="0" applyFont="1" applyBorder="1" applyAlignment="1">
      <alignment horizontal="left" vertical="center" wrapText="1"/>
    </xf>
    <xf numFmtId="0" fontId="15" fillId="0" borderId="129" xfId="0" applyFont="1" applyBorder="1" applyAlignment="1">
      <alignment horizontal="left" vertical="center" wrapText="1"/>
    </xf>
    <xf numFmtId="14" fontId="4" fillId="0" borderId="117" xfId="0" applyNumberFormat="1" applyFont="1" applyBorder="1" applyAlignment="1">
      <alignment horizontal="center" vertical="center" wrapText="1"/>
    </xf>
    <xf numFmtId="0" fontId="14" fillId="11" borderId="47" xfId="0" applyFont="1" applyFill="1" applyBorder="1" applyAlignment="1">
      <alignment horizontal="center" vertical="center" wrapText="1"/>
    </xf>
    <xf numFmtId="0" fontId="14" fillId="11" borderId="47" xfId="0" applyFont="1" applyFill="1" applyBorder="1" applyAlignment="1">
      <alignment horizontal="center" vertical="center"/>
    </xf>
    <xf numFmtId="0" fontId="17" fillId="0" borderId="39" xfId="0" applyFont="1" applyBorder="1" applyAlignment="1">
      <alignment horizontal="center" vertical="center" wrapText="1"/>
    </xf>
    <xf numFmtId="0" fontId="37" fillId="0" borderId="0" xfId="9"/>
    <xf numFmtId="0" fontId="27" fillId="2" borderId="73" xfId="10" applyFont="1" applyFill="1" applyBorder="1"/>
    <xf numFmtId="170" fontId="27" fillId="2" borderId="73" xfId="10" applyNumberFormat="1" applyFont="1" applyFill="1" applyBorder="1"/>
    <xf numFmtId="0" fontId="53" fillId="2" borderId="68" xfId="10" applyFont="1" applyFill="1" applyBorder="1" applyAlignment="1">
      <alignment vertical="center"/>
    </xf>
    <xf numFmtId="0" fontId="53" fillId="2" borderId="78" xfId="10" applyFont="1" applyFill="1" applyBorder="1" applyAlignment="1">
      <alignment vertical="center"/>
    </xf>
    <xf numFmtId="0" fontId="53" fillId="2" borderId="72" xfId="10" applyFont="1" applyFill="1" applyBorder="1" applyAlignment="1">
      <alignment vertical="center"/>
    </xf>
    <xf numFmtId="0" fontId="53" fillId="2" borderId="0" xfId="10" applyFont="1" applyFill="1" applyAlignment="1">
      <alignment vertical="center"/>
    </xf>
    <xf numFmtId="0" fontId="25" fillId="2" borderId="0" xfId="10" applyFont="1" applyFill="1" applyAlignment="1">
      <alignment horizontal="center" vertical="center"/>
    </xf>
    <xf numFmtId="14" fontId="52" fillId="2" borderId="0" xfId="10" applyNumberFormat="1" applyFont="1" applyFill="1" applyAlignment="1">
      <alignment horizontal="center" vertical="center"/>
    </xf>
    <xf numFmtId="0" fontId="51" fillId="24" borderId="103" xfId="10" applyFont="1" applyFill="1" applyBorder="1" applyAlignment="1">
      <alignment vertical="center" wrapText="1"/>
    </xf>
    <xf numFmtId="0" fontId="51" fillId="24" borderId="2" xfId="10" applyFont="1" applyFill="1" applyBorder="1" applyAlignment="1">
      <alignment horizontal="center" vertical="center" wrapText="1"/>
    </xf>
    <xf numFmtId="0" fontId="48" fillId="2" borderId="0" xfId="10" applyFont="1" applyFill="1" applyAlignment="1">
      <alignment horizontal="center" vertical="center" wrapText="1"/>
    </xf>
    <xf numFmtId="0" fontId="47" fillId="2" borderId="0" xfId="10" applyFont="1" applyFill="1" applyAlignment="1">
      <alignment horizontal="center" vertical="center" wrapText="1"/>
    </xf>
    <xf numFmtId="0" fontId="48" fillId="2" borderId="0" xfId="10" applyFont="1" applyFill="1" applyAlignment="1">
      <alignment vertical="center" wrapText="1"/>
    </xf>
    <xf numFmtId="170" fontId="47" fillId="2" borderId="0" xfId="10" applyNumberFormat="1" applyFont="1" applyFill="1" applyAlignment="1">
      <alignment horizontal="center" vertical="center" wrapText="1"/>
    </xf>
    <xf numFmtId="0" fontId="46" fillId="2" borderId="0" xfId="10" applyFont="1" applyFill="1" applyAlignment="1">
      <alignment horizontal="center" vertical="center" wrapText="1"/>
    </xf>
    <xf numFmtId="0" fontId="45" fillId="2" borderId="0" xfId="10" applyFont="1" applyFill="1" applyAlignment="1">
      <alignment horizontal="center" vertical="center" wrapText="1"/>
    </xf>
    <xf numFmtId="0" fontId="16" fillId="2" borderId="3" xfId="10" applyFont="1" applyFill="1" applyBorder="1" applyAlignment="1">
      <alignment horizontal="center" vertical="center" wrapText="1"/>
    </xf>
    <xf numFmtId="170" fontId="16" fillId="2" borderId="3" xfId="10" applyNumberFormat="1" applyFont="1" applyFill="1" applyBorder="1" applyAlignment="1">
      <alignment horizontal="center" vertical="center" wrapText="1"/>
    </xf>
    <xf numFmtId="0" fontId="16" fillId="2" borderId="2" xfId="10" applyFont="1" applyFill="1" applyBorder="1" applyAlignment="1">
      <alignment horizontal="center" vertical="center" wrapText="1"/>
    </xf>
    <xf numFmtId="0" fontId="27" fillId="2" borderId="6" xfId="10" applyFont="1" applyFill="1" applyBorder="1"/>
    <xf numFmtId="14" fontId="1" fillId="2" borderId="4" xfId="10" applyNumberFormat="1" applyFont="1" applyFill="1" applyBorder="1" applyAlignment="1">
      <alignment horizontal="center" vertical="center" wrapText="1"/>
    </xf>
    <xf numFmtId="0" fontId="49" fillId="2" borderId="0" xfId="10" applyFont="1" applyFill="1" applyAlignment="1">
      <alignment horizontal="center" vertical="center" wrapText="1"/>
    </xf>
    <xf numFmtId="0" fontId="37" fillId="0" borderId="0" xfId="14"/>
    <xf numFmtId="170" fontId="37" fillId="0" borderId="0" xfId="14" applyNumberFormat="1"/>
    <xf numFmtId="14" fontId="1" fillId="0" borderId="2" xfId="14" applyNumberFormat="1" applyFont="1" applyBorder="1" applyAlignment="1">
      <alignment horizontal="center" vertical="center" wrapText="1"/>
    </xf>
    <xf numFmtId="164" fontId="1" fillId="0" borderId="2" xfId="17" applyFont="1" applyBorder="1" applyAlignment="1">
      <alignment horizontal="center" vertical="center" wrapText="1"/>
    </xf>
    <xf numFmtId="170" fontId="1" fillId="0" borderId="2" xfId="17" applyNumberFormat="1" applyFont="1" applyBorder="1" applyAlignment="1">
      <alignment horizontal="center" vertical="center" wrapText="1"/>
    </xf>
    <xf numFmtId="0" fontId="1" fillId="0" borderId="103" xfId="14" applyFont="1" applyBorder="1" applyAlignment="1">
      <alignment horizontal="center" vertical="center" wrapText="1"/>
    </xf>
    <xf numFmtId="14" fontId="1" fillId="0" borderId="2" xfId="14" applyNumberFormat="1" applyFont="1" applyBorder="1" applyAlignment="1">
      <alignment vertical="center" wrapText="1"/>
    </xf>
    <xf numFmtId="1" fontId="1" fillId="0" borderId="2" xfId="14" applyNumberFormat="1" applyFont="1" applyBorder="1" applyAlignment="1">
      <alignment horizontal="center" vertical="center" wrapText="1"/>
    </xf>
    <xf numFmtId="0" fontId="35" fillId="0" borderId="30" xfId="14" applyFont="1" applyBorder="1" applyAlignment="1">
      <alignment horizontal="center" vertical="center" wrapText="1"/>
    </xf>
    <xf numFmtId="0" fontId="35" fillId="0" borderId="2" xfId="14" applyFont="1" applyBorder="1" applyAlignment="1">
      <alignment horizontal="center" vertical="center" wrapText="1"/>
    </xf>
    <xf numFmtId="0" fontId="18" fillId="0" borderId="2" xfId="14" applyFont="1" applyBorder="1" applyAlignment="1">
      <alignment horizontal="center" vertical="center" wrapText="1"/>
    </xf>
    <xf numFmtId="0" fontId="1" fillId="0" borderId="103" xfId="14" applyFont="1" applyBorder="1" applyAlignment="1">
      <alignment vertical="center" wrapText="1"/>
    </xf>
    <xf numFmtId="0" fontId="1" fillId="0" borderId="2" xfId="17" applyNumberFormat="1" applyFont="1" applyBorder="1" applyAlignment="1">
      <alignment horizontal="center" vertical="center" wrapText="1"/>
    </xf>
    <xf numFmtId="1" fontId="1" fillId="0" borderId="2" xfId="17" applyNumberFormat="1" applyFont="1" applyBorder="1" applyAlignment="1">
      <alignment horizontal="center" vertical="center" wrapText="1"/>
    </xf>
    <xf numFmtId="0" fontId="35" fillId="0" borderId="54" xfId="14" applyFont="1" applyBorder="1" applyAlignment="1">
      <alignment horizontal="center" vertical="center" wrapText="1"/>
    </xf>
    <xf numFmtId="170" fontId="1" fillId="0" borderId="4" xfId="17" applyNumberFormat="1" applyFont="1" applyBorder="1" applyAlignment="1">
      <alignment horizontal="center" vertical="center" wrapText="1"/>
    </xf>
    <xf numFmtId="0" fontId="1" fillId="0" borderId="11" xfId="14" applyFont="1" applyBorder="1" applyAlignment="1">
      <alignment vertical="center" wrapText="1"/>
    </xf>
    <xf numFmtId="14" fontId="1" fillId="0" borderId="4" xfId="14" applyNumberFormat="1" applyFont="1" applyBorder="1" applyAlignment="1">
      <alignment horizontal="center" vertical="center" wrapText="1"/>
    </xf>
    <xf numFmtId="14" fontId="1" fillId="0" borderId="4" xfId="14" applyNumberFormat="1" applyFont="1" applyBorder="1" applyAlignment="1">
      <alignment vertical="center" wrapText="1"/>
    </xf>
    <xf numFmtId="1" fontId="1" fillId="0" borderId="4" xfId="14" applyNumberFormat="1" applyFont="1" applyBorder="1" applyAlignment="1">
      <alignment horizontal="center" vertical="center" wrapText="1"/>
    </xf>
    <xf numFmtId="0" fontId="35" fillId="0" borderId="52" xfId="14" applyFont="1" applyBorder="1" applyAlignment="1">
      <alignment horizontal="center" vertical="center" wrapText="1"/>
    </xf>
    <xf numFmtId="0" fontId="35" fillId="0" borderId="4" xfId="14" applyFont="1" applyBorder="1" applyAlignment="1">
      <alignment horizontal="center" vertical="center" wrapText="1"/>
    </xf>
    <xf numFmtId="0" fontId="18" fillId="0" borderId="4" xfId="14" applyFont="1" applyBorder="1" applyAlignment="1">
      <alignment horizontal="center" vertical="center" wrapText="1"/>
    </xf>
    <xf numFmtId="169" fontId="1" fillId="0" borderId="2" xfId="14" applyNumberFormat="1" applyFont="1" applyBorder="1" applyAlignment="1">
      <alignment horizontal="center" vertical="center" wrapText="1"/>
    </xf>
    <xf numFmtId="0" fontId="17" fillId="0" borderId="2" xfId="14" applyFont="1" applyBorder="1" applyAlignment="1">
      <alignment horizontal="center" vertical="center" wrapText="1"/>
    </xf>
    <xf numFmtId="170" fontId="1" fillId="0" borderId="3" xfId="17" applyNumberFormat="1" applyFont="1" applyBorder="1" applyAlignment="1">
      <alignment horizontal="center" vertical="center" wrapText="1"/>
    </xf>
    <xf numFmtId="169" fontId="1" fillId="0" borderId="7" xfId="14" applyNumberFormat="1" applyFont="1" applyBorder="1" applyAlignment="1">
      <alignment horizontal="center" vertical="center" wrapText="1"/>
    </xf>
    <xf numFmtId="14" fontId="1" fillId="0" borderId="3" xfId="14" applyNumberFormat="1" applyFont="1" applyBorder="1" applyAlignment="1">
      <alignment horizontal="center" vertical="center" wrapText="1"/>
    </xf>
    <xf numFmtId="169" fontId="1" fillId="0" borderId="5" xfId="14" applyNumberFormat="1" applyFont="1" applyBorder="1" applyAlignment="1">
      <alignment horizontal="center" vertical="center" wrapText="1"/>
    </xf>
    <xf numFmtId="1" fontId="1" fillId="0" borderId="3" xfId="14" applyNumberFormat="1" applyFont="1" applyBorder="1" applyAlignment="1">
      <alignment horizontal="center" vertical="center" wrapText="1"/>
    </xf>
    <xf numFmtId="169" fontId="1" fillId="0" borderId="3" xfId="14" applyNumberFormat="1" applyFont="1" applyBorder="1" applyAlignment="1">
      <alignment horizontal="center" vertical="center" wrapText="1"/>
    </xf>
    <xf numFmtId="0" fontId="35" fillId="0" borderId="3" xfId="14" applyFont="1" applyBorder="1" applyAlignment="1">
      <alignment horizontal="center" vertical="center" wrapText="1"/>
    </xf>
    <xf numFmtId="0" fontId="17" fillId="0" borderId="3" xfId="14" applyFont="1" applyBorder="1" applyAlignment="1">
      <alignment horizontal="center" vertical="center" wrapText="1"/>
    </xf>
    <xf numFmtId="169" fontId="1" fillId="0" borderId="4" xfId="14" applyNumberFormat="1" applyFont="1" applyBorder="1" applyAlignment="1">
      <alignment horizontal="center" vertical="center" wrapText="1"/>
    </xf>
    <xf numFmtId="169" fontId="1" fillId="0" borderId="103" xfId="14" applyNumberFormat="1" applyFont="1" applyBorder="1" applyAlignment="1">
      <alignment horizontal="center" vertical="center" wrapText="1"/>
    </xf>
    <xf numFmtId="0" fontId="35" fillId="0" borderId="135" xfId="14" applyFont="1" applyBorder="1" applyAlignment="1">
      <alignment horizontal="center" vertical="center" wrapText="1"/>
    </xf>
    <xf numFmtId="169" fontId="1" fillId="0" borderId="136" xfId="14" applyNumberFormat="1" applyFont="1" applyBorder="1" applyAlignment="1">
      <alignment horizontal="center" vertical="center" wrapText="1"/>
    </xf>
    <xf numFmtId="14" fontId="1" fillId="0" borderId="109" xfId="14" applyNumberFormat="1" applyFont="1" applyBorder="1" applyAlignment="1">
      <alignment horizontal="center" vertical="center" wrapText="1"/>
    </xf>
    <xf numFmtId="169" fontId="1" fillId="0" borderId="109" xfId="14" applyNumberFormat="1" applyFont="1" applyBorder="1" applyAlignment="1">
      <alignment horizontal="center" vertical="center" wrapText="1"/>
    </xf>
    <xf numFmtId="1" fontId="1" fillId="0" borderId="109" xfId="14" applyNumberFormat="1" applyFont="1" applyBorder="1" applyAlignment="1">
      <alignment horizontal="center" vertical="center" wrapText="1"/>
    </xf>
    <xf numFmtId="0" fontId="35" fillId="0" borderId="109" xfId="14" applyFont="1" applyBorder="1" applyAlignment="1">
      <alignment horizontal="center" vertical="center" wrapText="1"/>
    </xf>
    <xf numFmtId="0" fontId="35" fillId="0" borderId="137" xfId="14" applyFont="1" applyBorder="1" applyAlignment="1">
      <alignment horizontal="center" vertical="center" wrapText="1"/>
    </xf>
    <xf numFmtId="0" fontId="17" fillId="0" borderId="109" xfId="14" applyFont="1" applyBorder="1" applyAlignment="1">
      <alignment horizontal="center" vertical="center" wrapText="1"/>
    </xf>
    <xf numFmtId="169" fontId="1" fillId="0" borderId="112" xfId="14" applyNumberFormat="1" applyFont="1" applyBorder="1" applyAlignment="1">
      <alignment horizontal="center" vertical="center" wrapText="1"/>
    </xf>
    <xf numFmtId="1" fontId="1" fillId="0" borderId="111" xfId="14" applyNumberFormat="1" applyFont="1" applyBorder="1" applyAlignment="1">
      <alignment horizontal="center" vertical="center" wrapText="1"/>
    </xf>
    <xf numFmtId="0" fontId="35" fillId="0" borderId="112" xfId="14" applyFont="1" applyBorder="1" applyAlignment="1">
      <alignment horizontal="center" vertical="center" wrapText="1"/>
    </xf>
    <xf numFmtId="0" fontId="35" fillId="0" borderId="111" xfId="14" applyFont="1" applyBorder="1" applyAlignment="1">
      <alignment horizontal="center" vertical="center" wrapText="1"/>
    </xf>
    <xf numFmtId="0" fontId="17" fillId="0" borderId="4" xfId="14" applyFont="1" applyBorder="1" applyAlignment="1">
      <alignment horizontal="center" vertical="center" wrapText="1"/>
    </xf>
    <xf numFmtId="169" fontId="1" fillId="0" borderId="11" xfId="14" applyNumberFormat="1" applyFont="1" applyBorder="1" applyAlignment="1">
      <alignment horizontal="center" vertical="center" wrapText="1"/>
    </xf>
    <xf numFmtId="14" fontId="1" fillId="0" borderId="105" xfId="14" applyNumberFormat="1" applyFont="1" applyBorder="1" applyAlignment="1">
      <alignment horizontal="center" vertical="center" wrapText="1"/>
    </xf>
    <xf numFmtId="0" fontId="35" fillId="0" borderId="105" xfId="14" applyFont="1" applyBorder="1" applyAlignment="1">
      <alignment horizontal="center" vertical="center" wrapText="1"/>
    </xf>
    <xf numFmtId="14" fontId="1" fillId="0" borderId="138" xfId="14" applyNumberFormat="1" applyFont="1" applyBorder="1" applyAlignment="1">
      <alignment horizontal="center" vertical="center" wrapText="1"/>
    </xf>
    <xf numFmtId="1" fontId="1" fillId="0" borderId="105" xfId="14" applyNumberFormat="1" applyFont="1" applyBorder="1" applyAlignment="1">
      <alignment horizontal="center" vertical="center" wrapText="1"/>
    </xf>
    <xf numFmtId="0" fontId="17" fillId="0" borderId="105" xfId="14" applyFont="1" applyBorder="1" applyAlignment="1">
      <alignment horizontal="center" vertical="center" wrapText="1"/>
    </xf>
    <xf numFmtId="0" fontId="24" fillId="0" borderId="87" xfId="0" applyFont="1" applyBorder="1" applyAlignment="1">
      <alignment horizontal="center" vertical="center" wrapText="1"/>
    </xf>
    <xf numFmtId="0" fontId="1" fillId="0" borderId="87" xfId="0" applyFont="1" applyBorder="1" applyAlignment="1">
      <alignment horizontal="center" vertical="center" wrapText="1"/>
    </xf>
    <xf numFmtId="14" fontId="1" fillId="0" borderId="87" xfId="0" applyNumberFormat="1" applyFont="1" applyBorder="1" applyAlignment="1">
      <alignment horizontal="center" vertical="center" wrapText="1"/>
    </xf>
    <xf numFmtId="0" fontId="24" fillId="11" borderId="87" xfId="0" applyFont="1" applyFill="1" applyBorder="1" applyAlignment="1">
      <alignment horizontal="center" vertical="center" wrapText="1"/>
    </xf>
    <xf numFmtId="0" fontId="4" fillId="25" borderId="141" xfId="0" applyFont="1" applyFill="1" applyBorder="1" applyAlignment="1">
      <alignment horizontal="center" vertical="center" wrapText="1"/>
    </xf>
    <xf numFmtId="0" fontId="12" fillId="25" borderId="38" xfId="5" applyFill="1" applyBorder="1" applyAlignment="1">
      <alignment horizontal="center" vertical="center" wrapText="1"/>
    </xf>
    <xf numFmtId="0" fontId="7" fillId="25" borderId="141" xfId="0" applyFont="1" applyFill="1" applyBorder="1" applyAlignment="1">
      <alignment horizontal="center" vertical="center" wrapText="1"/>
    </xf>
    <xf numFmtId="0" fontId="16" fillId="2" borderId="8" xfId="10" applyFont="1" applyFill="1" applyBorder="1" applyAlignment="1">
      <alignment horizontal="center" vertical="center" wrapText="1"/>
    </xf>
    <xf numFmtId="14" fontId="1" fillId="0" borderId="103" xfId="14" applyNumberFormat="1" applyFont="1" applyBorder="1" applyAlignment="1">
      <alignment horizontal="center" vertical="center" wrapText="1"/>
    </xf>
    <xf numFmtId="14" fontId="4" fillId="25" borderId="38" xfId="0" applyNumberFormat="1" applyFont="1" applyFill="1" applyBorder="1" applyAlignment="1">
      <alignment horizontal="center" vertical="center" wrapText="1"/>
    </xf>
    <xf numFmtId="0" fontId="7" fillId="25" borderId="38" xfId="0" applyFont="1" applyFill="1" applyBorder="1" applyAlignment="1">
      <alignment horizontal="center" vertical="center" wrapText="1"/>
    </xf>
    <xf numFmtId="165" fontId="7" fillId="25" borderId="38" xfId="0" applyNumberFormat="1" applyFont="1" applyFill="1" applyBorder="1" applyAlignment="1">
      <alignment horizontal="center" vertical="center" wrapText="1"/>
    </xf>
    <xf numFmtId="14" fontId="4" fillId="25" borderId="38" xfId="24" applyNumberFormat="1" applyFont="1" applyFill="1" applyBorder="1" applyAlignment="1">
      <alignment horizontal="center" vertical="center" wrapText="1"/>
    </xf>
    <xf numFmtId="0" fontId="7" fillId="25" borderId="38" xfId="0" applyFont="1" applyFill="1" applyBorder="1" applyAlignment="1">
      <alignment horizontal="center" vertical="top" wrapText="1"/>
    </xf>
    <xf numFmtId="0" fontId="75" fillId="25" borderId="38" xfId="5" applyFont="1" applyFill="1" applyBorder="1" applyAlignment="1">
      <alignment horizontal="center" vertical="center" wrapText="1"/>
    </xf>
    <xf numFmtId="0" fontId="76" fillId="25" borderId="147" xfId="2" applyFont="1" applyFill="1" applyBorder="1" applyAlignment="1">
      <alignment horizontal="center" vertical="center" wrapText="1"/>
    </xf>
    <xf numFmtId="0" fontId="76" fillId="25" borderId="23" xfId="2" applyFont="1" applyFill="1" applyBorder="1" applyAlignment="1">
      <alignment horizontal="center" vertical="center" wrapText="1"/>
    </xf>
    <xf numFmtId="0" fontId="77" fillId="27" borderId="87" xfId="20" applyFont="1" applyFill="1" applyBorder="1" applyAlignment="1">
      <alignment horizontal="center" vertical="center" wrapText="1"/>
    </xf>
    <xf numFmtId="9" fontId="77" fillId="19" borderId="87" xfId="27" applyFont="1" applyFill="1" applyBorder="1" applyAlignment="1">
      <alignment horizontal="center" vertical="center" wrapText="1"/>
    </xf>
    <xf numFmtId="0" fontId="61" fillId="0" borderId="0" xfId="0" applyFont="1" applyAlignment="1">
      <alignment vertical="center"/>
    </xf>
    <xf numFmtId="0" fontId="16" fillId="11" borderId="40" xfId="0" applyFont="1" applyFill="1" applyBorder="1" applyAlignment="1">
      <alignment horizontal="center" vertical="center"/>
    </xf>
    <xf numFmtId="0" fontId="16" fillId="11" borderId="40"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77" fillId="27" borderId="43" xfId="20" applyFont="1" applyFill="1" applyBorder="1" applyAlignment="1">
      <alignment horizontal="center" vertical="center" wrapText="1"/>
    </xf>
    <xf numFmtId="0" fontId="1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5" fillId="0" borderId="2" xfId="14" applyFont="1" applyBorder="1" applyAlignment="1">
      <alignment horizontal="center" vertical="center" wrapText="1"/>
    </xf>
    <xf numFmtId="0" fontId="15" fillId="25" borderId="2" xfId="0" applyFont="1" applyFill="1" applyBorder="1" applyAlignment="1">
      <alignment horizontal="center" vertical="center" wrapText="1"/>
    </xf>
    <xf numFmtId="0" fontId="12" fillId="25" borderId="2" xfId="5" applyFill="1" applyBorder="1" applyAlignment="1">
      <alignment horizontal="center" vertical="center" wrapText="1"/>
    </xf>
    <xf numFmtId="0" fontId="78" fillId="28" borderId="2" xfId="0" applyFont="1" applyFill="1" applyBorder="1" applyAlignment="1">
      <alignment horizontal="left" vertical="center" wrapText="1"/>
    </xf>
    <xf numFmtId="9" fontId="78" fillId="29" borderId="2" xfId="0" applyNumberFormat="1" applyFont="1" applyFill="1" applyBorder="1" applyAlignment="1">
      <alignment horizontal="center" vertical="center" wrapText="1"/>
    </xf>
    <xf numFmtId="0" fontId="15" fillId="0" borderId="2"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2" xfId="14" applyFont="1" applyFill="1" applyBorder="1" applyAlignment="1">
      <alignment horizontal="center" vertical="center" wrapText="1"/>
    </xf>
    <xf numFmtId="14" fontId="12" fillId="26" borderId="2" xfId="5" applyNumberFormat="1" applyFill="1" applyBorder="1" applyAlignment="1">
      <alignment horizontal="center" vertical="center" wrapText="1"/>
    </xf>
    <xf numFmtId="0" fontId="78"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14" fontId="4" fillId="0" borderId="2" xfId="14" applyNumberFormat="1" applyFont="1" applyBorder="1" applyAlignment="1">
      <alignment horizontal="center" vertical="center" wrapText="1"/>
    </xf>
    <xf numFmtId="0" fontId="4" fillId="25" borderId="2" xfId="0" applyFont="1" applyFill="1" applyBorder="1" applyAlignment="1">
      <alignment horizontal="left" vertical="top" wrapText="1"/>
    </xf>
    <xf numFmtId="14" fontId="4" fillId="11" borderId="2" xfId="0" applyNumberFormat="1" applyFont="1" applyFill="1" applyBorder="1" applyAlignment="1">
      <alignment horizontal="center" vertical="center" wrapText="1"/>
    </xf>
    <xf numFmtId="14" fontId="4" fillId="11" borderId="2" xfId="14" applyNumberFormat="1" applyFont="1" applyFill="1" applyBorder="1" applyAlignment="1">
      <alignment horizontal="center" vertical="center" wrapText="1"/>
    </xf>
    <xf numFmtId="14" fontId="4" fillId="26" borderId="2" xfId="0" applyNumberFormat="1" applyFont="1" applyFill="1" applyBorder="1" applyAlignment="1">
      <alignment horizontal="center" vertical="center" wrapText="1"/>
    </xf>
    <xf numFmtId="0" fontId="4" fillId="26" borderId="2" xfId="0" applyFont="1" applyFill="1" applyBorder="1" applyAlignment="1">
      <alignment horizontal="center" vertical="center" wrapText="1"/>
    </xf>
    <xf numFmtId="0" fontId="12" fillId="26" borderId="2" xfId="5"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2" xfId="0" applyFont="1" applyFill="1" applyBorder="1" applyAlignment="1">
      <alignment horizontal="center" vertical="top" wrapText="1"/>
    </xf>
    <xf numFmtId="14" fontId="15" fillId="11" borderId="2" xfId="0" applyNumberFormat="1" applyFont="1" applyFill="1" applyBorder="1" applyAlignment="1">
      <alignment horizontal="center" vertical="center"/>
    </xf>
    <xf numFmtId="14" fontId="15" fillId="11" borderId="2" xfId="14" applyNumberFormat="1" applyFont="1" applyFill="1" applyBorder="1" applyAlignment="1">
      <alignment horizontal="center" vertical="center"/>
    </xf>
    <xf numFmtId="0" fontId="15" fillId="25" borderId="2" xfId="0" applyFont="1" applyFill="1" applyBorder="1" applyAlignment="1">
      <alignment horizontal="left" vertical="center" wrapText="1"/>
    </xf>
    <xf numFmtId="0" fontId="4" fillId="25" borderId="2" xfId="0" applyFont="1" applyFill="1" applyBorder="1" applyAlignment="1">
      <alignment horizontal="left" vertical="center" wrapText="1"/>
    </xf>
    <xf numFmtId="0" fontId="15" fillId="18" borderId="2" xfId="0" applyFont="1" applyFill="1" applyBorder="1" applyAlignment="1">
      <alignment vertical="center" wrapText="1"/>
    </xf>
    <xf numFmtId="0" fontId="4" fillId="25" borderId="2" xfId="0" applyFont="1" applyFill="1" applyBorder="1" applyAlignment="1">
      <alignment horizontal="center" vertical="center" wrapText="1"/>
    </xf>
    <xf numFmtId="0" fontId="77" fillId="27" borderId="16" xfId="20" applyFont="1" applyFill="1" applyBorder="1" applyAlignment="1">
      <alignment horizontal="center" vertical="center" wrapText="1"/>
    </xf>
    <xf numFmtId="0" fontId="78" fillId="28" borderId="103" xfId="0" applyFont="1" applyFill="1" applyBorder="1" applyAlignment="1">
      <alignment horizontal="center" vertical="center" wrapText="1"/>
    </xf>
    <xf numFmtId="0" fontId="78" fillId="0" borderId="103" xfId="0" applyFont="1" applyBorder="1" applyAlignment="1">
      <alignment horizontal="center" vertical="center" wrapText="1"/>
    </xf>
    <xf numFmtId="9" fontId="77" fillId="19" borderId="2" xfId="27" applyFont="1" applyFill="1" applyBorder="1" applyAlignment="1">
      <alignment horizontal="center" vertical="center" wrapText="1"/>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0" fontId="61" fillId="0" borderId="43" xfId="10" applyFont="1" applyBorder="1" applyAlignment="1">
      <alignment vertical="center" wrapText="1"/>
    </xf>
    <xf numFmtId="0" fontId="61" fillId="0" borderId="87" xfId="10" applyFont="1" applyBorder="1" applyAlignment="1">
      <alignment vertical="center" wrapText="1"/>
    </xf>
    <xf numFmtId="9" fontId="61" fillId="30" borderId="87" xfId="27" applyFont="1" applyFill="1" applyBorder="1" applyAlignment="1">
      <alignment horizontal="center" vertical="center"/>
    </xf>
    <xf numFmtId="0" fontId="61" fillId="0" borderId="79" xfId="10" applyFont="1" applyBorder="1" applyAlignment="1">
      <alignment vertical="center" wrapText="1"/>
    </xf>
    <xf numFmtId="0" fontId="61" fillId="0" borderId="15" xfId="10" applyFont="1" applyBorder="1" applyAlignment="1">
      <alignment vertical="center" wrapText="1"/>
    </xf>
    <xf numFmtId="0" fontId="61" fillId="0" borderId="47" xfId="10" applyFont="1" applyBorder="1" applyAlignment="1">
      <alignment vertical="center" wrapText="1"/>
    </xf>
    <xf numFmtId="0" fontId="61" fillId="0" borderId="87" xfId="10" applyFont="1" applyBorder="1" applyAlignment="1">
      <alignment vertical="center"/>
    </xf>
    <xf numFmtId="0" fontId="78" fillId="0" borderId="87" xfId="10" applyFont="1" applyBorder="1" applyAlignment="1">
      <alignment vertical="center" wrapText="1"/>
    </xf>
    <xf numFmtId="0" fontId="61" fillId="2" borderId="87" xfId="10" applyFont="1" applyFill="1" applyBorder="1" applyAlignment="1">
      <alignment vertical="center" wrapText="1"/>
    </xf>
    <xf numFmtId="0" fontId="61" fillId="32" borderId="87" xfId="10" applyFont="1" applyFill="1" applyBorder="1" applyAlignment="1">
      <alignment vertical="center" wrapText="1"/>
    </xf>
    <xf numFmtId="9" fontId="61" fillId="32" borderId="87" xfId="27" applyFont="1" applyFill="1" applyBorder="1" applyAlignment="1">
      <alignment horizontal="center" vertical="center"/>
    </xf>
    <xf numFmtId="0" fontId="6" fillId="0" borderId="2" xfId="10" applyBorder="1" applyAlignment="1">
      <alignment wrapText="1"/>
    </xf>
    <xf numFmtId="0" fontId="61" fillId="0" borderId="43" xfId="10" applyFont="1" applyBorder="1" applyAlignment="1">
      <alignment vertical="center"/>
    </xf>
    <xf numFmtId="9" fontId="61" fillId="30" borderId="43" xfId="27" applyFont="1" applyFill="1" applyBorder="1" applyAlignment="1">
      <alignment horizontal="center" vertical="center"/>
    </xf>
    <xf numFmtId="0" fontId="81" fillId="0" borderId="87" xfId="0" applyFont="1" applyBorder="1" applyAlignment="1">
      <alignment horizontal="left" vertical="center" wrapText="1"/>
    </xf>
    <xf numFmtId="9" fontId="81" fillId="30" borderId="87" xfId="27" applyFont="1" applyFill="1" applyBorder="1" applyAlignment="1">
      <alignment horizontal="center" vertical="center"/>
    </xf>
    <xf numFmtId="0" fontId="81" fillId="0" borderId="87" xfId="0" applyFont="1" applyBorder="1" applyAlignment="1">
      <alignment vertical="center" wrapText="1"/>
    </xf>
    <xf numFmtId="0" fontId="81" fillId="0" borderId="87" xfId="0" applyFont="1" applyBorder="1" applyAlignment="1">
      <alignment vertical="center"/>
    </xf>
    <xf numFmtId="0" fontId="81" fillId="0" borderId="0" xfId="0" applyFont="1" applyAlignment="1">
      <alignment vertical="center"/>
    </xf>
    <xf numFmtId="0" fontId="81" fillId="0" borderId="43" xfId="0" applyFont="1" applyBorder="1" applyAlignment="1">
      <alignment vertical="center" wrapText="1"/>
    </xf>
    <xf numFmtId="9" fontId="81" fillId="30" borderId="43" xfId="27" applyFont="1" applyFill="1" applyBorder="1" applyAlignment="1">
      <alignment horizontal="center" vertical="center"/>
    </xf>
    <xf numFmtId="9" fontId="17" fillId="27" borderId="2" xfId="27" applyFont="1" applyFill="1" applyBorder="1" applyAlignment="1">
      <alignment horizontal="center" vertical="center"/>
    </xf>
    <xf numFmtId="0" fontId="15" fillId="0" borderId="2" xfId="0" applyFont="1" applyBorder="1"/>
    <xf numFmtId="0" fontId="78" fillId="0" borderId="2" xfId="0" applyFont="1" applyBorder="1" applyAlignment="1">
      <alignment vertical="center" wrapText="1"/>
    </xf>
    <xf numFmtId="0" fontId="17" fillId="27" borderId="2" xfId="0" applyFont="1" applyFill="1" applyBorder="1" applyAlignment="1">
      <alignment horizontal="center" vertical="center" wrapText="1"/>
    </xf>
    <xf numFmtId="0" fontId="15" fillId="0" borderId="103" xfId="0" applyFont="1" applyBorder="1"/>
    <xf numFmtId="0" fontId="78" fillId="0" borderId="103" xfId="0" applyFont="1" applyBorder="1" applyAlignment="1">
      <alignment vertical="center" wrapText="1"/>
    </xf>
    <xf numFmtId="0" fontId="15" fillId="0" borderId="7" xfId="0" applyFont="1" applyBorder="1"/>
    <xf numFmtId="9" fontId="61" fillId="30" borderId="2" xfId="27" applyFont="1" applyFill="1" applyBorder="1" applyAlignment="1">
      <alignment horizontal="center" vertical="center"/>
    </xf>
    <xf numFmtId="0" fontId="79" fillId="28" borderId="2" xfId="0" applyFont="1" applyFill="1" applyBorder="1" applyAlignment="1">
      <alignment horizontal="left" vertical="center" wrapText="1"/>
    </xf>
    <xf numFmtId="9" fontId="61" fillId="29" borderId="2" xfId="0" applyNumberFormat="1" applyFont="1" applyFill="1" applyBorder="1" applyAlignment="1">
      <alignment horizontal="center" vertical="center"/>
    </xf>
    <xf numFmtId="9" fontId="1" fillId="30" borderId="2" xfId="27" applyFont="1" applyFill="1" applyBorder="1" applyAlignment="1">
      <alignment horizontal="center" vertical="center"/>
    </xf>
    <xf numFmtId="0" fontId="1" fillId="0" borderId="2" xfId="2" applyBorder="1" applyAlignment="1">
      <alignment horizontal="center" vertical="center" wrapText="1"/>
    </xf>
    <xf numFmtId="9" fontId="61" fillId="0" borderId="2" xfId="27" applyFont="1" applyBorder="1" applyAlignment="1">
      <alignment horizontal="center" vertical="center"/>
    </xf>
    <xf numFmtId="0" fontId="77" fillId="27" borderId="2" xfId="20" applyFont="1" applyFill="1" applyBorder="1" applyAlignment="1">
      <alignment horizontal="center" vertical="center" wrapText="1"/>
    </xf>
    <xf numFmtId="0" fontId="8" fillId="2" borderId="2" xfId="2" applyFont="1" applyFill="1" applyBorder="1" applyAlignment="1">
      <alignment horizontal="center"/>
    </xf>
    <xf numFmtId="0" fontId="8" fillId="2" borderId="2" xfId="2" applyFont="1" applyFill="1" applyBorder="1"/>
    <xf numFmtId="0" fontId="8" fillId="2" borderId="2" xfId="2" applyFont="1" applyFill="1" applyBorder="1" applyAlignment="1">
      <alignment horizontal="center" wrapText="1"/>
    </xf>
    <xf numFmtId="0" fontId="21" fillId="2" borderId="2" xfId="2" applyFont="1" applyFill="1" applyBorder="1" applyAlignment="1">
      <alignment horizontal="center" vertical="center" wrapText="1"/>
    </xf>
    <xf numFmtId="0" fontId="21" fillId="25" borderId="2" xfId="2" applyFont="1" applyFill="1" applyBorder="1" applyAlignment="1">
      <alignment horizontal="center" vertical="center" wrapText="1"/>
    </xf>
    <xf numFmtId="0" fontId="21" fillId="25" borderId="2" xfId="0" applyFont="1" applyFill="1" applyBorder="1" applyAlignment="1">
      <alignment horizontal="center" vertical="center" wrapText="1"/>
    </xf>
    <xf numFmtId="0" fontId="73" fillId="25" borderId="2" xfId="5" applyFont="1" applyFill="1" applyBorder="1" applyAlignment="1">
      <alignment horizontal="center" vertical="center" wrapText="1"/>
    </xf>
    <xf numFmtId="0" fontId="74" fillId="25" borderId="2" xfId="2" applyFont="1" applyFill="1" applyBorder="1" applyAlignment="1">
      <alignment horizontal="center" vertical="center" wrapText="1"/>
    </xf>
    <xf numFmtId="0" fontId="17" fillId="27" borderId="22" xfId="0" applyFont="1" applyFill="1" applyBorder="1" applyAlignment="1">
      <alignment horizontal="center" vertical="center" wrapText="1"/>
    </xf>
    <xf numFmtId="0" fontId="78" fillId="28" borderId="103" xfId="0" applyFont="1" applyFill="1" applyBorder="1" applyAlignment="1">
      <alignment horizontal="center" vertical="top" wrapText="1"/>
    </xf>
    <xf numFmtId="0" fontId="17" fillId="2" borderId="85" xfId="0" applyFont="1" applyFill="1" applyBorder="1" applyAlignment="1">
      <alignment horizontal="center" vertical="center" wrapText="1"/>
    </xf>
    <xf numFmtId="0" fontId="61" fillId="25" borderId="85" xfId="0" applyFont="1" applyFill="1" applyBorder="1" applyAlignment="1">
      <alignment horizontal="center" vertical="center" wrapText="1"/>
    </xf>
    <xf numFmtId="9" fontId="17" fillId="27" borderId="149" xfId="0" applyNumberFormat="1" applyFont="1" applyFill="1" applyBorder="1"/>
    <xf numFmtId="9" fontId="77" fillId="27" borderId="47" xfId="20" applyNumberFormat="1" applyFont="1" applyFill="1" applyBorder="1" applyAlignment="1">
      <alignment horizontal="center" vertical="center"/>
    </xf>
    <xf numFmtId="9" fontId="27" fillId="29" borderId="2" xfId="0" applyNumberFormat="1" applyFont="1" applyFill="1" applyBorder="1" applyAlignment="1">
      <alignment horizontal="center" vertical="center"/>
    </xf>
    <xf numFmtId="0" fontId="27" fillId="29" borderId="2" xfId="0" applyFont="1" applyFill="1" applyBorder="1"/>
    <xf numFmtId="9" fontId="27" fillId="0" borderId="2" xfId="0" applyNumberFormat="1" applyFont="1" applyBorder="1" applyAlignment="1">
      <alignment horizontal="center" vertical="center"/>
    </xf>
    <xf numFmtId="9" fontId="1" fillId="0" borderId="0" xfId="2" applyNumberFormat="1"/>
    <xf numFmtId="9" fontId="81" fillId="0" borderId="87" xfId="27" applyFont="1" applyBorder="1" applyAlignment="1">
      <alignment horizontal="center" vertical="center"/>
    </xf>
    <xf numFmtId="9" fontId="81" fillId="0" borderId="43" xfId="27" applyFont="1" applyBorder="1" applyAlignment="1">
      <alignment horizontal="center" vertical="center"/>
    </xf>
    <xf numFmtId="0" fontId="17" fillId="2" borderId="4" xfId="14" applyFont="1" applyFill="1" applyBorder="1" applyAlignment="1">
      <alignment horizontal="center" vertical="center" wrapText="1"/>
    </xf>
    <xf numFmtId="0" fontId="35" fillId="2" borderId="2" xfId="14" applyFont="1" applyFill="1" applyBorder="1" applyAlignment="1">
      <alignment horizontal="center" vertical="center" wrapText="1"/>
    </xf>
    <xf numFmtId="169" fontId="1" fillId="2" borderId="2" xfId="14" applyNumberFormat="1" applyFont="1" applyFill="1" applyBorder="1" applyAlignment="1">
      <alignment horizontal="center" vertical="center" wrapText="1"/>
    </xf>
    <xf numFmtId="1" fontId="1" fillId="2" borderId="2" xfId="14" applyNumberFormat="1" applyFont="1" applyFill="1" applyBorder="1" applyAlignment="1">
      <alignment horizontal="center" vertical="center" wrapText="1"/>
    </xf>
    <xf numFmtId="14" fontId="1" fillId="2" borderId="2" xfId="14" applyNumberFormat="1" applyFont="1" applyFill="1" applyBorder="1" applyAlignment="1">
      <alignment horizontal="center" vertical="center" wrapText="1"/>
    </xf>
    <xf numFmtId="169" fontId="1" fillId="2" borderId="103" xfId="14" applyNumberFormat="1" applyFont="1" applyFill="1" applyBorder="1" applyAlignment="1">
      <alignment horizontal="center" vertical="center" wrapText="1"/>
    </xf>
    <xf numFmtId="170" fontId="1" fillId="2" borderId="2" xfId="17" applyNumberFormat="1" applyFont="1" applyFill="1" applyBorder="1" applyAlignment="1">
      <alignment horizontal="center" vertical="center" wrapText="1"/>
    </xf>
    <xf numFmtId="1" fontId="1" fillId="2" borderId="2" xfId="17" applyNumberFormat="1" applyFont="1" applyFill="1" applyBorder="1" applyAlignment="1">
      <alignment horizontal="center" vertical="center" wrapText="1"/>
    </xf>
    <xf numFmtId="14" fontId="1" fillId="2" borderId="103" xfId="14" applyNumberFormat="1" applyFont="1" applyFill="1" applyBorder="1" applyAlignment="1">
      <alignment horizontal="center" vertical="center" wrapText="1"/>
    </xf>
    <xf numFmtId="14" fontId="4" fillId="2" borderId="38" xfId="0" applyNumberFormat="1" applyFont="1" applyFill="1" applyBorder="1" applyAlignment="1">
      <alignment horizontal="center" vertical="center" wrapText="1"/>
    </xf>
    <xf numFmtId="0" fontId="12" fillId="2" borderId="38" xfId="5" applyFill="1" applyBorder="1" applyAlignment="1">
      <alignment horizontal="center" vertical="center" wrapText="1"/>
    </xf>
    <xf numFmtId="165" fontId="7" fillId="2" borderId="38" xfId="0" applyNumberFormat="1" applyFont="1" applyFill="1" applyBorder="1" applyAlignment="1">
      <alignment horizontal="center" vertical="center" wrapText="1"/>
    </xf>
    <xf numFmtId="0" fontId="61" fillId="2" borderId="87" xfId="10" applyFont="1" applyFill="1" applyBorder="1" applyAlignment="1">
      <alignment vertical="center"/>
    </xf>
    <xf numFmtId="9" fontId="61" fillId="2" borderId="87" xfId="27" applyFont="1" applyFill="1" applyBorder="1" applyAlignment="1">
      <alignment horizontal="center" vertical="center"/>
    </xf>
    <xf numFmtId="0" fontId="6" fillId="2" borderId="0" xfId="10" applyFill="1"/>
    <xf numFmtId="14" fontId="4" fillId="35" borderId="38" xfId="0" applyNumberFormat="1" applyFont="1" applyFill="1" applyBorder="1" applyAlignment="1">
      <alignment horizontal="center" vertical="center" wrapText="1"/>
    </xf>
    <xf numFmtId="0" fontId="82" fillId="33" borderId="2" xfId="0" applyFont="1" applyFill="1" applyBorder="1" applyAlignment="1">
      <alignment horizontal="center" vertical="center" wrapText="1"/>
    </xf>
    <xf numFmtId="0" fontId="82" fillId="34" borderId="2" xfId="0" applyFont="1" applyFill="1" applyBorder="1" applyAlignment="1">
      <alignment vertical="center" wrapText="1"/>
    </xf>
    <xf numFmtId="9" fontId="0" fillId="0" borderId="2" xfId="0" applyNumberFormat="1" applyBorder="1" applyAlignment="1">
      <alignment horizontal="center" vertical="center"/>
    </xf>
    <xf numFmtId="0" fontId="0" fillId="0" borderId="2" xfId="0" applyBorder="1" applyAlignment="1">
      <alignment horizontal="center" vertical="center"/>
    </xf>
    <xf numFmtId="9" fontId="0" fillId="2" borderId="2" xfId="0" applyNumberFormat="1" applyFill="1" applyBorder="1" applyAlignment="1">
      <alignment horizontal="center" vertical="center"/>
    </xf>
    <xf numFmtId="0" fontId="0" fillId="0" borderId="0" xfId="0"/>
    <xf numFmtId="0" fontId="61" fillId="31" borderId="87" xfId="10" applyFont="1" applyFill="1" applyBorder="1" applyAlignment="1">
      <alignment vertical="center" wrapText="1"/>
    </xf>
    <xf numFmtId="0" fontId="6" fillId="0" borderId="2" xfId="10" applyBorder="1" applyAlignment="1">
      <alignment vertical="top" wrapText="1"/>
    </xf>
    <xf numFmtId="0" fontId="6" fillId="31" borderId="2" xfId="10" applyFill="1" applyBorder="1" applyAlignment="1">
      <alignment vertical="top" wrapText="1"/>
    </xf>
    <xf numFmtId="0" fontId="61" fillId="0" borderId="87" xfId="10" applyFont="1" applyBorder="1" applyAlignment="1">
      <alignment horizontal="center" vertical="center" wrapText="1"/>
    </xf>
    <xf numFmtId="0" fontId="6" fillId="0" borderId="0" xfId="10" applyAlignment="1">
      <alignment horizontal="center" vertical="center" wrapText="1"/>
    </xf>
    <xf numFmtId="0" fontId="21" fillId="25" borderId="2" xfId="2" applyFont="1" applyFill="1" applyBorder="1" applyAlignment="1">
      <alignment horizontal="center" vertical="center" wrapText="1"/>
    </xf>
    <xf numFmtId="0" fontId="38" fillId="19" borderId="2" xfId="9" applyFont="1" applyFill="1" applyBorder="1" applyAlignment="1">
      <alignment horizontal="center" vertical="center" wrapText="1"/>
    </xf>
    <xf numFmtId="0" fontId="21" fillId="2" borderId="2" xfId="2" applyFont="1" applyFill="1" applyBorder="1" applyAlignment="1">
      <alignment horizontal="center" vertical="center" wrapText="1"/>
    </xf>
    <xf numFmtId="0" fontId="9" fillId="2" borderId="43" xfId="0" applyFont="1" applyFill="1" applyBorder="1" applyAlignment="1">
      <alignment horizontal="center" vertical="center"/>
    </xf>
    <xf numFmtId="0" fontId="9" fillId="2" borderId="45" xfId="0" applyFont="1" applyFill="1" applyBorder="1" applyAlignment="1">
      <alignment horizontal="center" vertical="center"/>
    </xf>
    <xf numFmtId="0" fontId="9" fillId="2" borderId="47" xfId="0" applyFont="1" applyFill="1" applyBorder="1" applyAlignment="1">
      <alignment horizontal="center" vertical="center"/>
    </xf>
    <xf numFmtId="0" fontId="10" fillId="2" borderId="13" xfId="2" applyFont="1" applyFill="1" applyBorder="1" applyAlignment="1">
      <alignment horizontal="center" vertical="center" wrapText="1"/>
    </xf>
    <xf numFmtId="0" fontId="10" fillId="2" borderId="14"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3" borderId="16"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8" xfId="2" applyFont="1" applyFill="1" applyBorder="1" applyAlignment="1">
      <alignment horizontal="center"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5" fillId="0" borderId="13" xfId="0" applyFont="1" applyBorder="1" applyAlignment="1">
      <alignment vertical="top"/>
    </xf>
    <xf numFmtId="0" fontId="5" fillId="0" borderId="15" xfId="0" applyFont="1" applyBorder="1" applyAlignment="1">
      <alignment vertical="top"/>
    </xf>
    <xf numFmtId="14" fontId="5" fillId="0" borderId="16" xfId="0" applyNumberFormat="1" applyFont="1" applyBorder="1" applyAlignment="1">
      <alignment vertical="top"/>
    </xf>
    <xf numFmtId="14" fontId="5" fillId="0" borderId="18" xfId="0" applyNumberFormat="1" applyFont="1" applyBorder="1" applyAlignment="1">
      <alignment vertical="top"/>
    </xf>
    <xf numFmtId="14" fontId="5" fillId="0" borderId="22" xfId="0" applyNumberFormat="1" applyFont="1" applyBorder="1" applyAlignment="1">
      <alignment vertical="top"/>
    </xf>
    <xf numFmtId="14" fontId="5" fillId="0" borderId="25" xfId="0" applyNumberFormat="1" applyFont="1" applyBorder="1" applyAlignment="1">
      <alignment vertical="top"/>
    </xf>
    <xf numFmtId="0" fontId="5" fillId="0" borderId="13" xfId="0" applyFont="1" applyBorder="1" applyAlignment="1">
      <alignment horizontal="left" vertical="top"/>
    </xf>
    <xf numFmtId="0" fontId="5" fillId="0" borderId="15" xfId="0" applyFont="1" applyBorder="1" applyAlignment="1">
      <alignment horizontal="left" vertical="top"/>
    </xf>
    <xf numFmtId="9" fontId="28" fillId="0" borderId="58" xfId="0" applyNumberFormat="1" applyFont="1" applyBorder="1" applyAlignment="1">
      <alignment horizontal="center" vertical="center" wrapText="1"/>
    </xf>
    <xf numFmtId="0" fontId="27" fillId="0" borderId="65" xfId="0" applyFont="1" applyBorder="1"/>
    <xf numFmtId="0" fontId="27" fillId="0" borderId="61" xfId="0" applyFont="1" applyBorder="1"/>
    <xf numFmtId="0" fontId="30" fillId="0" borderId="58" xfId="0" applyFont="1" applyBorder="1" applyAlignment="1">
      <alignment horizontal="center" vertical="center" wrapText="1"/>
    </xf>
    <xf numFmtId="0" fontId="30" fillId="0" borderId="55" xfId="0" applyFont="1" applyBorder="1" applyAlignment="1">
      <alignment horizontal="center" vertical="center" wrapText="1"/>
    </xf>
    <xf numFmtId="0" fontId="27" fillId="0" borderId="56" xfId="0" applyFont="1" applyBorder="1"/>
    <xf numFmtId="0" fontId="28" fillId="0" borderId="58" xfId="0" applyFont="1" applyBorder="1" applyAlignment="1">
      <alignment horizontal="center" vertical="center" textRotation="90"/>
    </xf>
    <xf numFmtId="0" fontId="28" fillId="0" borderId="58" xfId="0" applyFont="1" applyBorder="1" applyAlignment="1">
      <alignment horizontal="center" vertical="center" textRotation="90" wrapText="1"/>
    </xf>
    <xf numFmtId="9" fontId="58" fillId="0" borderId="58" xfId="0" applyNumberFormat="1" applyFont="1" applyBorder="1" applyAlignment="1">
      <alignment horizontal="center" vertical="center" wrapText="1"/>
    </xf>
    <xf numFmtId="166" fontId="28" fillId="0" borderId="58" xfId="0" applyNumberFormat="1" applyFont="1" applyBorder="1" applyAlignment="1">
      <alignment horizontal="center" vertical="center" wrapText="1"/>
    </xf>
    <xf numFmtId="0" fontId="27" fillId="0" borderId="49" xfId="0" applyFont="1" applyBorder="1" applyAlignment="1">
      <alignment horizontal="center" wrapText="1"/>
    </xf>
    <xf numFmtId="0" fontId="27" fillId="0" borderId="50" xfId="0" applyFont="1" applyBorder="1"/>
    <xf numFmtId="0" fontId="27" fillId="0" borderId="51" xfId="0" applyFont="1" applyBorder="1"/>
    <xf numFmtId="0" fontId="27" fillId="0" borderId="52" xfId="0" applyFont="1" applyBorder="1"/>
    <xf numFmtId="0" fontId="0" fillId="0" borderId="0" xfId="0"/>
    <xf numFmtId="0" fontId="27" fillId="0" borderId="53" xfId="0" applyFont="1" applyBorder="1"/>
    <xf numFmtId="0" fontId="27" fillId="0" borderId="27" xfId="0" applyFont="1" applyBorder="1"/>
    <xf numFmtId="0" fontId="27" fillId="0" borderId="28" xfId="0" applyFont="1" applyBorder="1"/>
    <xf numFmtId="0" fontId="27" fillId="0" borderId="29" xfId="0" applyFont="1" applyBorder="1"/>
    <xf numFmtId="0" fontId="27" fillId="0" borderId="49" xfId="0" applyFont="1" applyBorder="1" applyAlignment="1">
      <alignment horizontal="center" vertical="center" wrapText="1"/>
    </xf>
    <xf numFmtId="0" fontId="27" fillId="0" borderId="54" xfId="0" applyFont="1" applyBorder="1" applyAlignment="1">
      <alignment horizontal="left" vertical="center" wrapText="1"/>
    </xf>
    <xf numFmtId="0" fontId="27" fillId="0" borderId="26" xfId="0" applyFont="1" applyBorder="1"/>
    <xf numFmtId="0" fontId="27" fillId="0" borderId="57" xfId="0" applyFont="1" applyBorder="1"/>
    <xf numFmtId="0" fontId="30" fillId="0" borderId="56" xfId="0" applyFont="1" applyBorder="1" applyAlignment="1">
      <alignment horizontal="center" vertical="center" wrapText="1"/>
    </xf>
    <xf numFmtId="0" fontId="30" fillId="0" borderId="58" xfId="0" applyFont="1" applyBorder="1" applyAlignment="1">
      <alignment horizontal="center" vertical="center" textRotation="90" wrapText="1"/>
    </xf>
    <xf numFmtId="0" fontId="31"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27" fillId="0" borderId="62" xfId="0" applyFont="1" applyBorder="1"/>
    <xf numFmtId="0" fontId="27" fillId="12" borderId="31" xfId="0" applyFont="1" applyFill="1" applyBorder="1" applyAlignment="1">
      <alignment horizontal="center" vertical="center" wrapText="1"/>
    </xf>
    <xf numFmtId="0" fontId="27" fillId="0" borderId="32" xfId="0" applyFont="1" applyBorder="1"/>
    <xf numFmtId="0" fontId="27" fillId="0" borderId="33" xfId="0" applyFont="1" applyBorder="1"/>
    <xf numFmtId="0" fontId="30" fillId="0" borderId="60" xfId="0" applyFont="1" applyBorder="1" applyAlignment="1">
      <alignment horizontal="center" vertical="center" wrapText="1"/>
    </xf>
    <xf numFmtId="0" fontId="27" fillId="0" borderId="63" xfId="0" applyFont="1" applyBorder="1"/>
    <xf numFmtId="0" fontId="55" fillId="0" borderId="58" xfId="0" applyFont="1" applyBorder="1" applyAlignment="1">
      <alignment horizontal="center" vertical="center" textRotation="90" wrapText="1"/>
    </xf>
    <xf numFmtId="0" fontId="56" fillId="0" borderId="58" xfId="0" applyFont="1" applyBorder="1" applyAlignment="1">
      <alignment horizontal="center" vertical="center" wrapText="1"/>
    </xf>
    <xf numFmtId="0" fontId="31" fillId="0" borderId="65" xfId="0" applyFont="1" applyBorder="1" applyAlignment="1">
      <alignment horizontal="center" vertical="center" wrapText="1"/>
    </xf>
    <xf numFmtId="0" fontId="28" fillId="0" borderId="58" xfId="0" applyFont="1" applyBorder="1" applyAlignment="1">
      <alignment horizontal="center" vertical="center" wrapText="1"/>
    </xf>
    <xf numFmtId="0" fontId="30" fillId="0" borderId="90" xfId="0" applyFont="1" applyBorder="1" applyAlignment="1">
      <alignment horizontal="center" vertical="center" wrapText="1"/>
    </xf>
    <xf numFmtId="0" fontId="27" fillId="0" borderId="90" xfId="0" applyFont="1" applyBorder="1"/>
    <xf numFmtId="0" fontId="27" fillId="0" borderId="91" xfId="0" applyFont="1" applyBorder="1"/>
    <xf numFmtId="0" fontId="28" fillId="0" borderId="58" xfId="0" applyFont="1" applyBorder="1" applyAlignment="1">
      <alignment horizontal="center" vertical="center"/>
    </xf>
    <xf numFmtId="9" fontId="28" fillId="0" borderId="58" xfId="0" applyNumberFormat="1" applyFont="1" applyBorder="1" applyAlignment="1">
      <alignment horizontal="center" vertical="center"/>
    </xf>
    <xf numFmtId="0" fontId="30" fillId="0" borderId="58" xfId="0" applyFont="1" applyBorder="1" applyAlignment="1">
      <alignment horizontal="center" vertical="center" textRotation="90"/>
    </xf>
    <xf numFmtId="0" fontId="62" fillId="0" borderId="92" xfId="0" applyFont="1" applyBorder="1" applyAlignment="1">
      <alignment horizontal="center" vertical="center"/>
    </xf>
    <xf numFmtId="0" fontId="27" fillId="0" borderId="92" xfId="0" applyFont="1" applyBorder="1"/>
    <xf numFmtId="0" fontId="30" fillId="20" borderId="58" xfId="0" applyFont="1" applyFill="1" applyBorder="1" applyAlignment="1">
      <alignment horizontal="center" vertical="center" wrapText="1"/>
    </xf>
    <xf numFmtId="9" fontId="62" fillId="0" borderId="92" xfId="0" applyNumberFormat="1" applyFont="1" applyBorder="1" applyAlignment="1">
      <alignment horizontal="center" vertical="center" wrapText="1"/>
    </xf>
    <xf numFmtId="0" fontId="62" fillId="20" borderId="92" xfId="0" applyFont="1" applyFill="1" applyBorder="1" applyAlignment="1">
      <alignment horizontal="center" vertical="center"/>
    </xf>
    <xf numFmtId="0" fontId="28" fillId="0" borderId="58" xfId="0" applyFont="1" applyBorder="1" applyAlignment="1">
      <alignment horizontal="left" vertical="center" wrapText="1"/>
    </xf>
    <xf numFmtId="0" fontId="28" fillId="0" borderId="58" xfId="0" applyFont="1" applyBorder="1" applyAlignment="1">
      <alignment horizontal="center" vertical="top" wrapText="1"/>
    </xf>
    <xf numFmtId="9" fontId="62" fillId="0" borderId="92" xfId="0" applyNumberFormat="1" applyFont="1" applyBorder="1" applyAlignment="1">
      <alignment horizontal="center" wrapText="1"/>
    </xf>
    <xf numFmtId="0" fontId="30" fillId="0" borderId="58" xfId="0" applyFont="1" applyBorder="1" applyAlignment="1">
      <alignment horizontal="center" vertical="top" textRotation="90" wrapText="1"/>
    </xf>
    <xf numFmtId="166" fontId="28" fillId="0" borderId="65" xfId="0" applyNumberFormat="1" applyFont="1" applyBorder="1" applyAlignment="1">
      <alignment horizontal="center" vertical="center" wrapText="1"/>
    </xf>
    <xf numFmtId="0" fontId="28" fillId="0" borderId="92" xfId="0" applyFont="1" applyBorder="1" applyAlignment="1">
      <alignment horizontal="center" vertical="center" wrapText="1"/>
    </xf>
    <xf numFmtId="0" fontId="28" fillId="0" borderId="65" xfId="0" applyFont="1" applyBorder="1" applyAlignment="1">
      <alignment horizontal="center" vertical="center"/>
    </xf>
    <xf numFmtId="0" fontId="30" fillId="0" borderId="65" xfId="0" applyFont="1" applyBorder="1" applyAlignment="1">
      <alignment horizontal="center" vertical="center" wrapText="1"/>
    </xf>
    <xf numFmtId="9" fontId="28" fillId="0" borderId="65" xfId="0" applyNumberFormat="1" applyFont="1" applyBorder="1" applyAlignment="1">
      <alignment horizontal="center" vertical="center" wrapText="1"/>
    </xf>
    <xf numFmtId="0" fontId="62" fillId="0" borderId="92" xfId="0" applyFont="1" applyBorder="1" applyAlignment="1">
      <alignment horizontal="center" vertical="center" wrapText="1"/>
    </xf>
    <xf numFmtId="0" fontId="27" fillId="0" borderId="94" xfId="0" applyFont="1" applyBorder="1"/>
    <xf numFmtId="0" fontId="28" fillId="0" borderId="65" xfId="0" applyFont="1" applyBorder="1" applyAlignment="1">
      <alignment vertical="center" wrapText="1"/>
    </xf>
    <xf numFmtId="0" fontId="62" fillId="0" borderId="90" xfId="0" applyFont="1" applyBorder="1" applyAlignment="1">
      <alignment horizontal="center" vertical="center" wrapText="1"/>
    </xf>
    <xf numFmtId="0" fontId="62" fillId="0" borderId="91" xfId="0" applyFont="1" applyBorder="1" applyAlignment="1">
      <alignment horizontal="center" vertical="center" wrapText="1"/>
    </xf>
    <xf numFmtId="0" fontId="68" fillId="0" borderId="58" xfId="0" applyFont="1" applyBorder="1" applyAlignment="1">
      <alignment horizontal="center" vertical="center" wrapText="1"/>
    </xf>
    <xf numFmtId="0" fontId="27" fillId="0" borderId="95" xfId="0" applyFont="1" applyBorder="1"/>
    <xf numFmtId="0" fontId="30" fillId="21" borderId="58" xfId="0" applyFont="1" applyFill="1" applyBorder="1" applyAlignment="1">
      <alignment horizontal="center" vertical="center" wrapText="1"/>
    </xf>
    <xf numFmtId="0" fontId="30" fillId="21" borderId="58" xfId="0" applyFont="1" applyFill="1" applyBorder="1" applyAlignment="1">
      <alignment horizontal="center" vertical="center" textRotation="90"/>
    </xf>
    <xf numFmtId="0" fontId="28" fillId="0" borderId="91" xfId="0" applyFont="1" applyBorder="1" applyAlignment="1">
      <alignment horizontal="center" vertical="center" wrapText="1"/>
    </xf>
    <xf numFmtId="0" fontId="30" fillId="21" borderId="58" xfId="0" applyFont="1" applyFill="1" applyBorder="1" applyAlignment="1">
      <alignment horizontal="center" vertical="center" textRotation="90" wrapText="1"/>
    </xf>
    <xf numFmtId="167" fontId="28" fillId="0" borderId="58" xfId="0" applyNumberFormat="1" applyFont="1" applyBorder="1" applyAlignment="1">
      <alignment horizontal="center" vertical="center" wrapText="1"/>
    </xf>
    <xf numFmtId="0" fontId="32" fillId="0" borderId="58" xfId="0" applyFont="1" applyBorder="1" applyAlignment="1">
      <alignment horizontal="center" vertical="center" wrapText="1"/>
    </xf>
    <xf numFmtId="0" fontId="76" fillId="25" borderId="139" xfId="2" applyFont="1" applyFill="1" applyBorder="1" applyAlignment="1">
      <alignment horizontal="center" vertical="center" wrapText="1"/>
    </xf>
    <xf numFmtId="0" fontId="76" fillId="25" borderId="140" xfId="2" applyFont="1" applyFill="1" applyBorder="1" applyAlignment="1">
      <alignment horizontal="center" vertical="center" wrapText="1"/>
    </xf>
    <xf numFmtId="0" fontId="76" fillId="25" borderId="147" xfId="2" applyFont="1" applyFill="1" applyBorder="1" applyAlignment="1">
      <alignment horizontal="center" vertical="center" wrapText="1"/>
    </xf>
    <xf numFmtId="0" fontId="76" fillId="25" borderId="146" xfId="2" applyFont="1" applyFill="1" applyBorder="1" applyAlignment="1">
      <alignment horizontal="center" vertical="center" wrapText="1"/>
    </xf>
    <xf numFmtId="0" fontId="15" fillId="11" borderId="50" xfId="0" applyFont="1" applyFill="1" applyBorder="1" applyAlignment="1">
      <alignment horizontal="center" vertical="center"/>
    </xf>
    <xf numFmtId="0" fontId="27" fillId="0" borderId="67" xfId="0" applyFont="1" applyBorder="1"/>
    <xf numFmtId="0" fontId="27" fillId="0" borderId="0" xfId="0" applyFont="1"/>
    <xf numFmtId="0" fontId="27" fillId="0" borderId="71" xfId="0" applyFont="1" applyBorder="1"/>
    <xf numFmtId="0" fontId="16" fillId="11" borderId="68" xfId="0" applyFont="1" applyFill="1" applyBorder="1" applyAlignment="1">
      <alignment horizontal="center" vertical="center"/>
    </xf>
    <xf numFmtId="0" fontId="27" fillId="0" borderId="69" xfId="0" applyFont="1" applyBorder="1"/>
    <xf numFmtId="0" fontId="27" fillId="0" borderId="72" xfId="0" applyFont="1" applyBorder="1"/>
    <xf numFmtId="0" fontId="27" fillId="0" borderId="73" xfId="0" applyFont="1" applyBorder="1"/>
    <xf numFmtId="0" fontId="16" fillId="11" borderId="70" xfId="0" applyFont="1" applyFill="1" applyBorder="1" applyAlignment="1">
      <alignment horizontal="center" vertical="center"/>
    </xf>
    <xf numFmtId="0" fontId="27" fillId="0" borderId="74" xfId="0" applyFont="1" applyBorder="1"/>
    <xf numFmtId="14" fontId="15" fillId="0" borderId="130" xfId="0" applyNumberFormat="1" applyFont="1" applyBorder="1" applyAlignment="1">
      <alignment vertical="center" wrapText="1"/>
    </xf>
    <xf numFmtId="0" fontId="27" fillId="0" borderId="131" xfId="0" applyFont="1" applyBorder="1" applyAlignment="1">
      <alignment wrapText="1"/>
    </xf>
    <xf numFmtId="0" fontId="16" fillId="13" borderId="70" xfId="0" applyFont="1" applyFill="1" applyBorder="1" applyAlignment="1">
      <alignment horizontal="center" vertical="center"/>
    </xf>
    <xf numFmtId="0" fontId="16" fillId="13" borderId="78" xfId="0" applyFont="1" applyFill="1" applyBorder="1" applyAlignment="1">
      <alignment horizontal="center" vertical="center"/>
    </xf>
    <xf numFmtId="0" fontId="16" fillId="13" borderId="0" xfId="0" applyFont="1" applyFill="1" applyAlignment="1">
      <alignment horizontal="center" vertical="center"/>
    </xf>
    <xf numFmtId="0" fontId="14" fillId="14" borderId="78" xfId="0" applyFont="1" applyFill="1" applyBorder="1" applyAlignment="1">
      <alignment horizontal="center" vertical="center" wrapText="1"/>
    </xf>
    <xf numFmtId="0" fontId="14" fillId="14" borderId="0" xfId="0" applyFont="1" applyFill="1" applyAlignment="1">
      <alignment horizontal="center" vertical="center" wrapText="1"/>
    </xf>
    <xf numFmtId="0" fontId="34" fillId="11" borderId="0" xfId="0" applyFont="1" applyFill="1" applyAlignment="1">
      <alignment horizontal="center" vertical="center" wrapText="1"/>
    </xf>
    <xf numFmtId="0" fontId="16" fillId="11" borderId="0" xfId="0" applyFont="1" applyFill="1" applyAlignment="1">
      <alignment horizontal="left" vertical="center" wrapText="1"/>
    </xf>
    <xf numFmtId="0" fontId="16" fillId="11" borderId="118" xfId="0" applyFont="1" applyFill="1" applyBorder="1" applyAlignment="1">
      <alignment horizontal="left" vertical="center" wrapText="1"/>
    </xf>
    <xf numFmtId="0" fontId="27" fillId="0" borderId="119" xfId="0" applyFont="1" applyBorder="1"/>
    <xf numFmtId="0" fontId="27" fillId="0" borderId="120" xfId="0" applyFont="1" applyBorder="1"/>
    <xf numFmtId="0" fontId="16" fillId="11" borderId="121" xfId="0" applyFont="1" applyFill="1" applyBorder="1" applyAlignment="1">
      <alignment horizontal="left" vertical="center" wrapText="1"/>
    </xf>
    <xf numFmtId="0" fontId="27" fillId="0" borderId="122" xfId="0" applyFont="1" applyBorder="1"/>
    <xf numFmtId="0" fontId="27" fillId="0" borderId="123" xfId="0" applyFont="1" applyBorder="1"/>
    <xf numFmtId="0" fontId="27" fillId="0" borderId="124" xfId="0" applyFont="1" applyBorder="1"/>
    <xf numFmtId="0" fontId="27" fillId="0" borderId="86" xfId="0" applyFont="1" applyBorder="1"/>
    <xf numFmtId="0" fontId="27" fillId="0" borderId="125" xfId="0" applyFont="1" applyBorder="1"/>
    <xf numFmtId="0" fontId="27" fillId="0" borderId="126" xfId="0" applyFont="1" applyBorder="1"/>
    <xf numFmtId="0" fontId="27" fillId="0" borderId="127" xfId="0" applyFont="1" applyBorder="1"/>
    <xf numFmtId="14" fontId="4" fillId="25" borderId="85" xfId="0" applyNumberFormat="1" applyFont="1" applyFill="1" applyBorder="1" applyAlignment="1">
      <alignment horizontal="center" vertical="center" wrapText="1"/>
    </xf>
    <xf numFmtId="14" fontId="4" fillId="25" borderId="84" xfId="0" applyNumberFormat="1" applyFont="1" applyFill="1" applyBorder="1" applyAlignment="1">
      <alignment horizontal="center" vertical="center" wrapText="1"/>
    </xf>
    <xf numFmtId="14" fontId="4" fillId="25" borderId="85" xfId="24" applyNumberFormat="1" applyFont="1" applyFill="1" applyBorder="1" applyAlignment="1">
      <alignment horizontal="center" vertical="center" wrapText="1"/>
    </xf>
    <xf numFmtId="14" fontId="4" fillId="25" borderId="84" xfId="24" applyNumberFormat="1" applyFont="1" applyFill="1" applyBorder="1" applyAlignment="1">
      <alignment horizontal="center" vertical="center" wrapText="1"/>
    </xf>
    <xf numFmtId="0" fontId="46" fillId="2" borderId="98" xfId="10" applyFont="1" applyFill="1" applyBorder="1" applyAlignment="1">
      <alignment horizontal="center" vertical="center" wrapText="1"/>
    </xf>
    <xf numFmtId="0" fontId="46" fillId="22" borderId="96" xfId="10" applyFont="1" applyFill="1" applyBorder="1" applyAlignment="1">
      <alignment horizontal="center" vertical="center" wrapText="1"/>
    </xf>
    <xf numFmtId="0" fontId="46" fillId="22" borderId="97" xfId="10" applyFont="1" applyFill="1" applyBorder="1" applyAlignment="1">
      <alignment horizontal="center" vertical="center" wrapText="1"/>
    </xf>
    <xf numFmtId="0" fontId="25" fillId="2" borderId="88" xfId="10" applyFont="1" applyFill="1" applyBorder="1" applyAlignment="1">
      <alignment horizontal="center" vertical="center" wrapText="1"/>
    </xf>
    <xf numFmtId="0" fontId="25" fillId="2" borderId="69" xfId="10" applyFont="1" applyFill="1" applyBorder="1" applyAlignment="1">
      <alignment horizontal="center" vertical="center" wrapText="1"/>
    </xf>
    <xf numFmtId="0" fontId="25" fillId="2" borderId="76" xfId="10" applyFont="1" applyFill="1" applyBorder="1" applyAlignment="1">
      <alignment horizontal="center" vertical="center" wrapText="1"/>
    </xf>
    <xf numFmtId="0" fontId="25" fillId="2" borderId="89" xfId="10" applyFont="1" applyFill="1" applyBorder="1" applyAlignment="1">
      <alignment horizontal="center" vertical="center" wrapText="1"/>
    </xf>
    <xf numFmtId="0" fontId="25" fillId="2" borderId="73" xfId="10" applyFont="1" applyFill="1" applyBorder="1" applyAlignment="1">
      <alignment horizontal="center" vertical="center" wrapText="1"/>
    </xf>
    <xf numFmtId="0" fontId="25" fillId="2" borderId="77" xfId="10" applyFont="1" applyFill="1" applyBorder="1" applyAlignment="1">
      <alignment horizontal="center" vertical="center" wrapText="1"/>
    </xf>
    <xf numFmtId="0" fontId="54" fillId="2" borderId="70" xfId="10" applyFont="1" applyFill="1" applyBorder="1" applyAlignment="1">
      <alignment horizontal="left" vertical="top"/>
    </xf>
    <xf numFmtId="0" fontId="54" fillId="2" borderId="74" xfId="10" applyFont="1" applyFill="1" applyBorder="1" applyAlignment="1">
      <alignment horizontal="left" vertical="top"/>
    </xf>
    <xf numFmtId="0" fontId="54" fillId="2" borderId="75" xfId="10" applyFont="1" applyFill="1" applyBorder="1" applyAlignment="1">
      <alignment horizontal="left" vertical="top"/>
    </xf>
    <xf numFmtId="0" fontId="54" fillId="2" borderId="70" xfId="10" applyFont="1" applyFill="1" applyBorder="1" applyAlignment="1">
      <alignment horizontal="left" vertical="center"/>
    </xf>
    <xf numFmtId="0" fontId="54" fillId="2" borderId="74" xfId="10" applyFont="1" applyFill="1" applyBorder="1" applyAlignment="1">
      <alignment horizontal="left" vertical="center"/>
    </xf>
    <xf numFmtId="0" fontId="54" fillId="2" borderId="75" xfId="10" applyFont="1" applyFill="1" applyBorder="1" applyAlignment="1">
      <alignment horizontal="left" vertical="center"/>
    </xf>
    <xf numFmtId="0" fontId="25" fillId="2" borderId="88" xfId="10" applyFont="1" applyFill="1" applyBorder="1" applyAlignment="1">
      <alignment horizontal="center" vertical="center"/>
    </xf>
    <xf numFmtId="0" fontId="25" fillId="2" borderId="69" xfId="10" applyFont="1" applyFill="1" applyBorder="1" applyAlignment="1">
      <alignment horizontal="center" vertical="center"/>
    </xf>
    <xf numFmtId="0" fontId="25" fillId="2" borderId="76" xfId="10" applyFont="1" applyFill="1" applyBorder="1" applyAlignment="1">
      <alignment horizontal="center" vertical="center"/>
    </xf>
    <xf numFmtId="0" fontId="25" fillId="2" borderId="89" xfId="10" applyFont="1" applyFill="1" applyBorder="1" applyAlignment="1">
      <alignment horizontal="center" vertical="center"/>
    </xf>
    <xf numFmtId="0" fontId="25" fillId="2" borderId="73" xfId="10" applyFont="1" applyFill="1" applyBorder="1" applyAlignment="1">
      <alignment horizontal="center" vertical="center"/>
    </xf>
    <xf numFmtId="0" fontId="25" fillId="2" borderId="77" xfId="10" applyFont="1" applyFill="1" applyBorder="1" applyAlignment="1">
      <alignment horizontal="center" vertical="center"/>
    </xf>
    <xf numFmtId="14" fontId="54" fillId="2" borderId="68" xfId="10" applyNumberFormat="1" applyFont="1" applyFill="1" applyBorder="1" applyAlignment="1">
      <alignment horizontal="left" vertical="top"/>
    </xf>
    <xf numFmtId="14" fontId="54" fillId="2" borderId="69" xfId="10" applyNumberFormat="1" applyFont="1" applyFill="1" applyBorder="1" applyAlignment="1">
      <alignment horizontal="left" vertical="top"/>
    </xf>
    <xf numFmtId="14" fontId="54" fillId="2" borderId="76" xfId="10" applyNumberFormat="1" applyFont="1" applyFill="1" applyBorder="1" applyAlignment="1">
      <alignment horizontal="left" vertical="top"/>
    </xf>
    <xf numFmtId="14" fontId="54" fillId="2" borderId="72" xfId="10" applyNumberFormat="1" applyFont="1" applyFill="1" applyBorder="1" applyAlignment="1">
      <alignment horizontal="left" vertical="top"/>
    </xf>
    <xf numFmtId="14" fontId="54" fillId="2" borderId="73" xfId="10" applyNumberFormat="1" applyFont="1" applyFill="1" applyBorder="1" applyAlignment="1">
      <alignment horizontal="left" vertical="top"/>
    </xf>
    <xf numFmtId="14" fontId="54" fillId="2" borderId="77" xfId="10" applyNumberFormat="1" applyFont="1" applyFill="1" applyBorder="1" applyAlignment="1">
      <alignment horizontal="left" vertical="top"/>
    </xf>
    <xf numFmtId="0" fontId="27" fillId="2" borderId="99" xfId="10" applyFont="1" applyFill="1" applyBorder="1" applyAlignment="1">
      <alignment horizontal="center"/>
    </xf>
    <xf numFmtId="0" fontId="27" fillId="2" borderId="100" xfId="10" applyFont="1" applyFill="1" applyBorder="1" applyAlignment="1">
      <alignment horizontal="center"/>
    </xf>
    <xf numFmtId="0" fontId="27" fillId="2" borderId="101" xfId="10" applyFont="1" applyFill="1" applyBorder="1" applyAlignment="1">
      <alignment horizontal="center"/>
    </xf>
    <xf numFmtId="0" fontId="45" fillId="23" borderId="99" xfId="10" applyFont="1" applyFill="1" applyBorder="1" applyAlignment="1">
      <alignment horizontal="center" vertical="center" wrapText="1"/>
    </xf>
    <xf numFmtId="0" fontId="45" fillId="23" borderId="100" xfId="10" applyFont="1" applyFill="1" applyBorder="1" applyAlignment="1">
      <alignment horizontal="center" vertical="center" wrapText="1"/>
    </xf>
    <xf numFmtId="0" fontId="45" fillId="23" borderId="101" xfId="10" applyFont="1" applyFill="1" applyBorder="1" applyAlignment="1">
      <alignment horizontal="center" vertical="center" wrapText="1"/>
    </xf>
    <xf numFmtId="0" fontId="51" fillId="24" borderId="103" xfId="10" applyFont="1" applyFill="1" applyBorder="1" applyAlignment="1">
      <alignment horizontal="center" vertical="center" wrapText="1"/>
    </xf>
    <xf numFmtId="0" fontId="51" fillId="24" borderId="102" xfId="10" applyFont="1" applyFill="1" applyBorder="1" applyAlignment="1">
      <alignment horizontal="center" vertical="center" wrapText="1"/>
    </xf>
    <xf numFmtId="0" fontId="51" fillId="24" borderId="21" xfId="10" applyFont="1" applyFill="1" applyBorder="1" applyAlignment="1">
      <alignment horizontal="center" vertical="center" wrapText="1"/>
    </xf>
    <xf numFmtId="14" fontId="4" fillId="25" borderId="38" xfId="24" applyNumberFormat="1" applyFont="1" applyFill="1" applyBorder="1" applyAlignment="1">
      <alignment horizontal="center" vertical="center" wrapText="1"/>
    </xf>
    <xf numFmtId="0" fontId="17" fillId="2" borderId="132" xfId="10" applyFont="1" applyFill="1" applyBorder="1" applyAlignment="1">
      <alignment horizontal="center" vertical="center" wrapText="1"/>
    </xf>
    <xf numFmtId="0" fontId="17" fillId="2" borderId="5" xfId="10" applyFont="1" applyFill="1" applyBorder="1" applyAlignment="1">
      <alignment horizontal="center" vertical="center" wrapText="1"/>
    </xf>
    <xf numFmtId="0" fontId="17" fillId="2" borderId="4" xfId="10" applyFont="1" applyFill="1" applyBorder="1" applyAlignment="1">
      <alignment horizontal="center" vertical="center" wrapText="1"/>
    </xf>
    <xf numFmtId="0" fontId="49" fillId="2" borderId="7" xfId="10" applyFont="1" applyFill="1" applyBorder="1" applyAlignment="1">
      <alignment horizontal="center" vertical="center" wrapText="1"/>
    </xf>
    <xf numFmtId="0" fontId="49" fillId="2" borderId="8" xfId="10" applyFont="1" applyFill="1" applyBorder="1" applyAlignment="1">
      <alignment horizontal="center" vertical="center" wrapText="1"/>
    </xf>
    <xf numFmtId="0" fontId="49" fillId="2" borderId="19" xfId="10" applyFont="1" applyFill="1" applyBorder="1" applyAlignment="1">
      <alignment horizontal="center" vertical="center" wrapText="1"/>
    </xf>
    <xf numFmtId="0" fontId="49" fillId="2" borderId="10" xfId="10" applyFont="1" applyFill="1" applyBorder="1" applyAlignment="1">
      <alignment horizontal="center" vertical="center" wrapText="1"/>
    </xf>
    <xf numFmtId="0" fontId="49" fillId="2" borderId="0" xfId="10" applyFont="1" applyFill="1" applyAlignment="1">
      <alignment horizontal="center" vertical="center" wrapText="1"/>
    </xf>
    <xf numFmtId="0" fontId="49" fillId="2" borderId="6" xfId="10" applyFont="1" applyFill="1" applyBorder="1" applyAlignment="1">
      <alignment horizontal="center" vertical="center" wrapText="1"/>
    </xf>
    <xf numFmtId="0" fontId="49" fillId="2" borderId="11" xfId="10" applyFont="1" applyFill="1" applyBorder="1" applyAlignment="1">
      <alignment horizontal="center" vertical="center" wrapText="1"/>
    </xf>
    <xf numFmtId="0" fontId="49" fillId="2" borderId="12" xfId="10" applyFont="1" applyFill="1" applyBorder="1" applyAlignment="1">
      <alignment horizontal="center" vertical="center" wrapText="1"/>
    </xf>
    <xf numFmtId="0" fontId="49" fillId="2" borderId="20" xfId="10" applyFont="1" applyFill="1" applyBorder="1" applyAlignment="1">
      <alignment horizontal="center" vertical="center" wrapText="1"/>
    </xf>
    <xf numFmtId="0" fontId="50" fillId="2" borderId="7" xfId="10" applyFont="1" applyFill="1" applyBorder="1" applyAlignment="1">
      <alignment horizontal="center" vertical="center" wrapText="1"/>
    </xf>
    <xf numFmtId="0" fontId="50" fillId="2" borderId="19" xfId="10" applyFont="1" applyFill="1" applyBorder="1" applyAlignment="1">
      <alignment horizontal="center" vertical="center" wrapText="1"/>
    </xf>
    <xf numFmtId="0" fontId="50" fillId="2" borderId="10" xfId="10" applyFont="1" applyFill="1" applyBorder="1" applyAlignment="1">
      <alignment horizontal="center" vertical="center" wrapText="1"/>
    </xf>
    <xf numFmtId="0" fontId="50" fillId="2" borderId="6" xfId="10" applyFont="1" applyFill="1" applyBorder="1" applyAlignment="1">
      <alignment horizontal="center" vertical="center" wrapText="1"/>
    </xf>
    <xf numFmtId="0" fontId="50" fillId="2" borderId="11" xfId="10" applyFont="1" applyFill="1" applyBorder="1" applyAlignment="1">
      <alignment horizontal="center" vertical="center" wrapText="1"/>
    </xf>
    <xf numFmtId="0" fontId="50" fillId="2" borderId="20" xfId="10" applyFont="1" applyFill="1" applyBorder="1" applyAlignment="1">
      <alignment horizontal="center" vertical="center" wrapText="1"/>
    </xf>
    <xf numFmtId="0" fontId="17" fillId="2" borderId="104" xfId="10" applyFont="1" applyFill="1" applyBorder="1" applyAlignment="1">
      <alignment horizontal="center" vertical="center" wrapText="1"/>
    </xf>
    <xf numFmtId="0" fontId="17" fillId="2" borderId="106" xfId="10" applyFont="1" applyFill="1" applyBorder="1" applyAlignment="1">
      <alignment horizontal="center" vertical="center" wrapText="1"/>
    </xf>
    <xf numFmtId="0" fontId="17" fillId="2" borderId="107" xfId="10" applyFont="1" applyFill="1" applyBorder="1" applyAlignment="1">
      <alignment horizontal="center" vertical="center" wrapText="1"/>
    </xf>
    <xf numFmtId="0" fontId="17" fillId="2" borderId="108" xfId="10" applyFont="1" applyFill="1" applyBorder="1" applyAlignment="1">
      <alignment horizontal="center" vertical="center" wrapText="1"/>
    </xf>
    <xf numFmtId="0" fontId="17" fillId="2" borderId="110" xfId="10" applyFont="1" applyFill="1" applyBorder="1" applyAlignment="1">
      <alignment horizontal="center" vertical="center" wrapText="1"/>
    </xf>
    <xf numFmtId="0" fontId="47" fillId="2" borderId="3" xfId="10" applyFont="1" applyFill="1" applyBorder="1" applyAlignment="1">
      <alignment horizontal="center" vertical="center" wrapText="1"/>
    </xf>
    <xf numFmtId="0" fontId="47" fillId="2" borderId="5" xfId="10" applyFont="1" applyFill="1" applyBorder="1" applyAlignment="1">
      <alignment horizontal="center" vertical="center" wrapText="1"/>
    </xf>
    <xf numFmtId="0" fontId="47" fillId="2" borderId="4" xfId="10" applyFont="1" applyFill="1" applyBorder="1" applyAlignment="1">
      <alignment horizontal="center" vertical="center" wrapText="1"/>
    </xf>
    <xf numFmtId="0" fontId="45" fillId="2" borderId="99" xfId="10" applyFont="1" applyFill="1" applyBorder="1" applyAlignment="1">
      <alignment horizontal="center" vertical="center" wrapText="1"/>
    </xf>
    <xf numFmtId="0" fontId="45" fillId="2" borderId="100" xfId="10" applyFont="1" applyFill="1" applyBorder="1" applyAlignment="1">
      <alignment horizontal="center" vertical="center" wrapText="1"/>
    </xf>
    <xf numFmtId="0" fontId="45" fillId="2" borderId="101" xfId="10" applyFont="1" applyFill="1" applyBorder="1" applyAlignment="1">
      <alignment horizontal="center" vertical="center" wrapText="1"/>
    </xf>
    <xf numFmtId="0" fontId="16" fillId="2" borderId="134" xfId="10" applyFont="1" applyFill="1" applyBorder="1" applyAlignment="1">
      <alignment horizontal="center" vertical="center" wrapText="1"/>
    </xf>
    <xf numFmtId="0" fontId="16" fillId="2" borderId="133" xfId="10" applyFont="1" applyFill="1" applyBorder="1" applyAlignment="1">
      <alignment horizontal="center" vertical="center" wrapText="1"/>
    </xf>
    <xf numFmtId="170" fontId="47" fillId="2" borderId="7" xfId="10" applyNumberFormat="1" applyFont="1" applyFill="1" applyBorder="1" applyAlignment="1">
      <alignment horizontal="center" vertical="center" wrapText="1"/>
    </xf>
    <xf numFmtId="170" fontId="47" fillId="2" borderId="19" xfId="10" applyNumberFormat="1" applyFont="1" applyFill="1" applyBorder="1" applyAlignment="1">
      <alignment horizontal="center" vertical="center" wrapText="1"/>
    </xf>
    <xf numFmtId="170" fontId="47" fillId="2" borderId="10" xfId="10" applyNumberFormat="1" applyFont="1" applyFill="1" applyBorder="1" applyAlignment="1">
      <alignment horizontal="center" vertical="center" wrapText="1"/>
    </xf>
    <xf numFmtId="170" fontId="47" fillId="2" borderId="6" xfId="10" applyNumberFormat="1" applyFont="1" applyFill="1" applyBorder="1" applyAlignment="1">
      <alignment horizontal="center" vertical="center" wrapText="1"/>
    </xf>
    <xf numFmtId="170" fontId="47" fillId="2" borderId="11" xfId="10" applyNumberFormat="1" applyFont="1" applyFill="1" applyBorder="1" applyAlignment="1">
      <alignment horizontal="center" vertical="center" wrapText="1"/>
    </xf>
    <xf numFmtId="170" fontId="47" fillId="2" borderId="20" xfId="10" applyNumberFormat="1" applyFont="1" applyFill="1" applyBorder="1" applyAlignment="1">
      <alignment horizontal="center" vertical="center" wrapText="1"/>
    </xf>
    <xf numFmtId="0" fontId="16" fillId="17" borderId="40" xfId="0" applyFont="1" applyFill="1" applyBorder="1" applyAlignment="1">
      <alignment horizontal="center" vertical="center" wrapText="1"/>
    </xf>
    <xf numFmtId="0" fontId="27" fillId="0" borderId="41" xfId="0" applyFont="1" applyBorder="1"/>
    <xf numFmtId="0" fontId="27" fillId="0" borderId="39" xfId="0" applyFont="1" applyBorder="1"/>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0" fillId="0" borderId="0" xfId="0" applyAlignment="1">
      <alignment horizontal="center"/>
    </xf>
    <xf numFmtId="0" fontId="19" fillId="9" borderId="38" xfId="0" applyFont="1" applyFill="1" applyBorder="1" applyAlignment="1">
      <alignment horizontal="center" vertical="center"/>
    </xf>
    <xf numFmtId="0" fontId="19" fillId="9" borderId="39" xfId="0" applyFont="1" applyFill="1" applyBorder="1" applyAlignment="1">
      <alignment horizontal="center" vertical="center"/>
    </xf>
    <xf numFmtId="0" fontId="16" fillId="11" borderId="85" xfId="0" applyFont="1" applyFill="1" applyBorder="1" applyAlignment="1">
      <alignment horizontal="center" vertical="center"/>
    </xf>
    <xf numFmtId="0" fontId="27" fillId="0" borderId="84" xfId="0" applyFont="1" applyBorder="1"/>
    <xf numFmtId="0" fontId="13" fillId="0" borderId="21" xfId="0" applyFont="1" applyBorder="1" applyAlignment="1">
      <alignment horizontal="left" vertical="center"/>
    </xf>
    <xf numFmtId="0" fontId="13" fillId="0" borderId="2" xfId="0" applyFont="1" applyBorder="1" applyAlignment="1">
      <alignment horizontal="left" vertical="center"/>
    </xf>
    <xf numFmtId="14" fontId="13" fillId="0" borderId="48" xfId="0" applyNumberFormat="1" applyFont="1" applyBorder="1" applyAlignment="1">
      <alignment horizontal="left" vertical="center"/>
    </xf>
    <xf numFmtId="14" fontId="13" fillId="0" borderId="21" xfId="0" applyNumberFormat="1" applyFont="1" applyBorder="1" applyAlignment="1">
      <alignment horizontal="left" vertical="center"/>
    </xf>
    <xf numFmtId="0" fontId="9" fillId="2" borderId="22"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16" fillId="17" borderId="41" xfId="0"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27" fillId="0" borderId="2" xfId="0" applyFont="1" applyBorder="1"/>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2" fillId="9" borderId="46"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16" fillId="11" borderId="148" xfId="0" applyFont="1" applyFill="1" applyBorder="1" applyAlignment="1">
      <alignment horizontal="center" vertical="center"/>
    </xf>
    <xf numFmtId="0" fontId="27" fillId="0" borderId="143" xfId="0" applyFont="1" applyBorder="1"/>
    <xf numFmtId="0" fontId="21" fillId="0" borderId="3" xfId="0" applyFont="1" applyBorder="1" applyAlignment="1">
      <alignment horizontal="center" wrapText="1"/>
    </xf>
    <xf numFmtId="0" fontId="21" fillId="0" borderId="5" xfId="0" applyFont="1" applyBorder="1" applyAlignment="1">
      <alignment horizontal="center" wrapText="1"/>
    </xf>
    <xf numFmtId="0" fontId="21" fillId="0" borderId="4" xfId="0" applyFont="1" applyBorder="1" applyAlignment="1">
      <alignment horizontal="center" wrapText="1"/>
    </xf>
    <xf numFmtId="0" fontId="14" fillId="17" borderId="114" xfId="0" applyFont="1" applyFill="1" applyBorder="1" applyAlignment="1">
      <alignment horizontal="center" vertical="center" wrapText="1"/>
    </xf>
    <xf numFmtId="0" fontId="27" fillId="0" borderId="115" xfId="0" applyFont="1" applyBorder="1"/>
    <xf numFmtId="0" fontId="27" fillId="0" borderId="116" xfId="0" applyFont="1" applyBorder="1"/>
    <xf numFmtId="0" fontId="27" fillId="0" borderId="113" xfId="0" applyFont="1" applyBorder="1"/>
    <xf numFmtId="0" fontId="27" fillId="0" borderId="54" xfId="0" applyFont="1" applyBorder="1" applyAlignment="1">
      <alignment horizontal="center"/>
    </xf>
    <xf numFmtId="0" fontId="27" fillId="0" borderId="83" xfId="0" applyFont="1" applyBorder="1"/>
    <xf numFmtId="0" fontId="25" fillId="0" borderId="31" xfId="0" applyFont="1" applyBorder="1" applyAlignment="1">
      <alignment horizontal="center" vertical="center"/>
    </xf>
    <xf numFmtId="0" fontId="25" fillId="11" borderId="31" xfId="0" applyFont="1" applyFill="1" applyBorder="1" applyAlignment="1">
      <alignment horizontal="center" vertical="center" wrapText="1"/>
    </xf>
    <xf numFmtId="0" fontId="14" fillId="11" borderId="23" xfId="0" applyFont="1" applyFill="1" applyBorder="1" applyAlignment="1">
      <alignment horizontal="center" vertical="center" wrapText="1"/>
    </xf>
    <xf numFmtId="0" fontId="27" fillId="0" borderId="23" xfId="0" applyFont="1" applyBorder="1"/>
    <xf numFmtId="0" fontId="23" fillId="16" borderId="23" xfId="0" applyFont="1" applyFill="1" applyBorder="1" applyAlignment="1">
      <alignment horizontal="center" vertical="center"/>
    </xf>
    <xf numFmtId="0" fontId="14" fillId="11" borderId="22" xfId="0" applyFont="1" applyFill="1" applyBorder="1" applyAlignment="1">
      <alignment horizontal="center" vertical="center"/>
    </xf>
    <xf numFmtId="0" fontId="27" fillId="0" borderId="25" xfId="0" applyFont="1" applyBorder="1"/>
    <xf numFmtId="0" fontId="7" fillId="25" borderId="142" xfId="0" applyFont="1" applyFill="1" applyBorder="1" applyAlignment="1">
      <alignment horizontal="center" vertical="center" wrapText="1"/>
    </xf>
    <xf numFmtId="0" fontId="7" fillId="25" borderId="143" xfId="0" applyFont="1" applyFill="1" applyBorder="1" applyAlignment="1">
      <alignment horizontal="center" vertical="center" wrapText="1"/>
    </xf>
    <xf numFmtId="0" fontId="7" fillId="25" borderId="144" xfId="0" applyFont="1" applyFill="1" applyBorder="1" applyAlignment="1">
      <alignment horizontal="center" vertical="center" wrapText="1"/>
    </xf>
    <xf numFmtId="0" fontId="7" fillId="25" borderId="145" xfId="0" applyFont="1" applyFill="1" applyBorder="1" applyAlignment="1">
      <alignment horizontal="center" vertical="center" wrapText="1"/>
    </xf>
    <xf numFmtId="0" fontId="0" fillId="0" borderId="2" xfId="0" applyBorder="1" applyAlignment="1">
      <alignment horizontal="center"/>
    </xf>
    <xf numFmtId="0" fontId="11" fillId="4" borderId="0" xfId="0" applyFont="1" applyFill="1" applyAlignment="1">
      <alignment horizontal="right" vertical="center" textRotation="90" wrapText="1"/>
    </xf>
    <xf numFmtId="0" fontId="11" fillId="4" borderId="0" xfId="0" applyFont="1" applyFill="1" applyAlignment="1">
      <alignment horizontal="center" wrapText="1"/>
    </xf>
    <xf numFmtId="9" fontId="61" fillId="29" borderId="3" xfId="0" applyNumberFormat="1" applyFont="1" applyFill="1" applyBorder="1" applyAlignment="1">
      <alignment horizontal="center" vertical="center"/>
    </xf>
    <xf numFmtId="9" fontId="61" fillId="29" borderId="4" xfId="0" applyNumberFormat="1" applyFont="1" applyFill="1" applyBorder="1" applyAlignment="1">
      <alignment horizontal="center" vertical="center"/>
    </xf>
    <xf numFmtId="9" fontId="17" fillId="27" borderId="2" xfId="27" applyNumberFormat="1" applyFont="1" applyFill="1" applyBorder="1" applyAlignment="1">
      <alignment horizontal="center" vertical="center"/>
    </xf>
    <xf numFmtId="0" fontId="35" fillId="31" borderId="2" xfId="14" applyFont="1" applyFill="1" applyBorder="1" applyAlignment="1">
      <alignment horizontal="center" vertical="center" wrapText="1"/>
    </xf>
    <xf numFmtId="9" fontId="6" fillId="0" borderId="0" xfId="10" applyNumberFormat="1"/>
    <xf numFmtId="9" fontId="61" fillId="0" borderId="87" xfId="27" applyFont="1" applyFill="1" applyBorder="1" applyAlignment="1">
      <alignment horizontal="center" vertical="center"/>
    </xf>
    <xf numFmtId="9" fontId="61" fillId="0" borderId="43" xfId="27" applyFont="1" applyFill="1" applyBorder="1" applyAlignment="1">
      <alignment horizontal="center" vertical="center"/>
    </xf>
    <xf numFmtId="0" fontId="81" fillId="2" borderId="87" xfId="0" applyFont="1" applyFill="1" applyBorder="1" applyAlignment="1">
      <alignment horizontal="left" vertical="center" wrapText="1"/>
    </xf>
    <xf numFmtId="0" fontId="81" fillId="2" borderId="87" xfId="0" applyFont="1" applyFill="1" applyBorder="1" applyAlignment="1">
      <alignment vertical="center" wrapText="1"/>
    </xf>
    <xf numFmtId="0" fontId="14" fillId="2" borderId="38" xfId="0" applyFont="1" applyFill="1" applyBorder="1" applyAlignment="1">
      <alignment horizontal="center" vertical="center" wrapText="1"/>
    </xf>
    <xf numFmtId="0" fontId="4" fillId="2" borderId="38" xfId="0" applyFont="1" applyFill="1" applyBorder="1" applyAlignment="1">
      <alignment horizontal="center" vertical="center" wrapText="1"/>
    </xf>
    <xf numFmtId="9" fontId="81" fillId="2" borderId="87" xfId="27" applyFont="1" applyFill="1" applyBorder="1" applyAlignment="1">
      <alignment horizontal="center" vertical="center"/>
    </xf>
    <xf numFmtId="0" fontId="0" fillId="2" borderId="0" xfId="0" applyFill="1"/>
    <xf numFmtId="0" fontId="78" fillId="36" borderId="2" xfId="0" applyFont="1" applyFill="1" applyBorder="1" applyAlignment="1">
      <alignment horizontal="left" vertical="center" wrapText="1"/>
    </xf>
    <xf numFmtId="0" fontId="82" fillId="37" borderId="2" xfId="0" applyFont="1" applyFill="1" applyBorder="1" applyAlignment="1">
      <alignment vertical="center" wrapText="1"/>
    </xf>
    <xf numFmtId="9" fontId="82" fillId="37" borderId="2" xfId="0" applyNumberFormat="1" applyFont="1" applyFill="1" applyBorder="1" applyAlignment="1">
      <alignment horizontal="center" vertical="center"/>
    </xf>
    <xf numFmtId="0" fontId="82" fillId="37" borderId="2" xfId="0" applyFont="1" applyFill="1" applyBorder="1" applyAlignment="1">
      <alignment horizontal="center" vertical="center"/>
    </xf>
  </cellXfs>
  <cellStyles count="28">
    <cellStyle name="Hipervínculo" xfId="5" builtinId="8"/>
    <cellStyle name="Moneda 2" xfId="11"/>
    <cellStyle name="Moneda 2 2" xfId="12"/>
    <cellStyle name="Moneda 2 2 2" xfId="23"/>
    <cellStyle name="Moneda 2 3" xfId="21"/>
    <cellStyle name="Moneda 2 4" xfId="26"/>
    <cellStyle name="Moneda 3" xfId="13"/>
    <cellStyle name="Moneda 3 2" xfId="22"/>
    <cellStyle name="Moneda 4" xfId="17"/>
    <cellStyle name="Moneda 4 2" xfId="19"/>
    <cellStyle name="Normal" xfId="0" builtinId="0"/>
    <cellStyle name="Normal 2" xfId="1"/>
    <cellStyle name="Normal 2 2" xfId="2"/>
    <cellStyle name="Normal 2 3" xfId="8"/>
    <cellStyle name="Normal 2 4" xfId="10"/>
    <cellStyle name="Normal 3" xfId="3"/>
    <cellStyle name="Normal 3 2" xfId="15"/>
    <cellStyle name="Normal 3 3" xfId="14"/>
    <cellStyle name="Normal 3 3 2" xfId="24"/>
    <cellStyle name="Normal 4" xfId="4"/>
    <cellStyle name="Normal 4 2" xfId="6"/>
    <cellStyle name="Normal 5" xfId="7"/>
    <cellStyle name="Normal 5 2" xfId="18"/>
    <cellStyle name="Normal 6" xfId="9"/>
    <cellStyle name="Normal 6 2" xfId="20"/>
    <cellStyle name="Porcentaje" xfId="27" builtinId="5"/>
    <cellStyle name="Porcentaje 2" xfId="16"/>
    <cellStyle name="Porcentaje 2 2" xfId="25"/>
  </cellStyles>
  <dxfs count="1958">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82261</xdr:rowOff>
    </xdr:to>
    <xdr:pic>
      <xdr:nvPicPr>
        <xdr:cNvPr id="7295" name="Picture 2">
          <a:extLst>
            <a:ext uri="{FF2B5EF4-FFF2-40B4-BE49-F238E27FC236}">
              <a16:creationId xmlns:a16="http://schemas.microsoft.com/office/drawing/2014/main" xmlns=""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3" name="image3.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200025" y="933450"/>
          <a:ext cx="4181475" cy="1162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3" name="image6.png">
          <a:extLst>
            <a:ext uri="{FF2B5EF4-FFF2-40B4-BE49-F238E27FC236}">
              <a16:creationId xmlns:a16="http://schemas.microsoft.com/office/drawing/2014/main" xmlns="" id="{79F465F2-40EA-4248-B460-D8E821E81B2C}"/>
            </a:ext>
          </a:extLst>
        </xdr:cNvPr>
        <xdr:cNvPicPr preferRelativeResize="0"/>
      </xdr:nvPicPr>
      <xdr:blipFill>
        <a:blip xmlns:r="http://schemas.openxmlformats.org/officeDocument/2006/relationships" r:embed="rId1" cstate="print"/>
        <a:stretch>
          <a:fillRect/>
        </a:stretch>
      </xdr:blipFill>
      <xdr:spPr>
        <a:xfrm>
          <a:off x="152400" y="238125"/>
          <a:ext cx="1752600" cy="657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1</xdr:col>
      <xdr:colOff>2570</xdr:colOff>
      <xdr:row>3</xdr:row>
      <xdr:rowOff>211667</xdr:rowOff>
    </xdr:to>
    <xdr:pic>
      <xdr:nvPicPr>
        <xdr:cNvPr id="2" name="Picture 2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6"/>
          <a:ext cx="2075845" cy="56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215661</xdr:colOff>
      <xdr:row>2</xdr:row>
      <xdr:rowOff>239623</xdr:rowOff>
    </xdr:from>
    <xdr:to>
      <xdr:col>0</xdr:col>
      <xdr:colOff>1874269</xdr:colOff>
      <xdr:row>4</xdr:row>
      <xdr:rowOff>83741</xdr:rowOff>
    </xdr:to>
    <xdr:pic>
      <xdr:nvPicPr>
        <xdr:cNvPr id="3" name="Picture 20">
          <a:extLst>
            <a:ext uri="{FF2B5EF4-FFF2-40B4-BE49-F238E27FC236}">
              <a16:creationId xmlns:a16="http://schemas.microsoft.com/office/drawing/2014/main" xmlns="" id="{740FE733-77FC-4186-9D5A-FA486554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61" y="635000"/>
          <a:ext cx="1658608" cy="652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1</xdr:row>
      <xdr:rowOff>19050</xdr:rowOff>
    </xdr:from>
    <xdr:to>
      <xdr:col>0</xdr:col>
      <xdr:colOff>2495551</xdr:colOff>
      <xdr:row>3</xdr:row>
      <xdr:rowOff>400050</xdr:rowOff>
    </xdr:to>
    <xdr:pic>
      <xdr:nvPicPr>
        <xdr:cNvPr id="2" name="Imagen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28600"/>
          <a:ext cx="2305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nromero/AppData/Local/Temp/Rar$DIa16244.41484/09_Matriz_PAAC_I_cua_vig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 Riesgos"/>
      <sheetName val="Riesgos de Corrupción"/>
      <sheetName val="Racionalización de Trámites"/>
      <sheetName val="RendiciónCuentas"/>
      <sheetName val="Atención al Ciudadano"/>
      <sheetName val="Tranparencia y Acceso a Inf. "/>
      <sheetName val="Hoja2"/>
      <sheetName val="Resultados"/>
      <sheetName val="Integridad"/>
    </sheetNames>
    <sheetDataSet>
      <sheetData sheetId="0">
        <row r="23">
          <cell r="L23">
            <v>0.38461538461538464</v>
          </cell>
        </row>
      </sheetData>
      <sheetData sheetId="1"/>
      <sheetData sheetId="2">
        <row r="49">
          <cell r="P49">
            <v>0</v>
          </cell>
        </row>
      </sheetData>
      <sheetData sheetId="3">
        <row r="50">
          <cell r="R50">
            <v>0.26440322580645165</v>
          </cell>
        </row>
      </sheetData>
      <sheetData sheetId="4">
        <row r="20">
          <cell r="L20">
            <v>0.29164166666666663</v>
          </cell>
        </row>
      </sheetData>
      <sheetData sheetId="5">
        <row r="25">
          <cell r="N25">
            <v>0.16664999999999999</v>
          </cell>
        </row>
      </sheetData>
      <sheetData sheetId="6"/>
      <sheetData sheetId="7"/>
      <sheetData sheetId="8">
        <row r="14">
          <cell r="N14">
            <v>0.16664999999999999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DLHItNwKZi0R8cRBp3NoFta9-BFR1T1q?usp=share_link" TargetMode="External"/><Relationship Id="rId3" Type="http://schemas.openxmlformats.org/officeDocument/2006/relationships/hyperlink" Target="https://drive.google.com/drive/folders/1RP4Kl7YXnBNi_vWiEmUf5Bb0igrbWLHY?usp=drive_link" TargetMode="External"/><Relationship Id="rId7" Type="http://schemas.openxmlformats.org/officeDocument/2006/relationships/hyperlink" Target="https://drive.google.com/drive/folders/1DLHItNwKZi0R8cRBp3NoFta9-BFR1T1q?usp=share_link" TargetMode="External"/><Relationship Id="rId2" Type="http://schemas.openxmlformats.org/officeDocument/2006/relationships/hyperlink" Target="https://www.cundinamarca.gov.co/dependencias/secplaneacion/transparencia/paac" TargetMode="External"/><Relationship Id="rId1" Type="http://schemas.openxmlformats.org/officeDocument/2006/relationships/hyperlink" Target="https://www.cundinamarca.gov.co/dependencias/secplaneacion/transparencia/paac" TargetMode="External"/><Relationship Id="rId6" Type="http://schemas.openxmlformats.org/officeDocument/2006/relationships/hyperlink" Target="https://drive.google.com/drive/folders/1RP4Kl7YXnBNi_vWiEmUf5Bb0igrbWLHY?usp=drive_link" TargetMode="External"/><Relationship Id="rId11" Type="http://schemas.openxmlformats.org/officeDocument/2006/relationships/drawing" Target="../drawings/drawing1.xml"/><Relationship Id="rId5" Type="http://schemas.openxmlformats.org/officeDocument/2006/relationships/hyperlink" Target="https://drive.google.com/drive/folders/1RP4Kl7YXnBNi_vWiEmUf5Bb0igrbWLHY?usp=drive_link" TargetMode="External"/><Relationship Id="rId10" Type="http://schemas.openxmlformats.org/officeDocument/2006/relationships/printerSettings" Target="../printerSettings/printerSettings1.bin"/><Relationship Id="rId4" Type="http://schemas.openxmlformats.org/officeDocument/2006/relationships/hyperlink" Target="https://drive.google.com/drive/folders/1RP4Kl7YXnBNi_vWiEmUf5Bb0igrbWLHY?usp=drive_link" TargetMode="External"/><Relationship Id="rId9" Type="http://schemas.openxmlformats.org/officeDocument/2006/relationships/hyperlink" Target="https://isolucion.cundinamarca.gov.co/Isolucion/Administracion/frmFrameSet.aspx?Ruta=fi9CYW5jb0Nvbm9jaW1pZW50bzRDdW5kaW5hbWFyY2EvOC84NWI3OTMwM2FiMDM0NzkyOTMwMDVlMmIwMzNjMmUwMC84NWI3OTMwM2FiMDM0NzkyOTMwMDVlMmIwMzNjMmUwMC5hc3A=&amp;debug=y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undinamarc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undinamarca.gov.co/dependencias/secdesarrolloeinclusionsocial/pnnaj" TargetMode="External"/><Relationship Id="rId13" Type="http://schemas.openxmlformats.org/officeDocument/2006/relationships/hyperlink" Target="https://drive.google.com/drive/folders/1NNLWon6naLsSOjRToCNlB-qgl3CgdPY4" TargetMode="External"/><Relationship Id="rId18" Type="http://schemas.openxmlformats.org/officeDocument/2006/relationships/printerSettings" Target="../printerSettings/printerSettings3.bin"/><Relationship Id="rId3" Type="http://schemas.openxmlformats.org/officeDocument/2006/relationships/hyperlink" Target="https://drive.google.com/drive/folders/1f3hb9Cs7txyw78oWc01ntPBiCEtmE4QE" TargetMode="External"/><Relationship Id="rId7" Type="http://schemas.openxmlformats.org/officeDocument/2006/relationships/hyperlink" Target="https://drive.google.com/drive/folders/14_JLbw3E2x48aXtSX48B0EJfDTkoj0wf?usp=drive_link" TargetMode="External"/><Relationship Id="rId12" Type="http://schemas.openxmlformats.org/officeDocument/2006/relationships/hyperlink" Target="https://drive.google.com/drive/folders/1NNLWon6naLsSOjRToCNlB-qgl3CgdPY4" TargetMode="External"/><Relationship Id="rId17" Type="http://schemas.openxmlformats.org/officeDocument/2006/relationships/hyperlink" Target="https://drive.google.com/drive/folders/1JqhJRg-4Pa9jXHs4Y2rKXMgDth1e9kwx" TargetMode="External"/><Relationship Id="rId2" Type="http://schemas.openxmlformats.org/officeDocument/2006/relationships/hyperlink" Target="https://drive.google.com/drive/folders/1AIfzP28o8fU_pVhOmqfFiaWaTBB_DWVV" TargetMode="External"/><Relationship Id="rId16" Type="http://schemas.openxmlformats.org/officeDocument/2006/relationships/hyperlink" Target="https://drive.google.com/drive/folders/1MZ5rZhc7UrtSi1ZjKTUJhGYwSzXCbjzn" TargetMode="External"/><Relationship Id="rId1" Type="http://schemas.openxmlformats.org/officeDocument/2006/relationships/hyperlink" Target="https://drive.google.com/drive/folders/15nhGg1gERRJcAZ57UNFqBVeuSIcF2h3N" TargetMode="External"/><Relationship Id="rId6" Type="http://schemas.openxmlformats.org/officeDocument/2006/relationships/hyperlink" Target="https://drive.google.com/drive/folders/1LyATI-lYeidDP-ni3O2EsxSl64L7wc8l" TargetMode="External"/><Relationship Id="rId11" Type="http://schemas.openxmlformats.org/officeDocument/2006/relationships/hyperlink" Target="https://drive.google.com/drive/folders/1NNLWon6naLsSOjRToCNlB-qgl3CgdPY4" TargetMode="External"/><Relationship Id="rId5" Type="http://schemas.openxmlformats.org/officeDocument/2006/relationships/hyperlink" Target="https://drive.google.com/drive/folders/1L47TJdCoDz11f-BSzFCy19-r-_YMOySz" TargetMode="External"/><Relationship Id="rId15" Type="http://schemas.openxmlformats.org/officeDocument/2006/relationships/hyperlink" Target="https://drive.google.com/drive/folders/1NNLWon6naLsSOjRToCNlB-qgl3CgdPY4" TargetMode="External"/><Relationship Id="rId10" Type="http://schemas.openxmlformats.org/officeDocument/2006/relationships/hyperlink" Target="https://drive.google.com/drive/folders/1NNLWon6naLsSOjRToCNlB-qgl3CgdPY4" TargetMode="External"/><Relationship Id="rId19" Type="http://schemas.openxmlformats.org/officeDocument/2006/relationships/drawing" Target="../drawings/drawing3.xml"/><Relationship Id="rId4" Type="http://schemas.openxmlformats.org/officeDocument/2006/relationships/hyperlink" Target="https://drive.google.com/drive/folders/1_7z5edMwjP82U5Fx3KJwBHDCLv7aOFpm" TargetMode="External"/><Relationship Id="rId9" Type="http://schemas.openxmlformats.org/officeDocument/2006/relationships/hyperlink" Target="https://drive.google.com/drive/folders/1NNLWon6naLsSOjRToCNlB-qgl3CgdPY4?usp=sharing" TargetMode="External"/><Relationship Id="rId14" Type="http://schemas.openxmlformats.org/officeDocument/2006/relationships/hyperlink" Target="https://drive.google.com/drive/folders/1NNLWon6naLsSOjRToCNlB-qgl3CgdPY4"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62sgYb4GorNs8fckewRxFqV-YT7dzvua?usp=drive_link" TargetMode="External"/><Relationship Id="rId13" Type="http://schemas.openxmlformats.org/officeDocument/2006/relationships/hyperlink" Target="https://epxelectronicofficegobcunditest.azurewebsites.net/" TargetMode="External"/><Relationship Id="rId3" Type="http://schemas.openxmlformats.org/officeDocument/2006/relationships/hyperlink" Target="https://drive.google.com/drive/folders/162sgYb4GorNs8fckewRxFqV-YT7dzvua?usp=drive_link" TargetMode="External"/><Relationship Id="rId7" Type="http://schemas.openxmlformats.org/officeDocument/2006/relationships/hyperlink" Target="https://drive.google.com/drive/folders/162sgYb4GorNs8fckewRxFqV-YT7dzvua?usp=drive_link" TargetMode="External"/><Relationship Id="rId12" Type="http://schemas.openxmlformats.org/officeDocument/2006/relationships/hyperlink" Target="https://www.cundinamarca.gov.co/contratacion-a-un-clic/escuela-de-compras-publicas" TargetMode="External"/><Relationship Id="rId2" Type="http://schemas.openxmlformats.org/officeDocument/2006/relationships/hyperlink" Target="https://drive.google.com/drive/folders/162sgYb4GorNs8fckewRxFqV-YT7dzvua?usp=drive_link" TargetMode="External"/><Relationship Id="rId1" Type="http://schemas.openxmlformats.org/officeDocument/2006/relationships/hyperlink" Target="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amp;Atras=1" TargetMode="External"/><Relationship Id="rId6" Type="http://schemas.openxmlformats.org/officeDocument/2006/relationships/hyperlink" Target="https://drive.google.com/drive/folders/162sgYb4GorNs8fckewRxFqV-YT7dzvua?usp=drive_link" TargetMode="External"/><Relationship Id="rId11" Type="http://schemas.openxmlformats.org/officeDocument/2006/relationships/hyperlink" Target="https://drive.google.com/drive/folders/162sgYb4GorNs8fckewRxFqV-YT7dzvua?usp=drive_link" TargetMode="External"/><Relationship Id="rId5" Type="http://schemas.openxmlformats.org/officeDocument/2006/relationships/hyperlink" Target="https://drive.google.com/drive/folders/162sgYb4GorNs8fckewRxFqV-YT7dzvua?usp=drive_link" TargetMode="External"/><Relationship Id="rId15" Type="http://schemas.openxmlformats.org/officeDocument/2006/relationships/drawing" Target="../drawings/drawing4.xml"/><Relationship Id="rId10" Type="http://schemas.openxmlformats.org/officeDocument/2006/relationships/hyperlink" Target="https://drive.google.com/drive/folders/162sgYb4GorNs8fckewRxFqV-YT7dzvua?usp=drive_link" TargetMode="External"/><Relationship Id="rId4" Type="http://schemas.openxmlformats.org/officeDocument/2006/relationships/hyperlink" Target="https://drive.google.com/drive/folders/162sgYb4GorNs8fckewRxFqV-YT7dzvua?usp=drive_link" TargetMode="External"/><Relationship Id="rId9" Type="http://schemas.openxmlformats.org/officeDocument/2006/relationships/hyperlink" Target="https://drive.google.com/drive/folders/162sgYb4GorNs8fckewRxFqV-YT7dzvua?usp=drive_link"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0MPryexuSk-88HV2Gq2JfJzuY4Ubha3k" TargetMode="External"/><Relationship Id="rId13" Type="http://schemas.openxmlformats.org/officeDocument/2006/relationships/hyperlink" Target="https://drive.google.com/drive/folders/15pA5PCU-fxBxZNg2gTVHejIfoKF5kj-s?usp=sharing" TargetMode="External"/><Relationship Id="rId3" Type="http://schemas.openxmlformats.org/officeDocument/2006/relationships/hyperlink" Target="https://drive.google.com/drive/folders/1ZT5xIxB45nWLhuqcdWW7IozkbPEvKWXh?usp=drive_link" TargetMode="External"/><Relationship Id="rId7" Type="http://schemas.openxmlformats.org/officeDocument/2006/relationships/hyperlink" Target="https://drive.google.com/drive/folders/10MPryexuSk-88HV2Gq2JfJzuY4Ubha3k" TargetMode="External"/><Relationship Id="rId12" Type="http://schemas.openxmlformats.org/officeDocument/2006/relationships/hyperlink" Target="https://www.cundinamarca.gov.co/transparencia/recursos/resolucion-1519" TargetMode="External"/><Relationship Id="rId17" Type="http://schemas.openxmlformats.org/officeDocument/2006/relationships/drawing" Target="../drawings/drawing5.xml"/><Relationship Id="rId2" Type="http://schemas.openxmlformats.org/officeDocument/2006/relationships/hyperlink" Target="https://drive.google.com/drive/folders/1ZT5xIxB45nWLhuqcdWW7IozkbPEvKWXh?usp=drive_link" TargetMode="External"/><Relationship Id="rId16" Type="http://schemas.openxmlformats.org/officeDocument/2006/relationships/printerSettings" Target="../printerSettings/printerSettings5.bin"/><Relationship Id="rId1" Type="http://schemas.openxmlformats.org/officeDocument/2006/relationships/hyperlink" Target="https://drive.google.com/drive/folders/1ZT5xIxB45nWLhuqcdWW7IozkbPEvKWXh?usp=drive_link" TargetMode="External"/><Relationship Id="rId6" Type="http://schemas.openxmlformats.org/officeDocument/2006/relationships/hyperlink" Target="https://drive.google.com/drive/folders/1RtIgFX0lSyxcc-E3ltGjyynRJg08vQ1M?usp=drive_link" TargetMode="External"/><Relationship Id="rId11" Type="http://schemas.openxmlformats.org/officeDocument/2006/relationships/hyperlink" Target="https://drive.google.com/drive/folders/1DLHItNwKZi0R8cRBp3NoFta9-BFR1T1q?usp=drive_link" TargetMode="External"/><Relationship Id="rId5" Type="http://schemas.openxmlformats.org/officeDocument/2006/relationships/hyperlink" Target="https://drive.google.com/drive/folders/1RtIgFX0lSyxcc-E3ltGjyynRJg08vQ1M?usp=drive_link" TargetMode="External"/><Relationship Id="rId15" Type="http://schemas.openxmlformats.org/officeDocument/2006/relationships/hyperlink" Target="https://drive.google.com/drive/folders/103K64s3iNra7uJgGFbhpqNuE6vhowZ2q" TargetMode="External"/><Relationship Id="rId10" Type="http://schemas.openxmlformats.org/officeDocument/2006/relationships/hyperlink" Target="https://drive.google.com/drive/folders/1RtIgFX0lSyxcc-E3ltGjyynRJg08vQ1M?usp=drive_link" TargetMode="External"/><Relationship Id="rId4" Type="http://schemas.openxmlformats.org/officeDocument/2006/relationships/hyperlink" Target="https://drive.google.com/drive/folders/1ZT5xIxB45nWLhuqcdWW7IozkbPEvKWXh?usp=drive_link" TargetMode="External"/><Relationship Id="rId9" Type="http://schemas.openxmlformats.org/officeDocument/2006/relationships/hyperlink" Target="https://drive.google.com/drive/folders/10MPryexuSk-88HV2Gq2JfJzuY4Ubha3k" TargetMode="External"/><Relationship Id="rId14" Type="http://schemas.openxmlformats.org/officeDocument/2006/relationships/hyperlink" Target="https://drive.google.com/drive/folders/103K64s3iNra7uJgGFbhpqNuE6vhowZ2q"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folders/1DLHItNwKZi0R8cRBp3NoFta9-BFR1T1q?usp=drive_link" TargetMode="External"/><Relationship Id="rId2" Type="http://schemas.openxmlformats.org/officeDocument/2006/relationships/hyperlink" Target="https://drive.google.com/drive/folders/1DLHItNwKZi0R8cRBp3NoFta9-BFR1T1q?usp=drive_link" TargetMode="External"/><Relationship Id="rId1" Type="http://schemas.openxmlformats.org/officeDocument/2006/relationships/hyperlink" Target="https://drive.google.com/drive/folders/1DLHItNwKZi0R8cRBp3NoFta9-BFR1T1q?usp=drive_link"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drive.google.com/drive/folders/1DLHItNwKZi0R8cRBp3NoFta9-BFR1T1q?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24"/>
  <sheetViews>
    <sheetView showGridLines="0" topLeftCell="L22" zoomScale="90" zoomScaleNormal="90" workbookViewId="0">
      <selection activeCell="O24" sqref="O24"/>
    </sheetView>
  </sheetViews>
  <sheetFormatPr baseColWidth="10" defaultColWidth="11.42578125" defaultRowHeight="12.75"/>
  <cols>
    <col min="1" max="1" width="40.42578125" style="1" customWidth="1"/>
    <col min="2" max="2" width="9.28515625" style="1" customWidth="1"/>
    <col min="3" max="3" width="58.85546875" style="1" customWidth="1"/>
    <col min="4" max="4" width="54.5703125" style="1" customWidth="1"/>
    <col min="5" max="5" width="55.42578125" style="1" customWidth="1"/>
    <col min="6" max="6" width="52.7109375" style="1" customWidth="1"/>
    <col min="7" max="7" width="96.7109375" style="1" customWidth="1"/>
    <col min="8" max="8" width="91.42578125" style="1" customWidth="1"/>
    <col min="9" max="9" width="32.42578125" style="1" bestFit="1" customWidth="1"/>
    <col min="10" max="10" width="66.5703125" style="1" customWidth="1"/>
    <col min="11" max="11" width="41.28515625" style="1" customWidth="1"/>
    <col min="12" max="12" width="66.85546875" style="1" customWidth="1"/>
    <col min="13" max="13" width="34.42578125" style="1" customWidth="1"/>
    <col min="14" max="14" width="33.5703125" style="1" customWidth="1"/>
    <col min="15" max="15" width="33.85546875" style="1" customWidth="1"/>
    <col min="16" max="16" width="30.7109375" style="1" customWidth="1"/>
    <col min="17" max="17" width="27.28515625" style="1" customWidth="1"/>
    <col min="18" max="16384" width="11.42578125" style="1"/>
  </cols>
  <sheetData>
    <row r="1" spans="1:18" ht="13.5" thickBot="1"/>
    <row r="2" spans="1:18" ht="18.75" thickBot="1">
      <c r="A2" s="343"/>
      <c r="B2" s="352" t="s">
        <v>222</v>
      </c>
      <c r="C2" s="352"/>
      <c r="D2" s="352"/>
      <c r="E2" s="352"/>
      <c r="F2" s="352"/>
      <c r="G2" s="353"/>
      <c r="H2" s="362" t="s">
        <v>229</v>
      </c>
      <c r="I2" s="363"/>
    </row>
    <row r="3" spans="1:18" ht="18.75" thickBot="1">
      <c r="A3" s="344"/>
      <c r="B3" s="354"/>
      <c r="C3" s="354"/>
      <c r="D3" s="354"/>
      <c r="E3" s="354"/>
      <c r="F3" s="354"/>
      <c r="G3" s="355"/>
      <c r="H3" s="356" t="s">
        <v>226</v>
      </c>
      <c r="I3" s="357"/>
    </row>
    <row r="4" spans="1:18" ht="18.75" customHeight="1">
      <c r="A4" s="344"/>
      <c r="B4" s="352" t="s">
        <v>220</v>
      </c>
      <c r="C4" s="352"/>
      <c r="D4" s="352"/>
      <c r="E4" s="352"/>
      <c r="F4" s="352"/>
      <c r="G4" s="353"/>
      <c r="H4" s="358" t="s">
        <v>223</v>
      </c>
      <c r="I4" s="359"/>
    </row>
    <row r="5" spans="1:18" ht="15.75" customHeight="1" thickBot="1">
      <c r="A5" s="344"/>
      <c r="B5" s="354"/>
      <c r="C5" s="354"/>
      <c r="D5" s="354"/>
      <c r="E5" s="354"/>
      <c r="F5" s="354"/>
      <c r="G5" s="355"/>
      <c r="H5" s="360"/>
      <c r="I5" s="361"/>
    </row>
    <row r="6" spans="1:18" ht="15" customHeight="1" thickBot="1">
      <c r="A6" s="345"/>
      <c r="I6" s="2"/>
    </row>
    <row r="7" spans="1:18" ht="29.25" customHeight="1" thickBot="1">
      <c r="A7" s="346" t="s">
        <v>12</v>
      </c>
      <c r="B7" s="347"/>
      <c r="C7" s="347"/>
      <c r="D7" s="347"/>
      <c r="E7" s="347"/>
      <c r="F7" s="347"/>
      <c r="G7" s="347"/>
      <c r="H7" s="347"/>
      <c r="I7" s="348"/>
    </row>
    <row r="8" spans="1:18" ht="28.5">
      <c r="A8" s="349" t="s">
        <v>13</v>
      </c>
      <c r="B8" s="350"/>
      <c r="C8" s="350"/>
      <c r="D8" s="350"/>
      <c r="E8" s="350"/>
      <c r="F8" s="350"/>
      <c r="G8" s="350"/>
      <c r="H8" s="350"/>
      <c r="I8" s="351"/>
    </row>
    <row r="9" spans="1:18" ht="51.95" customHeight="1">
      <c r="A9" s="293" t="s">
        <v>0</v>
      </c>
      <c r="B9" s="294" t="s">
        <v>14</v>
      </c>
      <c r="C9" s="294"/>
      <c r="D9" s="295" t="s">
        <v>1</v>
      </c>
      <c r="E9" s="293" t="s">
        <v>15</v>
      </c>
      <c r="F9" s="295" t="s">
        <v>2</v>
      </c>
      <c r="G9" s="293" t="s">
        <v>207</v>
      </c>
      <c r="H9" s="293" t="s">
        <v>208</v>
      </c>
      <c r="I9" s="295" t="s">
        <v>209</v>
      </c>
      <c r="J9" s="292" t="s">
        <v>1269</v>
      </c>
      <c r="K9" s="292" t="s">
        <v>208</v>
      </c>
      <c r="L9" s="292" t="s">
        <v>1296</v>
      </c>
      <c r="M9" s="292" t="s">
        <v>208</v>
      </c>
      <c r="N9" s="255" t="s">
        <v>1270</v>
      </c>
      <c r="O9" s="255" t="s">
        <v>1271</v>
      </c>
      <c r="P9" s="255" t="s">
        <v>1272</v>
      </c>
      <c r="Q9" s="255" t="s">
        <v>1273</v>
      </c>
    </row>
    <row r="10" spans="1:18" ht="129.75" customHeight="1">
      <c r="A10" s="341" t="s">
        <v>410</v>
      </c>
      <c r="B10" s="296" t="s">
        <v>3</v>
      </c>
      <c r="C10" s="296" t="s">
        <v>411</v>
      </c>
      <c r="D10" s="296" t="s">
        <v>412</v>
      </c>
      <c r="E10" s="296" t="s">
        <v>230</v>
      </c>
      <c r="F10" s="296" t="s">
        <v>413</v>
      </c>
      <c r="G10" s="297" t="s">
        <v>1206</v>
      </c>
      <c r="H10" s="228" t="s">
        <v>1207</v>
      </c>
      <c r="I10" s="297" t="s">
        <v>1228</v>
      </c>
      <c r="J10" s="287" t="s">
        <v>1323</v>
      </c>
      <c r="K10" s="287" t="s">
        <v>1324</v>
      </c>
      <c r="L10" s="287" t="s">
        <v>1337</v>
      </c>
      <c r="M10" s="287" t="s">
        <v>1337</v>
      </c>
      <c r="N10" s="288">
        <v>1</v>
      </c>
      <c r="O10" s="289"/>
      <c r="P10" s="289"/>
      <c r="Q10" s="291">
        <f>+SUM(N10:P10)</f>
        <v>1</v>
      </c>
      <c r="R10" s="310"/>
    </row>
    <row r="11" spans="1:18" ht="129.75" customHeight="1">
      <c r="A11" s="341"/>
      <c r="B11" s="296" t="s">
        <v>4</v>
      </c>
      <c r="C11" s="296" t="s">
        <v>414</v>
      </c>
      <c r="D11" s="296" t="s">
        <v>415</v>
      </c>
      <c r="E11" s="296" t="s">
        <v>230</v>
      </c>
      <c r="F11" s="296" t="s">
        <v>413</v>
      </c>
      <c r="G11" s="298" t="s">
        <v>1208</v>
      </c>
      <c r="H11" s="299" t="s">
        <v>1207</v>
      </c>
      <c r="I11" s="297" t="s">
        <v>1228</v>
      </c>
      <c r="J11" s="287" t="s">
        <v>1325</v>
      </c>
      <c r="K11" s="287" t="s">
        <v>1326</v>
      </c>
      <c r="L11" s="287" t="s">
        <v>1337</v>
      </c>
      <c r="M11" s="287" t="s">
        <v>1337</v>
      </c>
      <c r="N11" s="288">
        <v>1</v>
      </c>
      <c r="O11" s="289"/>
      <c r="P11" s="289"/>
      <c r="Q11" s="291">
        <f t="shared" ref="Q11:Q23" si="0">+SUM(N11:P11)</f>
        <v>1</v>
      </c>
    </row>
    <row r="12" spans="1:18" ht="131.25" customHeight="1">
      <c r="A12" s="341"/>
      <c r="B12" s="296" t="s">
        <v>193</v>
      </c>
      <c r="C12" s="296" t="s">
        <v>416</v>
      </c>
      <c r="D12" s="296" t="s">
        <v>417</v>
      </c>
      <c r="E12" s="296" t="s">
        <v>231</v>
      </c>
      <c r="F12" s="296" t="s">
        <v>418</v>
      </c>
      <c r="G12" s="297" t="s">
        <v>1130</v>
      </c>
      <c r="H12" s="297" t="s">
        <v>1211</v>
      </c>
      <c r="I12" s="297" t="s">
        <v>1228</v>
      </c>
      <c r="J12" s="287" t="s">
        <v>1277</v>
      </c>
      <c r="K12" s="287" t="s">
        <v>1278</v>
      </c>
      <c r="L12" s="287" t="s">
        <v>1278</v>
      </c>
      <c r="M12" s="287" t="s">
        <v>1278</v>
      </c>
      <c r="N12" s="288">
        <v>0</v>
      </c>
      <c r="O12" s="288">
        <v>0</v>
      </c>
      <c r="P12" s="289"/>
      <c r="Q12" s="291">
        <f t="shared" si="0"/>
        <v>0</v>
      </c>
    </row>
    <row r="13" spans="1:18" ht="173.25" customHeight="1">
      <c r="A13" s="341" t="s">
        <v>419</v>
      </c>
      <c r="B13" s="296" t="s">
        <v>5</v>
      </c>
      <c r="C13" s="296" t="s">
        <v>420</v>
      </c>
      <c r="D13" s="296" t="s">
        <v>421</v>
      </c>
      <c r="E13" s="296" t="s">
        <v>231</v>
      </c>
      <c r="F13" s="296" t="s">
        <v>422</v>
      </c>
      <c r="G13" s="297" t="s">
        <v>1131</v>
      </c>
      <c r="H13" s="299" t="s">
        <v>1132</v>
      </c>
      <c r="I13" s="297" t="s">
        <v>1228</v>
      </c>
      <c r="J13" s="287" t="s">
        <v>1327</v>
      </c>
      <c r="K13" s="287" t="s">
        <v>1328</v>
      </c>
      <c r="L13" s="287" t="s">
        <v>1337</v>
      </c>
      <c r="M13" s="287" t="s">
        <v>1337</v>
      </c>
      <c r="N13" s="288">
        <v>1</v>
      </c>
      <c r="O13" s="289"/>
      <c r="P13" s="289"/>
      <c r="Q13" s="291">
        <f t="shared" si="0"/>
        <v>1</v>
      </c>
    </row>
    <row r="14" spans="1:18" ht="198.75" customHeight="1">
      <c r="A14" s="341"/>
      <c r="B14" s="296" t="s">
        <v>6</v>
      </c>
      <c r="C14" s="296" t="s">
        <v>423</v>
      </c>
      <c r="D14" s="296" t="s">
        <v>424</v>
      </c>
      <c r="E14" s="296" t="s">
        <v>231</v>
      </c>
      <c r="F14" s="296" t="s">
        <v>425</v>
      </c>
      <c r="G14" s="297" t="s">
        <v>1133</v>
      </c>
      <c r="H14" s="300" t="s">
        <v>1210</v>
      </c>
      <c r="I14" s="297" t="s">
        <v>1228</v>
      </c>
      <c r="J14" s="287" t="s">
        <v>1329</v>
      </c>
      <c r="K14" s="287" t="s">
        <v>1330</v>
      </c>
      <c r="L14" s="287" t="s">
        <v>1337</v>
      </c>
      <c r="M14" s="287" t="s">
        <v>1337</v>
      </c>
      <c r="N14" s="288">
        <v>1</v>
      </c>
      <c r="O14" s="289"/>
      <c r="P14" s="289"/>
      <c r="Q14" s="291">
        <f t="shared" si="0"/>
        <v>1</v>
      </c>
    </row>
    <row r="15" spans="1:18" ht="171" customHeight="1">
      <c r="A15" s="341" t="s">
        <v>426</v>
      </c>
      <c r="B15" s="296" t="s">
        <v>8</v>
      </c>
      <c r="C15" s="296" t="s">
        <v>427</v>
      </c>
      <c r="D15" s="296" t="s">
        <v>428</v>
      </c>
      <c r="E15" s="296" t="s">
        <v>231</v>
      </c>
      <c r="F15" s="296" t="s">
        <v>422</v>
      </c>
      <c r="G15" s="297" t="s">
        <v>1134</v>
      </c>
      <c r="H15" s="299" t="s">
        <v>1229</v>
      </c>
      <c r="I15" s="297" t="s">
        <v>1228</v>
      </c>
      <c r="J15" s="287" t="s">
        <v>1331</v>
      </c>
      <c r="K15" s="287" t="s">
        <v>1328</v>
      </c>
      <c r="L15" s="287" t="s">
        <v>1337</v>
      </c>
      <c r="M15" s="287" t="s">
        <v>1337</v>
      </c>
      <c r="N15" s="288">
        <v>1</v>
      </c>
      <c r="O15" s="289"/>
      <c r="P15" s="289"/>
      <c r="Q15" s="291">
        <f t="shared" si="0"/>
        <v>1</v>
      </c>
    </row>
    <row r="16" spans="1:18" ht="210" customHeight="1">
      <c r="A16" s="341"/>
      <c r="B16" s="296" t="s">
        <v>16</v>
      </c>
      <c r="C16" s="296" t="s">
        <v>429</v>
      </c>
      <c r="D16" s="296" t="s">
        <v>430</v>
      </c>
      <c r="E16" s="296" t="s">
        <v>231</v>
      </c>
      <c r="F16" s="296" t="s">
        <v>425</v>
      </c>
      <c r="G16" s="297" t="s">
        <v>1135</v>
      </c>
      <c r="H16" s="228" t="s">
        <v>1136</v>
      </c>
      <c r="I16" s="297" t="s">
        <v>1228</v>
      </c>
      <c r="J16" s="287" t="s">
        <v>1332</v>
      </c>
      <c r="K16" s="287" t="s">
        <v>1333</v>
      </c>
      <c r="L16" s="287" t="s">
        <v>1338</v>
      </c>
      <c r="M16" s="290" t="s">
        <v>1454</v>
      </c>
      <c r="N16" s="288">
        <v>0</v>
      </c>
      <c r="O16" s="289">
        <v>0.5</v>
      </c>
      <c r="P16" s="289"/>
      <c r="Q16" s="291">
        <f t="shared" si="0"/>
        <v>0.5</v>
      </c>
    </row>
    <row r="17" spans="1:17" ht="107.25" customHeight="1">
      <c r="A17" s="341" t="s">
        <v>431</v>
      </c>
      <c r="B17" s="296" t="s">
        <v>9</v>
      </c>
      <c r="C17" s="296" t="s">
        <v>432</v>
      </c>
      <c r="D17" s="296" t="s">
        <v>433</v>
      </c>
      <c r="E17" s="296" t="s">
        <v>231</v>
      </c>
      <c r="F17" s="296" t="s">
        <v>234</v>
      </c>
      <c r="G17" s="297" t="s">
        <v>1137</v>
      </c>
      <c r="H17" s="228" t="s">
        <v>1136</v>
      </c>
      <c r="I17" s="297" t="s">
        <v>1228</v>
      </c>
      <c r="J17" s="287" t="s">
        <v>1334</v>
      </c>
      <c r="K17" s="287" t="s">
        <v>1278</v>
      </c>
      <c r="L17" s="287" t="s">
        <v>1339</v>
      </c>
      <c r="M17" s="290" t="s">
        <v>1455</v>
      </c>
      <c r="N17" s="288">
        <v>0</v>
      </c>
      <c r="O17" s="289">
        <v>0.5</v>
      </c>
      <c r="P17" s="289"/>
      <c r="Q17" s="291">
        <f t="shared" si="0"/>
        <v>0.5</v>
      </c>
    </row>
    <row r="18" spans="1:17" ht="173.25" customHeight="1">
      <c r="A18" s="341"/>
      <c r="B18" s="296" t="s">
        <v>10</v>
      </c>
      <c r="C18" s="296" t="s">
        <v>434</v>
      </c>
      <c r="D18" s="296" t="s">
        <v>435</v>
      </c>
      <c r="E18" s="296" t="s">
        <v>231</v>
      </c>
      <c r="F18" s="296" t="s">
        <v>436</v>
      </c>
      <c r="G18" s="297" t="s">
        <v>1138</v>
      </c>
      <c r="H18" s="299" t="s">
        <v>1136</v>
      </c>
      <c r="I18" s="297" t="s">
        <v>1228</v>
      </c>
      <c r="J18" s="287" t="s">
        <v>1277</v>
      </c>
      <c r="K18" s="287" t="s">
        <v>1278</v>
      </c>
      <c r="L18" s="287" t="s">
        <v>1340</v>
      </c>
      <c r="M18" s="290" t="s">
        <v>1456</v>
      </c>
      <c r="N18" s="288">
        <v>0</v>
      </c>
      <c r="O18" s="289">
        <v>0.5</v>
      </c>
      <c r="P18" s="289"/>
      <c r="Q18" s="291">
        <f t="shared" si="0"/>
        <v>0.5</v>
      </c>
    </row>
    <row r="19" spans="1:17" ht="173.25" customHeight="1">
      <c r="A19" s="341"/>
      <c r="B19" s="342" t="s">
        <v>11</v>
      </c>
      <c r="C19" s="342" t="s">
        <v>235</v>
      </c>
      <c r="D19" s="342" t="s">
        <v>236</v>
      </c>
      <c r="E19" s="342" t="s">
        <v>233</v>
      </c>
      <c r="F19" s="342" t="s">
        <v>437</v>
      </c>
      <c r="G19" s="297" t="s">
        <v>1265</v>
      </c>
      <c r="H19" s="299" t="s">
        <v>1264</v>
      </c>
      <c r="I19" s="297" t="s">
        <v>1228</v>
      </c>
      <c r="J19" s="287" t="s">
        <v>1335</v>
      </c>
      <c r="K19" s="287" t="s">
        <v>1333</v>
      </c>
      <c r="L19" s="287" t="s">
        <v>1491</v>
      </c>
      <c r="M19" s="290" t="s">
        <v>1457</v>
      </c>
      <c r="N19" s="605">
        <v>0</v>
      </c>
      <c r="O19" s="288">
        <v>0</v>
      </c>
      <c r="P19" s="289"/>
      <c r="Q19" s="291">
        <f t="shared" si="0"/>
        <v>0</v>
      </c>
    </row>
    <row r="20" spans="1:17" ht="233.25" customHeight="1">
      <c r="A20" s="341"/>
      <c r="B20" s="342"/>
      <c r="C20" s="342"/>
      <c r="D20" s="342"/>
      <c r="E20" s="342"/>
      <c r="F20" s="342"/>
      <c r="G20" s="297" t="s">
        <v>1262</v>
      </c>
      <c r="H20" s="228" t="s">
        <v>1260</v>
      </c>
      <c r="I20" s="297" t="s">
        <v>1228</v>
      </c>
      <c r="J20" s="287" t="s">
        <v>1336</v>
      </c>
      <c r="K20" s="287" t="s">
        <v>1333</v>
      </c>
      <c r="L20" s="287" t="s">
        <v>1492</v>
      </c>
      <c r="M20" s="290" t="s">
        <v>1457</v>
      </c>
      <c r="N20" s="606"/>
      <c r="O20" s="288">
        <v>0</v>
      </c>
      <c r="P20" s="289"/>
      <c r="Q20" s="291">
        <f t="shared" si="0"/>
        <v>0</v>
      </c>
    </row>
    <row r="21" spans="1:17" ht="249" customHeight="1">
      <c r="A21" s="341"/>
      <c r="B21" s="296" t="s">
        <v>17</v>
      </c>
      <c r="C21" s="296" t="s">
        <v>237</v>
      </c>
      <c r="D21" s="296" t="s">
        <v>238</v>
      </c>
      <c r="E21" s="296" t="s">
        <v>233</v>
      </c>
      <c r="F21" s="296" t="s">
        <v>438</v>
      </c>
      <c r="G21" s="297" t="s">
        <v>1263</v>
      </c>
      <c r="H21" s="228" t="s">
        <v>1261</v>
      </c>
      <c r="I21" s="297" t="s">
        <v>1228</v>
      </c>
      <c r="J21" s="287" t="s">
        <v>1332</v>
      </c>
      <c r="K21" s="287" t="s">
        <v>1333</v>
      </c>
      <c r="L21" s="287" t="s">
        <v>1493</v>
      </c>
      <c r="M21" s="290" t="s">
        <v>1458</v>
      </c>
      <c r="N21" s="288">
        <v>0</v>
      </c>
      <c r="O21" s="288">
        <v>0</v>
      </c>
      <c r="P21" s="289"/>
      <c r="Q21" s="291">
        <f t="shared" si="0"/>
        <v>0</v>
      </c>
    </row>
    <row r="22" spans="1:17" ht="249" customHeight="1">
      <c r="A22" s="341"/>
      <c r="B22" s="296" t="s">
        <v>18</v>
      </c>
      <c r="C22" s="296" t="s">
        <v>239</v>
      </c>
      <c r="D22" s="296" t="s">
        <v>240</v>
      </c>
      <c r="E22" s="296" t="s">
        <v>241</v>
      </c>
      <c r="F22" s="296" t="s">
        <v>439</v>
      </c>
      <c r="G22" s="297" t="s">
        <v>1139</v>
      </c>
      <c r="H22" s="299" t="s">
        <v>1136</v>
      </c>
      <c r="I22" s="297" t="s">
        <v>1228</v>
      </c>
      <c r="J22" s="287" t="s">
        <v>1277</v>
      </c>
      <c r="K22" s="287" t="s">
        <v>1278</v>
      </c>
      <c r="L22" s="287" t="s">
        <v>1494</v>
      </c>
      <c r="M22" s="290" t="s">
        <v>1459</v>
      </c>
      <c r="N22" s="288">
        <v>0</v>
      </c>
      <c r="O22" s="288">
        <v>0.1</v>
      </c>
      <c r="P22" s="289"/>
      <c r="Q22" s="291">
        <f t="shared" si="0"/>
        <v>0.1</v>
      </c>
    </row>
    <row r="23" spans="1:17" ht="103.5" customHeight="1">
      <c r="A23" s="64" t="s">
        <v>443</v>
      </c>
      <c r="B23" s="296" t="s">
        <v>21</v>
      </c>
      <c r="C23" s="296" t="s">
        <v>440</v>
      </c>
      <c r="D23" s="296" t="s">
        <v>441</v>
      </c>
      <c r="E23" s="296" t="s">
        <v>242</v>
      </c>
      <c r="F23" s="296" t="s">
        <v>442</v>
      </c>
      <c r="G23" s="340" t="s">
        <v>1140</v>
      </c>
      <c r="H23" s="340"/>
      <c r="I23" s="297" t="s">
        <v>1228</v>
      </c>
      <c r="J23" s="287" t="s">
        <v>1278</v>
      </c>
      <c r="K23" s="287" t="s">
        <v>1278</v>
      </c>
      <c r="L23" s="287" t="s">
        <v>1278</v>
      </c>
      <c r="M23" s="287" t="s">
        <v>1278</v>
      </c>
      <c r="N23" s="289">
        <v>0</v>
      </c>
      <c r="O23" s="288">
        <v>0</v>
      </c>
      <c r="P23" s="289"/>
      <c r="Q23" s="291">
        <f t="shared" si="0"/>
        <v>0</v>
      </c>
    </row>
    <row r="24" spans="1:17" ht="15.75">
      <c r="M24" s="279" t="s">
        <v>1341</v>
      </c>
      <c r="N24" s="279">
        <f>+AVERAGE(N10:N23)</f>
        <v>0.38461538461538464</v>
      </c>
      <c r="O24" s="279">
        <f>+AVERAGE(O10:O23)</f>
        <v>0.17777777777777778</v>
      </c>
      <c r="P24" s="279"/>
      <c r="Q24" s="279">
        <f>+SUM(N24:P24)</f>
        <v>0.56239316239316239</v>
      </c>
    </row>
  </sheetData>
  <mergeCells count="19">
    <mergeCell ref="N19:N20"/>
    <mergeCell ref="A2:A6"/>
    <mergeCell ref="A7:I7"/>
    <mergeCell ref="A8:I8"/>
    <mergeCell ref="B2:G3"/>
    <mergeCell ref="B4:G5"/>
    <mergeCell ref="H3:I3"/>
    <mergeCell ref="H4:I5"/>
    <mergeCell ref="H2:I2"/>
    <mergeCell ref="G23:H23"/>
    <mergeCell ref="A10:A12"/>
    <mergeCell ref="A13:A14"/>
    <mergeCell ref="A15:A16"/>
    <mergeCell ref="A17:A22"/>
    <mergeCell ref="B19:B20"/>
    <mergeCell ref="C19:C20"/>
    <mergeCell ref="D19:D20"/>
    <mergeCell ref="E19:E20"/>
    <mergeCell ref="F19:F20"/>
  </mergeCells>
  <hyperlinks>
    <hyperlink ref="H13" r:id="rId1" display="https://www.cundinamarca.gov.co/dependencias/secplaneacion/transparencia/paac"/>
    <hyperlink ref="H15" r:id="rId2" display="https://www.cundinamarca.gov.co/dependencias/secplaneacion/transparencia/paac"/>
    <hyperlink ref="H16" r:id="rId3"/>
    <hyperlink ref="H17" r:id="rId4"/>
    <hyperlink ref="H18" r:id="rId5"/>
    <hyperlink ref="H22" r:id="rId6"/>
    <hyperlink ref="H10" r:id="rId7"/>
    <hyperlink ref="H11" r:id="rId8"/>
    <hyperlink ref="H21" display="https://isolucion.cundinamarca.gov.co/Isolucion/Administracion/frmFrameSet.aspx?Ruta=Li4vRnJhbWVTZXRBcnRpY3Vsby5hc3A/UGFnaW5hPUJhbmNvQ29ub2NpbWllbnRvNEN1bmRpbmFtYXJjYS9iL2JiMGUyYTJkOGY3YTQwNDc5ODQxZjIxYjRiZjNkNzhhL2JiMGUyYTJkOGY3YTQwNDc5ODQxZjIxYjRiZjNkNz"/>
    <hyperlink ref="H20" r:id="rId9"/>
  </hyperlinks>
  <pageMargins left="0.70866141732283472" right="0.70866141732283472" top="0.74803149606299213" bottom="0.74803149606299213" header="0.31496062992125984" footer="0.31496062992125984"/>
  <pageSetup scale="55" orientation="landscape" r:id="rId10"/>
  <drawing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369"/>
  <sheetViews>
    <sheetView topLeftCell="A6" zoomScale="70" zoomScaleNormal="70" workbookViewId="0">
      <selection activeCell="C9" sqref="C9:C14"/>
    </sheetView>
  </sheetViews>
  <sheetFormatPr baseColWidth="10" defaultColWidth="14.42578125" defaultRowHeight="15"/>
  <cols>
    <col min="1" max="1" width="4" customWidth="1"/>
    <col min="2" max="4" width="19.140625" customWidth="1"/>
    <col min="5" max="5" width="22.42578125" customWidth="1"/>
    <col min="6" max="6" width="24.42578125" customWidth="1"/>
    <col min="7" max="7" width="35.85546875" customWidth="1"/>
    <col min="8" max="9" width="24.140625" customWidth="1"/>
    <col min="10" max="10" width="17.85546875" customWidth="1"/>
    <col min="11" max="11" width="16.42578125" customWidth="1"/>
    <col min="12" max="20" width="6.28515625" customWidth="1"/>
    <col min="21" max="21" width="6.42578125" customWidth="1"/>
    <col min="22" max="31" width="6.28515625" customWidth="1"/>
    <col min="32" max="32" width="14.28515625" customWidth="1"/>
    <col min="33" max="33" width="14.85546875" customWidth="1"/>
    <col min="34" max="34" width="17.42578125" customWidth="1"/>
    <col min="35" max="35" width="6.28515625" customWidth="1"/>
    <col min="36" max="36" width="16" customWidth="1"/>
    <col min="37" max="37" width="5.85546875" customWidth="1"/>
    <col min="38" max="38" width="97.85546875" customWidth="1"/>
    <col min="39" max="39" width="8.42578125" customWidth="1"/>
    <col min="40" max="40" width="5.7109375" customWidth="1"/>
    <col min="41" max="41" width="8" customWidth="1"/>
    <col min="42" max="42" width="6.42578125" customWidth="1"/>
    <col min="43" max="43" width="6.85546875" customWidth="1"/>
    <col min="44" max="44" width="6.28515625" customWidth="1"/>
    <col min="45" max="45" width="7.28515625" customWidth="1"/>
    <col min="46" max="46" width="8.42578125" customWidth="1"/>
    <col min="47" max="47" width="7.7109375" customWidth="1"/>
    <col min="48" max="48" width="8" customWidth="1"/>
    <col min="49" max="49" width="10" customWidth="1"/>
    <col min="50" max="50" width="8.7109375" customWidth="1"/>
    <col min="51" max="51" width="12.140625" customWidth="1"/>
    <col min="52" max="52" width="6" customWidth="1"/>
    <col min="53" max="53" width="10.7109375" customWidth="1"/>
    <col min="54" max="54" width="9.140625" customWidth="1"/>
    <col min="55" max="55" width="9.42578125" customWidth="1"/>
    <col min="56" max="57" width="7.42578125" customWidth="1"/>
    <col min="58" max="58" width="10.42578125" customWidth="1"/>
    <col min="59" max="59" width="7.7109375" customWidth="1"/>
    <col min="60" max="60" width="8.7109375" customWidth="1"/>
    <col min="61" max="62" width="10.42578125" customWidth="1"/>
    <col min="63" max="63" width="9.28515625" customWidth="1"/>
    <col min="64" max="64" width="9.140625" customWidth="1"/>
    <col min="65" max="65" width="8.42578125" customWidth="1"/>
    <col min="66" max="66" width="13.42578125" customWidth="1"/>
    <col min="67" max="67" width="63.85546875" customWidth="1"/>
    <col min="68" max="68" width="34.7109375" customWidth="1"/>
    <col min="69" max="71" width="18.85546875" customWidth="1"/>
    <col min="72" max="72" width="20.7109375" customWidth="1"/>
    <col min="73" max="73" width="21.7109375" customWidth="1"/>
    <col min="74" max="74" width="31.85546875" customWidth="1"/>
    <col min="75" max="75" width="22.140625" customWidth="1"/>
    <col min="76" max="95" width="11.42578125" customWidth="1"/>
  </cols>
  <sheetData>
    <row r="1" spans="1:95" ht="16.5" hidden="1" customHeight="1">
      <c r="A1" s="65"/>
      <c r="B1" s="374"/>
      <c r="C1" s="375"/>
      <c r="D1" s="376"/>
      <c r="E1" s="383" t="s">
        <v>222</v>
      </c>
      <c r="F1" s="375"/>
      <c r="G1" s="66" t="s">
        <v>444</v>
      </c>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hidden="1" customHeight="1">
      <c r="A2" s="68"/>
      <c r="B2" s="377"/>
      <c r="C2" s="378"/>
      <c r="D2" s="379"/>
      <c r="E2" s="380"/>
      <c r="F2" s="381"/>
      <c r="G2" s="66" t="s">
        <v>224</v>
      </c>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row>
    <row r="3" spans="1:95" ht="13.5" hidden="1" customHeight="1">
      <c r="A3" s="68"/>
      <c r="B3" s="377"/>
      <c r="C3" s="378"/>
      <c r="D3" s="379"/>
      <c r="E3" s="383" t="s">
        <v>445</v>
      </c>
      <c r="F3" s="375"/>
      <c r="G3" s="384" t="s">
        <v>446</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row>
    <row r="4" spans="1:95" ht="13.5" hidden="1" customHeight="1">
      <c r="A4" s="68"/>
      <c r="B4" s="380"/>
      <c r="C4" s="381"/>
      <c r="D4" s="382"/>
      <c r="E4" s="380"/>
      <c r="F4" s="381"/>
      <c r="G4" s="385"/>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row>
    <row r="5" spans="1:95" ht="16.5" hidden="1" customHeight="1">
      <c r="A5" s="69" t="s">
        <v>447</v>
      </c>
      <c r="B5" s="70"/>
      <c r="C5" s="70"/>
      <c r="D5" s="70"/>
      <c r="E5" s="70"/>
      <c r="F5" s="70"/>
      <c r="G5" s="67"/>
      <c r="H5" s="71"/>
      <c r="I5" s="71"/>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row>
    <row r="6" spans="1:95" ht="16.5" customHeight="1">
      <c r="A6" s="368" t="s">
        <v>243</v>
      </c>
      <c r="B6" s="369"/>
      <c r="C6" s="369"/>
      <c r="D6" s="369"/>
      <c r="E6" s="369"/>
      <c r="F6" s="369"/>
      <c r="G6" s="369"/>
      <c r="H6" s="369"/>
      <c r="I6" s="369"/>
      <c r="J6" s="386"/>
      <c r="K6" s="368" t="s">
        <v>244</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86"/>
      <c r="AK6" s="368" t="s">
        <v>245</v>
      </c>
      <c r="AL6" s="369"/>
      <c r="AM6" s="369"/>
      <c r="AN6" s="369"/>
      <c r="AO6" s="369"/>
      <c r="AP6" s="369"/>
      <c r="AQ6" s="369"/>
      <c r="AR6" s="369"/>
      <c r="AS6" s="369"/>
      <c r="AT6" s="369"/>
      <c r="AU6" s="369"/>
      <c r="AV6" s="369"/>
      <c r="AW6" s="369"/>
      <c r="AX6" s="369"/>
      <c r="AY6" s="369"/>
      <c r="AZ6" s="369"/>
      <c r="BA6" s="369"/>
      <c r="BB6" s="369"/>
      <c r="BC6" s="72"/>
      <c r="BD6" s="72"/>
      <c r="BE6" s="72"/>
      <c r="BF6" s="72"/>
      <c r="BG6" s="72"/>
      <c r="BH6" s="387"/>
      <c r="BI6" s="369"/>
      <c r="BJ6" s="369"/>
      <c r="BK6" s="369"/>
      <c r="BL6" s="369"/>
      <c r="BM6" s="369"/>
      <c r="BN6" s="386"/>
      <c r="BO6" s="72"/>
      <c r="BP6" s="368" t="s">
        <v>246</v>
      </c>
      <c r="BQ6" s="369"/>
      <c r="BR6" s="369"/>
      <c r="BS6" s="369"/>
      <c r="BT6" s="369"/>
      <c r="BU6" s="369"/>
      <c r="BV6" s="369"/>
      <c r="BW6" s="386"/>
      <c r="BX6" s="67"/>
      <c r="BY6" s="67"/>
      <c r="BZ6" s="67"/>
      <c r="CA6" s="67"/>
      <c r="CB6" s="67"/>
      <c r="CC6" s="67"/>
      <c r="CD6" s="67"/>
      <c r="CE6" s="67"/>
      <c r="CF6" s="67"/>
      <c r="CG6" s="67"/>
      <c r="CH6" s="67"/>
      <c r="CI6" s="67"/>
      <c r="CJ6" s="67"/>
      <c r="CK6" s="67"/>
      <c r="CL6" s="67"/>
      <c r="CM6" s="67"/>
      <c r="CN6" s="67"/>
      <c r="CO6" s="67"/>
      <c r="CP6" s="67"/>
      <c r="CQ6" s="67"/>
    </row>
    <row r="7" spans="1:95" ht="16.5" customHeight="1">
      <c r="A7" s="397" t="s">
        <v>448</v>
      </c>
      <c r="B7" s="367" t="s">
        <v>25</v>
      </c>
      <c r="C7" s="367" t="s">
        <v>247</v>
      </c>
      <c r="D7" s="398" t="s">
        <v>248</v>
      </c>
      <c r="E7" s="367" t="s">
        <v>249</v>
      </c>
      <c r="F7" s="367" t="s">
        <v>250</v>
      </c>
      <c r="G7" s="367" t="s">
        <v>251</v>
      </c>
      <c r="H7" s="367" t="s">
        <v>252</v>
      </c>
      <c r="I7" s="73"/>
      <c r="J7" s="399" t="s">
        <v>449</v>
      </c>
      <c r="K7" s="367" t="s">
        <v>253</v>
      </c>
      <c r="L7" s="390" t="s">
        <v>254</v>
      </c>
      <c r="M7" s="392" t="s">
        <v>26</v>
      </c>
      <c r="N7" s="393"/>
      <c r="O7" s="393"/>
      <c r="P7" s="393"/>
      <c r="Q7" s="393"/>
      <c r="R7" s="393"/>
      <c r="S7" s="393"/>
      <c r="T7" s="393"/>
      <c r="U7" s="393"/>
      <c r="V7" s="393"/>
      <c r="W7" s="393"/>
      <c r="X7" s="393"/>
      <c r="Y7" s="393"/>
      <c r="Z7" s="393"/>
      <c r="AA7" s="393"/>
      <c r="AB7" s="393"/>
      <c r="AC7" s="393"/>
      <c r="AD7" s="393"/>
      <c r="AE7" s="394"/>
      <c r="AF7" s="395" t="s">
        <v>255</v>
      </c>
      <c r="AG7" s="367" t="s">
        <v>256</v>
      </c>
      <c r="AH7" s="367" t="s">
        <v>257</v>
      </c>
      <c r="AI7" s="367" t="s">
        <v>254</v>
      </c>
      <c r="AJ7" s="367" t="s">
        <v>258</v>
      </c>
      <c r="AK7" s="388" t="s">
        <v>259</v>
      </c>
      <c r="AL7" s="367" t="s">
        <v>260</v>
      </c>
      <c r="AM7" s="368" t="s">
        <v>450</v>
      </c>
      <c r="AN7" s="369"/>
      <c r="AO7" s="369"/>
      <c r="AP7" s="369"/>
      <c r="AQ7" s="369"/>
      <c r="AR7" s="369"/>
      <c r="AS7" s="369"/>
      <c r="AT7" s="369"/>
      <c r="AU7" s="369"/>
      <c r="AV7" s="369"/>
      <c r="AW7" s="369"/>
      <c r="AX7" s="369"/>
      <c r="AY7" s="369"/>
      <c r="AZ7" s="74"/>
      <c r="BA7" s="401" t="s">
        <v>451</v>
      </c>
      <c r="BB7" s="402"/>
      <c r="BC7" s="402"/>
      <c r="BD7" s="402"/>
      <c r="BE7" s="402"/>
      <c r="BF7" s="402"/>
      <c r="BG7" s="403"/>
      <c r="BH7" s="388" t="s">
        <v>452</v>
      </c>
      <c r="BI7" s="388" t="s">
        <v>261</v>
      </c>
      <c r="BJ7" s="62"/>
      <c r="BK7" s="388" t="s">
        <v>262</v>
      </c>
      <c r="BL7" s="388" t="s">
        <v>254</v>
      </c>
      <c r="BM7" s="388" t="s">
        <v>263</v>
      </c>
      <c r="BN7" s="388" t="s">
        <v>264</v>
      </c>
      <c r="BO7" s="389" t="s">
        <v>265</v>
      </c>
      <c r="BP7" s="389" t="s">
        <v>266</v>
      </c>
      <c r="BQ7" s="389" t="s">
        <v>267</v>
      </c>
      <c r="BR7" s="389" t="s">
        <v>268</v>
      </c>
      <c r="BS7" s="389" t="s">
        <v>269</v>
      </c>
      <c r="BT7" s="389" t="s">
        <v>270</v>
      </c>
      <c r="BU7" s="389" t="s">
        <v>271</v>
      </c>
      <c r="BV7" s="389" t="s">
        <v>272</v>
      </c>
      <c r="BW7" s="389" t="s">
        <v>273</v>
      </c>
      <c r="BX7" s="67"/>
      <c r="BY7" s="67"/>
      <c r="BZ7" s="67"/>
      <c r="CA7" s="67"/>
      <c r="CB7" s="67"/>
      <c r="CC7" s="67"/>
      <c r="CD7" s="67"/>
      <c r="CE7" s="67"/>
      <c r="CF7" s="67"/>
      <c r="CG7" s="67"/>
      <c r="CH7" s="67"/>
      <c r="CI7" s="67"/>
      <c r="CJ7" s="67"/>
      <c r="CK7" s="67"/>
      <c r="CL7" s="67"/>
      <c r="CM7" s="67"/>
      <c r="CN7" s="67"/>
      <c r="CO7" s="67"/>
      <c r="CP7" s="67"/>
      <c r="CQ7" s="67"/>
    </row>
    <row r="8" spans="1:95" ht="87.75" customHeight="1">
      <c r="A8" s="366"/>
      <c r="B8" s="366"/>
      <c r="C8" s="366"/>
      <c r="D8" s="366"/>
      <c r="E8" s="366"/>
      <c r="F8" s="366"/>
      <c r="G8" s="366"/>
      <c r="H8" s="366"/>
      <c r="I8" s="75" t="s">
        <v>453</v>
      </c>
      <c r="J8" s="366"/>
      <c r="K8" s="366"/>
      <c r="L8" s="391"/>
      <c r="M8" s="25" t="s">
        <v>28</v>
      </c>
      <c r="N8" s="25" t="s">
        <v>29</v>
      </c>
      <c r="O8" s="25" t="s">
        <v>30</v>
      </c>
      <c r="P8" s="25" t="s">
        <v>31</v>
      </c>
      <c r="Q8" s="25" t="s">
        <v>32</v>
      </c>
      <c r="R8" s="25" t="s">
        <v>33</v>
      </c>
      <c r="S8" s="25" t="s">
        <v>34</v>
      </c>
      <c r="T8" s="25" t="s">
        <v>35</v>
      </c>
      <c r="U8" s="25" t="s">
        <v>36</v>
      </c>
      <c r="V8" s="25" t="s">
        <v>37</v>
      </c>
      <c r="W8" s="25" t="s">
        <v>38</v>
      </c>
      <c r="X8" s="25" t="s">
        <v>39</v>
      </c>
      <c r="Y8" s="25" t="s">
        <v>40</v>
      </c>
      <c r="Z8" s="25" t="s">
        <v>41</v>
      </c>
      <c r="AA8" s="25" t="s">
        <v>42</v>
      </c>
      <c r="AB8" s="25" t="s">
        <v>43</v>
      </c>
      <c r="AC8" s="25" t="s">
        <v>44</v>
      </c>
      <c r="AD8" s="25" t="s">
        <v>45</v>
      </c>
      <c r="AE8" s="25" t="s">
        <v>46</v>
      </c>
      <c r="AF8" s="396"/>
      <c r="AG8" s="366"/>
      <c r="AH8" s="366"/>
      <c r="AI8" s="366"/>
      <c r="AJ8" s="366"/>
      <c r="AK8" s="366"/>
      <c r="AL8" s="366"/>
      <c r="AM8" s="76" t="s">
        <v>454</v>
      </c>
      <c r="AN8" s="76" t="s">
        <v>455</v>
      </c>
      <c r="AO8" s="76" t="s">
        <v>456</v>
      </c>
      <c r="AP8" s="76" t="s">
        <v>455</v>
      </c>
      <c r="AQ8" s="76">
        <v>2</v>
      </c>
      <c r="AR8" s="76" t="s">
        <v>455</v>
      </c>
      <c r="AS8" s="77">
        <v>3</v>
      </c>
      <c r="AT8" s="76" t="s">
        <v>455</v>
      </c>
      <c r="AU8" s="77">
        <v>4</v>
      </c>
      <c r="AV8" s="76" t="s">
        <v>455</v>
      </c>
      <c r="AW8" s="77">
        <v>5</v>
      </c>
      <c r="AX8" s="76" t="s">
        <v>455</v>
      </c>
      <c r="AY8" s="77">
        <v>6</v>
      </c>
      <c r="AZ8" s="76" t="s">
        <v>455</v>
      </c>
      <c r="BA8" s="29" t="s">
        <v>457</v>
      </c>
      <c r="BB8" s="29" t="s">
        <v>458</v>
      </c>
      <c r="BC8" s="78" t="s">
        <v>459</v>
      </c>
      <c r="BD8" s="78" t="s">
        <v>460</v>
      </c>
      <c r="BE8" s="78" t="s">
        <v>461</v>
      </c>
      <c r="BF8" s="78" t="s">
        <v>462</v>
      </c>
      <c r="BG8" s="78" t="s">
        <v>463</v>
      </c>
      <c r="BH8" s="366"/>
      <c r="BI8" s="366"/>
      <c r="BJ8" s="78" t="s">
        <v>254</v>
      </c>
      <c r="BK8" s="366"/>
      <c r="BL8" s="366"/>
      <c r="BM8" s="366"/>
      <c r="BN8" s="366"/>
      <c r="BO8" s="366"/>
      <c r="BP8" s="366"/>
      <c r="BQ8" s="366"/>
      <c r="BR8" s="366"/>
      <c r="BS8" s="366"/>
      <c r="BT8" s="366"/>
      <c r="BU8" s="366"/>
      <c r="BV8" s="366"/>
      <c r="BW8" s="366"/>
      <c r="BX8" s="79"/>
      <c r="BY8" s="79"/>
      <c r="BZ8" s="79"/>
      <c r="CA8" s="79"/>
      <c r="CB8" s="79"/>
      <c r="CC8" s="79"/>
      <c r="CD8" s="79"/>
      <c r="CE8" s="79"/>
      <c r="CF8" s="79"/>
      <c r="CG8" s="79"/>
      <c r="CH8" s="79"/>
      <c r="CI8" s="79"/>
      <c r="CJ8" s="79"/>
      <c r="CK8" s="79"/>
      <c r="CL8" s="79"/>
      <c r="CM8" s="79"/>
      <c r="CN8" s="79"/>
      <c r="CO8" s="79"/>
      <c r="CP8" s="79"/>
      <c r="CQ8" s="79"/>
    </row>
    <row r="9" spans="1:95" ht="129" customHeight="1">
      <c r="A9" s="400">
        <v>1</v>
      </c>
      <c r="B9" s="400" t="s">
        <v>274</v>
      </c>
      <c r="C9" s="400" t="s">
        <v>275</v>
      </c>
      <c r="D9" s="400" t="s">
        <v>276</v>
      </c>
      <c r="E9" s="80" t="s">
        <v>277</v>
      </c>
      <c r="F9" s="80" t="s">
        <v>278</v>
      </c>
      <c r="G9" s="400" t="s">
        <v>279</v>
      </c>
      <c r="H9" s="400" t="s">
        <v>464</v>
      </c>
      <c r="I9" s="58" t="s">
        <v>465</v>
      </c>
      <c r="J9" s="400">
        <v>4</v>
      </c>
      <c r="K9" s="367" t="str">
        <f>IF(J9&lt;=0,"",IF(J9=1,"Rara vez",IF(J9=2,"Improbable",IF(J9=3,"Posible",IF(J9=4,"Probable",IF(J9=5,"Casi Seguro"))))))</f>
        <v>Probable</v>
      </c>
      <c r="L9" s="364">
        <f>IF(K9="","",IF(K9="Rara vez",0.2,IF(K9="Improbable",0.4,IF(K9="Posible",0.6,IF(K9="Probable",0.8,IF(K9="Casi seguro",1,))))))</f>
        <v>0.8</v>
      </c>
      <c r="M9" s="364" t="s">
        <v>280</v>
      </c>
      <c r="N9" s="364" t="s">
        <v>281</v>
      </c>
      <c r="O9" s="364" t="s">
        <v>281</v>
      </c>
      <c r="P9" s="364" t="s">
        <v>281</v>
      </c>
      <c r="Q9" s="364" t="s">
        <v>280</v>
      </c>
      <c r="R9" s="364" t="s">
        <v>281</v>
      </c>
      <c r="S9" s="364" t="s">
        <v>281</v>
      </c>
      <c r="T9" s="364" t="s">
        <v>281</v>
      </c>
      <c r="U9" s="364" t="s">
        <v>281</v>
      </c>
      <c r="V9" s="364" t="s">
        <v>280</v>
      </c>
      <c r="W9" s="364" t="s">
        <v>280</v>
      </c>
      <c r="X9" s="364" t="s">
        <v>280</v>
      </c>
      <c r="Y9" s="364" t="s">
        <v>280</v>
      </c>
      <c r="Z9" s="364" t="s">
        <v>280</v>
      </c>
      <c r="AA9" s="364" t="s">
        <v>280</v>
      </c>
      <c r="AB9" s="364" t="s">
        <v>281</v>
      </c>
      <c r="AC9" s="364" t="s">
        <v>280</v>
      </c>
      <c r="AD9" s="364" t="s">
        <v>281</v>
      </c>
      <c r="AE9" s="364" t="s">
        <v>281</v>
      </c>
      <c r="AF9" s="373">
        <f>IF(AB9="Si","19",COUNTIF(M9:AE10,"si"))</f>
        <v>9</v>
      </c>
      <c r="AG9" s="59">
        <f t="shared" ref="AG9:AG54" si="0">VALUE(IF(AF9&lt;=5,5,IF(AND(AF9&gt;5,AF9&lt;=11),10,IF(AF9&gt;11,20,0))))</f>
        <v>10</v>
      </c>
      <c r="AH9" s="367" t="str">
        <f>IF(AG9=5,"Moderado",IF(AG9=10,"Mayor",IF(AG9=20,"Catastrófico",0)))</f>
        <v>Mayor</v>
      </c>
      <c r="AI9" s="364">
        <f>IF(AH9="","",IF(AH9="Moderado",0.6,IF(AH9="Mayor",0.8,IF(AH9="Catastrófico",1,))))</f>
        <v>0.8</v>
      </c>
      <c r="AJ9" s="367"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31">
        <v>1</v>
      </c>
      <c r="AL9" s="27" t="s">
        <v>466</v>
      </c>
      <c r="AM9" s="37" t="s">
        <v>467</v>
      </c>
      <c r="AN9" s="37">
        <f t="shared" ref="AN9:AN19" si="1">IF(AM9="","",IF(AM9="Asignado",15,IF(AM9="No asignado",0,)))</f>
        <v>15</v>
      </c>
      <c r="AO9" s="37" t="s">
        <v>468</v>
      </c>
      <c r="AP9" s="37">
        <f t="shared" ref="AP9:AP19" si="2">IF(AO9="","",IF(AO9="Adecuado",15,IF(AO9="Inadecuado",0,)))</f>
        <v>15</v>
      </c>
      <c r="AQ9" s="37" t="s">
        <v>469</v>
      </c>
      <c r="AR9" s="37">
        <f t="shared" ref="AR9:AR19" si="3">IF(AQ9="","",IF(AQ9="Oportuna",15,IF(AQ9="Inoportuna",0,)))</f>
        <v>15</v>
      </c>
      <c r="AS9" s="37" t="s">
        <v>470</v>
      </c>
      <c r="AT9" s="37">
        <f t="shared" ref="AT9:AT19" si="4">IF(AS9="","",IF(AS9="Prevenir",15,IF(AS9="Detectar",10,IF(AS9="No es un control",0,))))</f>
        <v>10</v>
      </c>
      <c r="AU9" s="37" t="s">
        <v>471</v>
      </c>
      <c r="AV9" s="37">
        <f t="shared" ref="AV9:AV19" si="5">IF(AU9="","",IF(AU9="Confiable",15,IF(AU9="No confiable",0,)))</f>
        <v>15</v>
      </c>
      <c r="AW9" s="37" t="s">
        <v>472</v>
      </c>
      <c r="AX9" s="37">
        <f t="shared" ref="AX9:AX19" si="6">IF(AW9="","",IF(AW9="Se investigan y  resuelven oportunamente",15,IF(AW9="No se investigan y resuelven oportunamente",0,)))</f>
        <v>15</v>
      </c>
      <c r="AY9" s="37" t="s">
        <v>473</v>
      </c>
      <c r="AZ9" s="37">
        <f t="shared" ref="AZ9:AZ19" si="7">IF(AY9="","",IF(AY9="Completa",15,IF(AY9="Incompleta",10,IF(AY9="No existe",0,))))</f>
        <v>15</v>
      </c>
      <c r="BA9" s="81">
        <f t="shared" ref="BA9:BA12" si="8">SUM(AN9,AP9,AR9,AT9,AV9,AX9,AZ9)</f>
        <v>100</v>
      </c>
      <c r="BB9" s="37" t="str">
        <f t="shared" ref="BB9:BB12" si="9">IF(BA9&gt;=96,"Fuerte",IF(AND(BA9&gt;=86, BA9&lt;96),"Moderado",IF(BA9&lt;86,"Débil")))</f>
        <v>Fuerte</v>
      </c>
      <c r="BC9" s="37" t="s">
        <v>474</v>
      </c>
      <c r="BD9" s="37">
        <f t="shared" ref="BD9:BD12" si="10">VALUE(IF(OR(AND(BB9="Fuerte",BC9="Fuerte")),"100",IF(OR(AND(BB9="Fuerte",BC9="Moderado"),AND(BB9="Moderado",BC9="Fuerte"),AND(BB9="Moderado",BC9="Moderado")),"50",IF(OR(AND(BB9="Fuerte",BC9="Débil"),AND(BB9="Moderado",BC9="Débil"),AND(BB9="Débil",BC9="Fuerte"),AND(BB9="Débil",BC9="Moderado"),AND(BB9="Débil",BC9="Débil")),"0",))))</f>
        <v>100</v>
      </c>
      <c r="BE9" s="30" t="str">
        <f t="shared" ref="BE9:BE12" si="11">IF(BD9=100,"Fuerte",IF(BD9=50,"Moderado",IF(BD9=0,"Débil")))</f>
        <v>Fuerte</v>
      </c>
      <c r="BF9" s="371">
        <f>AVERAGE(BD9:BD14)</f>
        <v>100</v>
      </c>
      <c r="BG9" s="371" t="str">
        <f>IF(BF9=100,"Fuerte",IF(AND(BF9&lt;=99, BF9&gt;=50),"Moderado",IF(BF9&lt;50,"Débil")))</f>
        <v>Fuerte</v>
      </c>
      <c r="BH9" s="388">
        <f>IF(BG9="Fuerte",(J9-2),IF(BG9="Moderado",(J9-1), IF(BG9="Débil",((J9-0)))))</f>
        <v>2</v>
      </c>
      <c r="BI9" s="388" t="str">
        <f>IF(BH9&lt;=0,"Rara vez",IF(BH9=1,"Rara vez",IF(BH9=2,"Improbable",IF(BH9=3,"Posible",IF(BH9=4,"Probable",IF(BH9=5,"Casi Seguro"))))))</f>
        <v>Improbable</v>
      </c>
      <c r="BJ9" s="364">
        <f>IF(BI9="","",IF(BI9="Rara vez",0.2,IF(BI9="Improbable",0.4,IF(BI9="Posible",0.6,IF(BI9="Probable",0.8,IF(BI9="Casi seguro",1,))))))</f>
        <v>0.4</v>
      </c>
      <c r="BK9" s="388" t="str">
        <f>IFERROR(IF(AG9=5,"Moderado",IF(AG9=10,"Mayor",IF(AG9=20,"Catastrófico",0))),"")</f>
        <v>Mayor</v>
      </c>
      <c r="BL9" s="364">
        <f>IF(AH9="","",IF(AH9="Moderado",0.6,IF(AH9="Mayor",0.8,IF(AH9="Catastrófico",1,))))</f>
        <v>0.8</v>
      </c>
      <c r="BM9" s="388"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30"/>
      <c r="BO9" s="31" t="s">
        <v>475</v>
      </c>
      <c r="BP9" s="31" t="s">
        <v>476</v>
      </c>
      <c r="BQ9" s="31" t="s">
        <v>477</v>
      </c>
      <c r="BR9" s="31" t="s">
        <v>478</v>
      </c>
      <c r="BS9" s="70" t="s">
        <v>479</v>
      </c>
      <c r="BT9" s="82"/>
      <c r="BU9" s="82"/>
      <c r="BV9" s="31"/>
      <c r="BW9" s="31"/>
      <c r="BX9" s="83"/>
      <c r="BY9" s="83"/>
      <c r="BZ9" s="83"/>
      <c r="CA9" s="83"/>
      <c r="CB9" s="83"/>
      <c r="CC9" s="83"/>
      <c r="CD9" s="83"/>
      <c r="CE9" s="83"/>
      <c r="CF9" s="83"/>
      <c r="CG9" s="83"/>
      <c r="CH9" s="83"/>
      <c r="CI9" s="83"/>
      <c r="CJ9" s="83"/>
      <c r="CK9" s="83"/>
      <c r="CL9" s="83"/>
      <c r="CM9" s="83"/>
      <c r="CN9" s="83"/>
      <c r="CO9" s="83"/>
      <c r="CP9" s="83"/>
      <c r="CQ9" s="83"/>
    </row>
    <row r="10" spans="1:95" ht="125.25" customHeight="1">
      <c r="A10" s="365"/>
      <c r="B10" s="365"/>
      <c r="C10" s="365"/>
      <c r="D10" s="365"/>
      <c r="E10" s="84"/>
      <c r="F10" s="84"/>
      <c r="G10" s="365"/>
      <c r="H10" s="365"/>
      <c r="I10" s="58" t="s">
        <v>480</v>
      </c>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59">
        <f t="shared" si="0"/>
        <v>5</v>
      </c>
      <c r="AH10" s="365"/>
      <c r="AI10" s="365"/>
      <c r="AJ10" s="365"/>
      <c r="AK10" s="31">
        <v>2</v>
      </c>
      <c r="AL10" s="27" t="s">
        <v>481</v>
      </c>
      <c r="AM10" s="37" t="s">
        <v>467</v>
      </c>
      <c r="AN10" s="37">
        <f t="shared" si="1"/>
        <v>15</v>
      </c>
      <c r="AO10" s="37" t="s">
        <v>468</v>
      </c>
      <c r="AP10" s="37">
        <f t="shared" si="2"/>
        <v>15</v>
      </c>
      <c r="AQ10" s="37" t="s">
        <v>469</v>
      </c>
      <c r="AR10" s="37">
        <f t="shared" si="3"/>
        <v>15</v>
      </c>
      <c r="AS10" s="37" t="s">
        <v>470</v>
      </c>
      <c r="AT10" s="37">
        <f t="shared" si="4"/>
        <v>10</v>
      </c>
      <c r="AU10" s="37" t="s">
        <v>471</v>
      </c>
      <c r="AV10" s="37">
        <f t="shared" si="5"/>
        <v>15</v>
      </c>
      <c r="AW10" s="37" t="s">
        <v>472</v>
      </c>
      <c r="AX10" s="37">
        <f t="shared" si="6"/>
        <v>15</v>
      </c>
      <c r="AY10" s="37" t="s">
        <v>473</v>
      </c>
      <c r="AZ10" s="37">
        <f t="shared" si="7"/>
        <v>15</v>
      </c>
      <c r="BA10" s="81">
        <f t="shared" si="8"/>
        <v>100</v>
      </c>
      <c r="BB10" s="37" t="str">
        <f t="shared" si="9"/>
        <v>Fuerte</v>
      </c>
      <c r="BC10" s="37" t="s">
        <v>474</v>
      </c>
      <c r="BD10" s="37">
        <f t="shared" si="10"/>
        <v>100</v>
      </c>
      <c r="BE10" s="30" t="str">
        <f t="shared" si="11"/>
        <v>Fuerte</v>
      </c>
      <c r="BF10" s="365"/>
      <c r="BG10" s="365"/>
      <c r="BH10" s="365"/>
      <c r="BI10" s="365"/>
      <c r="BJ10" s="365"/>
      <c r="BK10" s="365"/>
      <c r="BL10" s="365"/>
      <c r="BM10" s="365"/>
      <c r="BN10" s="30"/>
      <c r="BO10" s="31" t="s">
        <v>482</v>
      </c>
      <c r="BP10" s="31" t="s">
        <v>483</v>
      </c>
      <c r="BQ10" s="31" t="s">
        <v>484</v>
      </c>
      <c r="BR10" s="31" t="s">
        <v>478</v>
      </c>
      <c r="BS10" s="70" t="s">
        <v>479</v>
      </c>
      <c r="BT10" s="82" t="s">
        <v>485</v>
      </c>
      <c r="BU10" s="82">
        <v>45291</v>
      </c>
      <c r="BV10" s="31"/>
      <c r="BW10" s="31"/>
      <c r="BX10" s="67"/>
      <c r="BY10" s="67"/>
      <c r="BZ10" s="67"/>
      <c r="CA10" s="67"/>
      <c r="CB10" s="67"/>
      <c r="CC10" s="67"/>
      <c r="CD10" s="67"/>
      <c r="CE10" s="67"/>
      <c r="CF10" s="67"/>
      <c r="CG10" s="67"/>
      <c r="CH10" s="67"/>
      <c r="CI10" s="67"/>
      <c r="CJ10" s="67"/>
      <c r="CK10" s="67"/>
      <c r="CL10" s="67"/>
      <c r="CM10" s="67"/>
      <c r="CN10" s="67"/>
      <c r="CO10" s="67"/>
      <c r="CP10" s="67"/>
      <c r="CQ10" s="67"/>
    </row>
    <row r="11" spans="1:95" ht="103.5" customHeight="1">
      <c r="A11" s="365"/>
      <c r="B11" s="365"/>
      <c r="C11" s="365"/>
      <c r="D11" s="365"/>
      <c r="E11" s="84"/>
      <c r="F11" s="84"/>
      <c r="G11" s="365"/>
      <c r="H11" s="365"/>
      <c r="I11" s="58" t="s">
        <v>486</v>
      </c>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59">
        <f t="shared" si="0"/>
        <v>5</v>
      </c>
      <c r="AH11" s="365"/>
      <c r="AI11" s="365"/>
      <c r="AJ11" s="365"/>
      <c r="AK11" s="31">
        <v>3</v>
      </c>
      <c r="AL11" s="27" t="s">
        <v>487</v>
      </c>
      <c r="AM11" s="37" t="s">
        <v>467</v>
      </c>
      <c r="AN11" s="37">
        <f t="shared" si="1"/>
        <v>15</v>
      </c>
      <c r="AO11" s="37" t="s">
        <v>468</v>
      </c>
      <c r="AP11" s="37">
        <f t="shared" si="2"/>
        <v>15</v>
      </c>
      <c r="AQ11" s="37" t="s">
        <v>469</v>
      </c>
      <c r="AR11" s="37">
        <f t="shared" si="3"/>
        <v>15</v>
      </c>
      <c r="AS11" s="37" t="s">
        <v>470</v>
      </c>
      <c r="AT11" s="37">
        <f t="shared" si="4"/>
        <v>10</v>
      </c>
      <c r="AU11" s="37" t="s">
        <v>471</v>
      </c>
      <c r="AV11" s="37">
        <f t="shared" si="5"/>
        <v>15</v>
      </c>
      <c r="AW11" s="37" t="s">
        <v>472</v>
      </c>
      <c r="AX11" s="37">
        <f t="shared" si="6"/>
        <v>15</v>
      </c>
      <c r="AY11" s="37" t="s">
        <v>473</v>
      </c>
      <c r="AZ11" s="37">
        <f t="shared" si="7"/>
        <v>15</v>
      </c>
      <c r="BA11" s="81">
        <f t="shared" si="8"/>
        <v>100</v>
      </c>
      <c r="BB11" s="37" t="str">
        <f t="shared" si="9"/>
        <v>Fuerte</v>
      </c>
      <c r="BC11" s="37" t="s">
        <v>474</v>
      </c>
      <c r="BD11" s="37">
        <f t="shared" si="10"/>
        <v>100</v>
      </c>
      <c r="BE11" s="30" t="str">
        <f t="shared" si="11"/>
        <v>Fuerte</v>
      </c>
      <c r="BF11" s="365"/>
      <c r="BG11" s="365"/>
      <c r="BH11" s="365"/>
      <c r="BI11" s="365"/>
      <c r="BJ11" s="365"/>
      <c r="BK11" s="365"/>
      <c r="BL11" s="365"/>
      <c r="BM11" s="365"/>
      <c r="BN11" s="30"/>
      <c r="BO11" s="31" t="s">
        <v>488</v>
      </c>
      <c r="BP11" s="31" t="s">
        <v>283</v>
      </c>
      <c r="BQ11" s="31" t="s">
        <v>489</v>
      </c>
      <c r="BR11" s="70" t="s">
        <v>490</v>
      </c>
      <c r="BS11" s="70" t="s">
        <v>491</v>
      </c>
      <c r="BT11" s="82" t="s">
        <v>485</v>
      </c>
      <c r="BU11" s="82">
        <v>45291</v>
      </c>
      <c r="BV11" s="31"/>
      <c r="BW11" s="31"/>
      <c r="BX11" s="67"/>
      <c r="BY11" s="67"/>
      <c r="BZ11" s="67"/>
      <c r="CA11" s="67"/>
      <c r="CB11" s="67"/>
      <c r="CC11" s="67"/>
      <c r="CD11" s="67"/>
      <c r="CE11" s="67"/>
      <c r="CF11" s="67"/>
      <c r="CG11" s="67"/>
      <c r="CH11" s="67"/>
      <c r="CI11" s="67"/>
      <c r="CJ11" s="67"/>
      <c r="CK11" s="67"/>
      <c r="CL11" s="67"/>
      <c r="CM11" s="67"/>
      <c r="CN11" s="67"/>
      <c r="CO11" s="67"/>
      <c r="CP11" s="67"/>
      <c r="CQ11" s="67"/>
    </row>
    <row r="12" spans="1:95" ht="78.75" customHeight="1">
      <c r="A12" s="365"/>
      <c r="B12" s="365"/>
      <c r="C12" s="365"/>
      <c r="D12" s="365"/>
      <c r="E12" s="84"/>
      <c r="F12" s="84"/>
      <c r="G12" s="365"/>
      <c r="H12" s="365"/>
      <c r="I12" s="58"/>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59">
        <f t="shared" si="0"/>
        <v>5</v>
      </c>
      <c r="AH12" s="365"/>
      <c r="AI12" s="365"/>
      <c r="AJ12" s="365"/>
      <c r="AK12" s="31">
        <v>4</v>
      </c>
      <c r="AL12" s="27" t="s">
        <v>492</v>
      </c>
      <c r="AM12" s="37" t="s">
        <v>467</v>
      </c>
      <c r="AN12" s="37">
        <f t="shared" si="1"/>
        <v>15</v>
      </c>
      <c r="AO12" s="37" t="s">
        <v>468</v>
      </c>
      <c r="AP12" s="37">
        <f t="shared" si="2"/>
        <v>15</v>
      </c>
      <c r="AQ12" s="37" t="s">
        <v>469</v>
      </c>
      <c r="AR12" s="37">
        <f t="shared" si="3"/>
        <v>15</v>
      </c>
      <c r="AS12" s="37" t="s">
        <v>470</v>
      </c>
      <c r="AT12" s="37">
        <f t="shared" si="4"/>
        <v>10</v>
      </c>
      <c r="AU12" s="37" t="s">
        <v>471</v>
      </c>
      <c r="AV12" s="37">
        <f t="shared" si="5"/>
        <v>15</v>
      </c>
      <c r="AW12" s="37" t="s">
        <v>472</v>
      </c>
      <c r="AX12" s="37">
        <f t="shared" si="6"/>
        <v>15</v>
      </c>
      <c r="AY12" s="37" t="s">
        <v>473</v>
      </c>
      <c r="AZ12" s="37">
        <f t="shared" si="7"/>
        <v>15</v>
      </c>
      <c r="BA12" s="81">
        <f t="shared" si="8"/>
        <v>100</v>
      </c>
      <c r="BB12" s="37" t="str">
        <f t="shared" si="9"/>
        <v>Fuerte</v>
      </c>
      <c r="BC12" s="37" t="s">
        <v>474</v>
      </c>
      <c r="BD12" s="37">
        <f t="shared" si="10"/>
        <v>100</v>
      </c>
      <c r="BE12" s="30" t="str">
        <f t="shared" si="11"/>
        <v>Fuerte</v>
      </c>
      <c r="BF12" s="365"/>
      <c r="BG12" s="365"/>
      <c r="BH12" s="365"/>
      <c r="BI12" s="365"/>
      <c r="BJ12" s="365"/>
      <c r="BK12" s="365"/>
      <c r="BL12" s="365"/>
      <c r="BM12" s="365"/>
      <c r="BN12" s="30"/>
      <c r="BO12" s="31" t="s">
        <v>493</v>
      </c>
      <c r="BP12" s="31" t="s">
        <v>494</v>
      </c>
      <c r="BQ12" s="31" t="s">
        <v>495</v>
      </c>
      <c r="BR12" s="31" t="s">
        <v>478</v>
      </c>
      <c r="BS12" s="31" t="s">
        <v>496</v>
      </c>
      <c r="BT12" s="82" t="s">
        <v>485</v>
      </c>
      <c r="BU12" s="82">
        <v>45291</v>
      </c>
      <c r="BV12" s="31"/>
      <c r="BW12" s="31"/>
      <c r="BX12" s="67"/>
      <c r="BY12" s="67"/>
      <c r="BZ12" s="67"/>
      <c r="CA12" s="67"/>
      <c r="CB12" s="67"/>
      <c r="CC12" s="67"/>
      <c r="CD12" s="67"/>
      <c r="CE12" s="67"/>
      <c r="CF12" s="67"/>
      <c r="CG12" s="67"/>
      <c r="CH12" s="67"/>
      <c r="CI12" s="67"/>
      <c r="CJ12" s="67"/>
      <c r="CK12" s="67"/>
      <c r="CL12" s="67"/>
      <c r="CM12" s="67"/>
      <c r="CN12" s="67"/>
      <c r="CO12" s="67"/>
      <c r="CP12" s="67"/>
      <c r="CQ12" s="67"/>
    </row>
    <row r="13" spans="1:95" ht="78.75" customHeight="1">
      <c r="A13" s="365"/>
      <c r="B13" s="365"/>
      <c r="C13" s="365"/>
      <c r="D13" s="365"/>
      <c r="E13" s="84"/>
      <c r="F13" s="84"/>
      <c r="G13" s="365"/>
      <c r="H13" s="365"/>
      <c r="I13" s="58"/>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59">
        <f t="shared" si="0"/>
        <v>5</v>
      </c>
      <c r="AH13" s="365"/>
      <c r="AI13" s="365"/>
      <c r="AJ13" s="365"/>
      <c r="AK13" s="31">
        <v>5</v>
      </c>
      <c r="AL13" s="27" t="s">
        <v>497</v>
      </c>
      <c r="AM13" s="37"/>
      <c r="AN13" s="37" t="str">
        <f t="shared" si="1"/>
        <v/>
      </c>
      <c r="AO13" s="37"/>
      <c r="AP13" s="37" t="str">
        <f t="shared" si="2"/>
        <v/>
      </c>
      <c r="AQ13" s="37"/>
      <c r="AR13" s="37" t="str">
        <f t="shared" si="3"/>
        <v/>
      </c>
      <c r="AS13" s="37"/>
      <c r="AT13" s="37" t="str">
        <f t="shared" si="4"/>
        <v/>
      </c>
      <c r="AU13" s="37"/>
      <c r="AV13" s="37" t="str">
        <f t="shared" si="5"/>
        <v/>
      </c>
      <c r="AW13" s="37"/>
      <c r="AX13" s="37" t="str">
        <f t="shared" si="6"/>
        <v/>
      </c>
      <c r="AY13" s="37"/>
      <c r="AZ13" s="37" t="str">
        <f t="shared" si="7"/>
        <v/>
      </c>
      <c r="BA13" s="81"/>
      <c r="BB13" s="37"/>
      <c r="BC13" s="37"/>
      <c r="BD13" s="37"/>
      <c r="BE13" s="30"/>
      <c r="BF13" s="365"/>
      <c r="BG13" s="365"/>
      <c r="BH13" s="365"/>
      <c r="BI13" s="365"/>
      <c r="BJ13" s="365"/>
      <c r="BK13" s="365"/>
      <c r="BL13" s="365"/>
      <c r="BM13" s="365"/>
      <c r="BN13" s="30"/>
      <c r="BO13" s="31"/>
      <c r="BP13" s="31"/>
      <c r="BQ13" s="31"/>
      <c r="BR13" s="31"/>
      <c r="BS13" s="31"/>
      <c r="BT13" s="82"/>
      <c r="BU13" s="82"/>
      <c r="BV13" s="31"/>
      <c r="BW13" s="31"/>
      <c r="BX13" s="67"/>
      <c r="BY13" s="67"/>
      <c r="BZ13" s="67"/>
      <c r="CA13" s="67"/>
      <c r="CB13" s="67"/>
      <c r="CC13" s="67"/>
      <c r="CD13" s="67"/>
      <c r="CE13" s="67"/>
      <c r="CF13" s="67"/>
      <c r="CG13" s="67"/>
      <c r="CH13" s="67"/>
      <c r="CI13" s="67"/>
      <c r="CJ13" s="67"/>
      <c r="CK13" s="67"/>
      <c r="CL13" s="67"/>
      <c r="CM13" s="67"/>
      <c r="CN13" s="67"/>
      <c r="CO13" s="67"/>
      <c r="CP13" s="67"/>
      <c r="CQ13" s="67"/>
    </row>
    <row r="14" spans="1:95" ht="78.75" customHeight="1">
      <c r="A14" s="366"/>
      <c r="B14" s="366"/>
      <c r="C14" s="366"/>
      <c r="D14" s="366"/>
      <c r="E14" s="85"/>
      <c r="F14" s="85"/>
      <c r="G14" s="366"/>
      <c r="H14" s="366"/>
      <c r="I14" s="58"/>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59">
        <f t="shared" si="0"/>
        <v>5</v>
      </c>
      <c r="AH14" s="366"/>
      <c r="AI14" s="366"/>
      <c r="AJ14" s="366"/>
      <c r="AK14" s="31">
        <v>6</v>
      </c>
      <c r="AL14" s="27" t="s">
        <v>497</v>
      </c>
      <c r="AM14" s="37"/>
      <c r="AN14" s="37" t="str">
        <f t="shared" si="1"/>
        <v/>
      </c>
      <c r="AO14" s="37"/>
      <c r="AP14" s="37" t="str">
        <f t="shared" si="2"/>
        <v/>
      </c>
      <c r="AQ14" s="37"/>
      <c r="AR14" s="37" t="str">
        <f t="shared" si="3"/>
        <v/>
      </c>
      <c r="AS14" s="37"/>
      <c r="AT14" s="37" t="str">
        <f t="shared" si="4"/>
        <v/>
      </c>
      <c r="AU14" s="37"/>
      <c r="AV14" s="37" t="str">
        <f t="shared" si="5"/>
        <v/>
      </c>
      <c r="AW14" s="37"/>
      <c r="AX14" s="37" t="str">
        <f t="shared" si="6"/>
        <v/>
      </c>
      <c r="AY14" s="37"/>
      <c r="AZ14" s="37" t="str">
        <f t="shared" si="7"/>
        <v/>
      </c>
      <c r="BA14" s="81"/>
      <c r="BB14" s="37"/>
      <c r="BC14" s="37"/>
      <c r="BD14" s="37"/>
      <c r="BE14" s="30"/>
      <c r="BF14" s="366"/>
      <c r="BG14" s="366"/>
      <c r="BH14" s="366"/>
      <c r="BI14" s="366"/>
      <c r="BJ14" s="366"/>
      <c r="BK14" s="366"/>
      <c r="BL14" s="366"/>
      <c r="BM14" s="366"/>
      <c r="BN14" s="30"/>
      <c r="BO14" s="31"/>
      <c r="BP14" s="31"/>
      <c r="BQ14" s="31"/>
      <c r="BR14" s="31"/>
      <c r="BS14" s="31"/>
      <c r="BT14" s="82"/>
      <c r="BU14" s="82"/>
      <c r="BV14" s="31"/>
      <c r="BW14" s="31"/>
      <c r="BX14" s="67"/>
      <c r="BY14" s="67"/>
      <c r="BZ14" s="67"/>
      <c r="CA14" s="67"/>
      <c r="CB14" s="67"/>
      <c r="CC14" s="67"/>
      <c r="CD14" s="67"/>
      <c r="CE14" s="67"/>
      <c r="CF14" s="67"/>
      <c r="CG14" s="67"/>
      <c r="CH14" s="67"/>
      <c r="CI14" s="67"/>
      <c r="CJ14" s="67"/>
      <c r="CK14" s="67"/>
      <c r="CL14" s="67"/>
      <c r="CM14" s="67"/>
      <c r="CN14" s="67"/>
      <c r="CO14" s="67"/>
      <c r="CP14" s="67"/>
      <c r="CQ14" s="67"/>
    </row>
    <row r="15" spans="1:95" ht="78.75" customHeight="1">
      <c r="A15" s="400">
        <v>2</v>
      </c>
      <c r="B15" s="400" t="s">
        <v>274</v>
      </c>
      <c r="C15" s="400" t="s">
        <v>275</v>
      </c>
      <c r="D15" s="400" t="s">
        <v>276</v>
      </c>
      <c r="E15" s="80" t="s">
        <v>277</v>
      </c>
      <c r="F15" s="80" t="s">
        <v>498</v>
      </c>
      <c r="G15" s="400" t="s">
        <v>499</v>
      </c>
      <c r="H15" s="400" t="s">
        <v>464</v>
      </c>
      <c r="I15" s="58" t="s">
        <v>465</v>
      </c>
      <c r="J15" s="400">
        <v>3</v>
      </c>
      <c r="K15" s="367" t="str">
        <f>IF(J15&lt;=0,"",IF(J15=1,"Rara vez",IF(J15=2,"Improbable",IF(J15=3,"Posible",IF(J15=4,"Probable",IF(J15=5,"Casi Seguro"))))))</f>
        <v>Posible</v>
      </c>
      <c r="L15" s="364">
        <f>IF(K15="","",IF(K15="Rara vez",0.2,IF(K15="Improbable",0.4,IF(K15="Posible",0.6,IF(K15="Probable",0.8,IF(K15="Casi seguro",1,))))))</f>
        <v>0.6</v>
      </c>
      <c r="M15" s="364" t="s">
        <v>280</v>
      </c>
      <c r="N15" s="364" t="s">
        <v>281</v>
      </c>
      <c r="O15" s="364" t="s">
        <v>281</v>
      </c>
      <c r="P15" s="364" t="s">
        <v>281</v>
      </c>
      <c r="Q15" s="364" t="s">
        <v>280</v>
      </c>
      <c r="R15" s="364" t="s">
        <v>281</v>
      </c>
      <c r="S15" s="364" t="s">
        <v>281</v>
      </c>
      <c r="T15" s="364" t="s">
        <v>281</v>
      </c>
      <c r="U15" s="364" t="s">
        <v>281</v>
      </c>
      <c r="V15" s="364" t="s">
        <v>280</v>
      </c>
      <c r="W15" s="364" t="s">
        <v>280</v>
      </c>
      <c r="X15" s="364" t="s">
        <v>280</v>
      </c>
      <c r="Y15" s="364" t="s">
        <v>280</v>
      </c>
      <c r="Z15" s="364" t="s">
        <v>280</v>
      </c>
      <c r="AA15" s="364" t="s">
        <v>280</v>
      </c>
      <c r="AB15" s="364" t="s">
        <v>281</v>
      </c>
      <c r="AC15" s="364" t="s">
        <v>280</v>
      </c>
      <c r="AD15" s="364" t="s">
        <v>281</v>
      </c>
      <c r="AE15" s="364" t="s">
        <v>281</v>
      </c>
      <c r="AF15" s="373">
        <f>IF(AB15="Si","19",COUNTIF(M15:AE16,"si"))</f>
        <v>9</v>
      </c>
      <c r="AG15" s="59">
        <f t="shared" si="0"/>
        <v>10</v>
      </c>
      <c r="AH15" s="367" t="str">
        <f>IF(AG15=5,"Moderado",IF(AG15=10,"Mayor",IF(AG15=20,"Catastrófico",0)))</f>
        <v>Mayor</v>
      </c>
      <c r="AI15" s="364">
        <f>IF(AH15="","",IF(AH15="Leve",0.2,IF(AH15="Menor",0.4,IF(AH15="Moderado",0.6,IF(AH15="Mayor",0.8,IF(AH15="Catastrófico",1,))))))</f>
        <v>0.8</v>
      </c>
      <c r="AJ15" s="400"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31">
        <v>1</v>
      </c>
      <c r="AL15" s="27" t="s">
        <v>500</v>
      </c>
      <c r="AM15" s="37" t="s">
        <v>467</v>
      </c>
      <c r="AN15" s="37">
        <f t="shared" si="1"/>
        <v>15</v>
      </c>
      <c r="AO15" s="37" t="s">
        <v>468</v>
      </c>
      <c r="AP15" s="37">
        <f t="shared" si="2"/>
        <v>15</v>
      </c>
      <c r="AQ15" s="37" t="s">
        <v>469</v>
      </c>
      <c r="AR15" s="37">
        <f t="shared" si="3"/>
        <v>15</v>
      </c>
      <c r="AS15" s="37" t="s">
        <v>501</v>
      </c>
      <c r="AT15" s="37">
        <f t="shared" si="4"/>
        <v>15</v>
      </c>
      <c r="AU15" s="37" t="s">
        <v>471</v>
      </c>
      <c r="AV15" s="37">
        <f t="shared" si="5"/>
        <v>15</v>
      </c>
      <c r="AW15" s="37" t="s">
        <v>472</v>
      </c>
      <c r="AX15" s="37">
        <f t="shared" si="6"/>
        <v>15</v>
      </c>
      <c r="AY15" s="37" t="s">
        <v>473</v>
      </c>
      <c r="AZ15" s="37">
        <f t="shared" si="7"/>
        <v>15</v>
      </c>
      <c r="BA15" s="81">
        <f t="shared" ref="BA15:BA16" si="12">SUM(AN15,AP15,AR15,AT15,AV15,AX15,AZ15)</f>
        <v>105</v>
      </c>
      <c r="BB15" s="37" t="str">
        <f t="shared" ref="BB15:BB16" si="13">IF(BA15&gt;=96,"Fuerte",IF(AND(BA15&gt;=86, BA15&lt;96),"Moderado",IF(BA15&lt;86,"Débil")))</f>
        <v>Fuerte</v>
      </c>
      <c r="BC15" s="37" t="s">
        <v>474</v>
      </c>
      <c r="BD15" s="37">
        <f t="shared" ref="BD15:BD16" si="14">VALUE(IF(OR(AND(BB15="Fuerte",BC15="Fuerte")),"100",IF(OR(AND(BB15="Fuerte",BC15="Moderado"),AND(BB15="Moderado",BC15="Fuerte"),AND(BB15="Moderado",BC15="Moderado")),"50",IF(OR(AND(BB15="Fuerte",BC15="Débil"),AND(BB15="Moderado",BC15="Débil"),AND(BB15="Débil",BC15="Fuerte"),AND(BB15="Débil",BC15="Moderado"),AND(BB15="Débil",BC15="Débil")),"0",))))</f>
        <v>100</v>
      </c>
      <c r="BE15" s="30" t="str">
        <f t="shared" ref="BE15:BE16" si="15">IF(BD15=100,"Fuerte",IF(BD15=50,"Moderado",IF(BD15=0,"Débil")))</f>
        <v>Fuerte</v>
      </c>
      <c r="BF15" s="371">
        <f>AVERAGE(BD15:BD19)</f>
        <v>100</v>
      </c>
      <c r="BG15" s="371" t="str">
        <f>IF(BF15=100,"Fuerte",IF(AND(BF15&lt;=99, BF15&gt;=50),"Moderado",IF(BF15&lt;50,"Débil")))</f>
        <v>Fuerte</v>
      </c>
      <c r="BH15" s="388">
        <f>IF(BG15="Fuerte",(J15-2),IF(BG15="Moderado",(J15-1), IF(BG15="Débil",((J15-0)))))</f>
        <v>1</v>
      </c>
      <c r="BI15" s="388" t="str">
        <f>IF(BH15&lt;=0,"Rara vez",IF(BH15=1,"Rara vez",IF(BH15=2,"Improbable",IF(BH15=3,"Posible",IF(BH15=4,"Probable",IF(BH15=5,"Casi Seguro"))))))</f>
        <v>Rara vez</v>
      </c>
      <c r="BJ15" s="364">
        <f>IF(BI15="","",IF(BI15="Rara vez",0.2,IF(BI15="Improbable",0.4,IF(BI15="Posible",0.6,IF(BI15="Probable",0.8,IF(BI15="Casi seguro",1,))))))</f>
        <v>0.2</v>
      </c>
      <c r="BK15" s="388" t="str">
        <f>IFERROR(IF(AG15=5,"Moderado",IF(AG15=10,"Mayor",IF(AG15=20,"Catastrófico",0))),"")</f>
        <v>Mayor</v>
      </c>
      <c r="BL15" s="364">
        <f>IF(AH15="","",IF(AH15="Moderado",0.6,IF(AH15="Mayor",0.8,IF(AH15="Catastrófico",1,))))</f>
        <v>0.8</v>
      </c>
      <c r="BM15" s="388"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30"/>
      <c r="BO15" s="31" t="s">
        <v>502</v>
      </c>
      <c r="BP15" s="31" t="s">
        <v>476</v>
      </c>
      <c r="BQ15" s="31" t="s">
        <v>476</v>
      </c>
      <c r="BR15" s="31" t="s">
        <v>478</v>
      </c>
      <c r="BS15" s="31" t="s">
        <v>496</v>
      </c>
      <c r="BT15" s="82" t="s">
        <v>485</v>
      </c>
      <c r="BU15" s="82">
        <v>45291</v>
      </c>
      <c r="BV15" s="31"/>
      <c r="BW15" s="31"/>
      <c r="BX15" s="67"/>
      <c r="BY15" s="67"/>
      <c r="BZ15" s="67"/>
      <c r="CA15" s="67"/>
      <c r="CB15" s="67"/>
      <c r="CC15" s="67"/>
      <c r="CD15" s="67"/>
      <c r="CE15" s="67"/>
      <c r="CF15" s="67"/>
      <c r="CG15" s="67"/>
      <c r="CH15" s="67"/>
      <c r="CI15" s="67"/>
      <c r="CJ15" s="67"/>
      <c r="CK15" s="67"/>
      <c r="CL15" s="67"/>
      <c r="CM15" s="67"/>
      <c r="CN15" s="67"/>
      <c r="CO15" s="67"/>
      <c r="CP15" s="67"/>
      <c r="CQ15" s="67"/>
    </row>
    <row r="16" spans="1:95" ht="78.75" customHeight="1">
      <c r="A16" s="365"/>
      <c r="B16" s="365"/>
      <c r="C16" s="365"/>
      <c r="D16" s="365"/>
      <c r="E16" s="84"/>
      <c r="F16" s="84"/>
      <c r="G16" s="365"/>
      <c r="H16" s="365"/>
      <c r="I16" s="58" t="s">
        <v>480</v>
      </c>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59">
        <f t="shared" si="0"/>
        <v>5</v>
      </c>
      <c r="AH16" s="365"/>
      <c r="AI16" s="365"/>
      <c r="AJ16" s="365"/>
      <c r="AK16" s="31">
        <v>2</v>
      </c>
      <c r="AL16" s="27" t="s">
        <v>503</v>
      </c>
      <c r="AM16" s="37" t="s">
        <v>467</v>
      </c>
      <c r="AN16" s="37">
        <f t="shared" si="1"/>
        <v>15</v>
      </c>
      <c r="AO16" s="37" t="s">
        <v>468</v>
      </c>
      <c r="AP16" s="37">
        <f t="shared" si="2"/>
        <v>15</v>
      </c>
      <c r="AQ16" s="37" t="s">
        <v>469</v>
      </c>
      <c r="AR16" s="37">
        <f t="shared" si="3"/>
        <v>15</v>
      </c>
      <c r="AS16" s="37" t="s">
        <v>501</v>
      </c>
      <c r="AT16" s="37">
        <f t="shared" si="4"/>
        <v>15</v>
      </c>
      <c r="AU16" s="37" t="s">
        <v>471</v>
      </c>
      <c r="AV16" s="37">
        <f t="shared" si="5"/>
        <v>15</v>
      </c>
      <c r="AW16" s="37" t="s">
        <v>472</v>
      </c>
      <c r="AX16" s="37">
        <f t="shared" si="6"/>
        <v>15</v>
      </c>
      <c r="AY16" s="37" t="s">
        <v>473</v>
      </c>
      <c r="AZ16" s="37">
        <f t="shared" si="7"/>
        <v>15</v>
      </c>
      <c r="BA16" s="81">
        <f t="shared" si="12"/>
        <v>105</v>
      </c>
      <c r="BB16" s="37" t="str">
        <f t="shared" si="13"/>
        <v>Fuerte</v>
      </c>
      <c r="BC16" s="37" t="s">
        <v>474</v>
      </c>
      <c r="BD16" s="37">
        <f t="shared" si="14"/>
        <v>100</v>
      </c>
      <c r="BE16" s="30" t="str">
        <f t="shared" si="15"/>
        <v>Fuerte</v>
      </c>
      <c r="BF16" s="365"/>
      <c r="BG16" s="365"/>
      <c r="BH16" s="365"/>
      <c r="BI16" s="365"/>
      <c r="BJ16" s="365"/>
      <c r="BK16" s="365"/>
      <c r="BL16" s="365"/>
      <c r="BM16" s="365"/>
      <c r="BN16" s="30"/>
      <c r="BO16" s="31" t="s">
        <v>504</v>
      </c>
      <c r="BP16" s="31" t="s">
        <v>476</v>
      </c>
      <c r="BQ16" s="31" t="s">
        <v>476</v>
      </c>
      <c r="BR16" s="31" t="s">
        <v>478</v>
      </c>
      <c r="BS16" s="31" t="s">
        <v>496</v>
      </c>
      <c r="BT16" s="82" t="s">
        <v>485</v>
      </c>
      <c r="BU16" s="82">
        <v>45291</v>
      </c>
      <c r="BV16" s="31"/>
      <c r="BW16" s="31"/>
      <c r="BX16" s="67"/>
      <c r="BY16" s="67"/>
      <c r="BZ16" s="67"/>
      <c r="CA16" s="67"/>
      <c r="CB16" s="67"/>
      <c r="CC16" s="67"/>
      <c r="CD16" s="67"/>
      <c r="CE16" s="67"/>
      <c r="CF16" s="67"/>
      <c r="CG16" s="67"/>
      <c r="CH16" s="67"/>
      <c r="CI16" s="67"/>
      <c r="CJ16" s="67"/>
      <c r="CK16" s="67"/>
      <c r="CL16" s="67"/>
      <c r="CM16" s="67"/>
      <c r="CN16" s="67"/>
      <c r="CO16" s="67"/>
      <c r="CP16" s="67"/>
      <c r="CQ16" s="67"/>
    </row>
    <row r="17" spans="1:95" ht="78.75" customHeight="1">
      <c r="A17" s="365"/>
      <c r="B17" s="365"/>
      <c r="C17" s="365"/>
      <c r="D17" s="365"/>
      <c r="E17" s="84"/>
      <c r="F17" s="84"/>
      <c r="G17" s="365"/>
      <c r="H17" s="365"/>
      <c r="I17" s="58" t="s">
        <v>486</v>
      </c>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59">
        <f t="shared" si="0"/>
        <v>5</v>
      </c>
      <c r="AH17" s="365"/>
      <c r="AI17" s="365"/>
      <c r="AJ17" s="365"/>
      <c r="AK17" s="31">
        <v>3</v>
      </c>
      <c r="AL17" s="27" t="s">
        <v>497</v>
      </c>
      <c r="AM17" s="37"/>
      <c r="AN17" s="37" t="str">
        <f t="shared" si="1"/>
        <v/>
      </c>
      <c r="AO17" s="37"/>
      <c r="AP17" s="37" t="str">
        <f t="shared" si="2"/>
        <v/>
      </c>
      <c r="AQ17" s="37"/>
      <c r="AR17" s="37" t="str">
        <f t="shared" si="3"/>
        <v/>
      </c>
      <c r="AS17" s="37"/>
      <c r="AT17" s="37" t="str">
        <f t="shared" si="4"/>
        <v/>
      </c>
      <c r="AU17" s="37"/>
      <c r="AV17" s="37" t="str">
        <f t="shared" si="5"/>
        <v/>
      </c>
      <c r="AW17" s="37"/>
      <c r="AX17" s="37" t="str">
        <f t="shared" si="6"/>
        <v/>
      </c>
      <c r="AY17" s="37"/>
      <c r="AZ17" s="37" t="str">
        <f t="shared" si="7"/>
        <v/>
      </c>
      <c r="BA17" s="81"/>
      <c r="BB17" s="37"/>
      <c r="BC17" s="37"/>
      <c r="BD17" s="37"/>
      <c r="BE17" s="30"/>
      <c r="BF17" s="365"/>
      <c r="BG17" s="365"/>
      <c r="BH17" s="365"/>
      <c r="BI17" s="365"/>
      <c r="BJ17" s="365"/>
      <c r="BK17" s="365"/>
      <c r="BL17" s="365"/>
      <c r="BM17" s="365"/>
      <c r="BN17" s="30"/>
      <c r="BO17" s="31"/>
      <c r="BP17" s="31"/>
      <c r="BQ17" s="31"/>
      <c r="BR17" s="31"/>
      <c r="BS17" s="31"/>
      <c r="BT17" s="82"/>
      <c r="BU17" s="82"/>
      <c r="BV17" s="31"/>
      <c r="BW17" s="31"/>
      <c r="BX17" s="67"/>
      <c r="BY17" s="67"/>
      <c r="BZ17" s="67"/>
      <c r="CA17" s="67"/>
      <c r="CB17" s="67"/>
      <c r="CC17" s="67"/>
      <c r="CD17" s="67"/>
      <c r="CE17" s="67"/>
      <c r="CF17" s="67"/>
      <c r="CG17" s="67"/>
      <c r="CH17" s="67"/>
      <c r="CI17" s="67"/>
      <c r="CJ17" s="67"/>
      <c r="CK17" s="67"/>
      <c r="CL17" s="67"/>
      <c r="CM17" s="67"/>
      <c r="CN17" s="67"/>
      <c r="CO17" s="67"/>
      <c r="CP17" s="67"/>
      <c r="CQ17" s="67"/>
    </row>
    <row r="18" spans="1:95" ht="78.75" customHeight="1">
      <c r="A18" s="365"/>
      <c r="B18" s="365"/>
      <c r="C18" s="365"/>
      <c r="D18" s="365"/>
      <c r="E18" s="84"/>
      <c r="F18" s="84"/>
      <c r="G18" s="365"/>
      <c r="H18" s="365"/>
      <c r="I18" s="58"/>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59">
        <f t="shared" si="0"/>
        <v>5</v>
      </c>
      <c r="AH18" s="365"/>
      <c r="AI18" s="365"/>
      <c r="AJ18" s="365"/>
      <c r="AK18" s="31">
        <v>4</v>
      </c>
      <c r="AL18" s="27" t="s">
        <v>497</v>
      </c>
      <c r="AM18" s="37"/>
      <c r="AN18" s="37" t="str">
        <f t="shared" si="1"/>
        <v/>
      </c>
      <c r="AO18" s="37"/>
      <c r="AP18" s="37" t="str">
        <f t="shared" si="2"/>
        <v/>
      </c>
      <c r="AQ18" s="37"/>
      <c r="AR18" s="37" t="str">
        <f t="shared" si="3"/>
        <v/>
      </c>
      <c r="AS18" s="37"/>
      <c r="AT18" s="37" t="str">
        <f t="shared" si="4"/>
        <v/>
      </c>
      <c r="AU18" s="37"/>
      <c r="AV18" s="37" t="str">
        <f t="shared" si="5"/>
        <v/>
      </c>
      <c r="AW18" s="37"/>
      <c r="AX18" s="37" t="str">
        <f t="shared" si="6"/>
        <v/>
      </c>
      <c r="AY18" s="37"/>
      <c r="AZ18" s="37" t="str">
        <f t="shared" si="7"/>
        <v/>
      </c>
      <c r="BA18" s="81"/>
      <c r="BB18" s="37"/>
      <c r="BC18" s="37"/>
      <c r="BD18" s="37"/>
      <c r="BE18" s="30"/>
      <c r="BF18" s="365"/>
      <c r="BG18" s="365"/>
      <c r="BH18" s="365"/>
      <c r="BI18" s="365"/>
      <c r="BJ18" s="365"/>
      <c r="BK18" s="365"/>
      <c r="BL18" s="365"/>
      <c r="BM18" s="365"/>
      <c r="BN18" s="30"/>
      <c r="BO18" s="31"/>
      <c r="BP18" s="31"/>
      <c r="BQ18" s="31"/>
      <c r="BR18" s="31"/>
      <c r="BS18" s="31"/>
      <c r="BT18" s="82"/>
      <c r="BU18" s="82"/>
      <c r="BV18" s="31"/>
      <c r="BW18" s="31"/>
      <c r="BX18" s="67"/>
      <c r="BY18" s="67"/>
      <c r="BZ18" s="67"/>
      <c r="CA18" s="67"/>
      <c r="CB18" s="67"/>
      <c r="CC18" s="67"/>
      <c r="CD18" s="67"/>
      <c r="CE18" s="67"/>
      <c r="CF18" s="67"/>
      <c r="CG18" s="67"/>
      <c r="CH18" s="67"/>
      <c r="CI18" s="67"/>
      <c r="CJ18" s="67"/>
      <c r="CK18" s="67"/>
      <c r="CL18" s="67"/>
      <c r="CM18" s="67"/>
      <c r="CN18" s="67"/>
      <c r="CO18" s="67"/>
      <c r="CP18" s="67"/>
      <c r="CQ18" s="67"/>
    </row>
    <row r="19" spans="1:95" ht="78.75" customHeight="1">
      <c r="A19" s="365"/>
      <c r="B19" s="365"/>
      <c r="C19" s="365"/>
      <c r="D19" s="365"/>
      <c r="E19" s="84"/>
      <c r="F19" s="84"/>
      <c r="G19" s="365"/>
      <c r="H19" s="365"/>
      <c r="I19" s="58"/>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59">
        <f t="shared" si="0"/>
        <v>5</v>
      </c>
      <c r="AH19" s="365"/>
      <c r="AI19" s="365"/>
      <c r="AJ19" s="365"/>
      <c r="AK19" s="31">
        <v>5</v>
      </c>
      <c r="AL19" s="27" t="s">
        <v>497</v>
      </c>
      <c r="AM19" s="37"/>
      <c r="AN19" s="37" t="str">
        <f t="shared" si="1"/>
        <v/>
      </c>
      <c r="AO19" s="37"/>
      <c r="AP19" s="37" t="str">
        <f t="shared" si="2"/>
        <v/>
      </c>
      <c r="AQ19" s="37"/>
      <c r="AR19" s="37" t="str">
        <f t="shared" si="3"/>
        <v/>
      </c>
      <c r="AS19" s="37"/>
      <c r="AT19" s="37" t="str">
        <f t="shared" si="4"/>
        <v/>
      </c>
      <c r="AU19" s="37"/>
      <c r="AV19" s="37" t="str">
        <f t="shared" si="5"/>
        <v/>
      </c>
      <c r="AW19" s="37"/>
      <c r="AX19" s="37" t="str">
        <f t="shared" si="6"/>
        <v/>
      </c>
      <c r="AY19" s="37"/>
      <c r="AZ19" s="37" t="str">
        <f t="shared" si="7"/>
        <v/>
      </c>
      <c r="BA19" s="81"/>
      <c r="BB19" s="37"/>
      <c r="BC19" s="37"/>
      <c r="BD19" s="37"/>
      <c r="BE19" s="30"/>
      <c r="BF19" s="365"/>
      <c r="BG19" s="365"/>
      <c r="BH19" s="365"/>
      <c r="BI19" s="365"/>
      <c r="BJ19" s="365"/>
      <c r="BK19" s="365"/>
      <c r="BL19" s="365"/>
      <c r="BM19" s="365"/>
      <c r="BN19" s="30"/>
      <c r="BO19" s="31"/>
      <c r="BP19" s="31"/>
      <c r="BQ19" s="31"/>
      <c r="BR19" s="31"/>
      <c r="BS19" s="31"/>
      <c r="BT19" s="82"/>
      <c r="BU19" s="82"/>
      <c r="BV19" s="31"/>
      <c r="BW19" s="31"/>
      <c r="BX19" s="67"/>
      <c r="BY19" s="67"/>
      <c r="BZ19" s="67"/>
      <c r="CA19" s="67"/>
      <c r="CB19" s="67"/>
      <c r="CC19" s="67"/>
      <c r="CD19" s="67"/>
      <c r="CE19" s="67"/>
      <c r="CF19" s="67"/>
      <c r="CG19" s="67"/>
      <c r="CH19" s="67"/>
      <c r="CI19" s="67"/>
      <c r="CJ19" s="67"/>
      <c r="CK19" s="67"/>
      <c r="CL19" s="67"/>
      <c r="CM19" s="67"/>
      <c r="CN19" s="67"/>
      <c r="CO19" s="67"/>
      <c r="CP19" s="67"/>
      <c r="CQ19" s="67"/>
    </row>
    <row r="20" spans="1:95" ht="78.75" customHeight="1">
      <c r="A20" s="366"/>
      <c r="B20" s="366"/>
      <c r="C20" s="366"/>
      <c r="D20" s="366"/>
      <c r="E20" s="85"/>
      <c r="F20" s="85"/>
      <c r="G20" s="366"/>
      <c r="H20" s="366"/>
      <c r="I20" s="58"/>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59">
        <f t="shared" si="0"/>
        <v>5</v>
      </c>
      <c r="AH20" s="366"/>
      <c r="AI20" s="366"/>
      <c r="AJ20" s="366"/>
      <c r="AK20" s="31">
        <v>6</v>
      </c>
      <c r="AL20" s="27"/>
      <c r="AM20" s="37"/>
      <c r="AN20" s="37"/>
      <c r="AO20" s="37"/>
      <c r="AP20" s="37"/>
      <c r="AQ20" s="37"/>
      <c r="AR20" s="37"/>
      <c r="AS20" s="37"/>
      <c r="AT20" s="37"/>
      <c r="AU20" s="37"/>
      <c r="AV20" s="37"/>
      <c r="AW20" s="37"/>
      <c r="AX20" s="37"/>
      <c r="AY20" s="37"/>
      <c r="AZ20" s="37"/>
      <c r="BA20" s="81"/>
      <c r="BB20" s="37"/>
      <c r="BC20" s="37"/>
      <c r="BD20" s="37"/>
      <c r="BE20" s="30"/>
      <c r="BF20" s="366"/>
      <c r="BG20" s="366"/>
      <c r="BH20" s="366"/>
      <c r="BI20" s="366"/>
      <c r="BJ20" s="366"/>
      <c r="BK20" s="366"/>
      <c r="BL20" s="366"/>
      <c r="BM20" s="366"/>
      <c r="BN20" s="30"/>
      <c r="BO20" s="31"/>
      <c r="BP20" s="31"/>
      <c r="BQ20" s="31"/>
      <c r="BR20" s="31"/>
      <c r="BS20" s="31"/>
      <c r="BT20" s="82"/>
      <c r="BU20" s="82"/>
      <c r="BV20" s="31"/>
      <c r="BW20" s="31"/>
      <c r="BX20" s="67"/>
      <c r="BY20" s="67"/>
      <c r="BZ20" s="67"/>
      <c r="CA20" s="67"/>
      <c r="CB20" s="67"/>
      <c r="CC20" s="67"/>
      <c r="CD20" s="67"/>
      <c r="CE20" s="67"/>
      <c r="CF20" s="67"/>
      <c r="CG20" s="67"/>
      <c r="CH20" s="67"/>
      <c r="CI20" s="67"/>
      <c r="CJ20" s="67"/>
      <c r="CK20" s="67"/>
      <c r="CL20" s="67"/>
      <c r="CM20" s="67"/>
      <c r="CN20" s="67"/>
      <c r="CO20" s="67"/>
      <c r="CP20" s="67"/>
      <c r="CQ20" s="67"/>
    </row>
    <row r="21" spans="1:95" ht="78.75" customHeight="1">
      <c r="A21" s="400">
        <v>3</v>
      </c>
      <c r="B21" s="400" t="s">
        <v>287</v>
      </c>
      <c r="C21" s="400" t="s">
        <v>505</v>
      </c>
      <c r="D21" s="400" t="s">
        <v>288</v>
      </c>
      <c r="E21" s="80" t="s">
        <v>506</v>
      </c>
      <c r="F21" s="80" t="s">
        <v>507</v>
      </c>
      <c r="G21" s="400" t="s">
        <v>508</v>
      </c>
      <c r="H21" s="400" t="s">
        <v>464</v>
      </c>
      <c r="I21" s="58" t="s">
        <v>465</v>
      </c>
      <c r="J21" s="404">
        <v>1</v>
      </c>
      <c r="K21" s="367" t="str">
        <f>IF(J21&lt;=0,"",IF(J21=1,"Rara vez",IF(J21=2,"Improbable",IF(J21=3,"Posible",IF(J21=4,"Probable",IF(J21=5,"Casi Seguro"))))))</f>
        <v>Rara vez</v>
      </c>
      <c r="L21" s="364">
        <f>IF(K21="","",IF(K21="Rara vez",0.2,IF(K21="Improbable",0.4,IF(K21="Posible",0.6,IF(K21="Probable",0.8,IF(K21="Casi seguro",1,))))))</f>
        <v>0.2</v>
      </c>
      <c r="M21" s="364" t="s">
        <v>280</v>
      </c>
      <c r="N21" s="364" t="s">
        <v>280</v>
      </c>
      <c r="O21" s="364" t="s">
        <v>280</v>
      </c>
      <c r="P21" s="364" t="s">
        <v>280</v>
      </c>
      <c r="Q21" s="364" t="s">
        <v>280</v>
      </c>
      <c r="R21" s="364" t="s">
        <v>281</v>
      </c>
      <c r="S21" s="364" t="s">
        <v>281</v>
      </c>
      <c r="T21" s="364" t="s">
        <v>281</v>
      </c>
      <c r="U21" s="372" t="s">
        <v>280</v>
      </c>
      <c r="V21" s="364" t="s">
        <v>280</v>
      </c>
      <c r="W21" s="372" t="s">
        <v>281</v>
      </c>
      <c r="X21" s="364" t="s">
        <v>280</v>
      </c>
      <c r="Y21" s="364" t="s">
        <v>281</v>
      </c>
      <c r="Z21" s="364" t="s">
        <v>281</v>
      </c>
      <c r="AA21" s="364" t="s">
        <v>280</v>
      </c>
      <c r="AB21" s="364" t="s">
        <v>281</v>
      </c>
      <c r="AC21" s="364" t="s">
        <v>280</v>
      </c>
      <c r="AD21" s="364" t="s">
        <v>280</v>
      </c>
      <c r="AE21" s="364" t="s">
        <v>281</v>
      </c>
      <c r="AF21" s="373">
        <f>IF(AB21="Si","19",COUNTIF(M21:AE22,"si"))</f>
        <v>11</v>
      </c>
      <c r="AG21" s="59">
        <f t="shared" si="0"/>
        <v>10</v>
      </c>
      <c r="AH21" s="367" t="str">
        <f>IF(AG21=5,"Moderado",IF(AG21=10,"Mayor",IF(AG21=20,"Catastrófico",0)))</f>
        <v>Mayor</v>
      </c>
      <c r="AI21" s="364">
        <f>IF(AH21="","",IF(AH21="Moderado",0.6,IF(AH21="Mayor",0.8,IF(AH21="Catastrófico",1,))))</f>
        <v>0.8</v>
      </c>
      <c r="AJ21" s="367"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26">
        <v>1</v>
      </c>
      <c r="AL21" s="27" t="s">
        <v>509</v>
      </c>
      <c r="AM21" s="28" t="s">
        <v>467</v>
      </c>
      <c r="AN21" s="28">
        <f t="shared" ref="AN21:AN83" si="16">IF(AM21="","",IF(AM21="Asignado",15,IF(AM21="No asignado",0,)))</f>
        <v>15</v>
      </c>
      <c r="AO21" s="28" t="s">
        <v>468</v>
      </c>
      <c r="AP21" s="28">
        <f t="shared" ref="AP21:AP83" si="17">IF(AO21="","",IF(AO21="Adecuado",15,IF(AO21="Inadecuado",0,)))</f>
        <v>15</v>
      </c>
      <c r="AQ21" s="28" t="s">
        <v>469</v>
      </c>
      <c r="AR21" s="28">
        <f t="shared" ref="AR21:AR83" si="18">IF(AQ21="","",IF(AQ21="Oportuna",15,IF(AQ21="Inoportuna",0,)))</f>
        <v>15</v>
      </c>
      <c r="AS21" s="28" t="s">
        <v>501</v>
      </c>
      <c r="AT21" s="28">
        <f t="shared" ref="AT21:AT83" si="19">IF(AS21="","",IF(AS21="Prevenir",15,IF(AS21="Detectar",10,IF(AS21="No es un control",0,))))</f>
        <v>15</v>
      </c>
      <c r="AU21" s="28" t="s">
        <v>471</v>
      </c>
      <c r="AV21" s="28">
        <f t="shared" ref="AV21:AV83" si="20">IF(AU21="","",IF(AU21="Confiable",15,IF(AU21="No confiable",0,)))</f>
        <v>15</v>
      </c>
      <c r="AW21" s="37" t="s">
        <v>472</v>
      </c>
      <c r="AX21" s="28">
        <f t="shared" ref="AX21:AX83" si="21">IF(AW21="","",IF(AW21="Se investigan y  resuelven oportunamente",15,IF(AW21="No se investigan y resuelven oportunamente",0,)))</f>
        <v>15</v>
      </c>
      <c r="AY21" s="37" t="s">
        <v>473</v>
      </c>
      <c r="AZ21" s="28">
        <f t="shared" ref="AZ21:AZ83" si="22">IF(AY21="","",IF(AY21="Completa",15,IF(AY21="Incompleta",10,IF(AY21="No existe",0,))))</f>
        <v>15</v>
      </c>
      <c r="BA21" s="86">
        <f>SUM(AN21,AP21,AR21,AT21,AV21,AX21,AZ21)</f>
        <v>105</v>
      </c>
      <c r="BB21" s="28" t="str">
        <f>IF(BA21&gt;=96,"Fuerte",IF(AND(BA21&gt;=86, BA21&lt;96),"Moderado",IF(BA21&lt;86,"Débil")))</f>
        <v>Fuerte</v>
      </c>
      <c r="BC21" s="28" t="s">
        <v>474</v>
      </c>
      <c r="BD21" s="28">
        <f>VALUE(IF(OR(AND(BB21="Fuerte",BC21="Fuerte")),"100",IF(OR(AND(BB21="Fuerte",BC21="Moderado"),AND(BB21="Moderado",BC21="Fuerte"),AND(BB21="Moderado",BC21="Moderado")),"50",IF(OR(AND(BB21="Fuerte",BC21="Débil"),AND(BB21="Moderado",BC21="Débil"),AND(BB21="Débil",BC21="Fuerte"),AND(BB21="Débil",BC21="Moderado"),AND(BB21="Débil",BC21="Débil")),"0",))))</f>
        <v>100</v>
      </c>
      <c r="BE21" s="61" t="str">
        <f>IF(BD21=100,"Fuerte",IF(BD21=50,"Moderado",IF(BD21=0,"Débil")))</f>
        <v>Fuerte</v>
      </c>
      <c r="BF21" s="370">
        <f>AVERAGE(BD21:BD26)</f>
        <v>100</v>
      </c>
      <c r="BG21" s="370" t="str">
        <f>IF(BF21=100,"Fuerte",IF(AND(BF21&lt;=99, BF21&gt;=50),"Moderado",IF(BF21&lt;50,"Débil")))</f>
        <v>Fuerte</v>
      </c>
      <c r="BH21" s="388">
        <f>IF(BG21="Fuerte",(J21-2),IF(BG21="Moderado",(J21-1), IF(BG21="Débil",((J21-0)))))</f>
        <v>-1</v>
      </c>
      <c r="BI21" s="388" t="str">
        <f>IF(BH21&lt;=0,"Rara vez",IF(BH21=1,"Rara vez",IF(BH21=2,"Improbable",IF(BH21=3,"Posible",IF(BH21=4,"Probable",IF(BH21=5,"Casi Seguro"))))))</f>
        <v>Rara vez</v>
      </c>
      <c r="BJ21" s="405">
        <f>IF(BI21="","",IF(BI21="Rara vez",0.2,IF(BI21="Improbable",0.4,IF(BI21="Posible",0.6,IF(BI21="Probable",0.8,IF(BI21="Casi seguro",1,))))))</f>
        <v>0.2</v>
      </c>
      <c r="BK21" s="388" t="str">
        <f>IFERROR(IF(AG21=5,"Moderado",IF(AG21=10,"Mayor",IF(AG21=20,"Catastrófico",0))),"")</f>
        <v>Mayor</v>
      </c>
      <c r="BL21" s="405">
        <f>IF(AH21="","",IF(AH21="Moderado",0.6,IF(AH21="Mayor",0.8,IF(AH21="Catastrófico",1,))))</f>
        <v>0.8</v>
      </c>
      <c r="BM21" s="406"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61" t="s">
        <v>282</v>
      </c>
      <c r="BO21" s="31" t="s">
        <v>510</v>
      </c>
      <c r="BP21" s="31" t="s">
        <v>511</v>
      </c>
      <c r="BQ21" s="31" t="s">
        <v>289</v>
      </c>
      <c r="BR21" s="31" t="s">
        <v>290</v>
      </c>
      <c r="BS21" s="31" t="s">
        <v>512</v>
      </c>
      <c r="BT21" s="34">
        <v>44958</v>
      </c>
      <c r="BU21" s="34">
        <v>45272</v>
      </c>
      <c r="BV21" s="31"/>
      <c r="BW21" s="26"/>
      <c r="BX21" s="67"/>
      <c r="BY21" s="67"/>
      <c r="BZ21" s="67"/>
      <c r="CA21" s="67"/>
      <c r="CB21" s="67"/>
      <c r="CC21" s="67"/>
      <c r="CD21" s="67"/>
      <c r="CE21" s="67"/>
      <c r="CF21" s="67"/>
      <c r="CG21" s="67"/>
      <c r="CH21" s="67"/>
      <c r="CI21" s="67"/>
      <c r="CJ21" s="67"/>
      <c r="CK21" s="67"/>
      <c r="CL21" s="67"/>
      <c r="CM21" s="67"/>
      <c r="CN21" s="67"/>
      <c r="CO21" s="67"/>
      <c r="CP21" s="67"/>
      <c r="CQ21" s="67"/>
    </row>
    <row r="22" spans="1:95" ht="78.75" customHeight="1">
      <c r="A22" s="365"/>
      <c r="B22" s="365"/>
      <c r="C22" s="365"/>
      <c r="D22" s="365"/>
      <c r="E22" s="84"/>
      <c r="F22" s="84"/>
      <c r="G22" s="365"/>
      <c r="H22" s="365"/>
      <c r="I22" s="58" t="s">
        <v>486</v>
      </c>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59">
        <f t="shared" si="0"/>
        <v>5</v>
      </c>
      <c r="AH22" s="365"/>
      <c r="AI22" s="365"/>
      <c r="AJ22" s="365"/>
      <c r="AK22" s="26">
        <v>2</v>
      </c>
      <c r="AL22" s="27" t="s">
        <v>497</v>
      </c>
      <c r="AM22" s="28"/>
      <c r="AN22" s="28" t="str">
        <f t="shared" si="16"/>
        <v/>
      </c>
      <c r="AO22" s="28"/>
      <c r="AP22" s="28" t="str">
        <f t="shared" si="17"/>
        <v/>
      </c>
      <c r="AQ22" s="28"/>
      <c r="AR22" s="28" t="str">
        <f t="shared" si="18"/>
        <v/>
      </c>
      <c r="AS22" s="28"/>
      <c r="AT22" s="28" t="str">
        <f t="shared" si="19"/>
        <v/>
      </c>
      <c r="AU22" s="28"/>
      <c r="AV22" s="28" t="str">
        <f t="shared" si="20"/>
        <v/>
      </c>
      <c r="AW22" s="37"/>
      <c r="AX22" s="28" t="str">
        <f t="shared" si="21"/>
        <v/>
      </c>
      <c r="AY22" s="37"/>
      <c r="AZ22" s="28" t="str">
        <f t="shared" si="22"/>
        <v/>
      </c>
      <c r="BA22" s="86"/>
      <c r="BB22" s="28"/>
      <c r="BC22" s="28"/>
      <c r="BD22" s="28"/>
      <c r="BE22" s="61"/>
      <c r="BF22" s="365"/>
      <c r="BG22" s="365"/>
      <c r="BH22" s="365"/>
      <c r="BI22" s="365"/>
      <c r="BJ22" s="365"/>
      <c r="BK22" s="365"/>
      <c r="BL22" s="365"/>
      <c r="BM22" s="365"/>
      <c r="BN22" s="61"/>
      <c r="BO22" s="31"/>
      <c r="BP22" s="31"/>
      <c r="BQ22" s="31"/>
      <c r="BR22" s="31"/>
      <c r="BS22" s="31"/>
      <c r="BT22" s="34"/>
      <c r="BU22" s="34"/>
      <c r="BV22" s="31"/>
      <c r="BW22" s="26"/>
      <c r="BX22" s="67"/>
      <c r="BY22" s="67"/>
      <c r="BZ22" s="67"/>
      <c r="CA22" s="67"/>
      <c r="CB22" s="67"/>
      <c r="CC22" s="67"/>
      <c r="CD22" s="67"/>
      <c r="CE22" s="67"/>
      <c r="CF22" s="67"/>
      <c r="CG22" s="67"/>
      <c r="CH22" s="67"/>
      <c r="CI22" s="67"/>
      <c r="CJ22" s="67"/>
      <c r="CK22" s="67"/>
      <c r="CL22" s="67"/>
      <c r="CM22" s="67"/>
      <c r="CN22" s="67"/>
      <c r="CO22" s="67"/>
      <c r="CP22" s="67"/>
      <c r="CQ22" s="67"/>
    </row>
    <row r="23" spans="1:95" ht="78.75" customHeight="1">
      <c r="A23" s="365"/>
      <c r="B23" s="365"/>
      <c r="C23" s="365"/>
      <c r="D23" s="365"/>
      <c r="E23" s="84"/>
      <c r="F23" s="84"/>
      <c r="G23" s="365"/>
      <c r="H23" s="365"/>
      <c r="I23" s="58" t="s">
        <v>480</v>
      </c>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59">
        <f t="shared" si="0"/>
        <v>5</v>
      </c>
      <c r="AH23" s="365"/>
      <c r="AI23" s="365"/>
      <c r="AJ23" s="365"/>
      <c r="AK23" s="26">
        <v>3</v>
      </c>
      <c r="AL23" s="27" t="s">
        <v>497</v>
      </c>
      <c r="AM23" s="28"/>
      <c r="AN23" s="28" t="str">
        <f t="shared" si="16"/>
        <v/>
      </c>
      <c r="AO23" s="28"/>
      <c r="AP23" s="28" t="str">
        <f t="shared" si="17"/>
        <v/>
      </c>
      <c r="AQ23" s="28"/>
      <c r="AR23" s="28" t="str">
        <f t="shared" si="18"/>
        <v/>
      </c>
      <c r="AS23" s="28"/>
      <c r="AT23" s="28" t="str">
        <f t="shared" si="19"/>
        <v/>
      </c>
      <c r="AU23" s="28"/>
      <c r="AV23" s="28" t="str">
        <f t="shared" si="20"/>
        <v/>
      </c>
      <c r="AW23" s="37"/>
      <c r="AX23" s="28" t="str">
        <f t="shared" si="21"/>
        <v/>
      </c>
      <c r="AY23" s="37"/>
      <c r="AZ23" s="28" t="str">
        <f t="shared" si="22"/>
        <v/>
      </c>
      <c r="BA23" s="86"/>
      <c r="BB23" s="28"/>
      <c r="BC23" s="28"/>
      <c r="BD23" s="28"/>
      <c r="BE23" s="61"/>
      <c r="BF23" s="365"/>
      <c r="BG23" s="365"/>
      <c r="BH23" s="365"/>
      <c r="BI23" s="365"/>
      <c r="BJ23" s="365"/>
      <c r="BK23" s="365"/>
      <c r="BL23" s="365"/>
      <c r="BM23" s="365"/>
      <c r="BN23" s="61"/>
      <c r="BO23" s="31"/>
      <c r="BP23" s="31"/>
      <c r="BQ23" s="31"/>
      <c r="BR23" s="31"/>
      <c r="BS23" s="31"/>
      <c r="BT23" s="34"/>
      <c r="BU23" s="34"/>
      <c r="BV23" s="31"/>
      <c r="BW23" s="26"/>
      <c r="BX23" s="67"/>
      <c r="BY23" s="67"/>
      <c r="BZ23" s="67"/>
      <c r="CA23" s="67"/>
      <c r="CB23" s="67"/>
      <c r="CC23" s="67"/>
      <c r="CD23" s="67"/>
      <c r="CE23" s="67"/>
      <c r="CF23" s="67"/>
      <c r="CG23" s="67"/>
      <c r="CH23" s="67"/>
      <c r="CI23" s="67"/>
      <c r="CJ23" s="67"/>
      <c r="CK23" s="67"/>
      <c r="CL23" s="67"/>
      <c r="CM23" s="67"/>
      <c r="CN23" s="67"/>
      <c r="CO23" s="67"/>
      <c r="CP23" s="67"/>
      <c r="CQ23" s="67"/>
    </row>
    <row r="24" spans="1:95" ht="78.75" customHeight="1">
      <c r="A24" s="365"/>
      <c r="B24" s="365"/>
      <c r="C24" s="365"/>
      <c r="D24" s="365"/>
      <c r="E24" s="84"/>
      <c r="F24" s="84"/>
      <c r="G24" s="365"/>
      <c r="H24" s="365"/>
      <c r="I24" s="58"/>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59">
        <f t="shared" si="0"/>
        <v>5</v>
      </c>
      <c r="AH24" s="365"/>
      <c r="AI24" s="365"/>
      <c r="AJ24" s="365"/>
      <c r="AK24" s="26">
        <v>4</v>
      </c>
      <c r="AL24" s="27" t="s">
        <v>497</v>
      </c>
      <c r="AM24" s="28"/>
      <c r="AN24" s="28" t="str">
        <f t="shared" si="16"/>
        <v/>
      </c>
      <c r="AO24" s="28"/>
      <c r="AP24" s="28" t="str">
        <f t="shared" si="17"/>
        <v/>
      </c>
      <c r="AQ24" s="28"/>
      <c r="AR24" s="28" t="str">
        <f t="shared" si="18"/>
        <v/>
      </c>
      <c r="AS24" s="28"/>
      <c r="AT24" s="28" t="str">
        <f t="shared" si="19"/>
        <v/>
      </c>
      <c r="AU24" s="28"/>
      <c r="AV24" s="28" t="str">
        <f t="shared" si="20"/>
        <v/>
      </c>
      <c r="AW24" s="37"/>
      <c r="AX24" s="28" t="str">
        <f t="shared" si="21"/>
        <v/>
      </c>
      <c r="AY24" s="37"/>
      <c r="AZ24" s="28" t="str">
        <f t="shared" si="22"/>
        <v/>
      </c>
      <c r="BA24" s="86"/>
      <c r="BB24" s="28"/>
      <c r="BC24" s="28"/>
      <c r="BD24" s="28"/>
      <c r="BE24" s="61"/>
      <c r="BF24" s="365"/>
      <c r="BG24" s="365"/>
      <c r="BH24" s="365"/>
      <c r="BI24" s="365"/>
      <c r="BJ24" s="365"/>
      <c r="BK24" s="365"/>
      <c r="BL24" s="365"/>
      <c r="BM24" s="365"/>
      <c r="BN24" s="61"/>
      <c r="BO24" s="31"/>
      <c r="BP24" s="31"/>
      <c r="BQ24" s="31"/>
      <c r="BR24" s="31"/>
      <c r="BS24" s="31"/>
      <c r="BT24" s="34"/>
      <c r="BU24" s="34"/>
      <c r="BV24" s="31"/>
      <c r="BW24" s="26"/>
      <c r="BX24" s="67"/>
      <c r="BY24" s="67"/>
      <c r="BZ24" s="67"/>
      <c r="CA24" s="67"/>
      <c r="CB24" s="67"/>
      <c r="CC24" s="67"/>
      <c r="CD24" s="67"/>
      <c r="CE24" s="67"/>
      <c r="CF24" s="67"/>
      <c r="CG24" s="67"/>
      <c r="CH24" s="67"/>
      <c r="CI24" s="67"/>
      <c r="CJ24" s="67"/>
      <c r="CK24" s="67"/>
      <c r="CL24" s="67"/>
      <c r="CM24" s="67"/>
      <c r="CN24" s="67"/>
      <c r="CO24" s="67"/>
      <c r="CP24" s="67"/>
      <c r="CQ24" s="67"/>
    </row>
    <row r="25" spans="1:95" ht="78.75" customHeight="1">
      <c r="A25" s="365"/>
      <c r="B25" s="365"/>
      <c r="C25" s="365"/>
      <c r="D25" s="365"/>
      <c r="E25" s="84"/>
      <c r="F25" s="84"/>
      <c r="G25" s="365"/>
      <c r="H25" s="365"/>
      <c r="I25" s="58"/>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59">
        <f t="shared" si="0"/>
        <v>5</v>
      </c>
      <c r="AH25" s="365"/>
      <c r="AI25" s="365"/>
      <c r="AJ25" s="365"/>
      <c r="AK25" s="26">
        <v>5</v>
      </c>
      <c r="AL25" s="27" t="s">
        <v>497</v>
      </c>
      <c r="AM25" s="28"/>
      <c r="AN25" s="28" t="str">
        <f t="shared" si="16"/>
        <v/>
      </c>
      <c r="AO25" s="28"/>
      <c r="AP25" s="28" t="str">
        <f t="shared" si="17"/>
        <v/>
      </c>
      <c r="AQ25" s="28"/>
      <c r="AR25" s="28" t="str">
        <f t="shared" si="18"/>
        <v/>
      </c>
      <c r="AS25" s="28"/>
      <c r="AT25" s="28" t="str">
        <f t="shared" si="19"/>
        <v/>
      </c>
      <c r="AU25" s="28"/>
      <c r="AV25" s="28" t="str">
        <f t="shared" si="20"/>
        <v/>
      </c>
      <c r="AW25" s="37"/>
      <c r="AX25" s="28" t="str">
        <f t="shared" si="21"/>
        <v/>
      </c>
      <c r="AY25" s="37"/>
      <c r="AZ25" s="28" t="str">
        <f t="shared" si="22"/>
        <v/>
      </c>
      <c r="BA25" s="86"/>
      <c r="BB25" s="28"/>
      <c r="BC25" s="28"/>
      <c r="BD25" s="28"/>
      <c r="BE25" s="61"/>
      <c r="BF25" s="365"/>
      <c r="BG25" s="365"/>
      <c r="BH25" s="365"/>
      <c r="BI25" s="365"/>
      <c r="BJ25" s="365"/>
      <c r="BK25" s="365"/>
      <c r="BL25" s="365"/>
      <c r="BM25" s="365"/>
      <c r="BN25" s="61"/>
      <c r="BO25" s="31"/>
      <c r="BP25" s="31"/>
      <c r="BQ25" s="31"/>
      <c r="BR25" s="31"/>
      <c r="BS25" s="31"/>
      <c r="BT25" s="34"/>
      <c r="BU25" s="34"/>
      <c r="BV25" s="31"/>
      <c r="BW25" s="26"/>
      <c r="BX25" s="67"/>
      <c r="BY25" s="67"/>
      <c r="BZ25" s="67"/>
      <c r="CA25" s="67"/>
      <c r="CB25" s="67"/>
      <c r="CC25" s="67"/>
      <c r="CD25" s="67"/>
      <c r="CE25" s="67"/>
      <c r="CF25" s="67"/>
      <c r="CG25" s="67"/>
      <c r="CH25" s="67"/>
      <c r="CI25" s="67"/>
      <c r="CJ25" s="67"/>
      <c r="CK25" s="67"/>
      <c r="CL25" s="67"/>
      <c r="CM25" s="67"/>
      <c r="CN25" s="67"/>
      <c r="CO25" s="67"/>
      <c r="CP25" s="67"/>
      <c r="CQ25" s="67"/>
    </row>
    <row r="26" spans="1:95" ht="78.75" customHeight="1">
      <c r="A26" s="366"/>
      <c r="B26" s="366"/>
      <c r="C26" s="366"/>
      <c r="D26" s="366"/>
      <c r="E26" s="85"/>
      <c r="F26" s="85"/>
      <c r="G26" s="366"/>
      <c r="H26" s="366"/>
      <c r="I26" s="58"/>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59">
        <f t="shared" si="0"/>
        <v>5</v>
      </c>
      <c r="AH26" s="366"/>
      <c r="AI26" s="366"/>
      <c r="AJ26" s="366"/>
      <c r="AK26" s="26">
        <v>6</v>
      </c>
      <c r="AL26" s="27" t="s">
        <v>497</v>
      </c>
      <c r="AM26" s="28"/>
      <c r="AN26" s="28" t="str">
        <f t="shared" si="16"/>
        <v/>
      </c>
      <c r="AO26" s="28"/>
      <c r="AP26" s="28" t="str">
        <f t="shared" si="17"/>
        <v/>
      </c>
      <c r="AQ26" s="28"/>
      <c r="AR26" s="28" t="str">
        <f t="shared" si="18"/>
        <v/>
      </c>
      <c r="AS26" s="28"/>
      <c r="AT26" s="28" t="str">
        <f t="shared" si="19"/>
        <v/>
      </c>
      <c r="AU26" s="28"/>
      <c r="AV26" s="28" t="str">
        <f t="shared" si="20"/>
        <v/>
      </c>
      <c r="AW26" s="37"/>
      <c r="AX26" s="28" t="str">
        <f t="shared" si="21"/>
        <v/>
      </c>
      <c r="AY26" s="37"/>
      <c r="AZ26" s="28" t="str">
        <f t="shared" si="22"/>
        <v/>
      </c>
      <c r="BA26" s="86"/>
      <c r="BB26" s="28"/>
      <c r="BC26" s="28"/>
      <c r="BD26" s="28"/>
      <c r="BE26" s="61"/>
      <c r="BF26" s="366"/>
      <c r="BG26" s="366"/>
      <c r="BH26" s="366"/>
      <c r="BI26" s="366"/>
      <c r="BJ26" s="366"/>
      <c r="BK26" s="366"/>
      <c r="BL26" s="366"/>
      <c r="BM26" s="366"/>
      <c r="BN26" s="61"/>
      <c r="BO26" s="31"/>
      <c r="BP26" s="31"/>
      <c r="BQ26" s="31"/>
      <c r="BR26" s="31"/>
      <c r="BS26" s="31"/>
      <c r="BT26" s="34"/>
      <c r="BU26" s="34"/>
      <c r="BV26" s="31"/>
      <c r="BW26" s="26"/>
      <c r="BX26" s="67"/>
      <c r="BY26" s="67"/>
      <c r="BZ26" s="67"/>
      <c r="CA26" s="67"/>
      <c r="CB26" s="67"/>
      <c r="CC26" s="67"/>
      <c r="CD26" s="67"/>
      <c r="CE26" s="67"/>
      <c r="CF26" s="67"/>
      <c r="CG26" s="67"/>
      <c r="CH26" s="67"/>
      <c r="CI26" s="67"/>
      <c r="CJ26" s="67"/>
      <c r="CK26" s="67"/>
      <c r="CL26" s="67"/>
      <c r="CM26" s="67"/>
      <c r="CN26" s="67"/>
      <c r="CO26" s="67"/>
      <c r="CP26" s="67"/>
      <c r="CQ26" s="67"/>
    </row>
    <row r="27" spans="1:95" ht="78.75" customHeight="1">
      <c r="A27" s="400">
        <v>4</v>
      </c>
      <c r="B27" s="400" t="s">
        <v>294</v>
      </c>
      <c r="C27" s="400" t="s">
        <v>513</v>
      </c>
      <c r="D27" s="400" t="s">
        <v>295</v>
      </c>
      <c r="E27" s="80" t="s">
        <v>514</v>
      </c>
      <c r="F27" s="80" t="s">
        <v>514</v>
      </c>
      <c r="G27" s="400" t="s">
        <v>515</v>
      </c>
      <c r="H27" s="400" t="s">
        <v>464</v>
      </c>
      <c r="I27" s="58" t="s">
        <v>465</v>
      </c>
      <c r="J27" s="404">
        <v>2</v>
      </c>
      <c r="K27" s="367" t="str">
        <f>IF(J27&lt;=0,"",IF(J27=1,"Rara vez",IF(J27=2,"Improbable",IF(J27=3,"Posible",IF(J27=4,"Probable",IF(J27=5,"Casi Seguro"))))))</f>
        <v>Improbable</v>
      </c>
      <c r="L27" s="364">
        <f>IF(K27="","",IF(K27="Rara vez",0.2,IF(K27="Improbable",0.4,IF(K27="Posible",0.6,IF(K27="Probable",0.8,IF(K27="Casi seguro",1,))))))</f>
        <v>0.4</v>
      </c>
      <c r="M27" s="364" t="s">
        <v>280</v>
      </c>
      <c r="N27" s="364" t="s">
        <v>280</v>
      </c>
      <c r="O27" s="364" t="s">
        <v>280</v>
      </c>
      <c r="P27" s="364" t="s">
        <v>280</v>
      </c>
      <c r="Q27" s="364" t="s">
        <v>280</v>
      </c>
      <c r="R27" s="364" t="s">
        <v>280</v>
      </c>
      <c r="S27" s="364" t="s">
        <v>281</v>
      </c>
      <c r="T27" s="364" t="s">
        <v>281</v>
      </c>
      <c r="U27" s="364" t="s">
        <v>280</v>
      </c>
      <c r="V27" s="364" t="s">
        <v>280</v>
      </c>
      <c r="W27" s="364" t="s">
        <v>280</v>
      </c>
      <c r="X27" s="364" t="s">
        <v>280</v>
      </c>
      <c r="Y27" s="364" t="s">
        <v>280</v>
      </c>
      <c r="Z27" s="364" t="s">
        <v>280</v>
      </c>
      <c r="AA27" s="364" t="s">
        <v>280</v>
      </c>
      <c r="AB27" s="364" t="s">
        <v>281</v>
      </c>
      <c r="AC27" s="364" t="s">
        <v>280</v>
      </c>
      <c r="AD27" s="364" t="s">
        <v>280</v>
      </c>
      <c r="AE27" s="364" t="s">
        <v>281</v>
      </c>
      <c r="AF27" s="373">
        <f>IF(AB27="Si","19",COUNTIF(M27:AE28,"si"))</f>
        <v>15</v>
      </c>
      <c r="AG27" s="59">
        <f t="shared" si="0"/>
        <v>20</v>
      </c>
      <c r="AH27" s="367" t="str">
        <f>IF(AG27=5,"Moderado",IF(AG27=10,"Mayor",IF(AG27=20,"Catastrófico",0)))</f>
        <v>Catastrófico</v>
      </c>
      <c r="AI27" s="364">
        <f>IF(AH27="","",IF(AH27="Moderado",0.6,IF(AH27="Mayor",0.8,IF(AH27="Catastrófico",1,))))</f>
        <v>1</v>
      </c>
      <c r="AJ27" s="367"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26">
        <v>1</v>
      </c>
      <c r="AL27" s="27" t="s">
        <v>516</v>
      </c>
      <c r="AM27" s="28" t="s">
        <v>467</v>
      </c>
      <c r="AN27" s="28">
        <f t="shared" si="16"/>
        <v>15</v>
      </c>
      <c r="AO27" s="28" t="s">
        <v>468</v>
      </c>
      <c r="AP27" s="28">
        <f t="shared" si="17"/>
        <v>15</v>
      </c>
      <c r="AQ27" s="28" t="s">
        <v>469</v>
      </c>
      <c r="AR27" s="28">
        <f t="shared" si="18"/>
        <v>15</v>
      </c>
      <c r="AS27" s="28" t="s">
        <v>501</v>
      </c>
      <c r="AT27" s="28">
        <f t="shared" si="19"/>
        <v>15</v>
      </c>
      <c r="AU27" s="28" t="s">
        <v>471</v>
      </c>
      <c r="AV27" s="28">
        <f t="shared" si="20"/>
        <v>15</v>
      </c>
      <c r="AW27" s="37" t="s">
        <v>472</v>
      </c>
      <c r="AX27" s="28">
        <f t="shared" si="21"/>
        <v>15</v>
      </c>
      <c r="AY27" s="37" t="s">
        <v>473</v>
      </c>
      <c r="AZ27" s="28">
        <f t="shared" si="22"/>
        <v>15</v>
      </c>
      <c r="BA27" s="86">
        <f t="shared" ref="BA27:BA30" si="23">SUM(AN27,AP27,AR27,AT27,AV27,AX27,AZ27)</f>
        <v>105</v>
      </c>
      <c r="BB27" s="28" t="str">
        <f t="shared" ref="BB27:BB30" si="24">IF(BA27&gt;=96,"Fuerte",IF(AND(BA27&gt;=86, BA27&lt;96),"Moderado",IF(BA27&lt;86,"Débil")))</f>
        <v>Fuerte</v>
      </c>
      <c r="BC27" s="28" t="s">
        <v>474</v>
      </c>
      <c r="BD27" s="28">
        <f t="shared" ref="BD27:BD30" si="25">VALUE(IF(OR(AND(BB27="Fuerte",BC27="Fuerte")),"100",IF(OR(AND(BB27="Fuerte",BC27="Moderado"),AND(BB27="Moderado",BC27="Fuerte"),AND(BB27="Moderado",BC27="Moderado")),"50",IF(OR(AND(BB27="Fuerte",BC27="Débil"),AND(BB27="Moderado",BC27="Débil"),AND(BB27="Débil",BC27="Fuerte"),AND(BB27="Débil",BC27="Moderado"),AND(BB27="Débil",BC27="Débil")),"0",))))</f>
        <v>100</v>
      </c>
      <c r="BE27" s="61" t="str">
        <f t="shared" ref="BE27:BE30" si="26">IF(BD27=100,"Fuerte",IF(BD27=50,"Moderado",IF(BD27=0,"Débil")))</f>
        <v>Fuerte</v>
      </c>
      <c r="BF27" s="370">
        <f>AVERAGE(BD27:BD32)</f>
        <v>100</v>
      </c>
      <c r="BG27" s="370" t="str">
        <f>IF(BF27=100,"Fuerte",IF(AND(BF27&lt;=99, BF27&gt;=50),"Moderado",IF(BF27&lt;50,"Débil")))</f>
        <v>Fuerte</v>
      </c>
      <c r="BH27" s="388">
        <f>IF(BG27="Fuerte",(J27-2),IF(BG27="Moderado",(J27-1), IF(BG27="Débil",((J27-0)))))</f>
        <v>0</v>
      </c>
      <c r="BI27" s="388" t="str">
        <f>IF(BH27&lt;=0,"Rara vez",IF(BH27=1,"Rara vez",IF(BH27=2,"Improbable",IF(BH27=3,"Posible",IF(BH27=4,"Probable",IF(BH27=5,"Casi Seguro"))))))</f>
        <v>Rara vez</v>
      </c>
      <c r="BJ27" s="405">
        <f>IF(BI27="","",IF(BI27="Rara vez",0.2,IF(BI27="Improbable",0.4,IF(BI27="Posible",0.6,IF(BI27="Probable",0.8,IF(BI27="Casi seguro",1,))))))</f>
        <v>0.2</v>
      </c>
      <c r="BK27" s="388" t="str">
        <f>IFERROR(IF(AG27=5,"Moderado",IF(AG27=10,"Mayor",IF(AG27=20,"Catastrófico",0))),"")</f>
        <v>Catastrófico</v>
      </c>
      <c r="BL27" s="405">
        <f>IF(AH27="","",IF(AH27="Moderado",0.6,IF(AH27="Mayor",0.8,IF(AH27="Catastrófico",1,))))</f>
        <v>1</v>
      </c>
      <c r="BM27" s="406"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61" t="s">
        <v>282</v>
      </c>
      <c r="BO27" s="31" t="s">
        <v>517</v>
      </c>
      <c r="BP27" s="31" t="s">
        <v>518</v>
      </c>
      <c r="BQ27" s="31" t="s">
        <v>519</v>
      </c>
      <c r="BR27" s="31" t="s">
        <v>296</v>
      </c>
      <c r="BS27" s="31" t="s">
        <v>520</v>
      </c>
      <c r="BT27" s="87" t="s">
        <v>521</v>
      </c>
      <c r="BU27" s="34">
        <v>45291</v>
      </c>
      <c r="BV27" s="31"/>
      <c r="BW27" s="26"/>
      <c r="BX27" s="67"/>
      <c r="BY27" s="67"/>
      <c r="BZ27" s="67"/>
      <c r="CA27" s="67"/>
      <c r="CB27" s="67"/>
      <c r="CC27" s="67"/>
      <c r="CD27" s="67"/>
      <c r="CE27" s="67"/>
      <c r="CF27" s="67"/>
      <c r="CG27" s="67"/>
      <c r="CH27" s="67"/>
      <c r="CI27" s="67"/>
      <c r="CJ27" s="67"/>
      <c r="CK27" s="67"/>
      <c r="CL27" s="67"/>
      <c r="CM27" s="67"/>
      <c r="CN27" s="67"/>
      <c r="CO27" s="67"/>
      <c r="CP27" s="67"/>
      <c r="CQ27" s="67"/>
    </row>
    <row r="28" spans="1:95" ht="78.75" customHeight="1">
      <c r="A28" s="365"/>
      <c r="B28" s="365"/>
      <c r="C28" s="365"/>
      <c r="D28" s="365"/>
      <c r="E28" s="84"/>
      <c r="F28" s="84"/>
      <c r="G28" s="365"/>
      <c r="H28" s="365"/>
      <c r="I28" s="58" t="s">
        <v>480</v>
      </c>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59">
        <f t="shared" si="0"/>
        <v>5</v>
      </c>
      <c r="AH28" s="365"/>
      <c r="AI28" s="365"/>
      <c r="AJ28" s="365"/>
      <c r="AK28" s="26">
        <v>2</v>
      </c>
      <c r="AL28" s="27" t="s">
        <v>522</v>
      </c>
      <c r="AM28" s="28" t="s">
        <v>467</v>
      </c>
      <c r="AN28" s="28">
        <f t="shared" si="16"/>
        <v>15</v>
      </c>
      <c r="AO28" s="28" t="s">
        <v>468</v>
      </c>
      <c r="AP28" s="28">
        <f t="shared" si="17"/>
        <v>15</v>
      </c>
      <c r="AQ28" s="28" t="s">
        <v>469</v>
      </c>
      <c r="AR28" s="28">
        <f t="shared" si="18"/>
        <v>15</v>
      </c>
      <c r="AS28" s="28" t="s">
        <v>470</v>
      </c>
      <c r="AT28" s="28">
        <f t="shared" si="19"/>
        <v>10</v>
      </c>
      <c r="AU28" s="28" t="s">
        <v>471</v>
      </c>
      <c r="AV28" s="28">
        <f t="shared" si="20"/>
        <v>15</v>
      </c>
      <c r="AW28" s="37" t="s">
        <v>472</v>
      </c>
      <c r="AX28" s="28">
        <f t="shared" si="21"/>
        <v>15</v>
      </c>
      <c r="AY28" s="37" t="s">
        <v>473</v>
      </c>
      <c r="AZ28" s="28">
        <f t="shared" si="22"/>
        <v>15</v>
      </c>
      <c r="BA28" s="86">
        <f t="shared" si="23"/>
        <v>100</v>
      </c>
      <c r="BB28" s="28" t="str">
        <f t="shared" si="24"/>
        <v>Fuerte</v>
      </c>
      <c r="BC28" s="28" t="s">
        <v>474</v>
      </c>
      <c r="BD28" s="28">
        <f t="shared" si="25"/>
        <v>100</v>
      </c>
      <c r="BE28" s="61" t="str">
        <f t="shared" si="26"/>
        <v>Fuerte</v>
      </c>
      <c r="BF28" s="365"/>
      <c r="BG28" s="365"/>
      <c r="BH28" s="365"/>
      <c r="BI28" s="365"/>
      <c r="BJ28" s="365"/>
      <c r="BK28" s="365"/>
      <c r="BL28" s="365"/>
      <c r="BM28" s="365"/>
      <c r="BN28" s="61" t="s">
        <v>282</v>
      </c>
      <c r="BO28" s="83" t="s">
        <v>523</v>
      </c>
      <c r="BP28" s="70" t="s">
        <v>524</v>
      </c>
      <c r="BQ28" s="70" t="s">
        <v>525</v>
      </c>
      <c r="BR28" s="70" t="s">
        <v>526</v>
      </c>
      <c r="BS28" s="70" t="s">
        <v>526</v>
      </c>
      <c r="BT28" s="87" t="s">
        <v>521</v>
      </c>
      <c r="BU28" s="88">
        <v>45291</v>
      </c>
      <c r="BV28" s="31"/>
      <c r="BW28" s="26"/>
      <c r="BX28" s="67"/>
      <c r="BY28" s="67"/>
      <c r="BZ28" s="67"/>
      <c r="CA28" s="67"/>
      <c r="CB28" s="67"/>
      <c r="CC28" s="67"/>
      <c r="CD28" s="67"/>
      <c r="CE28" s="67"/>
      <c r="CF28" s="67"/>
      <c r="CG28" s="67"/>
      <c r="CH28" s="67"/>
      <c r="CI28" s="67"/>
      <c r="CJ28" s="67"/>
      <c r="CK28" s="67"/>
      <c r="CL28" s="67"/>
      <c r="CM28" s="67"/>
      <c r="CN28" s="67"/>
      <c r="CO28" s="67"/>
      <c r="CP28" s="67"/>
      <c r="CQ28" s="67"/>
    </row>
    <row r="29" spans="1:95" ht="78.75" customHeight="1">
      <c r="A29" s="365"/>
      <c r="B29" s="365"/>
      <c r="C29" s="365"/>
      <c r="D29" s="365"/>
      <c r="E29" s="84"/>
      <c r="F29" s="84"/>
      <c r="G29" s="365"/>
      <c r="H29" s="365"/>
      <c r="I29" s="58" t="s">
        <v>486</v>
      </c>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59">
        <f t="shared" si="0"/>
        <v>5</v>
      </c>
      <c r="AH29" s="365"/>
      <c r="AI29" s="365"/>
      <c r="AJ29" s="365"/>
      <c r="AK29" s="26">
        <v>3</v>
      </c>
      <c r="AL29" s="27" t="s">
        <v>527</v>
      </c>
      <c r="AM29" s="28" t="s">
        <v>467</v>
      </c>
      <c r="AN29" s="28">
        <f t="shared" si="16"/>
        <v>15</v>
      </c>
      <c r="AO29" s="28" t="s">
        <v>468</v>
      </c>
      <c r="AP29" s="28">
        <f t="shared" si="17"/>
        <v>15</v>
      </c>
      <c r="AQ29" s="28" t="s">
        <v>469</v>
      </c>
      <c r="AR29" s="28">
        <f t="shared" si="18"/>
        <v>15</v>
      </c>
      <c r="AS29" s="28" t="s">
        <v>501</v>
      </c>
      <c r="AT29" s="28">
        <f t="shared" si="19"/>
        <v>15</v>
      </c>
      <c r="AU29" s="28" t="s">
        <v>471</v>
      </c>
      <c r="AV29" s="28">
        <f t="shared" si="20"/>
        <v>15</v>
      </c>
      <c r="AW29" s="37" t="s">
        <v>472</v>
      </c>
      <c r="AX29" s="28">
        <f t="shared" si="21"/>
        <v>15</v>
      </c>
      <c r="AY29" s="37" t="s">
        <v>473</v>
      </c>
      <c r="AZ29" s="28">
        <f t="shared" si="22"/>
        <v>15</v>
      </c>
      <c r="BA29" s="86">
        <f t="shared" si="23"/>
        <v>105</v>
      </c>
      <c r="BB29" s="28" t="str">
        <f t="shared" si="24"/>
        <v>Fuerte</v>
      </c>
      <c r="BC29" s="28" t="s">
        <v>474</v>
      </c>
      <c r="BD29" s="28">
        <f t="shared" si="25"/>
        <v>100</v>
      </c>
      <c r="BE29" s="61" t="str">
        <f t="shared" si="26"/>
        <v>Fuerte</v>
      </c>
      <c r="BF29" s="365"/>
      <c r="BG29" s="365"/>
      <c r="BH29" s="365"/>
      <c r="BI29" s="365"/>
      <c r="BJ29" s="365"/>
      <c r="BK29" s="365"/>
      <c r="BL29" s="365"/>
      <c r="BM29" s="365"/>
      <c r="BN29" s="61" t="s">
        <v>282</v>
      </c>
      <c r="BO29" s="31" t="s">
        <v>528</v>
      </c>
      <c r="BP29" s="70" t="s">
        <v>524</v>
      </c>
      <c r="BQ29" s="70" t="s">
        <v>525</v>
      </c>
      <c r="BR29" s="70" t="s">
        <v>526</v>
      </c>
      <c r="BS29" s="70" t="s">
        <v>526</v>
      </c>
      <c r="BT29" s="87" t="s">
        <v>521</v>
      </c>
      <c r="BU29" s="88">
        <v>45291</v>
      </c>
      <c r="BV29" s="31"/>
      <c r="BW29" s="26"/>
      <c r="BX29" s="67"/>
      <c r="BY29" s="67"/>
      <c r="BZ29" s="67"/>
      <c r="CA29" s="67"/>
      <c r="CB29" s="67"/>
      <c r="CC29" s="67"/>
      <c r="CD29" s="67"/>
      <c r="CE29" s="67"/>
      <c r="CF29" s="67"/>
      <c r="CG29" s="67"/>
      <c r="CH29" s="67"/>
      <c r="CI29" s="67"/>
      <c r="CJ29" s="67"/>
      <c r="CK29" s="67"/>
      <c r="CL29" s="67"/>
      <c r="CM29" s="67"/>
      <c r="CN29" s="67"/>
      <c r="CO29" s="67"/>
      <c r="CP29" s="67"/>
      <c r="CQ29" s="67"/>
    </row>
    <row r="30" spans="1:95" ht="78.75" customHeight="1">
      <c r="A30" s="365"/>
      <c r="B30" s="365"/>
      <c r="C30" s="365"/>
      <c r="D30" s="365"/>
      <c r="E30" s="84"/>
      <c r="F30" s="84"/>
      <c r="G30" s="365"/>
      <c r="H30" s="365"/>
      <c r="I30" s="58"/>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59">
        <f t="shared" si="0"/>
        <v>5</v>
      </c>
      <c r="AH30" s="365"/>
      <c r="AI30" s="365"/>
      <c r="AJ30" s="365"/>
      <c r="AK30" s="26">
        <v>4</v>
      </c>
      <c r="AL30" s="27" t="s">
        <v>529</v>
      </c>
      <c r="AM30" s="28" t="s">
        <v>467</v>
      </c>
      <c r="AN30" s="28">
        <f t="shared" si="16"/>
        <v>15</v>
      </c>
      <c r="AO30" s="28" t="s">
        <v>468</v>
      </c>
      <c r="AP30" s="28">
        <f t="shared" si="17"/>
        <v>15</v>
      </c>
      <c r="AQ30" s="28" t="s">
        <v>469</v>
      </c>
      <c r="AR30" s="28">
        <f t="shared" si="18"/>
        <v>15</v>
      </c>
      <c r="AS30" s="28" t="s">
        <v>501</v>
      </c>
      <c r="AT30" s="28">
        <f t="shared" si="19"/>
        <v>15</v>
      </c>
      <c r="AU30" s="28" t="s">
        <v>471</v>
      </c>
      <c r="AV30" s="28">
        <f t="shared" si="20"/>
        <v>15</v>
      </c>
      <c r="AW30" s="37" t="s">
        <v>472</v>
      </c>
      <c r="AX30" s="28">
        <f t="shared" si="21"/>
        <v>15</v>
      </c>
      <c r="AY30" s="37" t="s">
        <v>473</v>
      </c>
      <c r="AZ30" s="28">
        <f t="shared" si="22"/>
        <v>15</v>
      </c>
      <c r="BA30" s="86">
        <f t="shared" si="23"/>
        <v>105</v>
      </c>
      <c r="BB30" s="28" t="str">
        <f t="shared" si="24"/>
        <v>Fuerte</v>
      </c>
      <c r="BC30" s="28" t="s">
        <v>474</v>
      </c>
      <c r="BD30" s="28">
        <f t="shared" si="25"/>
        <v>100</v>
      </c>
      <c r="BE30" s="61" t="str">
        <f t="shared" si="26"/>
        <v>Fuerte</v>
      </c>
      <c r="BF30" s="365"/>
      <c r="BG30" s="365"/>
      <c r="BH30" s="365"/>
      <c r="BI30" s="365"/>
      <c r="BJ30" s="365"/>
      <c r="BK30" s="365"/>
      <c r="BL30" s="365"/>
      <c r="BM30" s="365"/>
      <c r="BN30" s="61" t="s">
        <v>282</v>
      </c>
      <c r="BO30" s="31" t="s">
        <v>530</v>
      </c>
      <c r="BP30" s="31" t="s">
        <v>531</v>
      </c>
      <c r="BQ30" s="31" t="s">
        <v>532</v>
      </c>
      <c r="BR30" s="31" t="s">
        <v>533</v>
      </c>
      <c r="BS30" s="31" t="s">
        <v>532</v>
      </c>
      <c r="BT30" s="87" t="s">
        <v>521</v>
      </c>
      <c r="BU30" s="34">
        <v>45291</v>
      </c>
      <c r="BV30" s="31"/>
      <c r="BW30" s="26"/>
      <c r="BX30" s="67"/>
      <c r="BY30" s="67"/>
      <c r="BZ30" s="67"/>
      <c r="CA30" s="67"/>
      <c r="CB30" s="67"/>
      <c r="CC30" s="67"/>
      <c r="CD30" s="67"/>
      <c r="CE30" s="67"/>
      <c r="CF30" s="67"/>
      <c r="CG30" s="67"/>
      <c r="CH30" s="67"/>
      <c r="CI30" s="67"/>
      <c r="CJ30" s="67"/>
      <c r="CK30" s="67"/>
      <c r="CL30" s="67"/>
      <c r="CM30" s="67"/>
      <c r="CN30" s="67"/>
      <c r="CO30" s="67"/>
      <c r="CP30" s="67"/>
      <c r="CQ30" s="67"/>
    </row>
    <row r="31" spans="1:95" ht="78.75" customHeight="1">
      <c r="A31" s="365"/>
      <c r="B31" s="365"/>
      <c r="C31" s="365"/>
      <c r="D31" s="365"/>
      <c r="E31" s="84"/>
      <c r="F31" s="84"/>
      <c r="G31" s="365"/>
      <c r="H31" s="365"/>
      <c r="I31" s="58"/>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59">
        <f t="shared" si="0"/>
        <v>5</v>
      </c>
      <c r="AH31" s="365"/>
      <c r="AI31" s="365"/>
      <c r="AJ31" s="365"/>
      <c r="AK31" s="26">
        <v>5</v>
      </c>
      <c r="AL31" s="27" t="s">
        <v>497</v>
      </c>
      <c r="AM31" s="28"/>
      <c r="AN31" s="28" t="str">
        <f t="shared" si="16"/>
        <v/>
      </c>
      <c r="AO31" s="28"/>
      <c r="AP31" s="28" t="str">
        <f t="shared" si="17"/>
        <v/>
      </c>
      <c r="AQ31" s="28"/>
      <c r="AR31" s="28" t="str">
        <f t="shared" si="18"/>
        <v/>
      </c>
      <c r="AS31" s="28"/>
      <c r="AT31" s="28" t="str">
        <f t="shared" si="19"/>
        <v/>
      </c>
      <c r="AU31" s="28"/>
      <c r="AV31" s="28" t="str">
        <f t="shared" si="20"/>
        <v/>
      </c>
      <c r="AW31" s="37"/>
      <c r="AX31" s="28" t="str">
        <f t="shared" si="21"/>
        <v/>
      </c>
      <c r="AY31" s="37"/>
      <c r="AZ31" s="28" t="str">
        <f t="shared" si="22"/>
        <v/>
      </c>
      <c r="BA31" s="86"/>
      <c r="BB31" s="28"/>
      <c r="BC31" s="28"/>
      <c r="BD31" s="28"/>
      <c r="BE31" s="61"/>
      <c r="BF31" s="365"/>
      <c r="BG31" s="365"/>
      <c r="BH31" s="365"/>
      <c r="BI31" s="365"/>
      <c r="BJ31" s="365"/>
      <c r="BK31" s="365"/>
      <c r="BL31" s="365"/>
      <c r="BM31" s="365"/>
      <c r="BN31" s="61"/>
      <c r="BO31" s="31"/>
      <c r="BP31" s="31"/>
      <c r="BQ31" s="31"/>
      <c r="BR31" s="31"/>
      <c r="BS31" s="31"/>
      <c r="BT31" s="34"/>
      <c r="BU31" s="34"/>
      <c r="BV31" s="31"/>
      <c r="BW31" s="26"/>
      <c r="BX31" s="67"/>
      <c r="BY31" s="67"/>
      <c r="BZ31" s="67"/>
      <c r="CA31" s="67"/>
      <c r="CB31" s="67"/>
      <c r="CC31" s="67"/>
      <c r="CD31" s="67"/>
      <c r="CE31" s="67"/>
      <c r="CF31" s="67"/>
      <c r="CG31" s="67"/>
      <c r="CH31" s="67"/>
      <c r="CI31" s="67"/>
      <c r="CJ31" s="67"/>
      <c r="CK31" s="67"/>
      <c r="CL31" s="67"/>
      <c r="CM31" s="67"/>
      <c r="CN31" s="67"/>
      <c r="CO31" s="67"/>
      <c r="CP31" s="67"/>
      <c r="CQ31" s="67"/>
    </row>
    <row r="32" spans="1:95" ht="78.75" customHeight="1">
      <c r="A32" s="366"/>
      <c r="B32" s="366"/>
      <c r="C32" s="366"/>
      <c r="D32" s="366"/>
      <c r="E32" s="85"/>
      <c r="F32" s="85"/>
      <c r="G32" s="366"/>
      <c r="H32" s="366"/>
      <c r="I32" s="58"/>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59">
        <f t="shared" si="0"/>
        <v>5</v>
      </c>
      <c r="AH32" s="366"/>
      <c r="AI32" s="366"/>
      <c r="AJ32" s="366"/>
      <c r="AK32" s="26">
        <v>6</v>
      </c>
      <c r="AL32" s="27" t="s">
        <v>497</v>
      </c>
      <c r="AM32" s="28"/>
      <c r="AN32" s="28" t="str">
        <f t="shared" si="16"/>
        <v/>
      </c>
      <c r="AO32" s="28"/>
      <c r="AP32" s="28" t="str">
        <f t="shared" si="17"/>
        <v/>
      </c>
      <c r="AQ32" s="28"/>
      <c r="AR32" s="28" t="str">
        <f t="shared" si="18"/>
        <v/>
      </c>
      <c r="AS32" s="28"/>
      <c r="AT32" s="28" t="str">
        <f t="shared" si="19"/>
        <v/>
      </c>
      <c r="AU32" s="28"/>
      <c r="AV32" s="28" t="str">
        <f t="shared" si="20"/>
        <v/>
      </c>
      <c r="AW32" s="37"/>
      <c r="AX32" s="28" t="str">
        <f t="shared" si="21"/>
        <v/>
      </c>
      <c r="AY32" s="37"/>
      <c r="AZ32" s="28" t="str">
        <f t="shared" si="22"/>
        <v/>
      </c>
      <c r="BA32" s="86"/>
      <c r="BB32" s="28"/>
      <c r="BC32" s="28"/>
      <c r="BD32" s="28"/>
      <c r="BE32" s="61"/>
      <c r="BF32" s="366"/>
      <c r="BG32" s="366"/>
      <c r="BH32" s="366"/>
      <c r="BI32" s="366"/>
      <c r="BJ32" s="366"/>
      <c r="BK32" s="366"/>
      <c r="BL32" s="366"/>
      <c r="BM32" s="366"/>
      <c r="BN32" s="61"/>
      <c r="BO32" s="31"/>
      <c r="BP32" s="31"/>
      <c r="BQ32" s="31"/>
      <c r="BR32" s="31"/>
      <c r="BS32" s="31"/>
      <c r="BT32" s="34"/>
      <c r="BU32" s="34"/>
      <c r="BV32" s="31"/>
      <c r="BW32" s="26"/>
      <c r="BX32" s="67"/>
      <c r="BY32" s="67"/>
      <c r="BZ32" s="67"/>
      <c r="CA32" s="67"/>
      <c r="CB32" s="67"/>
      <c r="CC32" s="67"/>
      <c r="CD32" s="67"/>
      <c r="CE32" s="67"/>
      <c r="CF32" s="67"/>
      <c r="CG32" s="67"/>
      <c r="CH32" s="67"/>
      <c r="CI32" s="67"/>
      <c r="CJ32" s="67"/>
      <c r="CK32" s="67"/>
      <c r="CL32" s="67"/>
      <c r="CM32" s="67"/>
      <c r="CN32" s="67"/>
      <c r="CO32" s="67"/>
      <c r="CP32" s="67"/>
      <c r="CQ32" s="67"/>
    </row>
    <row r="33" spans="1:95" ht="78.75" customHeight="1">
      <c r="A33" s="400">
        <v>5</v>
      </c>
      <c r="B33" s="400" t="s">
        <v>534</v>
      </c>
      <c r="C33" s="400" t="s">
        <v>535</v>
      </c>
      <c r="D33" s="400" t="s">
        <v>536</v>
      </c>
      <c r="E33" s="400" t="s">
        <v>537</v>
      </c>
      <c r="F33" s="400" t="s">
        <v>538</v>
      </c>
      <c r="G33" s="400" t="s">
        <v>539</v>
      </c>
      <c r="H33" s="400" t="s">
        <v>464</v>
      </c>
      <c r="I33" s="400" t="s">
        <v>465</v>
      </c>
      <c r="J33" s="400">
        <v>4</v>
      </c>
      <c r="K33" s="367" t="str">
        <f>IF(J33&lt;=0,"",IF(J33=1,"Rara vez",IF(J33=2,"Improbable",IF(J33=3,"Posible",IF(J33=4,"Probable",IF(J33=5,"Casi Seguro"))))))</f>
        <v>Probable</v>
      </c>
      <c r="L33" s="364">
        <f>IF(K33="","",IF(K33="Rara vez",0.2,IF(K33="Improbable",0.4,IF(K33="Posible",0.6,IF(K33="Probable",0.8,IF(K33="Casi seguro",1,))))))</f>
        <v>0.8</v>
      </c>
      <c r="M33" s="364" t="s">
        <v>280</v>
      </c>
      <c r="N33" s="364" t="s">
        <v>280</v>
      </c>
      <c r="O33" s="364" t="s">
        <v>281</v>
      </c>
      <c r="P33" s="364" t="s">
        <v>281</v>
      </c>
      <c r="Q33" s="364" t="s">
        <v>280</v>
      </c>
      <c r="R33" s="364" t="s">
        <v>281</v>
      </c>
      <c r="S33" s="364" t="s">
        <v>281</v>
      </c>
      <c r="T33" s="364" t="s">
        <v>281</v>
      </c>
      <c r="U33" s="364" t="s">
        <v>280</v>
      </c>
      <c r="V33" s="364" t="s">
        <v>281</v>
      </c>
      <c r="W33" s="364" t="s">
        <v>281</v>
      </c>
      <c r="X33" s="364" t="s">
        <v>281</v>
      </c>
      <c r="Y33" s="364" t="s">
        <v>281</v>
      </c>
      <c r="Z33" s="364" t="s">
        <v>281</v>
      </c>
      <c r="AA33" s="364" t="s">
        <v>280</v>
      </c>
      <c r="AB33" s="364" t="s">
        <v>281</v>
      </c>
      <c r="AC33" s="364" t="s">
        <v>281</v>
      </c>
      <c r="AD33" s="364" t="s">
        <v>281</v>
      </c>
      <c r="AE33" s="364" t="s">
        <v>281</v>
      </c>
      <c r="AF33" s="373">
        <f>IF(AB33="Si","19",COUNTIF(M33:AE34,"si"))</f>
        <v>5</v>
      </c>
      <c r="AG33" s="59">
        <f t="shared" si="0"/>
        <v>5</v>
      </c>
      <c r="AH33" s="367" t="str">
        <f>IF(AG33=5,"Moderado",IF(AG33=10,"Mayor",IF(AG33=20,"Catastrófico",0)))</f>
        <v>Moderado</v>
      </c>
      <c r="AI33" s="364">
        <f>IF(AH33="","",IF(AH33="Leve",0.2,IF(AH33="Menor",0.4,IF(AH33="Moderado",0.6,IF(AH33="Mayor",0.8,IF(AH33="Catastrófico",1,))))))</f>
        <v>0.6</v>
      </c>
      <c r="AJ33" s="367"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31">
        <v>1</v>
      </c>
      <c r="AL33" s="27" t="s">
        <v>540</v>
      </c>
      <c r="AM33" s="37" t="s">
        <v>467</v>
      </c>
      <c r="AN33" s="37">
        <f t="shared" si="16"/>
        <v>15</v>
      </c>
      <c r="AO33" s="37" t="s">
        <v>468</v>
      </c>
      <c r="AP33" s="37">
        <f t="shared" si="17"/>
        <v>15</v>
      </c>
      <c r="AQ33" s="37" t="s">
        <v>469</v>
      </c>
      <c r="AR33" s="37">
        <f t="shared" si="18"/>
        <v>15</v>
      </c>
      <c r="AS33" s="37" t="s">
        <v>501</v>
      </c>
      <c r="AT33" s="37">
        <f t="shared" si="19"/>
        <v>15</v>
      </c>
      <c r="AU33" s="37" t="s">
        <v>471</v>
      </c>
      <c r="AV33" s="37">
        <f t="shared" si="20"/>
        <v>15</v>
      </c>
      <c r="AW33" s="37" t="s">
        <v>472</v>
      </c>
      <c r="AX33" s="37">
        <f t="shared" si="21"/>
        <v>15</v>
      </c>
      <c r="AY33" s="37" t="s">
        <v>473</v>
      </c>
      <c r="AZ33" s="37">
        <f t="shared" si="22"/>
        <v>15</v>
      </c>
      <c r="BA33" s="81">
        <f>SUM(AN33,AP33,AR33,AT33,AV33,AX33,AZ33)</f>
        <v>105</v>
      </c>
      <c r="BB33" s="37" t="str">
        <f>IF(BA33&gt;=96,"Fuerte",IF(AND(BA33&gt;=86, BA33&lt;96),"Moderado",IF(BA33&lt;86,"Débil")))</f>
        <v>Fuerte</v>
      </c>
      <c r="BC33" s="37" t="s">
        <v>474</v>
      </c>
      <c r="BD33" s="37">
        <f>VALUE(IF(OR(AND(BB33="Fuerte",BC33="Fuerte")),"100",IF(OR(AND(BB33="Fuerte",BC33="Moderado"),AND(BB33="Moderado",BC33="Fuerte"),AND(BB33="Moderado",BC33="Moderado")),"50",IF(OR(AND(BB33="Fuerte",BC33="Débil"),AND(BB33="Moderado",BC33="Débil"),AND(BB33="Débil",BC33="Fuerte"),AND(BB33="Débil",BC33="Moderado"),AND(BB33="Débil",BC33="Débil")),"0",))))</f>
        <v>100</v>
      </c>
      <c r="BE33" s="30" t="str">
        <f>IF(BD33=100,"Fuerte",IF(BD33=50,"Moderado",IF(BD33=0,"Débil")))</f>
        <v>Fuerte</v>
      </c>
      <c r="BF33" s="371">
        <f>AVERAGE(BD33:BD38)</f>
        <v>100</v>
      </c>
      <c r="BG33" s="371" t="str">
        <f>IF(BF33=100,"Fuerte",IF(AND(BF33&lt;=99, BF33&gt;=50),"Moderado",IF(BF33&lt;50,"Débil")))</f>
        <v>Fuerte</v>
      </c>
      <c r="BH33" s="388">
        <f>IF(BG33="Fuerte",(J33-2),IF(BG33="Moderado",(J33-1), IF(BG33="Débil",((J33-0)))))</f>
        <v>2</v>
      </c>
      <c r="BI33" s="388" t="str">
        <f>IF(BH33&lt;=0,"Rara vez",IF(BH33=1,"Rara vez",IF(BH33=2,"Improbable",IF(BH33=3,"Posible",IF(BH33=4,"Probable",IF(BH33=5,"Casi Seguro"))))))</f>
        <v>Improbable</v>
      </c>
      <c r="BJ33" s="364">
        <f>IF(BI33="","",IF(BI33="Rara vez",0.2,IF(BI33="Improbable",0.4,IF(BI33="Posible",0.6,IF(BI33="Probable",0.8,IF(BI33="Casi seguro",1,))))))</f>
        <v>0.4</v>
      </c>
      <c r="BK33" s="388" t="str">
        <f>IFERROR(IF(AG33=5,"Moderado",IF(AG33=10,"Mayor",IF(AG33=20,"Catastrófico",0))),"")</f>
        <v>Moderado</v>
      </c>
      <c r="BL33" s="364">
        <f>IF(AH33="","",IF(AH33="Moderado",0.6,IF(AH33="Mayor",0.8,IF(AH33="Catastrófico",1,))))</f>
        <v>0.6</v>
      </c>
      <c r="BM33" s="388"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Moderado</v>
      </c>
      <c r="BN33" s="30" t="s">
        <v>282</v>
      </c>
      <c r="BO33" s="31" t="s">
        <v>541</v>
      </c>
      <c r="BP33" s="31" t="s">
        <v>542</v>
      </c>
      <c r="BQ33" s="31" t="s">
        <v>299</v>
      </c>
      <c r="BR33" s="31" t="s">
        <v>543</v>
      </c>
      <c r="BS33" s="31" t="s">
        <v>544</v>
      </c>
      <c r="BT33" s="82">
        <v>44927</v>
      </c>
      <c r="BU33" s="82">
        <v>45291</v>
      </c>
      <c r="BV33" s="31">
        <v>4208</v>
      </c>
      <c r="BW33" s="31" t="s">
        <v>545</v>
      </c>
      <c r="BX33" s="67"/>
      <c r="BY33" s="67"/>
      <c r="BZ33" s="67"/>
      <c r="CA33" s="67"/>
      <c r="CB33" s="67"/>
      <c r="CC33" s="67"/>
      <c r="CD33" s="67"/>
      <c r="CE33" s="67"/>
      <c r="CF33" s="67"/>
      <c r="CG33" s="67"/>
      <c r="CH33" s="67"/>
      <c r="CI33" s="67"/>
      <c r="CJ33" s="67"/>
      <c r="CK33" s="67"/>
      <c r="CL33" s="67"/>
      <c r="CM33" s="67"/>
      <c r="CN33" s="67"/>
      <c r="CO33" s="67"/>
      <c r="CP33" s="67"/>
      <c r="CQ33" s="67"/>
    </row>
    <row r="34" spans="1:95" ht="78.75" customHeight="1">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59">
        <f t="shared" si="0"/>
        <v>5</v>
      </c>
      <c r="AH34" s="365"/>
      <c r="AI34" s="365"/>
      <c r="AJ34" s="365"/>
      <c r="AK34" s="31">
        <v>2</v>
      </c>
      <c r="AL34" s="27" t="s">
        <v>546</v>
      </c>
      <c r="AM34" s="37"/>
      <c r="AN34" s="37" t="str">
        <f t="shared" si="16"/>
        <v/>
      </c>
      <c r="AO34" s="37"/>
      <c r="AP34" s="37" t="str">
        <f t="shared" si="17"/>
        <v/>
      </c>
      <c r="AQ34" s="37"/>
      <c r="AR34" s="37" t="str">
        <f t="shared" si="18"/>
        <v/>
      </c>
      <c r="AS34" s="37"/>
      <c r="AT34" s="37" t="str">
        <f t="shared" si="19"/>
        <v/>
      </c>
      <c r="AU34" s="37"/>
      <c r="AV34" s="37" t="str">
        <f t="shared" si="20"/>
        <v/>
      </c>
      <c r="AW34" s="37"/>
      <c r="AX34" s="37" t="str">
        <f t="shared" si="21"/>
        <v/>
      </c>
      <c r="AY34" s="37"/>
      <c r="AZ34" s="37" t="str">
        <f t="shared" si="22"/>
        <v/>
      </c>
      <c r="BA34" s="81"/>
      <c r="BB34" s="37"/>
      <c r="BC34" s="37"/>
      <c r="BD34" s="37"/>
      <c r="BE34" s="30"/>
      <c r="BF34" s="365"/>
      <c r="BG34" s="365"/>
      <c r="BH34" s="365"/>
      <c r="BI34" s="365"/>
      <c r="BJ34" s="365"/>
      <c r="BK34" s="365"/>
      <c r="BL34" s="365"/>
      <c r="BM34" s="365"/>
      <c r="BN34" s="30"/>
      <c r="BO34" s="31"/>
      <c r="BP34" s="31"/>
      <c r="BQ34" s="31"/>
      <c r="BR34" s="31"/>
      <c r="BS34" s="31"/>
      <c r="BT34" s="82"/>
      <c r="BU34" s="82"/>
      <c r="BV34" s="31"/>
      <c r="BW34" s="31"/>
      <c r="BX34" s="67"/>
      <c r="BY34" s="67"/>
      <c r="BZ34" s="67"/>
      <c r="CA34" s="67"/>
      <c r="CB34" s="67"/>
      <c r="CC34" s="67"/>
      <c r="CD34" s="67"/>
      <c r="CE34" s="67"/>
      <c r="CF34" s="67"/>
      <c r="CG34" s="67"/>
      <c r="CH34" s="67"/>
      <c r="CI34" s="67"/>
      <c r="CJ34" s="67"/>
      <c r="CK34" s="67"/>
      <c r="CL34" s="67"/>
      <c r="CM34" s="67"/>
      <c r="CN34" s="67"/>
      <c r="CO34" s="67"/>
      <c r="CP34" s="67"/>
      <c r="CQ34" s="67"/>
    </row>
    <row r="35" spans="1:95" ht="78.75" customHeight="1">
      <c r="A35" s="365"/>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59">
        <f t="shared" si="0"/>
        <v>5</v>
      </c>
      <c r="AH35" s="365"/>
      <c r="AI35" s="365"/>
      <c r="AJ35" s="365"/>
      <c r="AK35" s="31">
        <v>3</v>
      </c>
      <c r="AL35" s="27" t="s">
        <v>497</v>
      </c>
      <c r="AM35" s="37"/>
      <c r="AN35" s="37" t="str">
        <f t="shared" si="16"/>
        <v/>
      </c>
      <c r="AO35" s="37"/>
      <c r="AP35" s="37" t="str">
        <f t="shared" si="17"/>
        <v/>
      </c>
      <c r="AQ35" s="37"/>
      <c r="AR35" s="37" t="str">
        <f t="shared" si="18"/>
        <v/>
      </c>
      <c r="AS35" s="37"/>
      <c r="AT35" s="37" t="str">
        <f t="shared" si="19"/>
        <v/>
      </c>
      <c r="AU35" s="37"/>
      <c r="AV35" s="37" t="str">
        <f t="shared" si="20"/>
        <v/>
      </c>
      <c r="AW35" s="37"/>
      <c r="AX35" s="37" t="str">
        <f t="shared" si="21"/>
        <v/>
      </c>
      <c r="AY35" s="37"/>
      <c r="AZ35" s="37" t="str">
        <f t="shared" si="22"/>
        <v/>
      </c>
      <c r="BA35" s="81"/>
      <c r="BB35" s="37"/>
      <c r="BC35" s="37"/>
      <c r="BD35" s="37"/>
      <c r="BE35" s="30"/>
      <c r="BF35" s="365"/>
      <c r="BG35" s="365"/>
      <c r="BH35" s="365"/>
      <c r="BI35" s="365"/>
      <c r="BJ35" s="365"/>
      <c r="BK35" s="365"/>
      <c r="BL35" s="365"/>
      <c r="BM35" s="365"/>
      <c r="BN35" s="30"/>
      <c r="BO35" s="31"/>
      <c r="BP35" s="31"/>
      <c r="BQ35" s="31"/>
      <c r="BR35" s="31"/>
      <c r="BS35" s="31"/>
      <c r="BT35" s="82"/>
      <c r="BU35" s="82"/>
      <c r="BV35" s="31"/>
      <c r="BW35" s="31"/>
      <c r="BX35" s="67"/>
      <c r="BY35" s="67"/>
      <c r="BZ35" s="67"/>
      <c r="CA35" s="67"/>
      <c r="CB35" s="67"/>
      <c r="CC35" s="67"/>
      <c r="CD35" s="67"/>
      <c r="CE35" s="67"/>
      <c r="CF35" s="67"/>
      <c r="CG35" s="67"/>
      <c r="CH35" s="67"/>
      <c r="CI35" s="67"/>
      <c r="CJ35" s="67"/>
      <c r="CK35" s="67"/>
      <c r="CL35" s="67"/>
      <c r="CM35" s="67"/>
      <c r="CN35" s="67"/>
      <c r="CO35" s="67"/>
      <c r="CP35" s="67"/>
      <c r="CQ35" s="67"/>
    </row>
    <row r="36" spans="1:95" ht="78.75" customHeight="1">
      <c r="A36" s="36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59">
        <f t="shared" si="0"/>
        <v>5</v>
      </c>
      <c r="AH36" s="365"/>
      <c r="AI36" s="365"/>
      <c r="AJ36" s="365"/>
      <c r="AK36" s="31">
        <v>4</v>
      </c>
      <c r="AL36" s="27" t="s">
        <v>497</v>
      </c>
      <c r="AM36" s="37"/>
      <c r="AN36" s="37" t="str">
        <f t="shared" si="16"/>
        <v/>
      </c>
      <c r="AO36" s="37"/>
      <c r="AP36" s="37" t="str">
        <f t="shared" si="17"/>
        <v/>
      </c>
      <c r="AQ36" s="37"/>
      <c r="AR36" s="37" t="str">
        <f t="shared" si="18"/>
        <v/>
      </c>
      <c r="AS36" s="37"/>
      <c r="AT36" s="37" t="str">
        <f t="shared" si="19"/>
        <v/>
      </c>
      <c r="AU36" s="37"/>
      <c r="AV36" s="37" t="str">
        <f t="shared" si="20"/>
        <v/>
      </c>
      <c r="AW36" s="37"/>
      <c r="AX36" s="37" t="str">
        <f t="shared" si="21"/>
        <v/>
      </c>
      <c r="AY36" s="37"/>
      <c r="AZ36" s="37" t="str">
        <f t="shared" si="22"/>
        <v/>
      </c>
      <c r="BA36" s="81"/>
      <c r="BB36" s="37"/>
      <c r="BC36" s="37"/>
      <c r="BD36" s="37"/>
      <c r="BE36" s="30"/>
      <c r="BF36" s="365"/>
      <c r="BG36" s="365"/>
      <c r="BH36" s="365"/>
      <c r="BI36" s="365"/>
      <c r="BJ36" s="365"/>
      <c r="BK36" s="365"/>
      <c r="BL36" s="365"/>
      <c r="BM36" s="365"/>
      <c r="BN36" s="30"/>
      <c r="BO36" s="31"/>
      <c r="BP36" s="31"/>
      <c r="BQ36" s="31"/>
      <c r="BR36" s="31"/>
      <c r="BS36" s="31"/>
      <c r="BT36" s="82"/>
      <c r="BU36" s="82"/>
      <c r="BV36" s="31"/>
      <c r="BW36" s="31"/>
      <c r="BX36" s="67"/>
      <c r="BY36" s="67"/>
      <c r="BZ36" s="67"/>
      <c r="CA36" s="67"/>
      <c r="CB36" s="67"/>
      <c r="CC36" s="67"/>
      <c r="CD36" s="67"/>
      <c r="CE36" s="67"/>
      <c r="CF36" s="67"/>
      <c r="CG36" s="67"/>
      <c r="CH36" s="67"/>
      <c r="CI36" s="67"/>
      <c r="CJ36" s="67"/>
      <c r="CK36" s="67"/>
      <c r="CL36" s="67"/>
      <c r="CM36" s="67"/>
      <c r="CN36" s="67"/>
      <c r="CO36" s="67"/>
      <c r="CP36" s="67"/>
      <c r="CQ36" s="67"/>
    </row>
    <row r="37" spans="1:95" ht="78.75" customHeight="1">
      <c r="A37" s="36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59">
        <f t="shared" si="0"/>
        <v>5</v>
      </c>
      <c r="AH37" s="365"/>
      <c r="AI37" s="365"/>
      <c r="AJ37" s="365"/>
      <c r="AK37" s="31">
        <v>5</v>
      </c>
      <c r="AL37" s="27" t="s">
        <v>497</v>
      </c>
      <c r="AM37" s="37"/>
      <c r="AN37" s="37" t="str">
        <f t="shared" si="16"/>
        <v/>
      </c>
      <c r="AO37" s="37"/>
      <c r="AP37" s="37" t="str">
        <f t="shared" si="17"/>
        <v/>
      </c>
      <c r="AQ37" s="37"/>
      <c r="AR37" s="37" t="str">
        <f t="shared" si="18"/>
        <v/>
      </c>
      <c r="AS37" s="37"/>
      <c r="AT37" s="37" t="str">
        <f t="shared" si="19"/>
        <v/>
      </c>
      <c r="AU37" s="37"/>
      <c r="AV37" s="37" t="str">
        <f t="shared" si="20"/>
        <v/>
      </c>
      <c r="AW37" s="37"/>
      <c r="AX37" s="37" t="str">
        <f t="shared" si="21"/>
        <v/>
      </c>
      <c r="AY37" s="37"/>
      <c r="AZ37" s="37" t="str">
        <f t="shared" si="22"/>
        <v/>
      </c>
      <c r="BA37" s="81"/>
      <c r="BB37" s="37"/>
      <c r="BC37" s="37"/>
      <c r="BD37" s="37"/>
      <c r="BE37" s="30"/>
      <c r="BF37" s="365"/>
      <c r="BG37" s="365"/>
      <c r="BH37" s="365"/>
      <c r="BI37" s="365"/>
      <c r="BJ37" s="365"/>
      <c r="BK37" s="365"/>
      <c r="BL37" s="365"/>
      <c r="BM37" s="365"/>
      <c r="BN37" s="30"/>
      <c r="BO37" s="31"/>
      <c r="BP37" s="31"/>
      <c r="BQ37" s="31"/>
      <c r="BR37" s="31"/>
      <c r="BS37" s="31"/>
      <c r="BT37" s="82"/>
      <c r="BU37" s="82"/>
      <c r="BV37" s="31"/>
      <c r="BW37" s="31"/>
      <c r="BX37" s="67"/>
      <c r="BY37" s="67"/>
      <c r="BZ37" s="67"/>
      <c r="CA37" s="67"/>
      <c r="CB37" s="67"/>
      <c r="CC37" s="67"/>
      <c r="CD37" s="67"/>
      <c r="CE37" s="67"/>
      <c r="CF37" s="67"/>
      <c r="CG37" s="67"/>
      <c r="CH37" s="67"/>
      <c r="CI37" s="67"/>
      <c r="CJ37" s="67"/>
      <c r="CK37" s="67"/>
      <c r="CL37" s="67"/>
      <c r="CM37" s="67"/>
      <c r="CN37" s="67"/>
      <c r="CO37" s="67"/>
      <c r="CP37" s="67"/>
      <c r="CQ37" s="67"/>
    </row>
    <row r="38" spans="1:95" ht="78.75" customHeight="1">
      <c r="A38" s="366"/>
      <c r="B38" s="366"/>
      <c r="C38" s="366"/>
      <c r="D38" s="366"/>
      <c r="E38" s="366"/>
      <c r="F38" s="366"/>
      <c r="G38" s="366"/>
      <c r="H38" s="366"/>
      <c r="I38" s="365"/>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59">
        <f t="shared" si="0"/>
        <v>5</v>
      </c>
      <c r="AH38" s="366"/>
      <c r="AI38" s="366"/>
      <c r="AJ38" s="366"/>
      <c r="AK38" s="31">
        <v>6</v>
      </c>
      <c r="AL38" s="27" t="s">
        <v>497</v>
      </c>
      <c r="AM38" s="37"/>
      <c r="AN38" s="37" t="str">
        <f t="shared" si="16"/>
        <v/>
      </c>
      <c r="AO38" s="37"/>
      <c r="AP38" s="37" t="str">
        <f t="shared" si="17"/>
        <v/>
      </c>
      <c r="AQ38" s="37"/>
      <c r="AR38" s="37" t="str">
        <f t="shared" si="18"/>
        <v/>
      </c>
      <c r="AS38" s="37"/>
      <c r="AT38" s="37" t="str">
        <f t="shared" si="19"/>
        <v/>
      </c>
      <c r="AU38" s="37"/>
      <c r="AV38" s="37" t="str">
        <f t="shared" si="20"/>
        <v/>
      </c>
      <c r="AW38" s="37"/>
      <c r="AX38" s="37" t="str">
        <f t="shared" si="21"/>
        <v/>
      </c>
      <c r="AY38" s="37"/>
      <c r="AZ38" s="37" t="str">
        <f t="shared" si="22"/>
        <v/>
      </c>
      <c r="BA38" s="81"/>
      <c r="BB38" s="37"/>
      <c r="BC38" s="37"/>
      <c r="BD38" s="37"/>
      <c r="BE38" s="30"/>
      <c r="BF38" s="366"/>
      <c r="BG38" s="366"/>
      <c r="BH38" s="366"/>
      <c r="BI38" s="366"/>
      <c r="BJ38" s="366"/>
      <c r="BK38" s="366"/>
      <c r="BL38" s="366"/>
      <c r="BM38" s="366"/>
      <c r="BN38" s="30"/>
      <c r="BO38" s="31"/>
      <c r="BP38" s="31"/>
      <c r="BQ38" s="31"/>
      <c r="BR38" s="31"/>
      <c r="BS38" s="31"/>
      <c r="BT38" s="82"/>
      <c r="BU38" s="82"/>
      <c r="BV38" s="31"/>
      <c r="BW38" s="31"/>
      <c r="BX38" s="67"/>
      <c r="BY38" s="67"/>
      <c r="BZ38" s="67"/>
      <c r="CA38" s="67"/>
      <c r="CB38" s="67"/>
      <c r="CC38" s="67"/>
      <c r="CD38" s="67"/>
      <c r="CE38" s="67"/>
      <c r="CF38" s="67"/>
      <c r="CG38" s="67"/>
      <c r="CH38" s="67"/>
      <c r="CI38" s="67"/>
      <c r="CJ38" s="67"/>
      <c r="CK38" s="67"/>
      <c r="CL38" s="67"/>
      <c r="CM38" s="67"/>
      <c r="CN38" s="67"/>
      <c r="CO38" s="67"/>
      <c r="CP38" s="67"/>
      <c r="CQ38" s="67"/>
    </row>
    <row r="39" spans="1:95" ht="78.75" customHeight="1">
      <c r="A39" s="400">
        <v>6</v>
      </c>
      <c r="B39" s="400" t="s">
        <v>547</v>
      </c>
      <c r="C39" s="400" t="s">
        <v>548</v>
      </c>
      <c r="D39" s="400" t="s">
        <v>549</v>
      </c>
      <c r="E39" s="84" t="s">
        <v>550</v>
      </c>
      <c r="F39" s="84" t="s">
        <v>551</v>
      </c>
      <c r="G39" s="400" t="s">
        <v>552</v>
      </c>
      <c r="H39" s="400" t="s">
        <v>464</v>
      </c>
      <c r="I39" s="58" t="s">
        <v>465</v>
      </c>
      <c r="J39" s="400">
        <v>1</v>
      </c>
      <c r="K39" s="367" t="str">
        <f>IF(J39&lt;=0,"",IF(J39=1,"Rara vez",IF(J39=2,"Improbable",IF(J39=3,"Posible",IF(J39=4,"Probable",IF(J39=5,"Casi Seguro"))))))</f>
        <v>Rara vez</v>
      </c>
      <c r="L39" s="364">
        <f>IF(K39="","",IF(K39="Rara vez",0.2,IF(K39="Improbable",0.4,IF(K39="Posible",0.6,IF(K39="Probable",0.8,IF(K39="Casi seguro",1,))))))</f>
        <v>0.2</v>
      </c>
      <c r="M39" s="364" t="s">
        <v>280</v>
      </c>
      <c r="N39" s="364" t="s">
        <v>281</v>
      </c>
      <c r="O39" s="364" t="s">
        <v>281</v>
      </c>
      <c r="P39" s="364" t="s">
        <v>281</v>
      </c>
      <c r="Q39" s="364" t="s">
        <v>280</v>
      </c>
      <c r="R39" s="364" t="s">
        <v>280</v>
      </c>
      <c r="S39" s="364" t="s">
        <v>280</v>
      </c>
      <c r="T39" s="364" t="s">
        <v>281</v>
      </c>
      <c r="U39" s="364" t="s">
        <v>281</v>
      </c>
      <c r="V39" s="364" t="s">
        <v>280</v>
      </c>
      <c r="W39" s="364" t="s">
        <v>280</v>
      </c>
      <c r="X39" s="364" t="s">
        <v>280</v>
      </c>
      <c r="Y39" s="364" t="s">
        <v>280</v>
      </c>
      <c r="Z39" s="364" t="s">
        <v>280</v>
      </c>
      <c r="AA39" s="364" t="s">
        <v>281</v>
      </c>
      <c r="AB39" s="364" t="s">
        <v>281</v>
      </c>
      <c r="AC39" s="364" t="s">
        <v>280</v>
      </c>
      <c r="AD39" s="364" t="s">
        <v>281</v>
      </c>
      <c r="AE39" s="364" t="s">
        <v>281</v>
      </c>
      <c r="AF39" s="373">
        <f>IF(AB39="Si","19",COUNTIF(M39:AE40,"si"))</f>
        <v>10</v>
      </c>
      <c r="AG39" s="59">
        <f t="shared" si="0"/>
        <v>10</v>
      </c>
      <c r="AH39" s="367" t="str">
        <f>IF(AG39=5,"Moderado",IF(AG39=10,"Mayor",IF(AG39=20,"Catastrófico",0)))</f>
        <v>Mayor</v>
      </c>
      <c r="AI39" s="364">
        <f>IF(AH39="","",IF(AH39="Leve",0.2,IF(AH39="Menor",0.4,IF(AH39="Moderado",0.6,IF(AH39="Mayor",0.8,IF(AH39="Catastrófico",1,))))))</f>
        <v>0.8</v>
      </c>
      <c r="AJ39" s="367"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31">
        <v>1</v>
      </c>
      <c r="AL39" s="27" t="s">
        <v>553</v>
      </c>
      <c r="AM39" s="37" t="s">
        <v>467</v>
      </c>
      <c r="AN39" s="37">
        <f t="shared" si="16"/>
        <v>15</v>
      </c>
      <c r="AO39" s="37" t="s">
        <v>468</v>
      </c>
      <c r="AP39" s="37">
        <f t="shared" si="17"/>
        <v>15</v>
      </c>
      <c r="AQ39" s="37" t="s">
        <v>469</v>
      </c>
      <c r="AR39" s="37">
        <f t="shared" si="18"/>
        <v>15</v>
      </c>
      <c r="AS39" s="37" t="s">
        <v>501</v>
      </c>
      <c r="AT39" s="37">
        <f t="shared" si="19"/>
        <v>15</v>
      </c>
      <c r="AU39" s="37" t="s">
        <v>471</v>
      </c>
      <c r="AV39" s="37">
        <f t="shared" si="20"/>
        <v>15</v>
      </c>
      <c r="AW39" s="37" t="s">
        <v>472</v>
      </c>
      <c r="AX39" s="37">
        <f t="shared" si="21"/>
        <v>15</v>
      </c>
      <c r="AY39" s="37" t="s">
        <v>473</v>
      </c>
      <c r="AZ39" s="37">
        <f t="shared" si="22"/>
        <v>15</v>
      </c>
      <c r="BA39" s="81">
        <f>SUM(AN39,AP39,AR39,AT39,AV39,AX39,AZ39)</f>
        <v>105</v>
      </c>
      <c r="BB39" s="37" t="str">
        <f>IF(BA39&gt;=96,"Fuerte",IF(AND(BA39&gt;=86, BA39&lt;96),"Moderado",IF(BA39&lt;86,"Débil")))</f>
        <v>Fuerte</v>
      </c>
      <c r="BC39" s="37" t="s">
        <v>49</v>
      </c>
      <c r="BD39" s="37">
        <f>VALUE(IF(OR(AND(BB39="Fuerte",BC39="Fuerte")),"100",IF(OR(AND(BB39="Fuerte",BC39="Moderado"),AND(BB39="Moderado",BC39="Fuerte"),AND(BB39="Moderado",BC39="Moderado")),"50",IF(OR(AND(BB39="Fuerte",BC39="Débil"),AND(BB39="Moderado",BC39="Débil"),AND(BB39="Débil",BC39="Fuerte"),AND(BB39="Débil",BC39="Moderado"),AND(BB39="Débil",BC39="Débil")),"0",))))</f>
        <v>50</v>
      </c>
      <c r="BE39" s="30" t="str">
        <f>IF(BD39=100,"Fuerte",IF(BD39=50,"Moderado",IF(BD39=0,"Débil")))</f>
        <v>Moderado</v>
      </c>
      <c r="BF39" s="371">
        <f>AVERAGE(BD39:BD44)</f>
        <v>50</v>
      </c>
      <c r="BG39" s="371" t="str">
        <f>IF(BF39=100,"Fuerte",IF(AND(BF39&lt;=99, BF39&gt;=50),"Moderado",IF(BF39&lt;50,"Débil")))</f>
        <v>Moderado</v>
      </c>
      <c r="BH39" s="388">
        <f>IF(BG39="Fuerte",(J39-2),IF(BG39="Moderado",(J39-1), IF(BG39="Débil",((J39-0)))))</f>
        <v>0</v>
      </c>
      <c r="BI39" s="388" t="str">
        <f>IF(BH39&lt;=0,"Rara vez",IF(BH39=1,"Rara vez",IF(BH39=2,"Improbable",IF(BH39=3,"Posible",IF(BH39=4,"Probable",IF(BH39=5,"Casi Seguro"))))))</f>
        <v>Rara vez</v>
      </c>
      <c r="BJ39" s="364">
        <f>IF(BI39="","",IF(BI39="Rara vez",0.2,IF(BI39="Improbable",0.4,IF(BI39="Posible",0.6,IF(BI39="Probable",0.8,IF(BI39="Casi seguro",1,))))))</f>
        <v>0.2</v>
      </c>
      <c r="BK39" s="388" t="str">
        <f>IFERROR(IF(AG39=5,"Moderado",IF(AG39=10,"Mayor",IF(AG39=20,"Catastrófico",0))),"")</f>
        <v>Mayor</v>
      </c>
      <c r="BL39" s="364">
        <f>IF(AH39="","",IF(AH39="Moderado",0.6,IF(AH39="Mayor",0.8,IF(AH39="Catastrófico",1,))))</f>
        <v>0.8</v>
      </c>
      <c r="BM39" s="388"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30" t="s">
        <v>282</v>
      </c>
      <c r="BO39" s="31" t="s">
        <v>554</v>
      </c>
      <c r="BP39" s="31" t="s">
        <v>555</v>
      </c>
      <c r="BQ39" s="31" t="s">
        <v>556</v>
      </c>
      <c r="BR39" s="31" t="s">
        <v>557</v>
      </c>
      <c r="BS39" s="31" t="s">
        <v>558</v>
      </c>
      <c r="BT39" s="82"/>
      <c r="BU39" s="82">
        <v>45291</v>
      </c>
      <c r="BV39" s="31"/>
      <c r="BW39" s="31"/>
      <c r="BX39" s="67"/>
      <c r="BY39" s="67"/>
      <c r="BZ39" s="67"/>
      <c r="CA39" s="67"/>
      <c r="CB39" s="67"/>
      <c r="CC39" s="67"/>
      <c r="CD39" s="67"/>
      <c r="CE39" s="67"/>
      <c r="CF39" s="67"/>
      <c r="CG39" s="67"/>
      <c r="CH39" s="67"/>
      <c r="CI39" s="67"/>
      <c r="CJ39" s="67"/>
      <c r="CK39" s="67"/>
      <c r="CL39" s="67"/>
      <c r="CM39" s="67"/>
      <c r="CN39" s="67"/>
      <c r="CO39" s="67"/>
      <c r="CP39" s="67"/>
      <c r="CQ39" s="67"/>
    </row>
    <row r="40" spans="1:95" ht="78.75" customHeight="1">
      <c r="A40" s="365"/>
      <c r="B40" s="365"/>
      <c r="C40" s="365"/>
      <c r="D40" s="365"/>
      <c r="E40" s="84"/>
      <c r="F40" s="84"/>
      <c r="G40" s="365"/>
      <c r="H40" s="365"/>
      <c r="I40" s="58" t="s">
        <v>559</v>
      </c>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59">
        <f t="shared" si="0"/>
        <v>5</v>
      </c>
      <c r="AH40" s="365"/>
      <c r="AI40" s="365"/>
      <c r="AJ40" s="365"/>
      <c r="AK40" s="31">
        <v>2</v>
      </c>
      <c r="AL40" s="27" t="s">
        <v>497</v>
      </c>
      <c r="AM40" s="37"/>
      <c r="AN40" s="37" t="str">
        <f t="shared" si="16"/>
        <v/>
      </c>
      <c r="AO40" s="37"/>
      <c r="AP40" s="37" t="str">
        <f t="shared" si="17"/>
        <v/>
      </c>
      <c r="AQ40" s="37"/>
      <c r="AR40" s="37" t="str">
        <f t="shared" si="18"/>
        <v/>
      </c>
      <c r="AS40" s="37"/>
      <c r="AT40" s="37" t="str">
        <f t="shared" si="19"/>
        <v/>
      </c>
      <c r="AU40" s="37"/>
      <c r="AV40" s="37" t="str">
        <f t="shared" si="20"/>
        <v/>
      </c>
      <c r="AW40" s="37"/>
      <c r="AX40" s="37" t="str">
        <f t="shared" si="21"/>
        <v/>
      </c>
      <c r="AY40" s="37"/>
      <c r="AZ40" s="37" t="str">
        <f t="shared" si="22"/>
        <v/>
      </c>
      <c r="BA40" s="81"/>
      <c r="BB40" s="37"/>
      <c r="BC40" s="37"/>
      <c r="BD40" s="37"/>
      <c r="BE40" s="30"/>
      <c r="BF40" s="365"/>
      <c r="BG40" s="365"/>
      <c r="BH40" s="365"/>
      <c r="BI40" s="365"/>
      <c r="BJ40" s="365"/>
      <c r="BK40" s="365"/>
      <c r="BL40" s="365"/>
      <c r="BM40" s="365"/>
      <c r="BN40" s="30" t="s">
        <v>282</v>
      </c>
      <c r="BO40" s="31" t="s">
        <v>560</v>
      </c>
      <c r="BP40" s="31" t="s">
        <v>561</v>
      </c>
      <c r="BQ40" s="31" t="s">
        <v>562</v>
      </c>
      <c r="BR40" s="31" t="s">
        <v>563</v>
      </c>
      <c r="BS40" s="31" t="s">
        <v>558</v>
      </c>
      <c r="BT40" s="82"/>
      <c r="BU40" s="82">
        <v>45291</v>
      </c>
      <c r="BV40" s="31"/>
      <c r="BW40" s="31"/>
      <c r="BX40" s="67"/>
      <c r="BY40" s="67"/>
      <c r="BZ40" s="67"/>
      <c r="CA40" s="67"/>
      <c r="CB40" s="67"/>
      <c r="CC40" s="67"/>
      <c r="CD40" s="67"/>
      <c r="CE40" s="67"/>
      <c r="CF40" s="67"/>
      <c r="CG40" s="67"/>
      <c r="CH40" s="67"/>
      <c r="CI40" s="67"/>
      <c r="CJ40" s="67"/>
      <c r="CK40" s="67"/>
      <c r="CL40" s="67"/>
      <c r="CM40" s="67"/>
      <c r="CN40" s="67"/>
      <c r="CO40" s="67"/>
      <c r="CP40" s="67"/>
      <c r="CQ40" s="67"/>
    </row>
    <row r="41" spans="1:95" ht="78.75" customHeight="1">
      <c r="A41" s="365"/>
      <c r="B41" s="365"/>
      <c r="C41" s="365"/>
      <c r="D41" s="365"/>
      <c r="E41" s="84"/>
      <c r="F41" s="84"/>
      <c r="G41" s="365"/>
      <c r="H41" s="365"/>
      <c r="I41" s="58" t="s">
        <v>480</v>
      </c>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59">
        <f t="shared" si="0"/>
        <v>5</v>
      </c>
      <c r="AH41" s="365"/>
      <c r="AI41" s="365"/>
      <c r="AJ41" s="365"/>
      <c r="AK41" s="31">
        <v>3</v>
      </c>
      <c r="AL41" s="27" t="s">
        <v>497</v>
      </c>
      <c r="AM41" s="37"/>
      <c r="AN41" s="37" t="str">
        <f t="shared" si="16"/>
        <v/>
      </c>
      <c r="AO41" s="37"/>
      <c r="AP41" s="37" t="str">
        <f t="shared" si="17"/>
        <v/>
      </c>
      <c r="AQ41" s="37"/>
      <c r="AR41" s="37" t="str">
        <f t="shared" si="18"/>
        <v/>
      </c>
      <c r="AS41" s="37"/>
      <c r="AT41" s="37" t="str">
        <f t="shared" si="19"/>
        <v/>
      </c>
      <c r="AU41" s="37"/>
      <c r="AV41" s="37" t="str">
        <f t="shared" si="20"/>
        <v/>
      </c>
      <c r="AW41" s="37"/>
      <c r="AX41" s="37" t="str">
        <f t="shared" si="21"/>
        <v/>
      </c>
      <c r="AY41" s="37"/>
      <c r="AZ41" s="37" t="str">
        <f t="shared" si="22"/>
        <v/>
      </c>
      <c r="BA41" s="81"/>
      <c r="BB41" s="37"/>
      <c r="BC41" s="37"/>
      <c r="BD41" s="37"/>
      <c r="BE41" s="30"/>
      <c r="BF41" s="365"/>
      <c r="BG41" s="365"/>
      <c r="BH41" s="365"/>
      <c r="BI41" s="365"/>
      <c r="BJ41" s="365"/>
      <c r="BK41" s="365"/>
      <c r="BL41" s="365"/>
      <c r="BM41" s="365"/>
      <c r="BN41" s="30"/>
      <c r="BO41" s="31"/>
      <c r="BP41" s="31"/>
      <c r="BQ41" s="31"/>
      <c r="BR41" s="31"/>
      <c r="BS41" s="31"/>
      <c r="BT41" s="82"/>
      <c r="BU41" s="82"/>
      <c r="BV41" s="31"/>
      <c r="BW41" s="31"/>
      <c r="BX41" s="67"/>
      <c r="BY41" s="67"/>
      <c r="BZ41" s="67"/>
      <c r="CA41" s="67"/>
      <c r="CB41" s="67"/>
      <c r="CC41" s="67"/>
      <c r="CD41" s="67"/>
      <c r="CE41" s="67"/>
      <c r="CF41" s="67"/>
      <c r="CG41" s="67"/>
      <c r="CH41" s="67"/>
      <c r="CI41" s="67"/>
      <c r="CJ41" s="67"/>
      <c r="CK41" s="67"/>
      <c r="CL41" s="67"/>
      <c r="CM41" s="67"/>
      <c r="CN41" s="67"/>
      <c r="CO41" s="67"/>
      <c r="CP41" s="67"/>
      <c r="CQ41" s="67"/>
    </row>
    <row r="42" spans="1:95" ht="78.75" customHeight="1">
      <c r="A42" s="365"/>
      <c r="B42" s="365"/>
      <c r="C42" s="365"/>
      <c r="D42" s="365"/>
      <c r="E42" s="84"/>
      <c r="F42" s="84"/>
      <c r="G42" s="365"/>
      <c r="H42" s="365"/>
      <c r="I42" s="58" t="s">
        <v>486</v>
      </c>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59">
        <f t="shared" si="0"/>
        <v>5</v>
      </c>
      <c r="AH42" s="365"/>
      <c r="AI42" s="365"/>
      <c r="AJ42" s="365"/>
      <c r="AK42" s="31">
        <v>4</v>
      </c>
      <c r="AL42" s="27" t="s">
        <v>497</v>
      </c>
      <c r="AM42" s="37"/>
      <c r="AN42" s="37" t="str">
        <f t="shared" si="16"/>
        <v/>
      </c>
      <c r="AO42" s="37"/>
      <c r="AP42" s="37" t="str">
        <f t="shared" si="17"/>
        <v/>
      </c>
      <c r="AQ42" s="37"/>
      <c r="AR42" s="37" t="str">
        <f t="shared" si="18"/>
        <v/>
      </c>
      <c r="AS42" s="37"/>
      <c r="AT42" s="37" t="str">
        <f t="shared" si="19"/>
        <v/>
      </c>
      <c r="AU42" s="37"/>
      <c r="AV42" s="37" t="str">
        <f t="shared" si="20"/>
        <v/>
      </c>
      <c r="AW42" s="37"/>
      <c r="AX42" s="37" t="str">
        <f t="shared" si="21"/>
        <v/>
      </c>
      <c r="AY42" s="37"/>
      <c r="AZ42" s="37" t="str">
        <f t="shared" si="22"/>
        <v/>
      </c>
      <c r="BA42" s="81"/>
      <c r="BB42" s="37"/>
      <c r="BC42" s="37"/>
      <c r="BD42" s="37"/>
      <c r="BE42" s="30"/>
      <c r="BF42" s="365"/>
      <c r="BG42" s="365"/>
      <c r="BH42" s="365"/>
      <c r="BI42" s="365"/>
      <c r="BJ42" s="365"/>
      <c r="BK42" s="365"/>
      <c r="BL42" s="365"/>
      <c r="BM42" s="365"/>
      <c r="BN42" s="30"/>
      <c r="BO42" s="31"/>
      <c r="BP42" s="31"/>
      <c r="BQ42" s="31"/>
      <c r="BR42" s="31"/>
      <c r="BS42" s="31"/>
      <c r="BT42" s="82"/>
      <c r="BU42" s="82"/>
      <c r="BV42" s="31"/>
      <c r="BW42" s="31"/>
      <c r="BX42" s="67"/>
      <c r="BY42" s="67"/>
      <c r="BZ42" s="67"/>
      <c r="CA42" s="67"/>
      <c r="CB42" s="67"/>
      <c r="CC42" s="67"/>
      <c r="CD42" s="67"/>
      <c r="CE42" s="67"/>
      <c r="CF42" s="67"/>
      <c r="CG42" s="67"/>
      <c r="CH42" s="67"/>
      <c r="CI42" s="67"/>
      <c r="CJ42" s="67"/>
      <c r="CK42" s="67"/>
      <c r="CL42" s="67"/>
      <c r="CM42" s="67"/>
      <c r="CN42" s="67"/>
      <c r="CO42" s="67"/>
      <c r="CP42" s="67"/>
      <c r="CQ42" s="67"/>
    </row>
    <row r="43" spans="1:95" ht="78.75" customHeight="1">
      <c r="A43" s="365"/>
      <c r="B43" s="365"/>
      <c r="C43" s="365"/>
      <c r="D43" s="365"/>
      <c r="E43" s="84"/>
      <c r="F43" s="84"/>
      <c r="G43" s="365"/>
      <c r="H43" s="365"/>
      <c r="I43" s="58" t="s">
        <v>564</v>
      </c>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59">
        <f t="shared" si="0"/>
        <v>5</v>
      </c>
      <c r="AH43" s="365"/>
      <c r="AI43" s="365"/>
      <c r="AJ43" s="365"/>
      <c r="AK43" s="31">
        <v>5</v>
      </c>
      <c r="AL43" s="27" t="s">
        <v>497</v>
      </c>
      <c r="AM43" s="37"/>
      <c r="AN43" s="37" t="str">
        <f t="shared" si="16"/>
        <v/>
      </c>
      <c r="AO43" s="37"/>
      <c r="AP43" s="37" t="str">
        <f t="shared" si="17"/>
        <v/>
      </c>
      <c r="AQ43" s="37"/>
      <c r="AR43" s="37" t="str">
        <f t="shared" si="18"/>
        <v/>
      </c>
      <c r="AS43" s="37"/>
      <c r="AT43" s="37" t="str">
        <f t="shared" si="19"/>
        <v/>
      </c>
      <c r="AU43" s="37"/>
      <c r="AV43" s="37" t="str">
        <f t="shared" si="20"/>
        <v/>
      </c>
      <c r="AW43" s="37"/>
      <c r="AX43" s="37" t="str">
        <f t="shared" si="21"/>
        <v/>
      </c>
      <c r="AY43" s="37"/>
      <c r="AZ43" s="37" t="str">
        <f t="shared" si="22"/>
        <v/>
      </c>
      <c r="BA43" s="81"/>
      <c r="BB43" s="37"/>
      <c r="BC43" s="37"/>
      <c r="BD43" s="37"/>
      <c r="BE43" s="30"/>
      <c r="BF43" s="365"/>
      <c r="BG43" s="365"/>
      <c r="BH43" s="365"/>
      <c r="BI43" s="365"/>
      <c r="BJ43" s="365"/>
      <c r="BK43" s="365"/>
      <c r="BL43" s="365"/>
      <c r="BM43" s="365"/>
      <c r="BN43" s="30"/>
      <c r="BO43" s="31"/>
      <c r="BP43" s="31"/>
      <c r="BQ43" s="31"/>
      <c r="BR43" s="31"/>
      <c r="BS43" s="31"/>
      <c r="BT43" s="82"/>
      <c r="BU43" s="82"/>
      <c r="BV43" s="31"/>
      <c r="BW43" s="31"/>
      <c r="BX43" s="67"/>
      <c r="BY43" s="67"/>
      <c r="BZ43" s="67"/>
      <c r="CA43" s="67"/>
      <c r="CB43" s="67"/>
      <c r="CC43" s="67"/>
      <c r="CD43" s="67"/>
      <c r="CE43" s="67"/>
      <c r="CF43" s="67"/>
      <c r="CG43" s="67"/>
      <c r="CH43" s="67"/>
      <c r="CI43" s="67"/>
      <c r="CJ43" s="67"/>
      <c r="CK43" s="67"/>
      <c r="CL43" s="67"/>
      <c r="CM43" s="67"/>
      <c r="CN43" s="67"/>
      <c r="CO43" s="67"/>
      <c r="CP43" s="67"/>
      <c r="CQ43" s="67"/>
    </row>
    <row r="44" spans="1:95" ht="78.75" customHeight="1">
      <c r="A44" s="366"/>
      <c r="B44" s="366"/>
      <c r="C44" s="366"/>
      <c r="D44" s="366"/>
      <c r="E44" s="85"/>
      <c r="F44" s="85"/>
      <c r="G44" s="366"/>
      <c r="H44" s="366"/>
      <c r="I44" s="58" t="s">
        <v>565</v>
      </c>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59">
        <f t="shared" si="0"/>
        <v>5</v>
      </c>
      <c r="AH44" s="366"/>
      <c r="AI44" s="366"/>
      <c r="AJ44" s="366"/>
      <c r="AK44" s="31">
        <v>6</v>
      </c>
      <c r="AL44" s="27" t="s">
        <v>497</v>
      </c>
      <c r="AM44" s="37"/>
      <c r="AN44" s="37" t="str">
        <f t="shared" si="16"/>
        <v/>
      </c>
      <c r="AO44" s="37"/>
      <c r="AP44" s="37" t="str">
        <f t="shared" si="17"/>
        <v/>
      </c>
      <c r="AQ44" s="37"/>
      <c r="AR44" s="37" t="str">
        <f t="shared" si="18"/>
        <v/>
      </c>
      <c r="AS44" s="37"/>
      <c r="AT44" s="37" t="str">
        <f t="shared" si="19"/>
        <v/>
      </c>
      <c r="AU44" s="37"/>
      <c r="AV44" s="37" t="str">
        <f t="shared" si="20"/>
        <v/>
      </c>
      <c r="AW44" s="37"/>
      <c r="AX44" s="37" t="str">
        <f t="shared" si="21"/>
        <v/>
      </c>
      <c r="AY44" s="37"/>
      <c r="AZ44" s="37" t="str">
        <f t="shared" si="22"/>
        <v/>
      </c>
      <c r="BA44" s="81"/>
      <c r="BB44" s="37"/>
      <c r="BC44" s="37"/>
      <c r="BD44" s="37"/>
      <c r="BE44" s="30"/>
      <c r="BF44" s="366"/>
      <c r="BG44" s="366"/>
      <c r="BH44" s="366"/>
      <c r="BI44" s="366"/>
      <c r="BJ44" s="366"/>
      <c r="BK44" s="366"/>
      <c r="BL44" s="366"/>
      <c r="BM44" s="366"/>
      <c r="BN44" s="30"/>
      <c r="BO44" s="31"/>
      <c r="BP44" s="31"/>
      <c r="BQ44" s="31"/>
      <c r="BR44" s="31"/>
      <c r="BS44" s="31"/>
      <c r="BT44" s="82"/>
      <c r="BU44" s="82"/>
      <c r="BV44" s="31"/>
      <c r="BW44" s="31"/>
      <c r="BX44" s="67"/>
      <c r="BY44" s="67"/>
      <c r="BZ44" s="67"/>
      <c r="CA44" s="67"/>
      <c r="CB44" s="67"/>
      <c r="CC44" s="67"/>
      <c r="CD44" s="67"/>
      <c r="CE44" s="67"/>
      <c r="CF44" s="67"/>
      <c r="CG44" s="67"/>
      <c r="CH44" s="67"/>
      <c r="CI44" s="67"/>
      <c r="CJ44" s="67"/>
      <c r="CK44" s="67"/>
      <c r="CL44" s="67"/>
      <c r="CM44" s="67"/>
      <c r="CN44" s="67"/>
      <c r="CO44" s="67"/>
      <c r="CP44" s="67"/>
      <c r="CQ44" s="67"/>
    </row>
    <row r="45" spans="1:95" ht="78.75" customHeight="1">
      <c r="A45" s="400">
        <v>7</v>
      </c>
      <c r="B45" s="400" t="s">
        <v>320</v>
      </c>
      <c r="C45" s="400" t="s">
        <v>566</v>
      </c>
      <c r="D45" s="400" t="s">
        <v>321</v>
      </c>
      <c r="E45" s="80" t="s">
        <v>322</v>
      </c>
      <c r="F45" s="80" t="s">
        <v>567</v>
      </c>
      <c r="G45" s="400" t="s">
        <v>568</v>
      </c>
      <c r="H45" s="400" t="s">
        <v>464</v>
      </c>
      <c r="I45" s="58" t="s">
        <v>465</v>
      </c>
      <c r="J45" s="400">
        <v>5</v>
      </c>
      <c r="K45" s="367" t="str">
        <f>IF(J45&lt;=0,"",IF(J45=1,"Rara vez",IF(J45=2,"Improbable",IF(J45=3,"Posible",IF(J45=4,"Probable",IF(J45=5,"Casi Seguro"))))))</f>
        <v>Casi Seguro</v>
      </c>
      <c r="L45" s="364">
        <f>IF(K45="","",IF(K45="Rara vez",0.2,IF(K45="Improbable",0.4,IF(K45="Posible",0.6,IF(K45="Probable",0.8,IF(K45="Casi seguro",1,))))))</f>
        <v>1</v>
      </c>
      <c r="M45" s="364" t="s">
        <v>280</v>
      </c>
      <c r="N45" s="364" t="s">
        <v>281</v>
      </c>
      <c r="O45" s="364" t="s">
        <v>280</v>
      </c>
      <c r="P45" s="364" t="s">
        <v>280</v>
      </c>
      <c r="Q45" s="364" t="s">
        <v>280</v>
      </c>
      <c r="R45" s="364" t="s">
        <v>280</v>
      </c>
      <c r="S45" s="364" t="s">
        <v>280</v>
      </c>
      <c r="T45" s="364" t="s">
        <v>281</v>
      </c>
      <c r="U45" s="364" t="s">
        <v>280</v>
      </c>
      <c r="V45" s="364" t="s">
        <v>280</v>
      </c>
      <c r="W45" s="364" t="s">
        <v>280</v>
      </c>
      <c r="X45" s="364" t="s">
        <v>280</v>
      </c>
      <c r="Y45" s="364" t="s">
        <v>280</v>
      </c>
      <c r="Z45" s="364" t="s">
        <v>280</v>
      </c>
      <c r="AA45" s="364" t="s">
        <v>280</v>
      </c>
      <c r="AB45" s="364" t="s">
        <v>281</v>
      </c>
      <c r="AC45" s="364" t="s">
        <v>280</v>
      </c>
      <c r="AD45" s="364" t="s">
        <v>281</v>
      </c>
      <c r="AE45" s="364" t="s">
        <v>281</v>
      </c>
      <c r="AF45" s="373">
        <f>IF(AB45="Si","19",COUNTIF(M45:AE46,"si"))</f>
        <v>14</v>
      </c>
      <c r="AG45" s="59">
        <f t="shared" si="0"/>
        <v>20</v>
      </c>
      <c r="AH45" s="367" t="str">
        <f>IF(AG45=5,"Moderado",IF(AG45=10,"Mayor",IF(AG45=20,"Catastrófico",0)))</f>
        <v>Catastrófico</v>
      </c>
      <c r="AI45" s="364">
        <f>IF(AH45="","",IF(AH45="Leve",0.2,IF(AH45="Menor",0.4,IF(AH45="Moderado",0.6,IF(AH45="Mayor",0.8,IF(AH45="Catastrófico",1,))))))</f>
        <v>1</v>
      </c>
      <c r="AJ45" s="367"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31">
        <v>1</v>
      </c>
      <c r="AL45" s="27" t="s">
        <v>569</v>
      </c>
      <c r="AM45" s="37" t="s">
        <v>467</v>
      </c>
      <c r="AN45" s="37">
        <f t="shared" si="16"/>
        <v>15</v>
      </c>
      <c r="AO45" s="37" t="s">
        <v>468</v>
      </c>
      <c r="AP45" s="37">
        <f t="shared" si="17"/>
        <v>15</v>
      </c>
      <c r="AQ45" s="37" t="s">
        <v>469</v>
      </c>
      <c r="AR45" s="37">
        <f t="shared" si="18"/>
        <v>15</v>
      </c>
      <c r="AS45" s="37" t="s">
        <v>501</v>
      </c>
      <c r="AT45" s="37">
        <f t="shared" si="19"/>
        <v>15</v>
      </c>
      <c r="AU45" s="37" t="s">
        <v>471</v>
      </c>
      <c r="AV45" s="37">
        <f t="shared" si="20"/>
        <v>15</v>
      </c>
      <c r="AW45" s="37" t="s">
        <v>472</v>
      </c>
      <c r="AX45" s="37">
        <f t="shared" si="21"/>
        <v>15</v>
      </c>
      <c r="AY45" s="37" t="s">
        <v>473</v>
      </c>
      <c r="AZ45" s="37">
        <f t="shared" si="22"/>
        <v>15</v>
      </c>
      <c r="BA45" s="81">
        <f t="shared" ref="BA45:BA46" si="27">SUM(AN45,AP45,AR45,AT45,AV45,AX45,AZ45)</f>
        <v>105</v>
      </c>
      <c r="BB45" s="37" t="str">
        <f t="shared" ref="BB45:BB46" si="28">IF(BA45&gt;=96,"Fuerte",IF(AND(BA45&gt;=86, BA45&lt;96),"Moderado",IF(BA45&lt;86,"Débil")))</f>
        <v>Fuerte</v>
      </c>
      <c r="BC45" s="37" t="s">
        <v>474</v>
      </c>
      <c r="BD45" s="37">
        <f t="shared" ref="BD45:BD46" si="29">VALUE(IF(OR(AND(BB45="Fuerte",BC45="Fuerte")),"100",IF(OR(AND(BB45="Fuerte",BC45="Moderado"),AND(BB45="Moderado",BC45="Fuerte"),AND(BB45="Moderado",BC45="Moderado")),"50",IF(OR(AND(BB45="Fuerte",BC45="Débil"),AND(BB45="Moderado",BC45="Débil"),AND(BB45="Débil",BC45="Fuerte"),AND(BB45="Débil",BC45="Moderado"),AND(BB45="Débil",BC45="Débil")),"0",))))</f>
        <v>100</v>
      </c>
      <c r="BE45" s="30" t="str">
        <f t="shared" ref="BE45:BE46" si="30">IF(BD45=100,"Fuerte",IF(BD45=50,"Moderado",IF(BD45=0,"Débil")))</f>
        <v>Fuerte</v>
      </c>
      <c r="BF45" s="371">
        <f>AVERAGE(BD45:BD50)</f>
        <v>100</v>
      </c>
      <c r="BG45" s="371" t="str">
        <f>IF(BF45=100,"Fuerte",IF(AND(BF45&lt;=99, BF45&gt;=50),"Moderado",IF(BF45&lt;50,"Débil")))</f>
        <v>Fuerte</v>
      </c>
      <c r="BH45" s="388">
        <f>IF(BG45="Fuerte",(J45-2),IF(BG45="Moderado",(J45-1), IF(BG45="Débil",((J45-0)))))</f>
        <v>3</v>
      </c>
      <c r="BI45" s="388" t="str">
        <f>IF(BH45&lt;=0,"Rara vez",IF(BH45=1,"Rara vez",IF(BH45=2,"Improbable",IF(BH45=3,"Posible",IF(BH45=4,"Probable",IF(BH45=5,"Casi Seguro"))))))</f>
        <v>Posible</v>
      </c>
      <c r="BJ45" s="364">
        <f>IF(BI45="","",IF(BI45="Rara vez",0.2,IF(BI45="Improbable",0.4,IF(BI45="Posible",0.6,IF(BI45="Probable",0.8,IF(BI45="Casi seguro",1,))))))</f>
        <v>0.6</v>
      </c>
      <c r="BK45" s="388" t="str">
        <f>IFERROR(IF(AG45=5,"Moderado",IF(AG45=10,"Mayor",IF(AG45=20,"Catastrófico",0))),"")</f>
        <v>Catastrófico</v>
      </c>
      <c r="BL45" s="364">
        <f>IF(AH45="","",IF(AH45="Moderado",0.6,IF(AH45="Mayor",0.8,IF(AH45="Catastrófico",1,))))</f>
        <v>1</v>
      </c>
      <c r="BM45" s="388"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30" t="s">
        <v>282</v>
      </c>
      <c r="BO45" s="89" t="s">
        <v>570</v>
      </c>
      <c r="BP45" s="31" t="s">
        <v>571</v>
      </c>
      <c r="BQ45" s="31" t="s">
        <v>572</v>
      </c>
      <c r="BR45" s="31" t="s">
        <v>573</v>
      </c>
      <c r="BS45" s="31" t="s">
        <v>574</v>
      </c>
      <c r="BT45" s="82"/>
      <c r="BU45" s="82"/>
      <c r="BV45" s="31"/>
      <c r="BW45" s="31"/>
      <c r="BX45" s="67"/>
      <c r="BY45" s="67"/>
      <c r="BZ45" s="67"/>
      <c r="CA45" s="67"/>
      <c r="CB45" s="67"/>
      <c r="CC45" s="67"/>
      <c r="CD45" s="67"/>
      <c r="CE45" s="67"/>
      <c r="CF45" s="67"/>
      <c r="CG45" s="67"/>
      <c r="CH45" s="67"/>
      <c r="CI45" s="67"/>
      <c r="CJ45" s="67"/>
      <c r="CK45" s="67"/>
      <c r="CL45" s="67"/>
      <c r="CM45" s="67"/>
      <c r="CN45" s="67"/>
      <c r="CO45" s="67"/>
      <c r="CP45" s="67"/>
      <c r="CQ45" s="67"/>
    </row>
    <row r="46" spans="1:95" ht="78.75" customHeight="1">
      <c r="A46" s="365"/>
      <c r="B46" s="365"/>
      <c r="C46" s="365"/>
      <c r="D46" s="365"/>
      <c r="E46" s="84"/>
      <c r="F46" s="84"/>
      <c r="G46" s="365"/>
      <c r="H46" s="365"/>
      <c r="I46" s="58" t="s">
        <v>480</v>
      </c>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59">
        <f t="shared" si="0"/>
        <v>5</v>
      </c>
      <c r="AH46" s="365"/>
      <c r="AI46" s="365"/>
      <c r="AJ46" s="365"/>
      <c r="AK46" s="31">
        <v>2</v>
      </c>
      <c r="AL46" s="27" t="s">
        <v>575</v>
      </c>
      <c r="AM46" s="37" t="s">
        <v>467</v>
      </c>
      <c r="AN46" s="37">
        <f t="shared" si="16"/>
        <v>15</v>
      </c>
      <c r="AO46" s="37" t="s">
        <v>468</v>
      </c>
      <c r="AP46" s="37">
        <f t="shared" si="17"/>
        <v>15</v>
      </c>
      <c r="AQ46" s="37" t="s">
        <v>469</v>
      </c>
      <c r="AR46" s="37">
        <f t="shared" si="18"/>
        <v>15</v>
      </c>
      <c r="AS46" s="37" t="s">
        <v>501</v>
      </c>
      <c r="AT46" s="37">
        <f t="shared" si="19"/>
        <v>15</v>
      </c>
      <c r="AU46" s="37" t="s">
        <v>471</v>
      </c>
      <c r="AV46" s="37">
        <f t="shared" si="20"/>
        <v>15</v>
      </c>
      <c r="AW46" s="37" t="s">
        <v>472</v>
      </c>
      <c r="AX46" s="37">
        <f t="shared" si="21"/>
        <v>15</v>
      </c>
      <c r="AY46" s="37" t="s">
        <v>473</v>
      </c>
      <c r="AZ46" s="37">
        <f t="shared" si="22"/>
        <v>15</v>
      </c>
      <c r="BA46" s="81">
        <f t="shared" si="27"/>
        <v>105</v>
      </c>
      <c r="BB46" s="37" t="str">
        <f t="shared" si="28"/>
        <v>Fuerte</v>
      </c>
      <c r="BC46" s="37" t="s">
        <v>474</v>
      </c>
      <c r="BD46" s="37">
        <f t="shared" si="29"/>
        <v>100</v>
      </c>
      <c r="BE46" s="30" t="str">
        <f t="shared" si="30"/>
        <v>Fuerte</v>
      </c>
      <c r="BF46" s="365"/>
      <c r="BG46" s="365"/>
      <c r="BH46" s="365"/>
      <c r="BI46" s="365"/>
      <c r="BJ46" s="365"/>
      <c r="BK46" s="365"/>
      <c r="BL46" s="365"/>
      <c r="BM46" s="365"/>
      <c r="BN46" s="30" t="s">
        <v>282</v>
      </c>
      <c r="BO46" s="89" t="s">
        <v>576</v>
      </c>
      <c r="BP46" s="31" t="s">
        <v>571</v>
      </c>
      <c r="BQ46" s="31" t="s">
        <v>572</v>
      </c>
      <c r="BR46" s="31" t="s">
        <v>573</v>
      </c>
      <c r="BS46" s="31" t="s">
        <v>574</v>
      </c>
      <c r="BT46" s="82"/>
      <c r="BU46" s="82"/>
      <c r="BV46" s="31"/>
      <c r="BW46" s="31"/>
      <c r="BX46" s="67"/>
      <c r="BY46" s="67"/>
      <c r="BZ46" s="67"/>
      <c r="CA46" s="67"/>
      <c r="CB46" s="67"/>
      <c r="CC46" s="67"/>
      <c r="CD46" s="67"/>
      <c r="CE46" s="67"/>
      <c r="CF46" s="67"/>
      <c r="CG46" s="67"/>
      <c r="CH46" s="67"/>
      <c r="CI46" s="67"/>
      <c r="CJ46" s="67"/>
      <c r="CK46" s="67"/>
      <c r="CL46" s="67"/>
      <c r="CM46" s="67"/>
      <c r="CN46" s="67"/>
      <c r="CO46" s="67"/>
      <c r="CP46" s="67"/>
      <c r="CQ46" s="67"/>
    </row>
    <row r="47" spans="1:95" ht="78.75" customHeight="1">
      <c r="A47" s="365"/>
      <c r="B47" s="365"/>
      <c r="C47" s="365"/>
      <c r="D47" s="365"/>
      <c r="E47" s="84"/>
      <c r="F47" s="84"/>
      <c r="G47" s="365"/>
      <c r="H47" s="365"/>
      <c r="I47" s="58" t="s">
        <v>486</v>
      </c>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59">
        <f t="shared" si="0"/>
        <v>5</v>
      </c>
      <c r="AH47" s="365"/>
      <c r="AI47" s="365"/>
      <c r="AJ47" s="365"/>
      <c r="AK47" s="31">
        <v>3</v>
      </c>
      <c r="AL47" s="27" t="s">
        <v>497</v>
      </c>
      <c r="AM47" s="37"/>
      <c r="AN47" s="37" t="str">
        <f t="shared" si="16"/>
        <v/>
      </c>
      <c r="AO47" s="37"/>
      <c r="AP47" s="37" t="str">
        <f t="shared" si="17"/>
        <v/>
      </c>
      <c r="AQ47" s="37"/>
      <c r="AR47" s="37" t="str">
        <f t="shared" si="18"/>
        <v/>
      </c>
      <c r="AS47" s="37"/>
      <c r="AT47" s="37" t="str">
        <f t="shared" si="19"/>
        <v/>
      </c>
      <c r="AU47" s="37"/>
      <c r="AV47" s="37" t="str">
        <f t="shared" si="20"/>
        <v/>
      </c>
      <c r="AW47" s="37"/>
      <c r="AX47" s="37" t="str">
        <f t="shared" si="21"/>
        <v/>
      </c>
      <c r="AY47" s="37"/>
      <c r="AZ47" s="37" t="str">
        <f t="shared" si="22"/>
        <v/>
      </c>
      <c r="BA47" s="81"/>
      <c r="BB47" s="37"/>
      <c r="BC47" s="37"/>
      <c r="BD47" s="37"/>
      <c r="BE47" s="30"/>
      <c r="BF47" s="365"/>
      <c r="BG47" s="365"/>
      <c r="BH47" s="365"/>
      <c r="BI47" s="365"/>
      <c r="BJ47" s="365"/>
      <c r="BK47" s="365"/>
      <c r="BL47" s="365"/>
      <c r="BM47" s="365"/>
      <c r="BN47" s="30"/>
      <c r="BO47" s="31"/>
      <c r="BP47" s="31"/>
      <c r="BQ47" s="31"/>
      <c r="BR47" s="31"/>
      <c r="BS47" s="31"/>
      <c r="BT47" s="82"/>
      <c r="BU47" s="82"/>
      <c r="BV47" s="31"/>
      <c r="BW47" s="31"/>
      <c r="BX47" s="67"/>
      <c r="BY47" s="67"/>
      <c r="BZ47" s="67"/>
      <c r="CA47" s="67"/>
      <c r="CB47" s="67"/>
      <c r="CC47" s="67"/>
      <c r="CD47" s="67"/>
      <c r="CE47" s="67"/>
      <c r="CF47" s="67"/>
      <c r="CG47" s="67"/>
      <c r="CH47" s="67"/>
      <c r="CI47" s="67"/>
      <c r="CJ47" s="67"/>
      <c r="CK47" s="67"/>
      <c r="CL47" s="67"/>
      <c r="CM47" s="67"/>
      <c r="CN47" s="67"/>
      <c r="CO47" s="67"/>
      <c r="CP47" s="67"/>
      <c r="CQ47" s="67"/>
    </row>
    <row r="48" spans="1:95" ht="78.75" customHeight="1">
      <c r="A48" s="365"/>
      <c r="B48" s="365"/>
      <c r="C48" s="365"/>
      <c r="D48" s="365"/>
      <c r="E48" s="84"/>
      <c r="F48" s="84"/>
      <c r="G48" s="365"/>
      <c r="H48" s="365"/>
      <c r="I48" s="58" t="s">
        <v>564</v>
      </c>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59">
        <f t="shared" si="0"/>
        <v>5</v>
      </c>
      <c r="AH48" s="365"/>
      <c r="AI48" s="365"/>
      <c r="AJ48" s="365"/>
      <c r="AK48" s="31">
        <v>4</v>
      </c>
      <c r="AL48" s="27" t="s">
        <v>497</v>
      </c>
      <c r="AM48" s="37"/>
      <c r="AN48" s="37" t="str">
        <f t="shared" si="16"/>
        <v/>
      </c>
      <c r="AO48" s="37"/>
      <c r="AP48" s="37" t="str">
        <f t="shared" si="17"/>
        <v/>
      </c>
      <c r="AQ48" s="37"/>
      <c r="AR48" s="37" t="str">
        <f t="shared" si="18"/>
        <v/>
      </c>
      <c r="AS48" s="37"/>
      <c r="AT48" s="37" t="str">
        <f t="shared" si="19"/>
        <v/>
      </c>
      <c r="AU48" s="37"/>
      <c r="AV48" s="37" t="str">
        <f t="shared" si="20"/>
        <v/>
      </c>
      <c r="AW48" s="37"/>
      <c r="AX48" s="37" t="str">
        <f t="shared" si="21"/>
        <v/>
      </c>
      <c r="AY48" s="37"/>
      <c r="AZ48" s="37" t="str">
        <f t="shared" si="22"/>
        <v/>
      </c>
      <c r="BA48" s="81"/>
      <c r="BB48" s="37"/>
      <c r="BC48" s="37"/>
      <c r="BD48" s="37"/>
      <c r="BE48" s="30"/>
      <c r="BF48" s="365"/>
      <c r="BG48" s="365"/>
      <c r="BH48" s="365"/>
      <c r="BI48" s="365"/>
      <c r="BJ48" s="365"/>
      <c r="BK48" s="365"/>
      <c r="BL48" s="365"/>
      <c r="BM48" s="365"/>
      <c r="BN48" s="30"/>
      <c r="BO48" s="31"/>
      <c r="BP48" s="31"/>
      <c r="BQ48" s="31"/>
      <c r="BR48" s="31"/>
      <c r="BS48" s="31"/>
      <c r="BT48" s="82"/>
      <c r="BU48" s="82"/>
      <c r="BV48" s="31"/>
      <c r="BW48" s="31"/>
      <c r="BX48" s="67"/>
      <c r="BY48" s="67"/>
      <c r="BZ48" s="67"/>
      <c r="CA48" s="67"/>
      <c r="CB48" s="67"/>
      <c r="CC48" s="67"/>
      <c r="CD48" s="67"/>
      <c r="CE48" s="67"/>
      <c r="CF48" s="67"/>
      <c r="CG48" s="67"/>
      <c r="CH48" s="67"/>
      <c r="CI48" s="67"/>
      <c r="CJ48" s="67"/>
      <c r="CK48" s="67"/>
      <c r="CL48" s="67"/>
      <c r="CM48" s="67"/>
      <c r="CN48" s="67"/>
      <c r="CO48" s="67"/>
      <c r="CP48" s="67"/>
      <c r="CQ48" s="67"/>
    </row>
    <row r="49" spans="1:95" ht="78.75" customHeight="1">
      <c r="A49" s="365"/>
      <c r="B49" s="365"/>
      <c r="C49" s="365"/>
      <c r="D49" s="365"/>
      <c r="E49" s="84"/>
      <c r="F49" s="84"/>
      <c r="G49" s="365"/>
      <c r="H49" s="365"/>
      <c r="I49" s="58"/>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59">
        <f t="shared" si="0"/>
        <v>5</v>
      </c>
      <c r="AH49" s="365"/>
      <c r="AI49" s="365"/>
      <c r="AJ49" s="365"/>
      <c r="AK49" s="31">
        <v>5</v>
      </c>
      <c r="AL49" s="27" t="s">
        <v>497</v>
      </c>
      <c r="AM49" s="37"/>
      <c r="AN49" s="37" t="str">
        <f t="shared" si="16"/>
        <v/>
      </c>
      <c r="AO49" s="37"/>
      <c r="AP49" s="37" t="str">
        <f t="shared" si="17"/>
        <v/>
      </c>
      <c r="AQ49" s="37"/>
      <c r="AR49" s="37" t="str">
        <f t="shared" si="18"/>
        <v/>
      </c>
      <c r="AS49" s="37"/>
      <c r="AT49" s="37" t="str">
        <f t="shared" si="19"/>
        <v/>
      </c>
      <c r="AU49" s="37"/>
      <c r="AV49" s="37" t="str">
        <f t="shared" si="20"/>
        <v/>
      </c>
      <c r="AW49" s="37"/>
      <c r="AX49" s="37" t="str">
        <f t="shared" si="21"/>
        <v/>
      </c>
      <c r="AY49" s="37"/>
      <c r="AZ49" s="37" t="str">
        <f t="shared" si="22"/>
        <v/>
      </c>
      <c r="BA49" s="81"/>
      <c r="BB49" s="37"/>
      <c r="BC49" s="37"/>
      <c r="BD49" s="37"/>
      <c r="BE49" s="30"/>
      <c r="BF49" s="365"/>
      <c r="BG49" s="365"/>
      <c r="BH49" s="365"/>
      <c r="BI49" s="365"/>
      <c r="BJ49" s="365"/>
      <c r="BK49" s="365"/>
      <c r="BL49" s="365"/>
      <c r="BM49" s="365"/>
      <c r="BN49" s="30"/>
      <c r="BO49" s="31"/>
      <c r="BP49" s="31"/>
      <c r="BQ49" s="31"/>
      <c r="BR49" s="31"/>
      <c r="BS49" s="31"/>
      <c r="BT49" s="82"/>
      <c r="BU49" s="82"/>
      <c r="BV49" s="31"/>
      <c r="BW49" s="31"/>
      <c r="BX49" s="67"/>
      <c r="BY49" s="67"/>
      <c r="BZ49" s="67"/>
      <c r="CA49" s="67"/>
      <c r="CB49" s="67"/>
      <c r="CC49" s="67"/>
      <c r="CD49" s="67"/>
      <c r="CE49" s="67"/>
      <c r="CF49" s="67"/>
      <c r="CG49" s="67"/>
      <c r="CH49" s="67"/>
      <c r="CI49" s="67"/>
      <c r="CJ49" s="67"/>
      <c r="CK49" s="67"/>
      <c r="CL49" s="67"/>
      <c r="CM49" s="67"/>
      <c r="CN49" s="67"/>
      <c r="CO49" s="67"/>
      <c r="CP49" s="67"/>
      <c r="CQ49" s="67"/>
    </row>
    <row r="50" spans="1:95" ht="78.75" customHeight="1">
      <c r="A50" s="366"/>
      <c r="B50" s="366"/>
      <c r="C50" s="366"/>
      <c r="D50" s="366"/>
      <c r="E50" s="85"/>
      <c r="F50" s="85"/>
      <c r="G50" s="366"/>
      <c r="H50" s="366"/>
      <c r="I50" s="58"/>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59">
        <f t="shared" si="0"/>
        <v>5</v>
      </c>
      <c r="AH50" s="366"/>
      <c r="AI50" s="366"/>
      <c r="AJ50" s="366"/>
      <c r="AK50" s="31">
        <v>6</v>
      </c>
      <c r="AL50" s="27" t="s">
        <v>497</v>
      </c>
      <c r="AM50" s="37"/>
      <c r="AN50" s="37" t="str">
        <f t="shared" si="16"/>
        <v/>
      </c>
      <c r="AO50" s="37"/>
      <c r="AP50" s="37" t="str">
        <f t="shared" si="17"/>
        <v/>
      </c>
      <c r="AQ50" s="37"/>
      <c r="AR50" s="37" t="str">
        <f t="shared" si="18"/>
        <v/>
      </c>
      <c r="AS50" s="37"/>
      <c r="AT50" s="37" t="str">
        <f t="shared" si="19"/>
        <v/>
      </c>
      <c r="AU50" s="37"/>
      <c r="AV50" s="37" t="str">
        <f t="shared" si="20"/>
        <v/>
      </c>
      <c r="AW50" s="37"/>
      <c r="AX50" s="37" t="str">
        <f t="shared" si="21"/>
        <v/>
      </c>
      <c r="AY50" s="37"/>
      <c r="AZ50" s="37" t="str">
        <f t="shared" si="22"/>
        <v/>
      </c>
      <c r="BA50" s="81"/>
      <c r="BB50" s="37"/>
      <c r="BC50" s="37"/>
      <c r="BD50" s="37"/>
      <c r="BE50" s="30"/>
      <c r="BF50" s="366"/>
      <c r="BG50" s="366"/>
      <c r="BH50" s="366"/>
      <c r="BI50" s="366"/>
      <c r="BJ50" s="366"/>
      <c r="BK50" s="366"/>
      <c r="BL50" s="366"/>
      <c r="BM50" s="366"/>
      <c r="BN50" s="30"/>
      <c r="BO50" s="31"/>
      <c r="BP50" s="31"/>
      <c r="BQ50" s="31"/>
      <c r="BR50" s="31"/>
      <c r="BS50" s="31"/>
      <c r="BT50" s="82"/>
      <c r="BU50" s="82"/>
      <c r="BV50" s="31"/>
      <c r="BW50" s="31"/>
      <c r="BX50" s="67"/>
      <c r="BY50" s="67"/>
      <c r="BZ50" s="67"/>
      <c r="CA50" s="67"/>
      <c r="CB50" s="67"/>
      <c r="CC50" s="67"/>
      <c r="CD50" s="67"/>
      <c r="CE50" s="67"/>
      <c r="CF50" s="67"/>
      <c r="CG50" s="67"/>
      <c r="CH50" s="67"/>
      <c r="CI50" s="67"/>
      <c r="CJ50" s="67"/>
      <c r="CK50" s="67"/>
      <c r="CL50" s="67"/>
      <c r="CM50" s="67"/>
      <c r="CN50" s="67"/>
      <c r="CO50" s="67"/>
      <c r="CP50" s="67"/>
      <c r="CQ50" s="67"/>
    </row>
    <row r="51" spans="1:95" ht="112.5" customHeight="1">
      <c r="A51" s="400">
        <v>8</v>
      </c>
      <c r="B51" s="400" t="s">
        <v>577</v>
      </c>
      <c r="C51" s="400" t="s">
        <v>578</v>
      </c>
      <c r="D51" s="400" t="s">
        <v>579</v>
      </c>
      <c r="E51" s="90" t="s">
        <v>580</v>
      </c>
      <c r="F51" s="58" t="s">
        <v>581</v>
      </c>
      <c r="G51" s="400" t="s">
        <v>582</v>
      </c>
      <c r="H51" s="400" t="s">
        <v>464</v>
      </c>
      <c r="I51" s="58" t="s">
        <v>486</v>
      </c>
      <c r="J51" s="400">
        <v>2</v>
      </c>
      <c r="K51" s="409" t="str">
        <f>IF(J51&lt;=0,"",IF(J51=1,"Rara vez",IF(J51=2,"Improbable",IF(J51=3,"Posible",IF(J51=4,"Probable",IF(J51=5,"Casi Seguro"))))))</f>
        <v>Improbable</v>
      </c>
      <c r="L51" s="410">
        <v>0.4</v>
      </c>
      <c r="M51" s="411" t="s">
        <v>280</v>
      </c>
      <c r="N51" s="407" t="s">
        <v>280</v>
      </c>
      <c r="O51" s="407" t="s">
        <v>280</v>
      </c>
      <c r="P51" s="407" t="s">
        <v>280</v>
      </c>
      <c r="Q51" s="407" t="s">
        <v>280</v>
      </c>
      <c r="R51" s="407" t="s">
        <v>280</v>
      </c>
      <c r="S51" s="407" t="s">
        <v>281</v>
      </c>
      <c r="T51" s="407" t="s">
        <v>281</v>
      </c>
      <c r="U51" s="407" t="s">
        <v>281</v>
      </c>
      <c r="V51" s="407" t="s">
        <v>280</v>
      </c>
      <c r="W51" s="407" t="s">
        <v>280</v>
      </c>
      <c r="X51" s="407" t="s">
        <v>280</v>
      </c>
      <c r="Y51" s="407" t="s">
        <v>280</v>
      </c>
      <c r="Z51" s="407" t="s">
        <v>280</v>
      </c>
      <c r="AA51" s="407" t="s">
        <v>280</v>
      </c>
      <c r="AB51" s="407" t="s">
        <v>281</v>
      </c>
      <c r="AC51" s="407" t="s">
        <v>280</v>
      </c>
      <c r="AD51" s="407" t="s">
        <v>281</v>
      </c>
      <c r="AE51" s="407" t="s">
        <v>281</v>
      </c>
      <c r="AF51" s="373">
        <f>IF(AB51="Si","19",COUNTIF(M51:AE52,"si"))</f>
        <v>13</v>
      </c>
      <c r="AG51" s="59">
        <f t="shared" si="0"/>
        <v>20</v>
      </c>
      <c r="AH51" s="409" t="str">
        <f>IF(AG51=5,"Moderado",IF(AG51=10,"Mayor",IF(AG51=20,"Catastrófico",0)))</f>
        <v>Catastrófico</v>
      </c>
      <c r="AI51" s="414">
        <v>0.8</v>
      </c>
      <c r="AJ51" s="409" t="s">
        <v>583</v>
      </c>
      <c r="AK51" s="91">
        <v>1</v>
      </c>
      <c r="AL51" s="27" t="s">
        <v>584</v>
      </c>
      <c r="AM51" s="37" t="s">
        <v>467</v>
      </c>
      <c r="AN51" s="37">
        <f t="shared" si="16"/>
        <v>15</v>
      </c>
      <c r="AO51" s="37" t="s">
        <v>585</v>
      </c>
      <c r="AP51" s="37">
        <f t="shared" si="17"/>
        <v>0</v>
      </c>
      <c r="AQ51" s="37" t="s">
        <v>469</v>
      </c>
      <c r="AR51" s="37">
        <f t="shared" si="18"/>
        <v>15</v>
      </c>
      <c r="AS51" s="37" t="s">
        <v>501</v>
      </c>
      <c r="AT51" s="37">
        <f t="shared" si="19"/>
        <v>15</v>
      </c>
      <c r="AU51" s="37" t="s">
        <v>471</v>
      </c>
      <c r="AV51" s="37">
        <f t="shared" si="20"/>
        <v>15</v>
      </c>
      <c r="AW51" s="37" t="s">
        <v>472</v>
      </c>
      <c r="AX51" s="37">
        <f t="shared" si="21"/>
        <v>15</v>
      </c>
      <c r="AY51" s="37" t="s">
        <v>473</v>
      </c>
      <c r="AZ51" s="37">
        <f t="shared" si="22"/>
        <v>15</v>
      </c>
      <c r="BA51" s="81">
        <f>SUM(AN51,AP51,AR51,AT51,AV51,AX51,AZ51)</f>
        <v>90</v>
      </c>
      <c r="BB51" s="37" t="str">
        <f>IF(BA51&gt;=96,"Fuerte",IF(AND(BA51&gt;=86, BA51&lt;96),"Moderado",IF(BA51&lt;86,"Débil")))</f>
        <v>Moderado</v>
      </c>
      <c r="BC51" s="37" t="s">
        <v>474</v>
      </c>
      <c r="BD51" s="37">
        <f>VALUE(IF(OR(AND(BB51="Fuerte",BC51="Fuerte")),"100",IF(OR(AND(BB51="Fuerte",BC51="Moderado"),AND(BB51="Moderado",BC51="Fuerte"),AND(BB51="Moderado",BC51="Moderado")),"50",IF(OR(AND(BB51="Fuerte",BC51="Débil"),AND(BB51="Moderado",BC51="Débil"),AND(BB51="Débil",BC51="Fuerte"),AND(BB51="Débil",BC51="Moderado"),AND(BB51="Débil",BC51="Débil")),"0",))))</f>
        <v>50</v>
      </c>
      <c r="BE51" s="30" t="str">
        <f>IF(BD51=100,"Fuerte",IF(BD51=50,"Moderado",IF(BD51=0,"Débil")))</f>
        <v>Moderado</v>
      </c>
      <c r="BF51" s="371">
        <f>AVERAGE(BD51:BD56)</f>
        <v>50</v>
      </c>
      <c r="BG51" s="371" t="str">
        <f>IF(BF51=100,"Fuerte",IF(AND(BF51&lt;=99, BF51&gt;=50),"Moderado",IF(BF51&lt;50,"Débil")))</f>
        <v>Moderado</v>
      </c>
      <c r="BH51" s="388">
        <f>IF(BG51="Fuerte",(J51-2),IF(BG51="Moderado",(J51-1), IF(BG51="Débil",((J51-0)))))</f>
        <v>1</v>
      </c>
      <c r="BI51" s="388" t="str">
        <f>IF(BH51&lt;=0,"Rara vez",IF(BH51=1,"Rara vez",IF(BH51=2,"Improbable",IF(BH51=3,"Posible",IF(BH51=4,"Probable",IF(BH51=5,"Casi Seguro"))))))</f>
        <v>Rara vez</v>
      </c>
      <c r="BJ51" s="364">
        <f>IF(BI51="","",IF(BI51="Rara vez",0.2,IF(BI51="Improbable",0.4,IF(BI51="Posible",0.6,IF(BI51="Probable",0.8,IF(BI51="Casi seguro",1,))))))</f>
        <v>0.2</v>
      </c>
      <c r="BK51" s="388" t="str">
        <f>IFERROR(IF(AG51=5,"Moderado",IF(AG51=10,"Mayor",IF(AG51=20,"Catastrófico",0))),"")</f>
        <v>Catastrófico</v>
      </c>
      <c r="BL51" s="364">
        <f>IF(AH51="","",IF(AH51="Moderado",0.6,IF(AH51="Mayor",0.8,IF(AH51="Catastrófico",1,))))</f>
        <v>1</v>
      </c>
      <c r="BM51" s="388"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Extremo</v>
      </c>
      <c r="BN51" s="30" t="s">
        <v>282</v>
      </c>
      <c r="BO51" s="35" t="s">
        <v>586</v>
      </c>
      <c r="BP51" s="31" t="s">
        <v>587</v>
      </c>
      <c r="BQ51" s="31" t="s">
        <v>588</v>
      </c>
      <c r="BR51" s="31" t="s">
        <v>589</v>
      </c>
      <c r="BS51" s="31" t="s">
        <v>590</v>
      </c>
      <c r="BT51" s="82" t="s">
        <v>591</v>
      </c>
      <c r="BU51" s="82" t="s">
        <v>592</v>
      </c>
      <c r="BV51" s="92"/>
      <c r="BW51" s="82"/>
      <c r="BX51" s="67"/>
      <c r="BY51" s="67"/>
      <c r="BZ51" s="67"/>
      <c r="CA51" s="67"/>
      <c r="CB51" s="67"/>
      <c r="CC51" s="67"/>
      <c r="CD51" s="67"/>
      <c r="CE51" s="67"/>
      <c r="CF51" s="67"/>
      <c r="CG51" s="67"/>
      <c r="CH51" s="67"/>
      <c r="CI51" s="67"/>
      <c r="CJ51" s="67"/>
      <c r="CK51" s="67"/>
      <c r="CL51" s="67"/>
      <c r="CM51" s="67"/>
      <c r="CN51" s="67"/>
      <c r="CO51" s="67"/>
      <c r="CP51" s="67"/>
      <c r="CQ51" s="67"/>
    </row>
    <row r="52" spans="1:95" ht="78.75" customHeight="1">
      <c r="A52" s="365"/>
      <c r="B52" s="365"/>
      <c r="C52" s="365"/>
      <c r="D52" s="365"/>
      <c r="E52" s="93"/>
      <c r="F52" s="60"/>
      <c r="G52" s="365"/>
      <c r="H52" s="365"/>
      <c r="I52" s="58" t="s">
        <v>559</v>
      </c>
      <c r="J52" s="365"/>
      <c r="K52" s="365"/>
      <c r="L52" s="408"/>
      <c r="M52" s="408"/>
      <c r="N52" s="408"/>
      <c r="O52" s="408"/>
      <c r="P52" s="408"/>
      <c r="Q52" s="408"/>
      <c r="R52" s="408"/>
      <c r="S52" s="408"/>
      <c r="T52" s="408"/>
      <c r="U52" s="408"/>
      <c r="V52" s="408"/>
      <c r="W52" s="408"/>
      <c r="X52" s="408"/>
      <c r="Y52" s="408"/>
      <c r="Z52" s="408"/>
      <c r="AA52" s="408"/>
      <c r="AB52" s="408"/>
      <c r="AC52" s="408"/>
      <c r="AD52" s="408"/>
      <c r="AE52" s="408"/>
      <c r="AF52" s="365"/>
      <c r="AG52" s="59">
        <f t="shared" si="0"/>
        <v>5</v>
      </c>
      <c r="AH52" s="365"/>
      <c r="AI52" s="408"/>
      <c r="AJ52" s="365"/>
      <c r="AK52" s="91">
        <v>2</v>
      </c>
      <c r="AL52" s="27" t="s">
        <v>497</v>
      </c>
      <c r="AM52" s="37"/>
      <c r="AN52" s="37" t="str">
        <f t="shared" si="16"/>
        <v/>
      </c>
      <c r="AO52" s="37"/>
      <c r="AP52" s="37" t="str">
        <f t="shared" si="17"/>
        <v/>
      </c>
      <c r="AQ52" s="37"/>
      <c r="AR52" s="37" t="str">
        <f t="shared" si="18"/>
        <v/>
      </c>
      <c r="AS52" s="37"/>
      <c r="AT52" s="37" t="str">
        <f t="shared" si="19"/>
        <v/>
      </c>
      <c r="AU52" s="37"/>
      <c r="AV52" s="37" t="str">
        <f t="shared" si="20"/>
        <v/>
      </c>
      <c r="AW52" s="37"/>
      <c r="AX52" s="37" t="str">
        <f t="shared" si="21"/>
        <v/>
      </c>
      <c r="AY52" s="37"/>
      <c r="AZ52" s="37" t="str">
        <f t="shared" si="22"/>
        <v/>
      </c>
      <c r="BA52" s="81"/>
      <c r="BB52" s="37"/>
      <c r="BC52" s="37"/>
      <c r="BD52" s="37"/>
      <c r="BE52" s="30"/>
      <c r="BF52" s="365"/>
      <c r="BG52" s="365"/>
      <c r="BH52" s="365"/>
      <c r="BI52" s="365"/>
      <c r="BJ52" s="365"/>
      <c r="BK52" s="365"/>
      <c r="BL52" s="365"/>
      <c r="BM52" s="365"/>
      <c r="BN52" s="30" t="s">
        <v>282</v>
      </c>
      <c r="BO52" s="31"/>
      <c r="BP52" s="31"/>
      <c r="BQ52" s="31"/>
      <c r="BR52" s="31"/>
      <c r="BS52" s="31"/>
      <c r="BT52" s="31"/>
      <c r="BU52" s="31"/>
      <c r="BV52" s="82"/>
      <c r="BW52" s="82"/>
      <c r="BX52" s="67"/>
      <c r="BY52" s="67"/>
      <c r="BZ52" s="67"/>
      <c r="CA52" s="67"/>
      <c r="CB52" s="67"/>
      <c r="CC52" s="67"/>
      <c r="CD52" s="67"/>
      <c r="CE52" s="67"/>
      <c r="CF52" s="67"/>
      <c r="CG52" s="67"/>
      <c r="CH52" s="67"/>
      <c r="CI52" s="67"/>
      <c r="CJ52" s="67"/>
      <c r="CK52" s="67"/>
      <c r="CL52" s="67"/>
      <c r="CM52" s="67"/>
      <c r="CN52" s="67"/>
      <c r="CO52" s="67"/>
      <c r="CP52" s="67"/>
      <c r="CQ52" s="67"/>
    </row>
    <row r="53" spans="1:95" ht="78.75" customHeight="1">
      <c r="A53" s="365"/>
      <c r="B53" s="365"/>
      <c r="C53" s="365"/>
      <c r="D53" s="365"/>
      <c r="E53" s="93"/>
      <c r="F53" s="84"/>
      <c r="G53" s="365"/>
      <c r="H53" s="365"/>
      <c r="I53" s="58" t="s">
        <v>565</v>
      </c>
      <c r="J53" s="365"/>
      <c r="K53" s="365"/>
      <c r="L53" s="408"/>
      <c r="M53" s="408"/>
      <c r="N53" s="408"/>
      <c r="O53" s="408"/>
      <c r="P53" s="408"/>
      <c r="Q53" s="408"/>
      <c r="R53" s="408"/>
      <c r="S53" s="408"/>
      <c r="T53" s="408"/>
      <c r="U53" s="408"/>
      <c r="V53" s="408"/>
      <c r="W53" s="408"/>
      <c r="X53" s="408"/>
      <c r="Y53" s="408"/>
      <c r="Z53" s="408"/>
      <c r="AA53" s="408"/>
      <c r="AB53" s="408"/>
      <c r="AC53" s="408"/>
      <c r="AD53" s="408"/>
      <c r="AE53" s="408"/>
      <c r="AF53" s="365"/>
      <c r="AG53" s="59">
        <f t="shared" si="0"/>
        <v>5</v>
      </c>
      <c r="AH53" s="365"/>
      <c r="AI53" s="408"/>
      <c r="AJ53" s="365"/>
      <c r="AK53" s="91">
        <v>3</v>
      </c>
      <c r="AL53" s="27" t="s">
        <v>497</v>
      </c>
      <c r="AM53" s="37"/>
      <c r="AN53" s="37" t="str">
        <f t="shared" si="16"/>
        <v/>
      </c>
      <c r="AO53" s="37"/>
      <c r="AP53" s="37" t="str">
        <f t="shared" si="17"/>
        <v/>
      </c>
      <c r="AQ53" s="37"/>
      <c r="AR53" s="37" t="str">
        <f t="shared" si="18"/>
        <v/>
      </c>
      <c r="AS53" s="37"/>
      <c r="AT53" s="37" t="str">
        <f t="shared" si="19"/>
        <v/>
      </c>
      <c r="AU53" s="37"/>
      <c r="AV53" s="37" t="str">
        <f t="shared" si="20"/>
        <v/>
      </c>
      <c r="AW53" s="37"/>
      <c r="AX53" s="37" t="str">
        <f t="shared" si="21"/>
        <v/>
      </c>
      <c r="AY53" s="37"/>
      <c r="AZ53" s="37" t="str">
        <f t="shared" si="22"/>
        <v/>
      </c>
      <c r="BA53" s="81"/>
      <c r="BB53" s="37"/>
      <c r="BC53" s="37"/>
      <c r="BD53" s="37"/>
      <c r="BE53" s="30"/>
      <c r="BF53" s="365"/>
      <c r="BG53" s="365"/>
      <c r="BH53" s="365"/>
      <c r="BI53" s="365"/>
      <c r="BJ53" s="365"/>
      <c r="BK53" s="365"/>
      <c r="BL53" s="365"/>
      <c r="BM53" s="365"/>
      <c r="BN53" s="30"/>
      <c r="BO53" s="31"/>
      <c r="BP53" s="31"/>
      <c r="BQ53" s="31"/>
      <c r="BR53" s="31"/>
      <c r="BS53" s="31"/>
      <c r="BT53" s="31"/>
      <c r="BU53" s="31"/>
      <c r="BV53" s="82"/>
      <c r="BW53" s="82"/>
      <c r="BX53" s="67"/>
      <c r="BY53" s="67"/>
      <c r="BZ53" s="67"/>
      <c r="CA53" s="67"/>
      <c r="CB53" s="67"/>
      <c r="CC53" s="67"/>
      <c r="CD53" s="67"/>
      <c r="CE53" s="67"/>
      <c r="CF53" s="67"/>
      <c r="CG53" s="67"/>
      <c r="CH53" s="67"/>
      <c r="CI53" s="67"/>
      <c r="CJ53" s="67"/>
      <c r="CK53" s="67"/>
      <c r="CL53" s="67"/>
      <c r="CM53" s="67"/>
      <c r="CN53" s="67"/>
      <c r="CO53" s="67"/>
      <c r="CP53" s="67"/>
      <c r="CQ53" s="67"/>
    </row>
    <row r="54" spans="1:95" ht="78.75" customHeight="1">
      <c r="A54" s="365"/>
      <c r="B54" s="365"/>
      <c r="C54" s="365"/>
      <c r="D54" s="365"/>
      <c r="E54" s="70"/>
      <c r="F54" s="84"/>
      <c r="G54" s="365"/>
      <c r="H54" s="365"/>
      <c r="I54" s="58" t="s">
        <v>465</v>
      </c>
      <c r="J54" s="365"/>
      <c r="K54" s="365"/>
      <c r="L54" s="408"/>
      <c r="M54" s="408"/>
      <c r="N54" s="408"/>
      <c r="O54" s="408"/>
      <c r="P54" s="408"/>
      <c r="Q54" s="408"/>
      <c r="R54" s="408"/>
      <c r="S54" s="408"/>
      <c r="T54" s="408"/>
      <c r="U54" s="408"/>
      <c r="V54" s="408"/>
      <c r="W54" s="408"/>
      <c r="X54" s="408"/>
      <c r="Y54" s="408"/>
      <c r="Z54" s="408"/>
      <c r="AA54" s="408"/>
      <c r="AB54" s="408"/>
      <c r="AC54" s="408"/>
      <c r="AD54" s="408"/>
      <c r="AE54" s="408"/>
      <c r="AF54" s="365"/>
      <c r="AG54" s="59">
        <f t="shared" si="0"/>
        <v>5</v>
      </c>
      <c r="AH54" s="365"/>
      <c r="AI54" s="408"/>
      <c r="AJ54" s="365"/>
      <c r="AK54" s="91">
        <v>4</v>
      </c>
      <c r="AL54" s="27" t="s">
        <v>497</v>
      </c>
      <c r="AM54" s="37"/>
      <c r="AN54" s="37" t="str">
        <f t="shared" si="16"/>
        <v/>
      </c>
      <c r="AO54" s="37"/>
      <c r="AP54" s="37" t="str">
        <f t="shared" si="17"/>
        <v/>
      </c>
      <c r="AQ54" s="37"/>
      <c r="AR54" s="37" t="str">
        <f t="shared" si="18"/>
        <v/>
      </c>
      <c r="AS54" s="37"/>
      <c r="AT54" s="37" t="str">
        <f t="shared" si="19"/>
        <v/>
      </c>
      <c r="AU54" s="37"/>
      <c r="AV54" s="37" t="str">
        <f t="shared" si="20"/>
        <v/>
      </c>
      <c r="AW54" s="37"/>
      <c r="AX54" s="37" t="str">
        <f t="shared" si="21"/>
        <v/>
      </c>
      <c r="AY54" s="37"/>
      <c r="AZ54" s="37" t="str">
        <f t="shared" si="22"/>
        <v/>
      </c>
      <c r="BA54" s="81"/>
      <c r="BB54" s="37"/>
      <c r="BC54" s="37"/>
      <c r="BD54" s="37"/>
      <c r="BE54" s="30"/>
      <c r="BF54" s="365"/>
      <c r="BG54" s="365"/>
      <c r="BH54" s="365"/>
      <c r="BI54" s="365"/>
      <c r="BJ54" s="365"/>
      <c r="BK54" s="365"/>
      <c r="BL54" s="365"/>
      <c r="BM54" s="365"/>
      <c r="BN54" s="30"/>
      <c r="BO54" s="31"/>
      <c r="BP54" s="31"/>
      <c r="BQ54" s="31"/>
      <c r="BR54" s="31"/>
      <c r="BS54" s="31"/>
      <c r="BT54" s="31"/>
      <c r="BU54" s="31"/>
      <c r="BV54" s="82"/>
      <c r="BW54" s="82"/>
      <c r="BX54" s="67"/>
      <c r="BY54" s="67"/>
      <c r="BZ54" s="67"/>
      <c r="CA54" s="67"/>
      <c r="CB54" s="67"/>
      <c r="CC54" s="67"/>
      <c r="CD54" s="67"/>
      <c r="CE54" s="67"/>
      <c r="CF54" s="67"/>
      <c r="CG54" s="67"/>
      <c r="CH54" s="67"/>
      <c r="CI54" s="67"/>
      <c r="CJ54" s="67"/>
      <c r="CK54" s="67"/>
      <c r="CL54" s="67"/>
      <c r="CM54" s="67"/>
      <c r="CN54" s="67"/>
      <c r="CO54" s="67"/>
      <c r="CP54" s="67"/>
      <c r="CQ54" s="67"/>
    </row>
    <row r="55" spans="1:95" ht="78.75" customHeight="1">
      <c r="A55" s="365"/>
      <c r="B55" s="365"/>
      <c r="C55" s="365"/>
      <c r="D55" s="365"/>
      <c r="E55" s="84"/>
      <c r="F55" s="84"/>
      <c r="G55" s="365"/>
      <c r="H55" s="365"/>
      <c r="I55" s="58" t="s">
        <v>480</v>
      </c>
      <c r="J55" s="365"/>
      <c r="K55" s="365"/>
      <c r="L55" s="408"/>
      <c r="M55" s="408"/>
      <c r="N55" s="408"/>
      <c r="O55" s="408"/>
      <c r="P55" s="408"/>
      <c r="Q55" s="408"/>
      <c r="R55" s="408"/>
      <c r="S55" s="408"/>
      <c r="T55" s="408"/>
      <c r="U55" s="408"/>
      <c r="V55" s="408"/>
      <c r="W55" s="408"/>
      <c r="X55" s="408"/>
      <c r="Y55" s="408"/>
      <c r="Z55" s="408"/>
      <c r="AA55" s="408"/>
      <c r="AB55" s="408"/>
      <c r="AC55" s="408"/>
      <c r="AD55" s="408"/>
      <c r="AE55" s="408"/>
      <c r="AF55" s="365"/>
      <c r="AG55" s="59"/>
      <c r="AH55" s="365"/>
      <c r="AI55" s="408"/>
      <c r="AJ55" s="365"/>
      <c r="AK55" s="91">
        <v>5</v>
      </c>
      <c r="AL55" s="27" t="s">
        <v>497</v>
      </c>
      <c r="AM55" s="37"/>
      <c r="AN55" s="37" t="str">
        <f t="shared" si="16"/>
        <v/>
      </c>
      <c r="AO55" s="37"/>
      <c r="AP55" s="37" t="str">
        <f t="shared" si="17"/>
        <v/>
      </c>
      <c r="AQ55" s="37"/>
      <c r="AR55" s="37" t="str">
        <f t="shared" si="18"/>
        <v/>
      </c>
      <c r="AS55" s="37"/>
      <c r="AT55" s="37" t="str">
        <f t="shared" si="19"/>
        <v/>
      </c>
      <c r="AU55" s="37"/>
      <c r="AV55" s="37" t="str">
        <f t="shared" si="20"/>
        <v/>
      </c>
      <c r="AW55" s="37"/>
      <c r="AX55" s="37" t="str">
        <f t="shared" si="21"/>
        <v/>
      </c>
      <c r="AY55" s="37"/>
      <c r="AZ55" s="37" t="str">
        <f t="shared" si="22"/>
        <v/>
      </c>
      <c r="BA55" s="81"/>
      <c r="BB55" s="37"/>
      <c r="BC55" s="37"/>
      <c r="BD55" s="37"/>
      <c r="BE55" s="30"/>
      <c r="BF55" s="365"/>
      <c r="BG55" s="365"/>
      <c r="BH55" s="365"/>
      <c r="BI55" s="365"/>
      <c r="BJ55" s="365"/>
      <c r="BK55" s="365"/>
      <c r="BL55" s="365"/>
      <c r="BM55" s="365"/>
      <c r="BN55" s="30"/>
      <c r="BO55" s="31"/>
      <c r="BP55" s="31"/>
      <c r="BQ55" s="31"/>
      <c r="BR55" s="31"/>
      <c r="BS55" s="31"/>
      <c r="BT55" s="31"/>
      <c r="BU55" s="31"/>
      <c r="BV55" s="82"/>
      <c r="BW55" s="82"/>
      <c r="BX55" s="67"/>
      <c r="BY55" s="67"/>
      <c r="BZ55" s="67"/>
      <c r="CA55" s="67"/>
      <c r="CB55" s="67"/>
      <c r="CC55" s="67"/>
      <c r="CD55" s="67"/>
      <c r="CE55" s="67"/>
      <c r="CF55" s="67"/>
      <c r="CG55" s="67"/>
      <c r="CH55" s="67"/>
      <c r="CI55" s="67"/>
      <c r="CJ55" s="67"/>
      <c r="CK55" s="67"/>
      <c r="CL55" s="67"/>
      <c r="CM55" s="67"/>
      <c r="CN55" s="67"/>
      <c r="CO55" s="67"/>
      <c r="CP55" s="67"/>
      <c r="CQ55" s="67"/>
    </row>
    <row r="56" spans="1:95" ht="78.75" customHeight="1">
      <c r="A56" s="366"/>
      <c r="B56" s="366"/>
      <c r="C56" s="366"/>
      <c r="D56" s="366"/>
      <c r="E56" s="85"/>
      <c r="F56" s="85"/>
      <c r="G56" s="366"/>
      <c r="H56" s="366"/>
      <c r="I56" s="58"/>
      <c r="J56" s="366"/>
      <c r="K56" s="366"/>
      <c r="L56" s="408"/>
      <c r="M56" s="408"/>
      <c r="N56" s="408"/>
      <c r="O56" s="408"/>
      <c r="P56" s="408"/>
      <c r="Q56" s="408"/>
      <c r="R56" s="408"/>
      <c r="S56" s="408"/>
      <c r="T56" s="408"/>
      <c r="U56" s="408"/>
      <c r="V56" s="408"/>
      <c r="W56" s="408"/>
      <c r="X56" s="408"/>
      <c r="Y56" s="408"/>
      <c r="Z56" s="408"/>
      <c r="AA56" s="408"/>
      <c r="AB56" s="408"/>
      <c r="AC56" s="408"/>
      <c r="AD56" s="408"/>
      <c r="AE56" s="408"/>
      <c r="AF56" s="366"/>
      <c r="AG56" s="59">
        <f t="shared" ref="AG56:AG83" si="31">VALUE(IF(AF56&lt;=5,5,IF(AND(AF56&gt;5,AF56&lt;=11),10,IF(AF56&gt;11,20,0))))</f>
        <v>5</v>
      </c>
      <c r="AH56" s="366"/>
      <c r="AI56" s="408"/>
      <c r="AJ56" s="366"/>
      <c r="AK56" s="91">
        <v>6</v>
      </c>
      <c r="AL56" s="27" t="s">
        <v>497</v>
      </c>
      <c r="AM56" s="37"/>
      <c r="AN56" s="37" t="str">
        <f t="shared" si="16"/>
        <v/>
      </c>
      <c r="AO56" s="37"/>
      <c r="AP56" s="37" t="str">
        <f t="shared" si="17"/>
        <v/>
      </c>
      <c r="AQ56" s="37"/>
      <c r="AR56" s="37" t="str">
        <f t="shared" si="18"/>
        <v/>
      </c>
      <c r="AS56" s="37"/>
      <c r="AT56" s="37" t="str">
        <f t="shared" si="19"/>
        <v/>
      </c>
      <c r="AU56" s="37"/>
      <c r="AV56" s="37" t="str">
        <f t="shared" si="20"/>
        <v/>
      </c>
      <c r="AW56" s="37"/>
      <c r="AX56" s="37" t="str">
        <f t="shared" si="21"/>
        <v/>
      </c>
      <c r="AY56" s="37"/>
      <c r="AZ56" s="37" t="str">
        <f t="shared" si="22"/>
        <v/>
      </c>
      <c r="BA56" s="81"/>
      <c r="BB56" s="37"/>
      <c r="BC56" s="37"/>
      <c r="BD56" s="37"/>
      <c r="BE56" s="30"/>
      <c r="BF56" s="366"/>
      <c r="BG56" s="366"/>
      <c r="BH56" s="366"/>
      <c r="BI56" s="366"/>
      <c r="BJ56" s="366"/>
      <c r="BK56" s="366"/>
      <c r="BL56" s="366"/>
      <c r="BM56" s="366"/>
      <c r="BN56" s="30"/>
      <c r="BO56" s="31"/>
      <c r="BP56" s="31"/>
      <c r="BQ56" s="31"/>
      <c r="BR56" s="31"/>
      <c r="BS56" s="31"/>
      <c r="BT56" s="31"/>
      <c r="BU56" s="31"/>
      <c r="BV56" s="82"/>
      <c r="BW56" s="82"/>
      <c r="BX56" s="67"/>
      <c r="BY56" s="67"/>
      <c r="BZ56" s="67"/>
      <c r="CA56" s="67"/>
      <c r="CB56" s="67"/>
      <c r="CC56" s="67"/>
      <c r="CD56" s="67"/>
      <c r="CE56" s="67"/>
      <c r="CF56" s="67"/>
      <c r="CG56" s="67"/>
      <c r="CH56" s="67"/>
      <c r="CI56" s="67"/>
      <c r="CJ56" s="67"/>
      <c r="CK56" s="67"/>
      <c r="CL56" s="67"/>
      <c r="CM56" s="67"/>
      <c r="CN56" s="67"/>
      <c r="CO56" s="67"/>
      <c r="CP56" s="67"/>
      <c r="CQ56" s="67"/>
    </row>
    <row r="57" spans="1:95" ht="78.75" customHeight="1">
      <c r="A57" s="400">
        <v>9</v>
      </c>
      <c r="B57" s="400" t="s">
        <v>593</v>
      </c>
      <c r="C57" s="400" t="s">
        <v>300</v>
      </c>
      <c r="D57" s="400" t="s">
        <v>594</v>
      </c>
      <c r="E57" s="94"/>
      <c r="F57" s="412" t="s">
        <v>301</v>
      </c>
      <c r="G57" s="413" t="s">
        <v>595</v>
      </c>
      <c r="H57" s="400" t="s">
        <v>464</v>
      </c>
      <c r="I57" s="58" t="s">
        <v>465</v>
      </c>
      <c r="J57" s="400">
        <v>2</v>
      </c>
      <c r="K57" s="367" t="str">
        <f>IF(J57&lt;=0,"",IF(J57=1,"Rara vez",IF(J57=2,"Improbable",IF(J57=3,"Posible",IF(J57=4,"Probable",IF(J57=5,"Casi Seguro"))))))</f>
        <v>Improbable</v>
      </c>
      <c r="L57" s="364">
        <f>IF(K57="","",IF(K57="Rara vez",0.2,IF(K57="Improbable",0.4,IF(K57="Posible",0.6,IF(K57="Probable",0.8,IF(K57="Casi seguro",1,))))))</f>
        <v>0.4</v>
      </c>
      <c r="M57" s="364" t="s">
        <v>280</v>
      </c>
      <c r="N57" s="364" t="s">
        <v>280</v>
      </c>
      <c r="O57" s="364" t="s">
        <v>280</v>
      </c>
      <c r="P57" s="364" t="s">
        <v>280</v>
      </c>
      <c r="Q57" s="364" t="s">
        <v>280</v>
      </c>
      <c r="R57" s="364" t="s">
        <v>281</v>
      </c>
      <c r="S57" s="364" t="s">
        <v>280</v>
      </c>
      <c r="T57" s="364" t="s">
        <v>281</v>
      </c>
      <c r="U57" s="364" t="s">
        <v>280</v>
      </c>
      <c r="V57" s="364" t="s">
        <v>280</v>
      </c>
      <c r="W57" s="364" t="s">
        <v>280</v>
      </c>
      <c r="X57" s="364" t="s">
        <v>280</v>
      </c>
      <c r="Y57" s="364" t="s">
        <v>281</v>
      </c>
      <c r="Z57" s="364" t="s">
        <v>280</v>
      </c>
      <c r="AA57" s="364" t="s">
        <v>280</v>
      </c>
      <c r="AB57" s="364" t="s">
        <v>281</v>
      </c>
      <c r="AC57" s="364" t="s">
        <v>280</v>
      </c>
      <c r="AD57" s="364" t="s">
        <v>281</v>
      </c>
      <c r="AE57" s="364" t="s">
        <v>281</v>
      </c>
      <c r="AF57" s="373">
        <f>IF(AB57="Si","19",COUNTIF(M57:AE58,"si"))</f>
        <v>13</v>
      </c>
      <c r="AG57" s="59">
        <f t="shared" si="31"/>
        <v>20</v>
      </c>
      <c r="AH57" s="367" t="str">
        <f>IF(AG57=5,"Moderado",IF(AG57=10,"Mayor",IF(AG57=20,"Catastrófico",0)))</f>
        <v>Catastrófico</v>
      </c>
      <c r="AI57" s="364">
        <f>IF(AH57="","",IF(AH57="Leve",0.2,IF(AH57="Menor",0.4,IF(AH57="Moderado",0.6,IF(AH57="Mayor",0.8,IF(AH57="Catastrófico",1,))))))</f>
        <v>1</v>
      </c>
      <c r="AJ57" s="367"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31">
        <v>1</v>
      </c>
      <c r="AL57" s="27" t="s">
        <v>596</v>
      </c>
      <c r="AM57" s="37" t="s">
        <v>467</v>
      </c>
      <c r="AN57" s="37">
        <f t="shared" si="16"/>
        <v>15</v>
      </c>
      <c r="AO57" s="37" t="s">
        <v>468</v>
      </c>
      <c r="AP57" s="37">
        <f t="shared" si="17"/>
        <v>15</v>
      </c>
      <c r="AQ57" s="37" t="s">
        <v>469</v>
      </c>
      <c r="AR57" s="37">
        <f t="shared" si="18"/>
        <v>15</v>
      </c>
      <c r="AS57" s="37" t="s">
        <v>501</v>
      </c>
      <c r="AT57" s="37">
        <f t="shared" si="19"/>
        <v>15</v>
      </c>
      <c r="AU57" s="37" t="s">
        <v>471</v>
      </c>
      <c r="AV57" s="37">
        <f t="shared" si="20"/>
        <v>15</v>
      </c>
      <c r="AW57" s="37" t="s">
        <v>472</v>
      </c>
      <c r="AX57" s="37">
        <f t="shared" si="21"/>
        <v>15</v>
      </c>
      <c r="AY57" s="37" t="s">
        <v>473</v>
      </c>
      <c r="AZ57" s="37">
        <f t="shared" si="22"/>
        <v>15</v>
      </c>
      <c r="BA57" s="81">
        <f t="shared" ref="BA57:BA60" si="32">SUM(AN57,AP57,AR57,AT57,AV57,AX57,AZ57)</f>
        <v>105</v>
      </c>
      <c r="BB57" s="37" t="str">
        <f t="shared" ref="BB57:BB60" si="33">IF(BA57&gt;=96,"Fuerte",IF(AND(BA57&gt;=86, BA57&lt;96),"Moderado",IF(BA57&lt;86,"Débil")))</f>
        <v>Fuerte</v>
      </c>
      <c r="BC57" s="37" t="s">
        <v>474</v>
      </c>
      <c r="BD57" s="37">
        <f t="shared" ref="BD57:BD60" si="34">VALUE(IF(OR(AND(BB57="Fuerte",BC57="Fuerte")),"100",IF(OR(AND(BB57="Fuerte",BC57="Moderado"),AND(BB57="Moderado",BC57="Fuerte"),AND(BB57="Moderado",BC57="Moderado")),"50",IF(OR(AND(BB57="Fuerte",BC57="Débil"),AND(BB57="Moderado",BC57="Débil"),AND(BB57="Débil",BC57="Fuerte"),AND(BB57="Débil",BC57="Moderado"),AND(BB57="Débil",BC57="Débil")),"0",))))</f>
        <v>100</v>
      </c>
      <c r="BE57" s="30" t="str">
        <f t="shared" ref="BE57:BE60" si="35">IF(BD57=100,"Fuerte",IF(BD57=50,"Moderado",IF(BD57=0,"Débil")))</f>
        <v>Fuerte</v>
      </c>
      <c r="BF57" s="371">
        <f>AVERAGE(BD57:BD62)</f>
        <v>100</v>
      </c>
      <c r="BG57" s="371" t="str">
        <f>IF(BF57=100,"Fuerte",IF(AND(BF57&lt;=99, BF57&gt;=50),"Moderado",IF(BF57&lt;50,"Débil")))</f>
        <v>Fuerte</v>
      </c>
      <c r="BH57" s="388">
        <f>IF(BG57="Fuerte",(J57-2),IF(BG57="Moderado",(J57-1), IF(BG57="Débil",((J57-0)))))</f>
        <v>0</v>
      </c>
      <c r="BI57" s="388" t="str">
        <f>IF(BH57&lt;=0,"Rara vez",IF(BH57=1,"Rara vez",IF(BH57=2,"Improbable",IF(BH57=3,"Posible",IF(BH57=4,"Probable",IF(BH57=5,"Casi Seguro"))))))</f>
        <v>Rara vez</v>
      </c>
      <c r="BJ57" s="364">
        <f>IF(BI57="","",IF(BI57="Rara vez",0.2,IF(BI57="Improbable",0.4,IF(BI57="Posible",0.6,IF(BI57="Probable",0.8,IF(BI57="Casi seguro",1,))))))</f>
        <v>0.2</v>
      </c>
      <c r="BK57" s="388" t="str">
        <f>IFERROR(IF(AG57=5,"Moderado",IF(AG57=10,"Mayor",IF(AG57=20,"Catastrófico",0))),"")</f>
        <v>Catastrófico</v>
      </c>
      <c r="BL57" s="364">
        <f>IF(AH57="","",IF(AH57="Moderado",0.6,IF(AH57="Mayor",0.8,IF(AH57="Catastrófico",1,))))</f>
        <v>1</v>
      </c>
      <c r="BM57" s="415"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30" t="s">
        <v>282</v>
      </c>
      <c r="BO57" s="95" t="s">
        <v>597</v>
      </c>
      <c r="BP57" s="31" t="s">
        <v>598</v>
      </c>
      <c r="BQ57" s="31" t="s">
        <v>599</v>
      </c>
      <c r="BR57" s="31" t="s">
        <v>600</v>
      </c>
      <c r="BS57" s="31" t="s">
        <v>601</v>
      </c>
      <c r="BT57" s="82" t="s">
        <v>602</v>
      </c>
      <c r="BU57" s="82" t="s">
        <v>603</v>
      </c>
      <c r="BV57" s="80"/>
      <c r="BW57" s="31"/>
      <c r="BX57" s="67"/>
      <c r="BY57" s="67"/>
      <c r="BZ57" s="67"/>
      <c r="CA57" s="67"/>
      <c r="CB57" s="67"/>
      <c r="CC57" s="67"/>
      <c r="CD57" s="67"/>
      <c r="CE57" s="67"/>
      <c r="CF57" s="67"/>
      <c r="CG57" s="67"/>
      <c r="CH57" s="67"/>
      <c r="CI57" s="67"/>
      <c r="CJ57" s="67"/>
      <c r="CK57" s="67"/>
      <c r="CL57" s="67"/>
      <c r="CM57" s="67"/>
      <c r="CN57" s="67"/>
      <c r="CO57" s="67"/>
      <c r="CP57" s="67"/>
      <c r="CQ57" s="67"/>
    </row>
    <row r="58" spans="1:95" ht="78.75" customHeight="1">
      <c r="A58" s="365"/>
      <c r="B58" s="365"/>
      <c r="C58" s="365"/>
      <c r="D58" s="365"/>
      <c r="E58" s="84" t="s">
        <v>302</v>
      </c>
      <c r="F58" s="365"/>
      <c r="G58" s="365"/>
      <c r="H58" s="365"/>
      <c r="I58" s="58" t="s">
        <v>480</v>
      </c>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59">
        <f t="shared" si="31"/>
        <v>5</v>
      </c>
      <c r="AH58" s="365"/>
      <c r="AI58" s="365"/>
      <c r="AJ58" s="365"/>
      <c r="AK58" s="31">
        <v>2</v>
      </c>
      <c r="AL58" s="96"/>
      <c r="AM58" s="37" t="s">
        <v>467</v>
      </c>
      <c r="AN58" s="37">
        <f t="shared" si="16"/>
        <v>15</v>
      </c>
      <c r="AO58" s="37" t="s">
        <v>468</v>
      </c>
      <c r="AP58" s="37">
        <f t="shared" si="17"/>
        <v>15</v>
      </c>
      <c r="AQ58" s="37" t="s">
        <v>469</v>
      </c>
      <c r="AR58" s="37">
        <f t="shared" si="18"/>
        <v>15</v>
      </c>
      <c r="AS58" s="37" t="s">
        <v>470</v>
      </c>
      <c r="AT58" s="37">
        <f t="shared" si="19"/>
        <v>10</v>
      </c>
      <c r="AU58" s="37" t="s">
        <v>471</v>
      </c>
      <c r="AV58" s="37">
        <f t="shared" si="20"/>
        <v>15</v>
      </c>
      <c r="AW58" s="37" t="s">
        <v>472</v>
      </c>
      <c r="AX58" s="37">
        <f t="shared" si="21"/>
        <v>15</v>
      </c>
      <c r="AY58" s="37" t="s">
        <v>473</v>
      </c>
      <c r="AZ58" s="37">
        <f t="shared" si="22"/>
        <v>15</v>
      </c>
      <c r="BA58" s="81">
        <f t="shared" si="32"/>
        <v>100</v>
      </c>
      <c r="BB58" s="37" t="str">
        <f t="shared" si="33"/>
        <v>Fuerte</v>
      </c>
      <c r="BC58" s="37" t="s">
        <v>474</v>
      </c>
      <c r="BD58" s="37">
        <f t="shared" si="34"/>
        <v>100</v>
      </c>
      <c r="BE58" s="30" t="str">
        <f t="shared" si="35"/>
        <v>Fuerte</v>
      </c>
      <c r="BF58" s="365"/>
      <c r="BG58" s="365"/>
      <c r="BH58" s="365"/>
      <c r="BI58" s="365"/>
      <c r="BJ58" s="365"/>
      <c r="BK58" s="365"/>
      <c r="BL58" s="365"/>
      <c r="BM58" s="365"/>
      <c r="BN58" s="30" t="s">
        <v>282</v>
      </c>
      <c r="BO58" s="95" t="s">
        <v>604</v>
      </c>
      <c r="BP58" s="31" t="s">
        <v>598</v>
      </c>
      <c r="BQ58" s="31" t="s">
        <v>599</v>
      </c>
      <c r="BR58" s="31" t="s">
        <v>600</v>
      </c>
      <c r="BS58" s="31" t="s">
        <v>601</v>
      </c>
      <c r="BT58" s="82" t="s">
        <v>602</v>
      </c>
      <c r="BU58" s="82" t="s">
        <v>603</v>
      </c>
      <c r="BV58" s="56"/>
      <c r="BW58" s="31"/>
      <c r="BX58" s="67"/>
      <c r="BY58" s="67"/>
      <c r="BZ58" s="67"/>
      <c r="CA58" s="67"/>
      <c r="CB58" s="67"/>
      <c r="CC58" s="67"/>
      <c r="CD58" s="67"/>
      <c r="CE58" s="67"/>
      <c r="CF58" s="67"/>
      <c r="CG58" s="67"/>
      <c r="CH58" s="67"/>
      <c r="CI58" s="67"/>
      <c r="CJ58" s="67"/>
      <c r="CK58" s="67"/>
      <c r="CL58" s="67"/>
      <c r="CM58" s="67"/>
      <c r="CN58" s="67"/>
      <c r="CO58" s="67"/>
      <c r="CP58" s="67"/>
      <c r="CQ58" s="67"/>
    </row>
    <row r="59" spans="1:95" ht="78.75" customHeight="1">
      <c r="A59" s="365"/>
      <c r="B59" s="365"/>
      <c r="C59" s="365"/>
      <c r="D59" s="365"/>
      <c r="E59" s="84" t="s">
        <v>303</v>
      </c>
      <c r="F59" s="84" t="s">
        <v>304</v>
      </c>
      <c r="G59" s="365"/>
      <c r="H59" s="365"/>
      <c r="I59" s="58" t="s">
        <v>486</v>
      </c>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59">
        <f t="shared" si="31"/>
        <v>5</v>
      </c>
      <c r="AH59" s="365"/>
      <c r="AI59" s="365"/>
      <c r="AJ59" s="365"/>
      <c r="AK59" s="31">
        <v>3</v>
      </c>
      <c r="AL59" s="27" t="s">
        <v>605</v>
      </c>
      <c r="AM59" s="37" t="s">
        <v>467</v>
      </c>
      <c r="AN59" s="37">
        <f t="shared" si="16"/>
        <v>15</v>
      </c>
      <c r="AO59" s="37" t="s">
        <v>468</v>
      </c>
      <c r="AP59" s="37">
        <f t="shared" si="17"/>
        <v>15</v>
      </c>
      <c r="AQ59" s="37" t="s">
        <v>469</v>
      </c>
      <c r="AR59" s="37">
        <f t="shared" si="18"/>
        <v>15</v>
      </c>
      <c r="AS59" s="37" t="s">
        <v>501</v>
      </c>
      <c r="AT59" s="37">
        <f t="shared" si="19"/>
        <v>15</v>
      </c>
      <c r="AU59" s="37" t="s">
        <v>471</v>
      </c>
      <c r="AV59" s="37">
        <f t="shared" si="20"/>
        <v>15</v>
      </c>
      <c r="AW59" s="37" t="s">
        <v>472</v>
      </c>
      <c r="AX59" s="37">
        <f t="shared" si="21"/>
        <v>15</v>
      </c>
      <c r="AY59" s="37" t="s">
        <v>473</v>
      </c>
      <c r="AZ59" s="37">
        <f t="shared" si="22"/>
        <v>15</v>
      </c>
      <c r="BA59" s="81">
        <f t="shared" si="32"/>
        <v>105</v>
      </c>
      <c r="BB59" s="37" t="str">
        <f t="shared" si="33"/>
        <v>Fuerte</v>
      </c>
      <c r="BC59" s="37" t="s">
        <v>474</v>
      </c>
      <c r="BD59" s="37">
        <f t="shared" si="34"/>
        <v>100</v>
      </c>
      <c r="BE59" s="30" t="str">
        <f t="shared" si="35"/>
        <v>Fuerte</v>
      </c>
      <c r="BF59" s="365"/>
      <c r="BG59" s="365"/>
      <c r="BH59" s="365"/>
      <c r="BI59" s="365"/>
      <c r="BJ59" s="365"/>
      <c r="BK59" s="365"/>
      <c r="BL59" s="365"/>
      <c r="BM59" s="365"/>
      <c r="BN59" s="30" t="s">
        <v>282</v>
      </c>
      <c r="BO59" s="35" t="s">
        <v>606</v>
      </c>
      <c r="BP59" s="31" t="s">
        <v>598</v>
      </c>
      <c r="BQ59" s="31" t="s">
        <v>607</v>
      </c>
      <c r="BR59" s="31" t="s">
        <v>600</v>
      </c>
      <c r="BS59" s="31" t="s">
        <v>601</v>
      </c>
      <c r="BT59" s="31" t="s">
        <v>608</v>
      </c>
      <c r="BU59" s="31" t="s">
        <v>609</v>
      </c>
      <c r="BV59" s="57"/>
      <c r="BW59" s="31"/>
      <c r="BX59" s="67"/>
      <c r="BY59" s="67"/>
      <c r="BZ59" s="67"/>
      <c r="CA59" s="67"/>
      <c r="CB59" s="67"/>
      <c r="CC59" s="67"/>
      <c r="CD59" s="67"/>
      <c r="CE59" s="67"/>
      <c r="CF59" s="67"/>
      <c r="CG59" s="67"/>
      <c r="CH59" s="67"/>
      <c r="CI59" s="67"/>
      <c r="CJ59" s="67"/>
      <c r="CK59" s="67"/>
      <c r="CL59" s="67"/>
      <c r="CM59" s="67"/>
      <c r="CN59" s="67"/>
      <c r="CO59" s="67"/>
      <c r="CP59" s="67"/>
      <c r="CQ59" s="67"/>
    </row>
    <row r="60" spans="1:95" ht="78.75" customHeight="1">
      <c r="A60" s="365"/>
      <c r="B60" s="365"/>
      <c r="C60" s="365"/>
      <c r="D60" s="365"/>
      <c r="E60" s="68" t="s">
        <v>610</v>
      </c>
      <c r="F60" s="84" t="s">
        <v>611</v>
      </c>
      <c r="G60" s="365"/>
      <c r="H60" s="365"/>
      <c r="I60" s="58"/>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59">
        <f t="shared" si="31"/>
        <v>5</v>
      </c>
      <c r="AH60" s="365"/>
      <c r="AI60" s="365"/>
      <c r="AJ60" s="365"/>
      <c r="AK60" s="31">
        <v>4</v>
      </c>
      <c r="AL60" s="27" t="s">
        <v>612</v>
      </c>
      <c r="AM60" s="37" t="s">
        <v>467</v>
      </c>
      <c r="AN60" s="37">
        <f t="shared" si="16"/>
        <v>15</v>
      </c>
      <c r="AO60" s="37" t="s">
        <v>468</v>
      </c>
      <c r="AP60" s="37">
        <f t="shared" si="17"/>
        <v>15</v>
      </c>
      <c r="AQ60" s="37" t="s">
        <v>469</v>
      </c>
      <c r="AR60" s="37">
        <f t="shared" si="18"/>
        <v>15</v>
      </c>
      <c r="AS60" s="37" t="s">
        <v>501</v>
      </c>
      <c r="AT60" s="37">
        <f t="shared" si="19"/>
        <v>15</v>
      </c>
      <c r="AU60" s="37" t="s">
        <v>471</v>
      </c>
      <c r="AV60" s="37">
        <f t="shared" si="20"/>
        <v>15</v>
      </c>
      <c r="AW60" s="37" t="s">
        <v>472</v>
      </c>
      <c r="AX60" s="37">
        <f t="shared" si="21"/>
        <v>15</v>
      </c>
      <c r="AY60" s="37" t="s">
        <v>473</v>
      </c>
      <c r="AZ60" s="37">
        <f t="shared" si="22"/>
        <v>15</v>
      </c>
      <c r="BA60" s="81">
        <f t="shared" si="32"/>
        <v>105</v>
      </c>
      <c r="BB60" s="37" t="str">
        <f t="shared" si="33"/>
        <v>Fuerte</v>
      </c>
      <c r="BC60" s="37" t="s">
        <v>474</v>
      </c>
      <c r="BD60" s="37">
        <f t="shared" si="34"/>
        <v>100</v>
      </c>
      <c r="BE60" s="30" t="str">
        <f t="shared" si="35"/>
        <v>Fuerte</v>
      </c>
      <c r="BF60" s="365"/>
      <c r="BG60" s="365"/>
      <c r="BH60" s="365"/>
      <c r="BI60" s="365"/>
      <c r="BJ60" s="365"/>
      <c r="BK60" s="365"/>
      <c r="BL60" s="365"/>
      <c r="BM60" s="365"/>
      <c r="BN60" s="30" t="s">
        <v>282</v>
      </c>
      <c r="BO60" s="35" t="s">
        <v>613</v>
      </c>
      <c r="BP60" s="31" t="s">
        <v>598</v>
      </c>
      <c r="BQ60" s="31" t="s">
        <v>607</v>
      </c>
      <c r="BR60" s="31" t="s">
        <v>600</v>
      </c>
      <c r="BS60" s="31" t="s">
        <v>601</v>
      </c>
      <c r="BT60" s="31" t="s">
        <v>614</v>
      </c>
      <c r="BU60" s="31" t="s">
        <v>615</v>
      </c>
      <c r="BV60" s="31"/>
      <c r="BW60" s="31"/>
      <c r="BX60" s="67"/>
      <c r="BY60" s="67"/>
      <c r="BZ60" s="67"/>
      <c r="CA60" s="67"/>
      <c r="CB60" s="67"/>
      <c r="CC60" s="67"/>
      <c r="CD60" s="67"/>
      <c r="CE60" s="67"/>
      <c r="CF60" s="67"/>
      <c r="CG60" s="67"/>
      <c r="CH60" s="67"/>
      <c r="CI60" s="67"/>
      <c r="CJ60" s="67"/>
      <c r="CK60" s="67"/>
      <c r="CL60" s="67"/>
      <c r="CM60" s="67"/>
      <c r="CN60" s="67"/>
      <c r="CO60" s="67"/>
      <c r="CP60" s="67"/>
      <c r="CQ60" s="67"/>
    </row>
    <row r="61" spans="1:95" ht="78.75" customHeight="1">
      <c r="A61" s="365"/>
      <c r="B61" s="365"/>
      <c r="C61" s="365"/>
      <c r="D61" s="365"/>
      <c r="E61" s="70" t="s">
        <v>616</v>
      </c>
      <c r="F61" s="84" t="s">
        <v>617</v>
      </c>
      <c r="G61" s="365"/>
      <c r="H61" s="365"/>
      <c r="I61" s="58"/>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59">
        <f t="shared" si="31"/>
        <v>5</v>
      </c>
      <c r="AH61" s="365"/>
      <c r="AI61" s="365"/>
      <c r="AJ61" s="365"/>
      <c r="AK61" s="31">
        <v>5</v>
      </c>
      <c r="AL61" s="97"/>
      <c r="AM61" s="37"/>
      <c r="AN61" s="37" t="str">
        <f t="shared" si="16"/>
        <v/>
      </c>
      <c r="AO61" s="37"/>
      <c r="AP61" s="37" t="str">
        <f t="shared" si="17"/>
        <v/>
      </c>
      <c r="AQ61" s="37"/>
      <c r="AR61" s="37" t="str">
        <f t="shared" si="18"/>
        <v/>
      </c>
      <c r="AS61" s="37"/>
      <c r="AT61" s="37" t="str">
        <f t="shared" si="19"/>
        <v/>
      </c>
      <c r="AU61" s="37"/>
      <c r="AV61" s="37" t="str">
        <f t="shared" si="20"/>
        <v/>
      </c>
      <c r="AW61" s="37"/>
      <c r="AX61" s="37" t="str">
        <f t="shared" si="21"/>
        <v/>
      </c>
      <c r="AY61" s="37"/>
      <c r="AZ61" s="37" t="str">
        <f t="shared" si="22"/>
        <v/>
      </c>
      <c r="BA61" s="81"/>
      <c r="BB61" s="37"/>
      <c r="BC61" s="37"/>
      <c r="BD61" s="37"/>
      <c r="BE61" s="30"/>
      <c r="BF61" s="365"/>
      <c r="BG61" s="365"/>
      <c r="BH61" s="365"/>
      <c r="BI61" s="365"/>
      <c r="BJ61" s="365"/>
      <c r="BK61" s="365"/>
      <c r="BL61" s="365"/>
      <c r="BM61" s="365"/>
      <c r="BN61" s="30"/>
      <c r="BO61" s="32"/>
      <c r="BP61" s="32"/>
      <c r="BQ61" s="32"/>
      <c r="BR61" s="32"/>
      <c r="BS61" s="32"/>
      <c r="BT61" s="32"/>
      <c r="BU61" s="32"/>
      <c r="BV61" s="31"/>
      <c r="BW61" s="31"/>
      <c r="BX61" s="67"/>
      <c r="BY61" s="67"/>
      <c r="BZ61" s="67"/>
      <c r="CA61" s="67"/>
      <c r="CB61" s="67"/>
      <c r="CC61" s="67"/>
      <c r="CD61" s="67"/>
      <c r="CE61" s="67"/>
      <c r="CF61" s="67"/>
      <c r="CG61" s="67"/>
      <c r="CH61" s="67"/>
      <c r="CI61" s="67"/>
      <c r="CJ61" s="67"/>
      <c r="CK61" s="67"/>
      <c r="CL61" s="67"/>
      <c r="CM61" s="67"/>
      <c r="CN61" s="67"/>
      <c r="CO61" s="67"/>
      <c r="CP61" s="67"/>
      <c r="CQ61" s="67"/>
    </row>
    <row r="62" spans="1:95" ht="78.75" customHeight="1">
      <c r="A62" s="366"/>
      <c r="B62" s="366"/>
      <c r="C62" s="366"/>
      <c r="D62" s="366"/>
      <c r="E62" s="85"/>
      <c r="F62" s="85"/>
      <c r="G62" s="366"/>
      <c r="H62" s="366"/>
      <c r="I62" s="58"/>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59">
        <f t="shared" si="31"/>
        <v>5</v>
      </c>
      <c r="AH62" s="366"/>
      <c r="AI62" s="366"/>
      <c r="AJ62" s="366"/>
      <c r="AK62" s="31">
        <v>6</v>
      </c>
      <c r="AL62" s="27" t="s">
        <v>618</v>
      </c>
      <c r="AM62" s="37"/>
      <c r="AN62" s="37" t="str">
        <f t="shared" si="16"/>
        <v/>
      </c>
      <c r="AO62" s="37"/>
      <c r="AP62" s="37" t="str">
        <f t="shared" si="17"/>
        <v/>
      </c>
      <c r="AQ62" s="37"/>
      <c r="AR62" s="37" t="str">
        <f t="shared" si="18"/>
        <v/>
      </c>
      <c r="AS62" s="37"/>
      <c r="AT62" s="37" t="str">
        <f t="shared" si="19"/>
        <v/>
      </c>
      <c r="AU62" s="37"/>
      <c r="AV62" s="37" t="str">
        <f t="shared" si="20"/>
        <v/>
      </c>
      <c r="AW62" s="37"/>
      <c r="AX62" s="37" t="str">
        <f t="shared" si="21"/>
        <v/>
      </c>
      <c r="AY62" s="37"/>
      <c r="AZ62" s="37" t="str">
        <f t="shared" si="22"/>
        <v/>
      </c>
      <c r="BA62" s="81"/>
      <c r="BB62" s="37"/>
      <c r="BC62" s="37"/>
      <c r="BD62" s="37"/>
      <c r="BE62" s="30"/>
      <c r="BF62" s="366"/>
      <c r="BG62" s="366"/>
      <c r="BH62" s="366"/>
      <c r="BI62" s="366"/>
      <c r="BJ62" s="366"/>
      <c r="BK62" s="366"/>
      <c r="BL62" s="366"/>
      <c r="BM62" s="366"/>
      <c r="BN62" s="30"/>
      <c r="BO62" s="31"/>
      <c r="BP62" s="31"/>
      <c r="BQ62" s="31"/>
      <c r="BR62" s="31"/>
      <c r="BS62" s="31"/>
      <c r="BT62" s="82"/>
      <c r="BU62" s="82"/>
      <c r="BV62" s="31"/>
      <c r="BW62" s="31"/>
      <c r="BX62" s="67"/>
      <c r="BY62" s="67"/>
      <c r="BZ62" s="67"/>
      <c r="CA62" s="67"/>
      <c r="CB62" s="67"/>
      <c r="CC62" s="67"/>
      <c r="CD62" s="67"/>
      <c r="CE62" s="67"/>
      <c r="CF62" s="67"/>
      <c r="CG62" s="67"/>
      <c r="CH62" s="67"/>
      <c r="CI62" s="67"/>
      <c r="CJ62" s="67"/>
      <c r="CK62" s="67"/>
      <c r="CL62" s="67"/>
      <c r="CM62" s="67"/>
      <c r="CN62" s="67"/>
      <c r="CO62" s="67"/>
      <c r="CP62" s="67"/>
      <c r="CQ62" s="67"/>
    </row>
    <row r="63" spans="1:95" ht="15.75" customHeight="1">
      <c r="A63" s="400">
        <v>10</v>
      </c>
      <c r="B63" s="400" t="s">
        <v>325</v>
      </c>
      <c r="C63" s="400" t="s">
        <v>326</v>
      </c>
      <c r="D63" s="400" t="s">
        <v>619</v>
      </c>
      <c r="E63" s="31" t="s">
        <v>620</v>
      </c>
      <c r="F63" s="58" t="s">
        <v>621</v>
      </c>
      <c r="G63" s="400" t="s">
        <v>622</v>
      </c>
      <c r="H63" s="400" t="s">
        <v>464</v>
      </c>
      <c r="I63" s="58" t="s">
        <v>465</v>
      </c>
      <c r="J63" s="400">
        <v>1</v>
      </c>
      <c r="K63" s="367" t="str">
        <f>IF(J63&lt;=0,"",IF(J63=1,"Rara vez",IF(J63=2,"Improbable",IF(J63=3,"Posible",IF(J63=4,"Probable",IF(J63=5,"Casi Seguro"))))))</f>
        <v>Rara vez</v>
      </c>
      <c r="L63" s="364">
        <f>IF(K63="","",IF(K63="Rara vez",0.2,IF(K63="Improbable",0.4,IF(K63="Posible",0.6,IF(K63="Probable",0.8,IF(K63="Casi seguro",1,))))))</f>
        <v>0.2</v>
      </c>
      <c r="M63" s="364" t="s">
        <v>280</v>
      </c>
      <c r="N63" s="364" t="s">
        <v>281</v>
      </c>
      <c r="O63" s="364" t="s">
        <v>281</v>
      </c>
      <c r="P63" s="364" t="s">
        <v>281</v>
      </c>
      <c r="Q63" s="364" t="s">
        <v>281</v>
      </c>
      <c r="R63" s="364" t="s">
        <v>280</v>
      </c>
      <c r="S63" s="364" t="s">
        <v>280</v>
      </c>
      <c r="T63" s="364" t="s">
        <v>280</v>
      </c>
      <c r="U63" s="364" t="s">
        <v>281</v>
      </c>
      <c r="V63" s="364" t="s">
        <v>280</v>
      </c>
      <c r="W63" s="364" t="s">
        <v>280</v>
      </c>
      <c r="X63" s="364" t="s">
        <v>280</v>
      </c>
      <c r="Y63" s="364" t="s">
        <v>280</v>
      </c>
      <c r="Z63" s="364" t="s">
        <v>280</v>
      </c>
      <c r="AA63" s="364" t="s">
        <v>281</v>
      </c>
      <c r="AB63" s="364" t="s">
        <v>281</v>
      </c>
      <c r="AC63" s="364" t="s">
        <v>281</v>
      </c>
      <c r="AD63" s="364" t="s">
        <v>281</v>
      </c>
      <c r="AE63" s="364" t="s">
        <v>281</v>
      </c>
      <c r="AF63" s="373">
        <f>IF(AB63="Si","19",COUNTIF(M63:AE64,"si"))</f>
        <v>9</v>
      </c>
      <c r="AG63" s="59">
        <f t="shared" si="31"/>
        <v>10</v>
      </c>
      <c r="AH63" s="367" t="str">
        <f>IF(AG63=5,"Moderado",IF(AG63=10,"Mayor",IF(AG63=20,"Catastrófico",0)))</f>
        <v>Mayor</v>
      </c>
      <c r="AI63" s="364">
        <f>IF(AH63="","",IF(AH63="Leve",0.2,IF(AH63="Menor",0.4,IF(AH63="Moderado",0.6,IF(AH63="Mayor",0.8,IF(AH63="Catastrófico",1,))))))</f>
        <v>0.8</v>
      </c>
      <c r="AJ63" s="367"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Alta</v>
      </c>
      <c r="AK63" s="31">
        <v>1</v>
      </c>
      <c r="AL63" s="27" t="s">
        <v>623</v>
      </c>
      <c r="AM63" s="37" t="s">
        <v>467</v>
      </c>
      <c r="AN63" s="37">
        <f t="shared" si="16"/>
        <v>15</v>
      </c>
      <c r="AO63" s="37" t="s">
        <v>468</v>
      </c>
      <c r="AP63" s="37">
        <f t="shared" si="17"/>
        <v>15</v>
      </c>
      <c r="AQ63" s="37" t="s">
        <v>469</v>
      </c>
      <c r="AR63" s="37">
        <f t="shared" si="18"/>
        <v>15</v>
      </c>
      <c r="AS63" s="37" t="s">
        <v>501</v>
      </c>
      <c r="AT63" s="37">
        <f t="shared" si="19"/>
        <v>15</v>
      </c>
      <c r="AU63" s="37" t="s">
        <v>471</v>
      </c>
      <c r="AV63" s="37">
        <f t="shared" si="20"/>
        <v>15</v>
      </c>
      <c r="AW63" s="37" t="s">
        <v>472</v>
      </c>
      <c r="AX63" s="37">
        <f t="shared" si="21"/>
        <v>15</v>
      </c>
      <c r="AY63" s="37" t="s">
        <v>473</v>
      </c>
      <c r="AZ63" s="37">
        <f t="shared" si="22"/>
        <v>15</v>
      </c>
      <c r="BA63" s="81">
        <f t="shared" ref="BA63:BA66" si="36">SUM(AN63,AP63,AR63,AT63,AV63,AX63,AZ63)</f>
        <v>105</v>
      </c>
      <c r="BB63" s="37" t="str">
        <f t="shared" ref="BB63:BB66" si="37">IF(BA63&gt;=96,"Fuerte",IF(AND(BA63&gt;=86, BA63&lt;96),"Moderado",IF(BA63&lt;86,"Débil")))</f>
        <v>Fuerte</v>
      </c>
      <c r="BC63" s="37" t="s">
        <v>474</v>
      </c>
      <c r="BD63" s="37">
        <f t="shared" ref="BD63:BD66" si="38">VALUE(IF(OR(AND(BB63="Fuerte",BC63="Fuerte")),"100",IF(OR(AND(BB63="Fuerte",BC63="Moderado"),AND(BB63="Moderado",BC63="Fuerte"),AND(BB63="Moderado",BC63="Moderado")),"50",IF(OR(AND(BB63="Fuerte",BC63="Débil"),AND(BB63="Moderado",BC63="Débil"),AND(BB63="Débil",BC63="Fuerte"),AND(BB63="Débil",BC63="Moderado"),AND(BB63="Débil",BC63="Débil")),"0",))))</f>
        <v>100</v>
      </c>
      <c r="BE63" s="30" t="str">
        <f t="shared" ref="BE63:BE66" si="39">IF(BD63=100,"Fuerte",IF(BD63=50,"Moderado",IF(BD63=0,"Débil")))</f>
        <v>Fuerte</v>
      </c>
      <c r="BF63" s="371">
        <f>AVERAGE(BD63:BD68)</f>
        <v>75</v>
      </c>
      <c r="BG63" s="371" t="str">
        <f>IF(BF63=100,"Fuerte",IF(AND(BF63&lt;=99, BF63&gt;=50),"Moderado",IF(BF63&lt;50,"Débil")))</f>
        <v>Moderado</v>
      </c>
      <c r="BH63" s="388">
        <f>IF(BG63="Fuerte",(J63-2),IF(BG63="Moderado",(J63-1), IF(BG63="Débil",((J63-0)))))</f>
        <v>0</v>
      </c>
      <c r="BI63" s="388" t="str">
        <f>IF(BH63&lt;=0,"Rara vez",IF(BH63=1,"Rara vez",IF(BH63=2,"Improbable",IF(BH63=3,"Posible",IF(BH63=4,"Probable",IF(BH63=5,"Casi Seguro"))))))</f>
        <v>Rara vez</v>
      </c>
      <c r="BJ63" s="364">
        <f>IF(BI63="","",IF(BI63="Rara vez",0.2,IF(BI63="Improbable",0.4,IF(BI63="Posible",0.6,IF(BI63="Probable",0.8,IF(BI63="Casi seguro",1,))))))</f>
        <v>0.2</v>
      </c>
      <c r="BK63" s="388" t="str">
        <f>IFERROR(IF(AG63=5,"Moderado",IF(AG63=10,"Mayor",IF(AG63=20,"Catastrófico",0))),"")</f>
        <v>Mayor</v>
      </c>
      <c r="BL63" s="364">
        <f>IF(AH63="","",IF(AH63="Moderado",0.6,IF(AH63="Mayor",0.8,IF(AH63="Catastrófico",1,))))</f>
        <v>0.8</v>
      </c>
      <c r="BM63" s="388"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Alta</v>
      </c>
      <c r="BN63" s="30" t="s">
        <v>282</v>
      </c>
      <c r="BO63" s="35" t="s">
        <v>624</v>
      </c>
      <c r="BP63" s="31" t="s">
        <v>625</v>
      </c>
      <c r="BQ63" s="31" t="s">
        <v>626</v>
      </c>
      <c r="BR63" s="31" t="s">
        <v>627</v>
      </c>
      <c r="BS63" s="31" t="s">
        <v>327</v>
      </c>
      <c r="BT63" s="82" t="s">
        <v>628</v>
      </c>
      <c r="BU63" s="82" t="s">
        <v>629</v>
      </c>
      <c r="BV63" s="80"/>
      <c r="BW63" s="31"/>
      <c r="BX63" s="67"/>
      <c r="BY63" s="67"/>
      <c r="BZ63" s="67"/>
      <c r="CA63" s="67"/>
      <c r="CB63" s="67"/>
      <c r="CC63" s="67"/>
      <c r="CD63" s="67"/>
      <c r="CE63" s="67"/>
      <c r="CF63" s="67"/>
      <c r="CG63" s="67"/>
      <c r="CH63" s="67"/>
      <c r="CI63" s="67"/>
      <c r="CJ63" s="67"/>
      <c r="CK63" s="67"/>
      <c r="CL63" s="67"/>
      <c r="CM63" s="67"/>
      <c r="CN63" s="67"/>
      <c r="CO63" s="67"/>
      <c r="CP63" s="67"/>
      <c r="CQ63" s="67"/>
    </row>
    <row r="64" spans="1:95" ht="78.75" customHeight="1">
      <c r="A64" s="365"/>
      <c r="B64" s="365"/>
      <c r="C64" s="365"/>
      <c r="D64" s="365"/>
      <c r="E64" s="31" t="s">
        <v>630</v>
      </c>
      <c r="F64" s="60"/>
      <c r="G64" s="365"/>
      <c r="H64" s="365"/>
      <c r="I64" s="58" t="s">
        <v>564</v>
      </c>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59">
        <f t="shared" si="31"/>
        <v>5</v>
      </c>
      <c r="AH64" s="365"/>
      <c r="AI64" s="365"/>
      <c r="AJ64" s="365"/>
      <c r="AK64" s="31">
        <v>2</v>
      </c>
      <c r="AL64" s="27" t="s">
        <v>631</v>
      </c>
      <c r="AM64" s="37" t="s">
        <v>467</v>
      </c>
      <c r="AN64" s="37">
        <f t="shared" si="16"/>
        <v>15</v>
      </c>
      <c r="AO64" s="37" t="s">
        <v>468</v>
      </c>
      <c r="AP64" s="37">
        <f t="shared" si="17"/>
        <v>15</v>
      </c>
      <c r="AQ64" s="37" t="s">
        <v>469</v>
      </c>
      <c r="AR64" s="37">
        <f t="shared" si="18"/>
        <v>15</v>
      </c>
      <c r="AS64" s="37" t="s">
        <v>501</v>
      </c>
      <c r="AT64" s="37">
        <f t="shared" si="19"/>
        <v>15</v>
      </c>
      <c r="AU64" s="37" t="s">
        <v>471</v>
      </c>
      <c r="AV64" s="37">
        <f t="shared" si="20"/>
        <v>15</v>
      </c>
      <c r="AW64" s="37" t="s">
        <v>472</v>
      </c>
      <c r="AX64" s="37">
        <f t="shared" si="21"/>
        <v>15</v>
      </c>
      <c r="AY64" s="37" t="s">
        <v>473</v>
      </c>
      <c r="AZ64" s="37">
        <f t="shared" si="22"/>
        <v>15</v>
      </c>
      <c r="BA64" s="81">
        <f t="shared" si="36"/>
        <v>105</v>
      </c>
      <c r="BB64" s="37" t="str">
        <f t="shared" si="37"/>
        <v>Fuerte</v>
      </c>
      <c r="BC64" s="37" t="s">
        <v>474</v>
      </c>
      <c r="BD64" s="37">
        <f t="shared" si="38"/>
        <v>100</v>
      </c>
      <c r="BE64" s="30" t="str">
        <f t="shared" si="39"/>
        <v>Fuerte</v>
      </c>
      <c r="BF64" s="365"/>
      <c r="BG64" s="365"/>
      <c r="BH64" s="365"/>
      <c r="BI64" s="365"/>
      <c r="BJ64" s="365"/>
      <c r="BK64" s="365"/>
      <c r="BL64" s="365"/>
      <c r="BM64" s="365"/>
      <c r="BN64" s="30" t="s">
        <v>282</v>
      </c>
      <c r="BO64" s="35" t="s">
        <v>632</v>
      </c>
      <c r="BP64" s="31" t="s">
        <v>633</v>
      </c>
      <c r="BQ64" s="31" t="s">
        <v>484</v>
      </c>
      <c r="BR64" s="31" t="s">
        <v>634</v>
      </c>
      <c r="BS64" s="31" t="s">
        <v>635</v>
      </c>
      <c r="BT64" s="82" t="s">
        <v>628</v>
      </c>
      <c r="BU64" s="82" t="s">
        <v>629</v>
      </c>
      <c r="BV64" s="84"/>
      <c r="BW64" s="31"/>
      <c r="BX64" s="67"/>
      <c r="BY64" s="67"/>
      <c r="BZ64" s="67"/>
      <c r="CA64" s="67"/>
      <c r="CB64" s="67"/>
      <c r="CC64" s="67"/>
      <c r="CD64" s="67"/>
      <c r="CE64" s="67"/>
      <c r="CF64" s="67"/>
      <c r="CG64" s="67"/>
      <c r="CH64" s="67"/>
      <c r="CI64" s="67"/>
      <c r="CJ64" s="67"/>
      <c r="CK64" s="67"/>
      <c r="CL64" s="67"/>
      <c r="CM64" s="67"/>
      <c r="CN64" s="67"/>
      <c r="CO64" s="67"/>
      <c r="CP64" s="67"/>
      <c r="CQ64" s="67"/>
    </row>
    <row r="65" spans="1:95" ht="78.75" customHeight="1">
      <c r="A65" s="365"/>
      <c r="B65" s="365"/>
      <c r="C65" s="365"/>
      <c r="D65" s="365"/>
      <c r="E65" s="31" t="s">
        <v>636</v>
      </c>
      <c r="F65" s="60"/>
      <c r="G65" s="365"/>
      <c r="H65" s="365"/>
      <c r="I65" s="58" t="s">
        <v>486</v>
      </c>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59">
        <f t="shared" si="31"/>
        <v>5</v>
      </c>
      <c r="AH65" s="365"/>
      <c r="AI65" s="365"/>
      <c r="AJ65" s="365"/>
      <c r="AK65" s="31">
        <v>3</v>
      </c>
      <c r="AL65" s="27" t="s">
        <v>637</v>
      </c>
      <c r="AM65" s="37" t="s">
        <v>467</v>
      </c>
      <c r="AN65" s="37">
        <f t="shared" si="16"/>
        <v>15</v>
      </c>
      <c r="AO65" s="37" t="s">
        <v>468</v>
      </c>
      <c r="AP65" s="37">
        <f t="shared" si="17"/>
        <v>15</v>
      </c>
      <c r="AQ65" s="37" t="s">
        <v>638</v>
      </c>
      <c r="AR65" s="37">
        <f t="shared" si="18"/>
        <v>0</v>
      </c>
      <c r="AS65" s="37" t="s">
        <v>501</v>
      </c>
      <c r="AT65" s="37">
        <f t="shared" si="19"/>
        <v>15</v>
      </c>
      <c r="AU65" s="37" t="s">
        <v>471</v>
      </c>
      <c r="AV65" s="37">
        <f t="shared" si="20"/>
        <v>15</v>
      </c>
      <c r="AW65" s="37" t="s">
        <v>472</v>
      </c>
      <c r="AX65" s="37">
        <f t="shared" si="21"/>
        <v>15</v>
      </c>
      <c r="AY65" s="37" t="s">
        <v>473</v>
      </c>
      <c r="AZ65" s="37">
        <f t="shared" si="22"/>
        <v>15</v>
      </c>
      <c r="BA65" s="81">
        <f t="shared" si="36"/>
        <v>90</v>
      </c>
      <c r="BB65" s="37" t="str">
        <f t="shared" si="37"/>
        <v>Moderado</v>
      </c>
      <c r="BC65" s="37" t="s">
        <v>49</v>
      </c>
      <c r="BD65" s="37">
        <f t="shared" si="38"/>
        <v>50</v>
      </c>
      <c r="BE65" s="30" t="str">
        <f t="shared" si="39"/>
        <v>Moderado</v>
      </c>
      <c r="BF65" s="365"/>
      <c r="BG65" s="365"/>
      <c r="BH65" s="365"/>
      <c r="BI65" s="365"/>
      <c r="BJ65" s="365"/>
      <c r="BK65" s="365"/>
      <c r="BL65" s="365"/>
      <c r="BM65" s="365"/>
      <c r="BN65" s="30" t="s">
        <v>282</v>
      </c>
      <c r="BO65" s="35" t="s">
        <v>639</v>
      </c>
      <c r="BP65" s="31" t="s">
        <v>640</v>
      </c>
      <c r="BQ65" s="31" t="s">
        <v>641</v>
      </c>
      <c r="BR65" s="31" t="s">
        <v>634</v>
      </c>
      <c r="BS65" s="31" t="s">
        <v>635</v>
      </c>
      <c r="BT65" s="82" t="s">
        <v>628</v>
      </c>
      <c r="BU65" s="82" t="s">
        <v>629</v>
      </c>
      <c r="BV65" s="84"/>
      <c r="BW65" s="31"/>
      <c r="BX65" s="67"/>
      <c r="BY65" s="67"/>
      <c r="BZ65" s="67"/>
      <c r="CA65" s="67"/>
      <c r="CB65" s="67"/>
      <c r="CC65" s="67"/>
      <c r="CD65" s="67"/>
      <c r="CE65" s="67"/>
      <c r="CF65" s="67"/>
      <c r="CG65" s="67"/>
      <c r="CH65" s="67"/>
      <c r="CI65" s="67"/>
      <c r="CJ65" s="67"/>
      <c r="CK65" s="67"/>
      <c r="CL65" s="67"/>
      <c r="CM65" s="67"/>
      <c r="CN65" s="67"/>
      <c r="CO65" s="67"/>
      <c r="CP65" s="67"/>
      <c r="CQ65" s="67"/>
    </row>
    <row r="66" spans="1:95" ht="78.75" customHeight="1">
      <c r="A66" s="365"/>
      <c r="B66" s="365"/>
      <c r="C66" s="365"/>
      <c r="D66" s="365"/>
      <c r="E66" s="31" t="s">
        <v>642</v>
      </c>
      <c r="F66" s="60"/>
      <c r="G66" s="365"/>
      <c r="H66" s="365"/>
      <c r="I66" s="58"/>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59">
        <f t="shared" si="31"/>
        <v>5</v>
      </c>
      <c r="AH66" s="365"/>
      <c r="AI66" s="365"/>
      <c r="AJ66" s="365"/>
      <c r="AK66" s="31">
        <v>4</v>
      </c>
      <c r="AL66" s="27" t="s">
        <v>643</v>
      </c>
      <c r="AM66" s="37" t="s">
        <v>467</v>
      </c>
      <c r="AN66" s="37">
        <f t="shared" si="16"/>
        <v>15</v>
      </c>
      <c r="AO66" s="37" t="s">
        <v>468</v>
      </c>
      <c r="AP66" s="37">
        <f t="shared" si="17"/>
        <v>15</v>
      </c>
      <c r="AQ66" s="37" t="s">
        <v>638</v>
      </c>
      <c r="AR66" s="37">
        <f t="shared" si="18"/>
        <v>0</v>
      </c>
      <c r="AS66" s="37" t="s">
        <v>501</v>
      </c>
      <c r="AT66" s="37">
        <f t="shared" si="19"/>
        <v>15</v>
      </c>
      <c r="AU66" s="37" t="s">
        <v>471</v>
      </c>
      <c r="AV66" s="37">
        <f t="shared" si="20"/>
        <v>15</v>
      </c>
      <c r="AW66" s="37" t="s">
        <v>472</v>
      </c>
      <c r="AX66" s="37">
        <f t="shared" si="21"/>
        <v>15</v>
      </c>
      <c r="AY66" s="37" t="s">
        <v>473</v>
      </c>
      <c r="AZ66" s="37">
        <f t="shared" si="22"/>
        <v>15</v>
      </c>
      <c r="BA66" s="81">
        <f t="shared" si="36"/>
        <v>90</v>
      </c>
      <c r="BB66" s="37" t="str">
        <f t="shared" si="37"/>
        <v>Moderado</v>
      </c>
      <c r="BC66" s="37" t="s">
        <v>49</v>
      </c>
      <c r="BD66" s="37">
        <f t="shared" si="38"/>
        <v>50</v>
      </c>
      <c r="BE66" s="30" t="str">
        <f t="shared" si="39"/>
        <v>Moderado</v>
      </c>
      <c r="BF66" s="365"/>
      <c r="BG66" s="365"/>
      <c r="BH66" s="365"/>
      <c r="BI66" s="365"/>
      <c r="BJ66" s="365"/>
      <c r="BK66" s="365"/>
      <c r="BL66" s="365"/>
      <c r="BM66" s="365"/>
      <c r="BN66" s="30" t="s">
        <v>282</v>
      </c>
      <c r="BO66" s="35" t="s">
        <v>644</v>
      </c>
      <c r="BP66" s="31" t="s">
        <v>328</v>
      </c>
      <c r="BQ66" s="31" t="s">
        <v>484</v>
      </c>
      <c r="BR66" s="31" t="s">
        <v>627</v>
      </c>
      <c r="BS66" s="31" t="s">
        <v>635</v>
      </c>
      <c r="BT66" s="82" t="s">
        <v>628</v>
      </c>
      <c r="BU66" s="82" t="s">
        <v>629</v>
      </c>
      <c r="BV66" s="85"/>
      <c r="BW66" s="31"/>
      <c r="BX66" s="67"/>
      <c r="BY66" s="67"/>
      <c r="BZ66" s="67"/>
      <c r="CA66" s="67"/>
      <c r="CB66" s="67"/>
      <c r="CC66" s="67"/>
      <c r="CD66" s="67"/>
      <c r="CE66" s="67"/>
      <c r="CF66" s="67"/>
      <c r="CG66" s="67"/>
      <c r="CH66" s="67"/>
      <c r="CI66" s="67"/>
      <c r="CJ66" s="67"/>
      <c r="CK66" s="67"/>
      <c r="CL66" s="67"/>
      <c r="CM66" s="67"/>
      <c r="CN66" s="67"/>
      <c r="CO66" s="67"/>
      <c r="CP66" s="67"/>
      <c r="CQ66" s="67"/>
    </row>
    <row r="67" spans="1:95" ht="78.75" customHeight="1">
      <c r="A67" s="365"/>
      <c r="B67" s="365"/>
      <c r="C67" s="365"/>
      <c r="D67" s="365"/>
      <c r="E67" s="60"/>
      <c r="F67" s="60"/>
      <c r="G67" s="365"/>
      <c r="H67" s="365"/>
      <c r="I67" s="58"/>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59">
        <f t="shared" si="31"/>
        <v>5</v>
      </c>
      <c r="AH67" s="365"/>
      <c r="AI67" s="365"/>
      <c r="AJ67" s="365"/>
      <c r="AK67" s="31">
        <v>5</v>
      </c>
      <c r="AL67" s="27" t="s">
        <v>497</v>
      </c>
      <c r="AM67" s="37"/>
      <c r="AN67" s="37" t="str">
        <f t="shared" si="16"/>
        <v/>
      </c>
      <c r="AO67" s="37"/>
      <c r="AP67" s="37" t="str">
        <f t="shared" si="17"/>
        <v/>
      </c>
      <c r="AQ67" s="37"/>
      <c r="AR67" s="37" t="str">
        <f t="shared" si="18"/>
        <v/>
      </c>
      <c r="AS67" s="37"/>
      <c r="AT67" s="37" t="str">
        <f t="shared" si="19"/>
        <v/>
      </c>
      <c r="AU67" s="37"/>
      <c r="AV67" s="37" t="str">
        <f t="shared" si="20"/>
        <v/>
      </c>
      <c r="AW67" s="37"/>
      <c r="AX67" s="37" t="str">
        <f t="shared" si="21"/>
        <v/>
      </c>
      <c r="AY67" s="37"/>
      <c r="AZ67" s="37" t="str">
        <f t="shared" si="22"/>
        <v/>
      </c>
      <c r="BA67" s="81"/>
      <c r="BB67" s="37"/>
      <c r="BC67" s="37"/>
      <c r="BD67" s="37"/>
      <c r="BE67" s="30"/>
      <c r="BF67" s="365"/>
      <c r="BG67" s="365"/>
      <c r="BH67" s="365"/>
      <c r="BI67" s="365"/>
      <c r="BJ67" s="365"/>
      <c r="BK67" s="365"/>
      <c r="BL67" s="365"/>
      <c r="BM67" s="365"/>
      <c r="BN67" s="30"/>
      <c r="BO67" s="35"/>
      <c r="BP67" s="31"/>
      <c r="BQ67" s="31"/>
      <c r="BR67" s="31"/>
      <c r="BS67" s="31"/>
      <c r="BT67" s="82"/>
      <c r="BU67" s="82"/>
      <c r="BV67" s="31"/>
      <c r="BW67" s="31"/>
      <c r="BX67" s="67"/>
      <c r="BY67" s="67"/>
      <c r="BZ67" s="67"/>
      <c r="CA67" s="67"/>
      <c r="CB67" s="67"/>
      <c r="CC67" s="67"/>
      <c r="CD67" s="67"/>
      <c r="CE67" s="67"/>
      <c r="CF67" s="67"/>
      <c r="CG67" s="67"/>
      <c r="CH67" s="67"/>
      <c r="CI67" s="67"/>
      <c r="CJ67" s="67"/>
      <c r="CK67" s="67"/>
      <c r="CL67" s="67"/>
      <c r="CM67" s="67"/>
      <c r="CN67" s="67"/>
      <c r="CO67" s="67"/>
      <c r="CP67" s="67"/>
      <c r="CQ67" s="67"/>
    </row>
    <row r="68" spans="1:95" ht="78.75" customHeight="1">
      <c r="A68" s="366"/>
      <c r="B68" s="365"/>
      <c r="C68" s="366"/>
      <c r="D68" s="366"/>
      <c r="E68" s="33"/>
      <c r="F68" s="33"/>
      <c r="G68" s="366"/>
      <c r="H68" s="366"/>
      <c r="I68" s="58"/>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59">
        <f t="shared" si="31"/>
        <v>5</v>
      </c>
      <c r="AH68" s="366"/>
      <c r="AI68" s="366"/>
      <c r="AJ68" s="366"/>
      <c r="AK68" s="31">
        <v>6</v>
      </c>
      <c r="AL68" s="27" t="s">
        <v>497</v>
      </c>
      <c r="AM68" s="37"/>
      <c r="AN68" s="37" t="str">
        <f t="shared" si="16"/>
        <v/>
      </c>
      <c r="AO68" s="37"/>
      <c r="AP68" s="37" t="str">
        <f t="shared" si="17"/>
        <v/>
      </c>
      <c r="AQ68" s="37"/>
      <c r="AR68" s="37" t="str">
        <f t="shared" si="18"/>
        <v/>
      </c>
      <c r="AS68" s="37"/>
      <c r="AT68" s="37" t="str">
        <f t="shared" si="19"/>
        <v/>
      </c>
      <c r="AU68" s="37"/>
      <c r="AV68" s="37" t="str">
        <f t="shared" si="20"/>
        <v/>
      </c>
      <c r="AW68" s="37"/>
      <c r="AX68" s="37" t="str">
        <f t="shared" si="21"/>
        <v/>
      </c>
      <c r="AY68" s="37"/>
      <c r="AZ68" s="37" t="str">
        <f t="shared" si="22"/>
        <v/>
      </c>
      <c r="BA68" s="81"/>
      <c r="BB68" s="37"/>
      <c r="BC68" s="37"/>
      <c r="BD68" s="37"/>
      <c r="BE68" s="30"/>
      <c r="BF68" s="366"/>
      <c r="BG68" s="366"/>
      <c r="BH68" s="366"/>
      <c r="BI68" s="366"/>
      <c r="BJ68" s="366"/>
      <c r="BK68" s="366"/>
      <c r="BL68" s="366"/>
      <c r="BM68" s="366"/>
      <c r="BN68" s="30"/>
      <c r="BO68" s="35"/>
      <c r="BP68" s="31"/>
      <c r="BQ68" s="31"/>
      <c r="BR68" s="31"/>
      <c r="BS68" s="31"/>
      <c r="BT68" s="82"/>
      <c r="BU68" s="82"/>
      <c r="BV68" s="31"/>
      <c r="BW68" s="31"/>
      <c r="BX68" s="67"/>
      <c r="BY68" s="67"/>
      <c r="BZ68" s="67"/>
      <c r="CA68" s="67"/>
      <c r="CB68" s="67"/>
      <c r="CC68" s="67"/>
      <c r="CD68" s="67"/>
      <c r="CE68" s="67"/>
      <c r="CF68" s="67"/>
      <c r="CG68" s="67"/>
      <c r="CH68" s="67"/>
      <c r="CI68" s="67"/>
      <c r="CJ68" s="67"/>
      <c r="CK68" s="67"/>
      <c r="CL68" s="67"/>
      <c r="CM68" s="67"/>
      <c r="CN68" s="67"/>
      <c r="CO68" s="67"/>
      <c r="CP68" s="67"/>
      <c r="CQ68" s="67"/>
    </row>
    <row r="69" spans="1:95" ht="78.75" customHeight="1">
      <c r="A69" s="400">
        <v>11</v>
      </c>
      <c r="B69" s="400" t="s">
        <v>325</v>
      </c>
      <c r="C69" s="400" t="s">
        <v>326</v>
      </c>
      <c r="D69" s="400" t="s">
        <v>619</v>
      </c>
      <c r="E69" s="33" t="s">
        <v>645</v>
      </c>
      <c r="F69" s="33" t="s">
        <v>646</v>
      </c>
      <c r="G69" s="417" t="s">
        <v>647</v>
      </c>
      <c r="H69" s="33" t="s">
        <v>464</v>
      </c>
      <c r="I69" s="33" t="s">
        <v>465</v>
      </c>
      <c r="J69" s="418">
        <v>1</v>
      </c>
      <c r="K69" s="419" t="s">
        <v>75</v>
      </c>
      <c r="L69" s="420">
        <f>IF(K69="","",IF(K69="Rara vez",0.2,IF(K69="Improbable",0.4,IF(K69="Posible",0.6,IF(K69="Probable",0.8,IF(K69="Casi seguro",1,))))))</f>
        <v>0.2</v>
      </c>
      <c r="M69" s="364" t="s">
        <v>280</v>
      </c>
      <c r="N69" s="364" t="s">
        <v>281</v>
      </c>
      <c r="O69" s="364" t="s">
        <v>281</v>
      </c>
      <c r="P69" s="364" t="s">
        <v>281</v>
      </c>
      <c r="Q69" s="364" t="s">
        <v>281</v>
      </c>
      <c r="R69" s="364" t="s">
        <v>280</v>
      </c>
      <c r="S69" s="364" t="s">
        <v>280</v>
      </c>
      <c r="T69" s="364" t="s">
        <v>280</v>
      </c>
      <c r="U69" s="364" t="s">
        <v>281</v>
      </c>
      <c r="V69" s="364" t="s">
        <v>280</v>
      </c>
      <c r="W69" s="364" t="s">
        <v>280</v>
      </c>
      <c r="X69" s="364" t="s">
        <v>280</v>
      </c>
      <c r="Y69" s="364" t="s">
        <v>280</v>
      </c>
      <c r="Z69" s="364" t="s">
        <v>280</v>
      </c>
      <c r="AA69" s="364" t="s">
        <v>281</v>
      </c>
      <c r="AB69" s="364" t="s">
        <v>281</v>
      </c>
      <c r="AC69" s="364" t="s">
        <v>281</v>
      </c>
      <c r="AD69" s="364" t="s">
        <v>281</v>
      </c>
      <c r="AE69" s="364" t="s">
        <v>281</v>
      </c>
      <c r="AF69" s="416">
        <f>IF(AB69="Si","19",COUNTIF(M69:AE70,"si"))</f>
        <v>9</v>
      </c>
      <c r="AG69" s="59">
        <f t="shared" si="31"/>
        <v>10</v>
      </c>
      <c r="AH69" s="367" t="str">
        <f>IF(AG69=5,"Moderado",IF(AG69=10,"Mayor",IF(AG69=20,"Catastrófico",0)))</f>
        <v>Mayor</v>
      </c>
      <c r="AI69" s="364">
        <f>IF(AH69="","",IF(AH69="Moderado",0.6,IF(AH69="Mayor",0.8,IF(AH69="Catastrófico",1,))))</f>
        <v>0.8</v>
      </c>
      <c r="AJ69" s="367"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Alta</v>
      </c>
      <c r="AK69" s="26">
        <v>1</v>
      </c>
      <c r="AL69" s="27" t="s">
        <v>648</v>
      </c>
      <c r="AM69" s="28" t="s">
        <v>467</v>
      </c>
      <c r="AN69" s="28">
        <f t="shared" si="16"/>
        <v>15</v>
      </c>
      <c r="AO69" s="28" t="s">
        <v>468</v>
      </c>
      <c r="AP69" s="28">
        <f t="shared" si="17"/>
        <v>15</v>
      </c>
      <c r="AQ69" s="28" t="s">
        <v>469</v>
      </c>
      <c r="AR69" s="28">
        <f t="shared" si="18"/>
        <v>15</v>
      </c>
      <c r="AS69" s="28" t="s">
        <v>501</v>
      </c>
      <c r="AT69" s="28">
        <f t="shared" si="19"/>
        <v>15</v>
      </c>
      <c r="AU69" s="28" t="s">
        <v>471</v>
      </c>
      <c r="AV69" s="28">
        <f t="shared" si="20"/>
        <v>15</v>
      </c>
      <c r="AW69" s="37" t="s">
        <v>472</v>
      </c>
      <c r="AX69" s="28">
        <f t="shared" si="21"/>
        <v>15</v>
      </c>
      <c r="AY69" s="37" t="s">
        <v>473</v>
      </c>
      <c r="AZ69" s="28">
        <f t="shared" si="22"/>
        <v>15</v>
      </c>
      <c r="BA69" s="86">
        <f t="shared" ref="BA69:BA75" si="40">SUM(AN69,AP69,AR69,AT69,AV69,AX69,AZ69)</f>
        <v>105</v>
      </c>
      <c r="BB69" s="28" t="str">
        <f t="shared" ref="BB69:BB75" si="41">IF(BA69&gt;=96,"Fuerte",IF(AND(BA69&gt;=86, BA69&lt;96),"Moderado",IF(BA69&lt;86,"Débil")))</f>
        <v>Fuerte</v>
      </c>
      <c r="BC69" s="28" t="s">
        <v>474</v>
      </c>
      <c r="BD69" s="28">
        <f t="shared" ref="BD69:BD75" si="42">VALUE(IF(OR(AND(BB69="Fuerte",BC69="Fuerte")),"100",IF(OR(AND(BB69="Fuerte",BC69="Moderado"),AND(BB69="Moderado",BC69="Fuerte"),AND(BB69="Moderado",BC69="Moderado")),"50",IF(OR(AND(BB69="Fuerte",BC69="Débil"),AND(BB69="Moderado",BC69="Débil"),AND(BB69="Débil",BC69="Fuerte"),AND(BB69="Débil",BC69="Moderado"),AND(BB69="Débil",BC69="Débil")),"0",))))</f>
        <v>100</v>
      </c>
      <c r="BE69" s="61" t="str">
        <f t="shared" ref="BE69:BE75" si="43">IF(BD69=100,"Fuerte",IF(BD69=50,"Moderado",IF(BD69=0,"Débil")))</f>
        <v>Fuerte</v>
      </c>
      <c r="BF69" s="370">
        <f>AVERAGE(BD69:BD71)</f>
        <v>100</v>
      </c>
      <c r="BG69" s="370" t="str">
        <f>IF(BF69=100,"Fuerte",IF(AND(BF69&lt;=99, BF69&gt;=50),"Moderado",IF(BF69&lt;50,"Débil")))</f>
        <v>Fuerte</v>
      </c>
      <c r="BH69" s="388">
        <f>IF(BG69="Fuerte",(J69-2),IF(BG69="Moderado",(J69-1), IF(BG69="Débil",((J69-0)))))</f>
        <v>-1</v>
      </c>
      <c r="BI69" s="388" t="str">
        <f>IF(BH69&lt;=0,"",IF(BH69=1,"Rara vez",IF(BH69=2,"Improbable",IF(BH69=3,"Posible",IF(BH69=4,"Probable",IF(BH69=5,"Casi Seguro"))))))</f>
        <v/>
      </c>
      <c r="BJ69" s="405" t="str">
        <f>IF(BI69="","",IF(BI69="Rara vez",0.2,IF(BI69="Improbable",0.4,IF(BI69="Posible",0.6,IF(BI69="Probable",0.8,IF(BI69="Casi seguro",1,))))))</f>
        <v/>
      </c>
      <c r="BK69" s="388" t="str">
        <f>IFERROR(IF(AG69=5,"Moderado",IF(AG69=10,"Mayor",IF(AG69=20,"Catastrófico",0))),"")</f>
        <v>Mayor</v>
      </c>
      <c r="BL69" s="405">
        <f>IF(AH69="","",IF(AH69="Moderado",0.6,IF(AH69="Mayor",0.8,IF(AH69="Catastrófico",1,))))</f>
        <v>0.8</v>
      </c>
      <c r="BM69" s="406">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0</v>
      </c>
      <c r="BN69" s="30" t="s">
        <v>282</v>
      </c>
      <c r="BO69" s="35" t="s">
        <v>649</v>
      </c>
      <c r="BP69" s="31" t="s">
        <v>650</v>
      </c>
      <c r="BQ69" s="31" t="s">
        <v>651</v>
      </c>
      <c r="BR69" s="31" t="s">
        <v>652</v>
      </c>
      <c r="BS69" s="31" t="s">
        <v>651</v>
      </c>
      <c r="BT69" s="31" t="s">
        <v>653</v>
      </c>
      <c r="BU69" s="31" t="s">
        <v>654</v>
      </c>
      <c r="BV69" s="31"/>
      <c r="BW69" s="31"/>
      <c r="BX69" s="67"/>
      <c r="BY69" s="67"/>
      <c r="BZ69" s="67"/>
      <c r="CA69" s="67"/>
      <c r="CB69" s="67"/>
      <c r="CC69" s="67"/>
      <c r="CD69" s="67"/>
      <c r="CE69" s="67"/>
      <c r="CF69" s="67"/>
      <c r="CG69" s="67"/>
      <c r="CH69" s="67"/>
      <c r="CI69" s="67"/>
      <c r="CJ69" s="67"/>
      <c r="CK69" s="67"/>
      <c r="CL69" s="67"/>
      <c r="CM69" s="67"/>
      <c r="CN69" s="67"/>
      <c r="CO69" s="67"/>
      <c r="CP69" s="67"/>
      <c r="CQ69" s="67"/>
    </row>
    <row r="70" spans="1:95" ht="78.75" customHeight="1">
      <c r="A70" s="365"/>
      <c r="B70" s="365"/>
      <c r="C70" s="365"/>
      <c r="D70" s="365"/>
      <c r="E70" s="33" t="s">
        <v>655</v>
      </c>
      <c r="F70" s="33"/>
      <c r="G70" s="408"/>
      <c r="H70" s="33"/>
      <c r="I70" s="33" t="s">
        <v>564</v>
      </c>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59">
        <f t="shared" si="31"/>
        <v>5</v>
      </c>
      <c r="AH70" s="365"/>
      <c r="AI70" s="365"/>
      <c r="AJ70" s="365"/>
      <c r="AK70" s="26">
        <v>2</v>
      </c>
      <c r="AL70" s="27" t="s">
        <v>648</v>
      </c>
      <c r="AM70" s="28" t="s">
        <v>467</v>
      </c>
      <c r="AN70" s="28">
        <f t="shared" si="16"/>
        <v>15</v>
      </c>
      <c r="AO70" s="28" t="s">
        <v>468</v>
      </c>
      <c r="AP70" s="28">
        <f t="shared" si="17"/>
        <v>15</v>
      </c>
      <c r="AQ70" s="28" t="s">
        <v>469</v>
      </c>
      <c r="AR70" s="28">
        <f t="shared" si="18"/>
        <v>15</v>
      </c>
      <c r="AS70" s="28" t="s">
        <v>501</v>
      </c>
      <c r="AT70" s="28">
        <f t="shared" si="19"/>
        <v>15</v>
      </c>
      <c r="AU70" s="28" t="s">
        <v>471</v>
      </c>
      <c r="AV70" s="28">
        <f t="shared" si="20"/>
        <v>15</v>
      </c>
      <c r="AW70" s="37" t="s">
        <v>472</v>
      </c>
      <c r="AX70" s="28">
        <f t="shared" si="21"/>
        <v>15</v>
      </c>
      <c r="AY70" s="37" t="s">
        <v>473</v>
      </c>
      <c r="AZ70" s="28">
        <f t="shared" si="22"/>
        <v>15</v>
      </c>
      <c r="BA70" s="86">
        <f t="shared" si="40"/>
        <v>105</v>
      </c>
      <c r="BB70" s="28" t="str">
        <f t="shared" si="41"/>
        <v>Fuerte</v>
      </c>
      <c r="BC70" s="28" t="s">
        <v>474</v>
      </c>
      <c r="BD70" s="28">
        <f t="shared" si="42"/>
        <v>100</v>
      </c>
      <c r="BE70" s="61" t="str">
        <f t="shared" si="43"/>
        <v>Fuerte</v>
      </c>
      <c r="BF70" s="365"/>
      <c r="BG70" s="365"/>
      <c r="BH70" s="365"/>
      <c r="BI70" s="365"/>
      <c r="BJ70" s="365"/>
      <c r="BK70" s="365"/>
      <c r="BL70" s="365"/>
      <c r="BM70" s="365"/>
      <c r="BN70" s="30" t="s">
        <v>282</v>
      </c>
      <c r="BO70" s="35" t="s">
        <v>656</v>
      </c>
      <c r="BP70" s="31" t="s">
        <v>650</v>
      </c>
      <c r="BQ70" s="31" t="s">
        <v>651</v>
      </c>
      <c r="BR70" s="31" t="s">
        <v>652</v>
      </c>
      <c r="BS70" s="31" t="s">
        <v>651</v>
      </c>
      <c r="BT70" s="31" t="s">
        <v>653</v>
      </c>
      <c r="BU70" s="31" t="s">
        <v>654</v>
      </c>
      <c r="BV70" s="31"/>
      <c r="BW70" s="31"/>
      <c r="BX70" s="67"/>
      <c r="BY70" s="67"/>
      <c r="BZ70" s="67"/>
      <c r="CA70" s="67"/>
      <c r="CB70" s="67"/>
      <c r="CC70" s="67"/>
      <c r="CD70" s="67"/>
      <c r="CE70" s="67"/>
      <c r="CF70" s="67"/>
      <c r="CG70" s="67"/>
      <c r="CH70" s="67"/>
      <c r="CI70" s="67"/>
      <c r="CJ70" s="67"/>
      <c r="CK70" s="67"/>
      <c r="CL70" s="67"/>
      <c r="CM70" s="67"/>
      <c r="CN70" s="67"/>
      <c r="CO70" s="67"/>
      <c r="CP70" s="67"/>
      <c r="CQ70" s="67"/>
    </row>
    <row r="71" spans="1:95" ht="78.75" customHeight="1">
      <c r="A71" s="365"/>
      <c r="B71" s="365"/>
      <c r="C71" s="365"/>
      <c r="D71" s="365"/>
      <c r="E71" s="33" t="s">
        <v>657</v>
      </c>
      <c r="F71" s="33"/>
      <c r="G71" s="408"/>
      <c r="H71" s="33"/>
      <c r="I71" s="33" t="s">
        <v>486</v>
      </c>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59">
        <f t="shared" si="31"/>
        <v>5</v>
      </c>
      <c r="AH71" s="365"/>
      <c r="AI71" s="365"/>
      <c r="AJ71" s="365"/>
      <c r="AK71" s="26">
        <v>3</v>
      </c>
      <c r="AL71" s="27" t="s">
        <v>658</v>
      </c>
      <c r="AM71" s="28" t="s">
        <v>467</v>
      </c>
      <c r="AN71" s="28">
        <f t="shared" si="16"/>
        <v>15</v>
      </c>
      <c r="AO71" s="28" t="s">
        <v>468</v>
      </c>
      <c r="AP71" s="28">
        <f t="shared" si="17"/>
        <v>15</v>
      </c>
      <c r="AQ71" s="28" t="s">
        <v>469</v>
      </c>
      <c r="AR71" s="28">
        <f t="shared" si="18"/>
        <v>15</v>
      </c>
      <c r="AS71" s="28" t="s">
        <v>470</v>
      </c>
      <c r="AT71" s="28">
        <f t="shared" si="19"/>
        <v>10</v>
      </c>
      <c r="AU71" s="28" t="s">
        <v>471</v>
      </c>
      <c r="AV71" s="28">
        <f t="shared" si="20"/>
        <v>15</v>
      </c>
      <c r="AW71" s="37" t="s">
        <v>472</v>
      </c>
      <c r="AX71" s="28">
        <f t="shared" si="21"/>
        <v>15</v>
      </c>
      <c r="AY71" s="37" t="s">
        <v>473</v>
      </c>
      <c r="AZ71" s="28">
        <f t="shared" si="22"/>
        <v>15</v>
      </c>
      <c r="BA71" s="86">
        <f t="shared" si="40"/>
        <v>100</v>
      </c>
      <c r="BB71" s="28" t="str">
        <f t="shared" si="41"/>
        <v>Fuerte</v>
      </c>
      <c r="BC71" s="28" t="s">
        <v>474</v>
      </c>
      <c r="BD71" s="28">
        <f t="shared" si="42"/>
        <v>100</v>
      </c>
      <c r="BE71" s="61" t="str">
        <f t="shared" si="43"/>
        <v>Fuerte</v>
      </c>
      <c r="BF71" s="365"/>
      <c r="BG71" s="365"/>
      <c r="BH71" s="365"/>
      <c r="BI71" s="365"/>
      <c r="BJ71" s="365"/>
      <c r="BK71" s="365"/>
      <c r="BL71" s="365"/>
      <c r="BM71" s="365"/>
      <c r="BN71" s="31"/>
      <c r="BO71" s="35"/>
      <c r="BP71" s="31"/>
      <c r="BQ71" s="31"/>
      <c r="BR71" s="31"/>
      <c r="BS71" s="31"/>
      <c r="BT71" s="31"/>
      <c r="BU71" s="31"/>
      <c r="BV71" s="31"/>
      <c r="BW71" s="31"/>
      <c r="BX71" s="67"/>
      <c r="BY71" s="67"/>
      <c r="BZ71" s="67"/>
      <c r="CA71" s="67"/>
      <c r="CB71" s="67"/>
      <c r="CC71" s="67"/>
      <c r="CD71" s="67"/>
      <c r="CE71" s="67"/>
      <c r="CF71" s="67"/>
      <c r="CG71" s="67"/>
      <c r="CH71" s="67"/>
      <c r="CI71" s="67"/>
      <c r="CJ71" s="67"/>
      <c r="CK71" s="67"/>
      <c r="CL71" s="67"/>
      <c r="CM71" s="67"/>
      <c r="CN71" s="67"/>
      <c r="CO71" s="67"/>
      <c r="CP71" s="67"/>
      <c r="CQ71" s="67"/>
    </row>
    <row r="72" spans="1:95" ht="78.75" customHeight="1">
      <c r="A72" s="400">
        <v>12</v>
      </c>
      <c r="B72" s="400" t="s">
        <v>325</v>
      </c>
      <c r="C72" s="400" t="s">
        <v>326</v>
      </c>
      <c r="D72" s="400" t="s">
        <v>619</v>
      </c>
      <c r="E72" s="36" t="s">
        <v>620</v>
      </c>
      <c r="F72" s="80" t="s">
        <v>621</v>
      </c>
      <c r="G72" s="400" t="s">
        <v>659</v>
      </c>
      <c r="H72" s="400" t="s">
        <v>464</v>
      </c>
      <c r="I72" s="58" t="s">
        <v>465</v>
      </c>
      <c r="J72" s="400">
        <v>1</v>
      </c>
      <c r="K72" s="367" t="str">
        <f>IF(J72&lt;=0,"",IF(J72=1,"Rara vez",IF(J72=2,"Improbable",IF(J72=3,"Posible",IF(J72=4,"Probable",IF(J72=5,"Casi Seguro"))))))</f>
        <v>Rara vez</v>
      </c>
      <c r="L72" s="364">
        <f>IF(K72="","",IF(K72="Rara vez",0.2,IF(K72="Improbable",0.4,IF(K72="Posible",0.6,IF(K72="Probable",0.8,IF(K72="Casi seguro",1,))))))</f>
        <v>0.2</v>
      </c>
      <c r="M72" s="364" t="s">
        <v>280</v>
      </c>
      <c r="N72" s="364" t="s">
        <v>280</v>
      </c>
      <c r="O72" s="364" t="s">
        <v>280</v>
      </c>
      <c r="P72" s="364" t="s">
        <v>280</v>
      </c>
      <c r="Q72" s="364" t="s">
        <v>280</v>
      </c>
      <c r="R72" s="364" t="s">
        <v>280</v>
      </c>
      <c r="S72" s="364" t="s">
        <v>280</v>
      </c>
      <c r="T72" s="364" t="s">
        <v>280</v>
      </c>
      <c r="U72" s="364" t="s">
        <v>281</v>
      </c>
      <c r="V72" s="364" t="s">
        <v>280</v>
      </c>
      <c r="W72" s="364" t="s">
        <v>280</v>
      </c>
      <c r="X72" s="364" t="s">
        <v>280</v>
      </c>
      <c r="Y72" s="364" t="s">
        <v>280</v>
      </c>
      <c r="Z72" s="364" t="s">
        <v>280</v>
      </c>
      <c r="AA72" s="364" t="s">
        <v>280</v>
      </c>
      <c r="AB72" s="364" t="s">
        <v>281</v>
      </c>
      <c r="AC72" s="364" t="s">
        <v>280</v>
      </c>
      <c r="AD72" s="364" t="s">
        <v>280</v>
      </c>
      <c r="AE72" s="364" t="s">
        <v>281</v>
      </c>
      <c r="AF72" s="373">
        <f>IF(AB72="Si","19",COUNTIF(M72:AE73,"si"))</f>
        <v>16</v>
      </c>
      <c r="AG72" s="59">
        <f t="shared" si="31"/>
        <v>20</v>
      </c>
      <c r="AH72" s="367" t="str">
        <f>IF(AG72=5,"Moderado",IF(AG72=10,"Mayor",IF(AG72=20,"Catastrófico",0)))</f>
        <v>Catastrófico</v>
      </c>
      <c r="AI72" s="364">
        <f>IF(AH72="","",IF(AH72="Leve",0.2,IF(AH72="Menor",0.4,IF(AH72="Moderado",0.6,IF(AH72="Mayor",0.8,IF(AH72="Catastrófico",1,))))))</f>
        <v>1</v>
      </c>
      <c r="AJ72" s="367"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31">
        <v>1</v>
      </c>
      <c r="AL72" s="27" t="s">
        <v>660</v>
      </c>
      <c r="AM72" s="37" t="s">
        <v>467</v>
      </c>
      <c r="AN72" s="37">
        <f t="shared" si="16"/>
        <v>15</v>
      </c>
      <c r="AO72" s="37" t="s">
        <v>468</v>
      </c>
      <c r="AP72" s="37">
        <f t="shared" si="17"/>
        <v>15</v>
      </c>
      <c r="AQ72" s="37" t="s">
        <v>469</v>
      </c>
      <c r="AR72" s="37">
        <f t="shared" si="18"/>
        <v>15</v>
      </c>
      <c r="AS72" s="37" t="s">
        <v>501</v>
      </c>
      <c r="AT72" s="37">
        <f t="shared" si="19"/>
        <v>15</v>
      </c>
      <c r="AU72" s="37" t="s">
        <v>471</v>
      </c>
      <c r="AV72" s="37">
        <f t="shared" si="20"/>
        <v>15</v>
      </c>
      <c r="AW72" s="37" t="s">
        <v>472</v>
      </c>
      <c r="AX72" s="37">
        <f t="shared" si="21"/>
        <v>15</v>
      </c>
      <c r="AY72" s="37" t="s">
        <v>473</v>
      </c>
      <c r="AZ72" s="37">
        <f t="shared" si="22"/>
        <v>15</v>
      </c>
      <c r="BA72" s="81">
        <f t="shared" si="40"/>
        <v>105</v>
      </c>
      <c r="BB72" s="37" t="str">
        <f t="shared" si="41"/>
        <v>Fuerte</v>
      </c>
      <c r="BC72" s="37" t="s">
        <v>474</v>
      </c>
      <c r="BD72" s="37">
        <f t="shared" si="42"/>
        <v>100</v>
      </c>
      <c r="BE72" s="30" t="str">
        <f t="shared" si="43"/>
        <v>Fuerte</v>
      </c>
      <c r="BF72" s="371">
        <f>AVERAGE(BD72:BD77)</f>
        <v>75</v>
      </c>
      <c r="BG72" s="371" t="str">
        <f>IF(BF72=100,"Fuerte",IF(AND(BF72&lt;=99, BF72&gt;=50),"Moderado",IF(BF72&lt;50,"Débil")))</f>
        <v>Moderado</v>
      </c>
      <c r="BH72" s="388">
        <f>IF(BG72="Fuerte",(J72-2),IF(BG72="Moderado",(J72-1), IF(BG72="Débil",((J72-0)))))</f>
        <v>0</v>
      </c>
      <c r="BI72" s="388" t="str">
        <f>IF(BH72&lt;=0,"Rara vez",IF(BH72=1,"Rara vez",IF(BH72=2,"Improbable",IF(BH72=3,"Posible",IF(BH72=4,"Probable",IF(BH72=5,"Casi Seguro"))))))</f>
        <v>Rara vez</v>
      </c>
      <c r="BJ72" s="364">
        <f>IF(BI72="","",IF(BI72="Rara vez",0.2,IF(BI72="Improbable",0.4,IF(BI72="Posible",0.6,IF(BI72="Probable",0.8,IF(BI72="Casi seguro",1,))))))</f>
        <v>0.2</v>
      </c>
      <c r="BK72" s="388" t="str">
        <f>IFERROR(IF(AG72=5,"Moderado",IF(AG72=10,"Mayor",IF(AG72=20,"Catastrófico",0))),"")</f>
        <v>Catastrófico</v>
      </c>
      <c r="BL72" s="364">
        <f>IF(AH72="","",IF(AH72="Moderado",0.6,IF(AH72="Mayor",0.8,IF(AH72="Catastrófico",1,))))</f>
        <v>1</v>
      </c>
      <c r="BM72" s="388"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Extremo</v>
      </c>
      <c r="BN72" s="30" t="s">
        <v>282</v>
      </c>
      <c r="BO72" s="31" t="s">
        <v>661</v>
      </c>
      <c r="BP72" s="31" t="s">
        <v>625</v>
      </c>
      <c r="BQ72" s="31" t="s">
        <v>626</v>
      </c>
      <c r="BR72" s="31" t="s">
        <v>627</v>
      </c>
      <c r="BS72" s="31" t="s">
        <v>327</v>
      </c>
      <c r="BT72" s="82" t="s">
        <v>662</v>
      </c>
      <c r="BU72" s="82" t="s">
        <v>232</v>
      </c>
      <c r="BV72" s="80"/>
      <c r="BW72" s="31"/>
      <c r="BX72" s="67"/>
      <c r="BY72" s="67"/>
      <c r="BZ72" s="67"/>
      <c r="CA72" s="67"/>
      <c r="CB72" s="67"/>
      <c r="CC72" s="67"/>
      <c r="CD72" s="67"/>
      <c r="CE72" s="67"/>
      <c r="CF72" s="67"/>
      <c r="CG72" s="67"/>
      <c r="CH72" s="67"/>
      <c r="CI72" s="67"/>
      <c r="CJ72" s="67"/>
      <c r="CK72" s="67"/>
      <c r="CL72" s="67"/>
      <c r="CM72" s="67"/>
      <c r="CN72" s="67"/>
      <c r="CO72" s="67"/>
      <c r="CP72" s="67"/>
      <c r="CQ72" s="67"/>
    </row>
    <row r="73" spans="1:95" ht="78.75" customHeight="1">
      <c r="A73" s="365"/>
      <c r="B73" s="365"/>
      <c r="C73" s="365"/>
      <c r="D73" s="365"/>
      <c r="E73" s="36" t="s">
        <v>630</v>
      </c>
      <c r="F73" s="84"/>
      <c r="G73" s="365"/>
      <c r="H73" s="365"/>
      <c r="I73" s="58" t="s">
        <v>564</v>
      </c>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59">
        <f t="shared" si="31"/>
        <v>5</v>
      </c>
      <c r="AH73" s="365"/>
      <c r="AI73" s="365"/>
      <c r="AJ73" s="365"/>
      <c r="AK73" s="31">
        <v>2</v>
      </c>
      <c r="AL73" s="27" t="s">
        <v>663</v>
      </c>
      <c r="AM73" s="37" t="s">
        <v>467</v>
      </c>
      <c r="AN73" s="37">
        <f t="shared" si="16"/>
        <v>15</v>
      </c>
      <c r="AO73" s="37" t="s">
        <v>468</v>
      </c>
      <c r="AP73" s="37">
        <f t="shared" si="17"/>
        <v>15</v>
      </c>
      <c r="AQ73" s="37" t="s">
        <v>469</v>
      </c>
      <c r="AR73" s="37">
        <f t="shared" si="18"/>
        <v>15</v>
      </c>
      <c r="AS73" s="37" t="s">
        <v>501</v>
      </c>
      <c r="AT73" s="37">
        <f t="shared" si="19"/>
        <v>15</v>
      </c>
      <c r="AU73" s="37" t="s">
        <v>471</v>
      </c>
      <c r="AV73" s="37">
        <f t="shared" si="20"/>
        <v>15</v>
      </c>
      <c r="AW73" s="37" t="s">
        <v>472</v>
      </c>
      <c r="AX73" s="37">
        <f t="shared" si="21"/>
        <v>15</v>
      </c>
      <c r="AY73" s="37" t="s">
        <v>473</v>
      </c>
      <c r="AZ73" s="37">
        <f t="shared" si="22"/>
        <v>15</v>
      </c>
      <c r="BA73" s="81">
        <f t="shared" si="40"/>
        <v>105</v>
      </c>
      <c r="BB73" s="37" t="str">
        <f t="shared" si="41"/>
        <v>Fuerte</v>
      </c>
      <c r="BC73" s="37" t="s">
        <v>474</v>
      </c>
      <c r="BD73" s="37">
        <f t="shared" si="42"/>
        <v>100</v>
      </c>
      <c r="BE73" s="30" t="str">
        <f t="shared" si="43"/>
        <v>Fuerte</v>
      </c>
      <c r="BF73" s="365"/>
      <c r="BG73" s="365"/>
      <c r="BH73" s="365"/>
      <c r="BI73" s="365"/>
      <c r="BJ73" s="365"/>
      <c r="BK73" s="365"/>
      <c r="BL73" s="365"/>
      <c r="BM73" s="365"/>
      <c r="BN73" s="30" t="s">
        <v>282</v>
      </c>
      <c r="BO73" s="31" t="s">
        <v>664</v>
      </c>
      <c r="BP73" s="31" t="s">
        <v>633</v>
      </c>
      <c r="BQ73" s="31" t="s">
        <v>484</v>
      </c>
      <c r="BR73" s="31" t="s">
        <v>634</v>
      </c>
      <c r="BS73" s="31" t="s">
        <v>635</v>
      </c>
      <c r="BT73" s="82" t="s">
        <v>662</v>
      </c>
      <c r="BU73" s="82" t="s">
        <v>232</v>
      </c>
      <c r="BV73" s="84"/>
      <c r="BW73" s="31"/>
      <c r="BX73" s="67"/>
      <c r="BY73" s="67"/>
      <c r="BZ73" s="67"/>
      <c r="CA73" s="67"/>
      <c r="CB73" s="67"/>
      <c r="CC73" s="67"/>
      <c r="CD73" s="67"/>
      <c r="CE73" s="67"/>
      <c r="CF73" s="67"/>
      <c r="CG73" s="67"/>
      <c r="CH73" s="67"/>
      <c r="CI73" s="67"/>
      <c r="CJ73" s="67"/>
      <c r="CK73" s="67"/>
      <c r="CL73" s="67"/>
      <c r="CM73" s="67"/>
      <c r="CN73" s="67"/>
      <c r="CO73" s="67"/>
      <c r="CP73" s="67"/>
      <c r="CQ73" s="67"/>
    </row>
    <row r="74" spans="1:95" ht="78.75" customHeight="1">
      <c r="A74" s="365"/>
      <c r="B74" s="365"/>
      <c r="C74" s="365"/>
      <c r="D74" s="365"/>
      <c r="E74" s="36" t="s">
        <v>636</v>
      </c>
      <c r="F74" s="84"/>
      <c r="G74" s="365"/>
      <c r="H74" s="365"/>
      <c r="I74" s="58" t="s">
        <v>486</v>
      </c>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59">
        <f t="shared" si="31"/>
        <v>5</v>
      </c>
      <c r="AH74" s="365"/>
      <c r="AI74" s="365"/>
      <c r="AJ74" s="365"/>
      <c r="AK74" s="31">
        <v>3</v>
      </c>
      <c r="AL74" s="27" t="s">
        <v>665</v>
      </c>
      <c r="AM74" s="37" t="s">
        <v>467</v>
      </c>
      <c r="AN74" s="37">
        <f t="shared" si="16"/>
        <v>15</v>
      </c>
      <c r="AO74" s="37" t="s">
        <v>468</v>
      </c>
      <c r="AP74" s="37">
        <f t="shared" si="17"/>
        <v>15</v>
      </c>
      <c r="AQ74" s="37" t="s">
        <v>638</v>
      </c>
      <c r="AR74" s="37">
        <f t="shared" si="18"/>
        <v>0</v>
      </c>
      <c r="AS74" s="37" t="s">
        <v>501</v>
      </c>
      <c r="AT74" s="37">
        <f t="shared" si="19"/>
        <v>15</v>
      </c>
      <c r="AU74" s="37" t="s">
        <v>471</v>
      </c>
      <c r="AV74" s="37">
        <f t="shared" si="20"/>
        <v>15</v>
      </c>
      <c r="AW74" s="37" t="s">
        <v>472</v>
      </c>
      <c r="AX74" s="37">
        <f t="shared" si="21"/>
        <v>15</v>
      </c>
      <c r="AY74" s="37" t="s">
        <v>473</v>
      </c>
      <c r="AZ74" s="37">
        <f t="shared" si="22"/>
        <v>15</v>
      </c>
      <c r="BA74" s="81">
        <f t="shared" si="40"/>
        <v>90</v>
      </c>
      <c r="BB74" s="37" t="str">
        <f t="shared" si="41"/>
        <v>Moderado</v>
      </c>
      <c r="BC74" s="37" t="s">
        <v>49</v>
      </c>
      <c r="BD74" s="37">
        <f t="shared" si="42"/>
        <v>50</v>
      </c>
      <c r="BE74" s="30" t="str">
        <f t="shared" si="43"/>
        <v>Moderado</v>
      </c>
      <c r="BF74" s="365"/>
      <c r="BG74" s="365"/>
      <c r="BH74" s="365"/>
      <c r="BI74" s="365"/>
      <c r="BJ74" s="365"/>
      <c r="BK74" s="365"/>
      <c r="BL74" s="365"/>
      <c r="BM74" s="365"/>
      <c r="BN74" s="30" t="s">
        <v>282</v>
      </c>
      <c r="BO74" s="31" t="s">
        <v>666</v>
      </c>
      <c r="BP74" s="31" t="s">
        <v>640</v>
      </c>
      <c r="BQ74" s="31" t="s">
        <v>641</v>
      </c>
      <c r="BR74" s="31" t="s">
        <v>634</v>
      </c>
      <c r="BS74" s="31" t="s">
        <v>635</v>
      </c>
      <c r="BT74" s="82" t="s">
        <v>662</v>
      </c>
      <c r="BU74" s="82" t="s">
        <v>232</v>
      </c>
      <c r="BV74" s="84"/>
      <c r="BW74" s="31"/>
      <c r="BX74" s="67"/>
      <c r="BY74" s="67"/>
      <c r="BZ74" s="67"/>
      <c r="CA74" s="67"/>
      <c r="CB74" s="67"/>
      <c r="CC74" s="67"/>
      <c r="CD74" s="67"/>
      <c r="CE74" s="67"/>
      <c r="CF74" s="67"/>
      <c r="CG74" s="67"/>
      <c r="CH74" s="67"/>
      <c r="CI74" s="67"/>
      <c r="CJ74" s="67"/>
      <c r="CK74" s="67"/>
      <c r="CL74" s="67"/>
      <c r="CM74" s="67"/>
      <c r="CN74" s="67"/>
      <c r="CO74" s="67"/>
      <c r="CP74" s="67"/>
      <c r="CQ74" s="67"/>
    </row>
    <row r="75" spans="1:95" ht="78.75" customHeight="1">
      <c r="A75" s="365"/>
      <c r="B75" s="365"/>
      <c r="C75" s="365"/>
      <c r="D75" s="365"/>
      <c r="E75" s="36" t="s">
        <v>667</v>
      </c>
      <c r="F75" s="84"/>
      <c r="G75" s="365"/>
      <c r="H75" s="365"/>
      <c r="I75" s="58"/>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59">
        <f t="shared" si="31"/>
        <v>5</v>
      </c>
      <c r="AH75" s="365"/>
      <c r="AI75" s="365"/>
      <c r="AJ75" s="365"/>
      <c r="AK75" s="31">
        <v>4</v>
      </c>
      <c r="AL75" s="27" t="s">
        <v>668</v>
      </c>
      <c r="AM75" s="37" t="s">
        <v>467</v>
      </c>
      <c r="AN75" s="37">
        <f t="shared" si="16"/>
        <v>15</v>
      </c>
      <c r="AO75" s="37" t="s">
        <v>468</v>
      </c>
      <c r="AP75" s="37">
        <f t="shared" si="17"/>
        <v>15</v>
      </c>
      <c r="AQ75" s="37" t="s">
        <v>638</v>
      </c>
      <c r="AR75" s="37">
        <f t="shared" si="18"/>
        <v>0</v>
      </c>
      <c r="AS75" s="37" t="s">
        <v>501</v>
      </c>
      <c r="AT75" s="37">
        <f t="shared" si="19"/>
        <v>15</v>
      </c>
      <c r="AU75" s="37" t="s">
        <v>471</v>
      </c>
      <c r="AV75" s="37">
        <f t="shared" si="20"/>
        <v>15</v>
      </c>
      <c r="AW75" s="37" t="s">
        <v>472</v>
      </c>
      <c r="AX75" s="37">
        <f t="shared" si="21"/>
        <v>15</v>
      </c>
      <c r="AY75" s="37" t="s">
        <v>473</v>
      </c>
      <c r="AZ75" s="37">
        <f t="shared" si="22"/>
        <v>15</v>
      </c>
      <c r="BA75" s="81">
        <f t="shared" si="40"/>
        <v>90</v>
      </c>
      <c r="BB75" s="37" t="str">
        <f t="shared" si="41"/>
        <v>Moderado</v>
      </c>
      <c r="BC75" s="37" t="s">
        <v>49</v>
      </c>
      <c r="BD75" s="37">
        <f t="shared" si="42"/>
        <v>50</v>
      </c>
      <c r="BE75" s="30" t="str">
        <f t="shared" si="43"/>
        <v>Moderado</v>
      </c>
      <c r="BF75" s="365"/>
      <c r="BG75" s="365"/>
      <c r="BH75" s="365"/>
      <c r="BI75" s="365"/>
      <c r="BJ75" s="365"/>
      <c r="BK75" s="365"/>
      <c r="BL75" s="365"/>
      <c r="BM75" s="365"/>
      <c r="BN75" s="30" t="s">
        <v>282</v>
      </c>
      <c r="BO75" s="31" t="s">
        <v>669</v>
      </c>
      <c r="BP75" s="31" t="s">
        <v>328</v>
      </c>
      <c r="BQ75" s="31" t="s">
        <v>484</v>
      </c>
      <c r="BR75" s="31" t="s">
        <v>627</v>
      </c>
      <c r="BS75" s="31" t="s">
        <v>635</v>
      </c>
      <c r="BT75" s="82" t="s">
        <v>662</v>
      </c>
      <c r="BU75" s="82" t="s">
        <v>232</v>
      </c>
      <c r="BV75" s="85"/>
      <c r="BW75" s="31"/>
      <c r="BX75" s="67"/>
      <c r="BY75" s="67"/>
      <c r="BZ75" s="67"/>
      <c r="CA75" s="67"/>
      <c r="CB75" s="67"/>
      <c r="CC75" s="67"/>
      <c r="CD75" s="67"/>
      <c r="CE75" s="67"/>
      <c r="CF75" s="67"/>
      <c r="CG75" s="67"/>
      <c r="CH75" s="67"/>
      <c r="CI75" s="67"/>
      <c r="CJ75" s="67"/>
      <c r="CK75" s="67"/>
      <c r="CL75" s="67"/>
      <c r="CM75" s="67"/>
      <c r="CN75" s="67"/>
      <c r="CO75" s="67"/>
      <c r="CP75" s="67"/>
      <c r="CQ75" s="67"/>
    </row>
    <row r="76" spans="1:95" ht="78.75" customHeight="1">
      <c r="A76" s="365"/>
      <c r="B76" s="365"/>
      <c r="C76" s="365"/>
      <c r="D76" s="365"/>
      <c r="E76" s="84"/>
      <c r="F76" s="84"/>
      <c r="G76" s="365"/>
      <c r="H76" s="365"/>
      <c r="I76" s="58"/>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59">
        <f t="shared" si="31"/>
        <v>5</v>
      </c>
      <c r="AH76" s="365"/>
      <c r="AI76" s="365"/>
      <c r="AJ76" s="365"/>
      <c r="AK76" s="31">
        <v>5</v>
      </c>
      <c r="AL76" s="27" t="s">
        <v>497</v>
      </c>
      <c r="AM76" s="37"/>
      <c r="AN76" s="37" t="str">
        <f t="shared" si="16"/>
        <v/>
      </c>
      <c r="AO76" s="37"/>
      <c r="AP76" s="37" t="str">
        <f t="shared" si="17"/>
        <v/>
      </c>
      <c r="AQ76" s="37"/>
      <c r="AR76" s="37" t="str">
        <f t="shared" si="18"/>
        <v/>
      </c>
      <c r="AS76" s="37"/>
      <c r="AT76" s="37" t="str">
        <f t="shared" si="19"/>
        <v/>
      </c>
      <c r="AU76" s="37"/>
      <c r="AV76" s="37" t="str">
        <f t="shared" si="20"/>
        <v/>
      </c>
      <c r="AW76" s="37"/>
      <c r="AX76" s="37" t="str">
        <f t="shared" si="21"/>
        <v/>
      </c>
      <c r="AY76" s="37"/>
      <c r="AZ76" s="37" t="str">
        <f t="shared" si="22"/>
        <v/>
      </c>
      <c r="BA76" s="81"/>
      <c r="BB76" s="37"/>
      <c r="BC76" s="37"/>
      <c r="BD76" s="37"/>
      <c r="BE76" s="30"/>
      <c r="BF76" s="365"/>
      <c r="BG76" s="365"/>
      <c r="BH76" s="365"/>
      <c r="BI76" s="365"/>
      <c r="BJ76" s="365"/>
      <c r="BK76" s="365"/>
      <c r="BL76" s="365"/>
      <c r="BM76" s="365"/>
      <c r="BN76" s="30"/>
      <c r="BO76" s="31"/>
      <c r="BP76" s="31"/>
      <c r="BQ76" s="31"/>
      <c r="BR76" s="31"/>
      <c r="BS76" s="31"/>
      <c r="BT76" s="82"/>
      <c r="BU76" s="82"/>
      <c r="BV76" s="31"/>
      <c r="BW76" s="31"/>
      <c r="BX76" s="67"/>
      <c r="BY76" s="67"/>
      <c r="BZ76" s="67"/>
      <c r="CA76" s="67"/>
      <c r="CB76" s="67"/>
      <c r="CC76" s="67"/>
      <c r="CD76" s="67"/>
      <c r="CE76" s="67"/>
      <c r="CF76" s="67"/>
      <c r="CG76" s="67"/>
      <c r="CH76" s="67"/>
      <c r="CI76" s="67"/>
      <c r="CJ76" s="67"/>
      <c r="CK76" s="67"/>
      <c r="CL76" s="67"/>
      <c r="CM76" s="67"/>
      <c r="CN76" s="67"/>
      <c r="CO76" s="67"/>
      <c r="CP76" s="67"/>
      <c r="CQ76" s="67"/>
    </row>
    <row r="77" spans="1:95" ht="78.75" customHeight="1">
      <c r="A77" s="366"/>
      <c r="B77" s="366"/>
      <c r="C77" s="366"/>
      <c r="D77" s="366"/>
      <c r="E77" s="85"/>
      <c r="F77" s="85"/>
      <c r="G77" s="366"/>
      <c r="H77" s="366"/>
      <c r="I77" s="58"/>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59">
        <f t="shared" si="31"/>
        <v>5</v>
      </c>
      <c r="AH77" s="366"/>
      <c r="AI77" s="366"/>
      <c r="AJ77" s="366"/>
      <c r="AK77" s="31">
        <v>6</v>
      </c>
      <c r="AL77" s="27" t="s">
        <v>497</v>
      </c>
      <c r="AM77" s="37"/>
      <c r="AN77" s="37" t="str">
        <f t="shared" si="16"/>
        <v/>
      </c>
      <c r="AO77" s="37"/>
      <c r="AP77" s="37" t="str">
        <f t="shared" si="17"/>
        <v/>
      </c>
      <c r="AQ77" s="37"/>
      <c r="AR77" s="37" t="str">
        <f t="shared" si="18"/>
        <v/>
      </c>
      <c r="AS77" s="37"/>
      <c r="AT77" s="37" t="str">
        <f t="shared" si="19"/>
        <v/>
      </c>
      <c r="AU77" s="37"/>
      <c r="AV77" s="37" t="str">
        <f t="shared" si="20"/>
        <v/>
      </c>
      <c r="AW77" s="37"/>
      <c r="AX77" s="37" t="str">
        <f t="shared" si="21"/>
        <v/>
      </c>
      <c r="AY77" s="37"/>
      <c r="AZ77" s="37" t="str">
        <f t="shared" si="22"/>
        <v/>
      </c>
      <c r="BA77" s="81"/>
      <c r="BB77" s="37"/>
      <c r="BC77" s="37"/>
      <c r="BD77" s="37"/>
      <c r="BE77" s="30"/>
      <c r="BF77" s="366"/>
      <c r="BG77" s="366"/>
      <c r="BH77" s="366"/>
      <c r="BI77" s="366"/>
      <c r="BJ77" s="366"/>
      <c r="BK77" s="366"/>
      <c r="BL77" s="366"/>
      <c r="BM77" s="366"/>
      <c r="BN77" s="30"/>
      <c r="BO77" s="31"/>
      <c r="BP77" s="31"/>
      <c r="BQ77" s="31"/>
      <c r="BR77" s="31"/>
      <c r="BS77" s="31"/>
      <c r="BT77" s="82"/>
      <c r="BU77" s="82"/>
      <c r="BV77" s="31"/>
      <c r="BW77" s="31"/>
      <c r="BX77" s="67"/>
      <c r="BY77" s="67"/>
      <c r="BZ77" s="67"/>
      <c r="CA77" s="67"/>
      <c r="CB77" s="67"/>
      <c r="CC77" s="67"/>
      <c r="CD77" s="67"/>
      <c r="CE77" s="67"/>
      <c r="CF77" s="67"/>
      <c r="CG77" s="67"/>
      <c r="CH77" s="67"/>
      <c r="CI77" s="67"/>
      <c r="CJ77" s="67"/>
      <c r="CK77" s="67"/>
      <c r="CL77" s="67"/>
      <c r="CM77" s="67"/>
      <c r="CN77" s="67"/>
      <c r="CO77" s="67"/>
      <c r="CP77" s="67"/>
      <c r="CQ77" s="67"/>
    </row>
    <row r="78" spans="1:95" ht="78.75" customHeight="1">
      <c r="A78" s="400">
        <v>13</v>
      </c>
      <c r="B78" s="400" t="s">
        <v>297</v>
      </c>
      <c r="C78" s="400" t="s">
        <v>670</v>
      </c>
      <c r="D78" s="400" t="s">
        <v>671</v>
      </c>
      <c r="E78" s="84" t="s">
        <v>672</v>
      </c>
      <c r="F78" s="84" t="s">
        <v>298</v>
      </c>
      <c r="G78" s="400" t="s">
        <v>673</v>
      </c>
      <c r="H78" s="400" t="s">
        <v>464</v>
      </c>
      <c r="I78" s="400" t="s">
        <v>674</v>
      </c>
      <c r="J78" s="400">
        <v>2</v>
      </c>
      <c r="K78" s="367" t="str">
        <f>IF(J78&lt;=0,"",IF(J78=1,"Rara vez",IF(J78=2,"Improbable",IF(J78=3,"Posible",IF(J78=4,"Probable",IF(J78=5,"Casi Seguro"))))))</f>
        <v>Improbable</v>
      </c>
      <c r="L78" s="364">
        <f>IF(K78="","",IF(K78="Rara vez",0.2,IF(K78="Improbable",0.4,IF(K78="Posible",0.6,IF(K78="Probable",0.8,IF(K78="Casi seguro",1,))))))</f>
        <v>0.4</v>
      </c>
      <c r="M78" s="364" t="s">
        <v>280</v>
      </c>
      <c r="N78" s="364" t="s">
        <v>281</v>
      </c>
      <c r="O78" s="364" t="s">
        <v>281</v>
      </c>
      <c r="P78" s="364" t="s">
        <v>280</v>
      </c>
      <c r="Q78" s="364" t="s">
        <v>280</v>
      </c>
      <c r="R78" s="364" t="s">
        <v>281</v>
      </c>
      <c r="S78" s="364" t="s">
        <v>280</v>
      </c>
      <c r="T78" s="364" t="s">
        <v>281</v>
      </c>
      <c r="U78" s="364" t="s">
        <v>280</v>
      </c>
      <c r="V78" s="364" t="s">
        <v>280</v>
      </c>
      <c r="W78" s="364" t="s">
        <v>280</v>
      </c>
      <c r="X78" s="364" t="s">
        <v>280</v>
      </c>
      <c r="Y78" s="364" t="s">
        <v>280</v>
      </c>
      <c r="Z78" s="364" t="s">
        <v>280</v>
      </c>
      <c r="AA78" s="364" t="s">
        <v>280</v>
      </c>
      <c r="AB78" s="364" t="s">
        <v>281</v>
      </c>
      <c r="AC78" s="364" t="s">
        <v>281</v>
      </c>
      <c r="AD78" s="364" t="s">
        <v>281</v>
      </c>
      <c r="AE78" s="364" t="s">
        <v>281</v>
      </c>
      <c r="AF78" s="373">
        <f>IF(AB78="Si","19",COUNTIF(M78:AE79,"si"))</f>
        <v>11</v>
      </c>
      <c r="AG78" s="59">
        <f t="shared" si="31"/>
        <v>10</v>
      </c>
      <c r="AH78" s="367" t="str">
        <f>IF(AG78=5,"Moderado",IF(AG78=10,"Mayor",IF(AG78=20,"Catastrófico",0)))</f>
        <v>Mayor</v>
      </c>
      <c r="AI78" s="364">
        <f>IF(AH78="","",IF(AH78="Leve",0.2,IF(AH78="Menor",0.4,IF(AH78="Moderado",0.6,IF(AH78="Mayor",0.8,IF(AH78="Catastrófico",1,))))))</f>
        <v>0.8</v>
      </c>
      <c r="AJ78" s="367"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31">
        <v>1</v>
      </c>
      <c r="AL78" s="27" t="s">
        <v>675</v>
      </c>
      <c r="AM78" s="37" t="s">
        <v>467</v>
      </c>
      <c r="AN78" s="37">
        <f t="shared" si="16"/>
        <v>15</v>
      </c>
      <c r="AO78" s="37" t="s">
        <v>468</v>
      </c>
      <c r="AP78" s="37">
        <f t="shared" si="17"/>
        <v>15</v>
      </c>
      <c r="AQ78" s="37" t="s">
        <v>469</v>
      </c>
      <c r="AR78" s="37">
        <f t="shared" si="18"/>
        <v>15</v>
      </c>
      <c r="AS78" s="37" t="s">
        <v>470</v>
      </c>
      <c r="AT78" s="37">
        <f t="shared" si="19"/>
        <v>10</v>
      </c>
      <c r="AU78" s="37" t="s">
        <v>471</v>
      </c>
      <c r="AV78" s="37">
        <f t="shared" si="20"/>
        <v>15</v>
      </c>
      <c r="AW78" s="37" t="s">
        <v>472</v>
      </c>
      <c r="AX78" s="37">
        <f t="shared" si="21"/>
        <v>15</v>
      </c>
      <c r="AY78" s="37" t="s">
        <v>473</v>
      </c>
      <c r="AZ78" s="37">
        <f t="shared" si="22"/>
        <v>15</v>
      </c>
      <c r="BA78" s="81">
        <f t="shared" ref="BA78:BA79" si="44">SUM(AN78,AP78,AR78,AT78,AV78,AX78,AZ78)</f>
        <v>100</v>
      </c>
      <c r="BB78" s="37" t="str">
        <f t="shared" ref="BB78:BB79" si="45">IF(BA78&gt;=96,"Fuerte",IF(AND(BA78&gt;=86, BA78&lt;96),"Moderado",IF(BA78&lt;86,"Débil")))</f>
        <v>Fuerte</v>
      </c>
      <c r="BC78" s="37" t="s">
        <v>49</v>
      </c>
      <c r="BD78" s="37">
        <f t="shared" ref="BD78:BD79" si="46">VALUE(IF(OR(AND(BB78="Fuerte",BC78="Fuerte")),"100",IF(OR(AND(BB78="Fuerte",BC78="Moderado"),AND(BB78="Moderado",BC78="Fuerte"),AND(BB78="Moderado",BC78="Moderado")),"50",IF(OR(AND(BB78="Fuerte",BC78="Débil"),AND(BB78="Moderado",BC78="Débil"),AND(BB78="Débil",BC78="Fuerte"),AND(BB78="Débil",BC78="Moderado"),AND(BB78="Débil",BC78="Débil")),"0",))))</f>
        <v>50</v>
      </c>
      <c r="BE78" s="30" t="str">
        <f t="shared" ref="BE78:BE79" si="47">IF(BD78=100,"Fuerte",IF(BD78=50,"Moderado",IF(BD78=0,"Débil")))</f>
        <v>Moderado</v>
      </c>
      <c r="BF78" s="371">
        <f>AVERAGE(BD78:BD83)</f>
        <v>75</v>
      </c>
      <c r="BG78" s="371" t="str">
        <f>IF(BF78=100,"Fuerte",IF(AND(BF78&lt;=99, BF78&gt;=50),"Moderado",IF(BF78&lt;50,"Débil")))</f>
        <v>Moderado</v>
      </c>
      <c r="BH78" s="388">
        <f>IF(BG78="Fuerte",(J78-2),IF(BG78="Moderado",(J78-1), IF(BG78="Débil",((J78-0)))))</f>
        <v>1</v>
      </c>
      <c r="BI78" s="388" t="str">
        <f>IF(BH78&lt;=0,"Rara vez",IF(BH78=1,"Rara vez",IF(BH78=2,"Improbable",IF(BH78=3,"Posible",IF(BH78=4,"Probable",IF(BH78=5,"Casi Seguro"))))))</f>
        <v>Rara vez</v>
      </c>
      <c r="BJ78" s="364">
        <f>IF(BI78="","",IF(BI78="Rara vez",0.2,IF(BI78="Improbable",0.4,IF(BI78="Posible",0.6,IF(BI78="Probable",0.8,IF(BI78="Casi seguro",1,))))))</f>
        <v>0.2</v>
      </c>
      <c r="BK78" s="388" t="str">
        <f>IFERROR(IF(AG78=5,"Moderado",IF(AG78=10,"Mayor",IF(AG78=20,"Catastrófico",0))),"")</f>
        <v>Mayor</v>
      </c>
      <c r="BL78" s="364">
        <f>IF(AH78="","",IF(AH78="Moderado",0.6,IF(AH78="Mayor",0.8,IF(AH78="Catastrófico",1,))))</f>
        <v>0.8</v>
      </c>
      <c r="BM78" s="388"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30" t="s">
        <v>282</v>
      </c>
      <c r="BO78" s="98" t="s">
        <v>676</v>
      </c>
      <c r="BP78" s="31" t="s">
        <v>677</v>
      </c>
      <c r="BQ78" s="31" t="s">
        <v>678</v>
      </c>
      <c r="BR78" s="31" t="s">
        <v>22</v>
      </c>
      <c r="BS78" s="31" t="s">
        <v>679</v>
      </c>
      <c r="BT78" s="82" t="s">
        <v>680</v>
      </c>
      <c r="BU78" s="82" t="s">
        <v>681</v>
      </c>
      <c r="BV78" s="80"/>
      <c r="BW78" s="31"/>
      <c r="BX78" s="67"/>
      <c r="BY78" s="67"/>
      <c r="BZ78" s="67"/>
      <c r="CA78" s="67"/>
      <c r="CB78" s="67"/>
      <c r="CC78" s="67"/>
      <c r="CD78" s="67"/>
      <c r="CE78" s="67"/>
      <c r="CF78" s="67"/>
      <c r="CG78" s="67"/>
      <c r="CH78" s="67"/>
      <c r="CI78" s="67"/>
      <c r="CJ78" s="67"/>
      <c r="CK78" s="67"/>
      <c r="CL78" s="67"/>
      <c r="CM78" s="67"/>
      <c r="CN78" s="67"/>
      <c r="CO78" s="67"/>
      <c r="CP78" s="67"/>
      <c r="CQ78" s="67"/>
    </row>
    <row r="79" spans="1:95" ht="78.75" customHeight="1">
      <c r="A79" s="365"/>
      <c r="B79" s="365"/>
      <c r="C79" s="365"/>
      <c r="D79" s="365"/>
      <c r="E79" s="84"/>
      <c r="F79" s="84"/>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59">
        <f t="shared" si="31"/>
        <v>5</v>
      </c>
      <c r="AH79" s="365"/>
      <c r="AI79" s="365"/>
      <c r="AJ79" s="365"/>
      <c r="AK79" s="31">
        <v>2</v>
      </c>
      <c r="AL79" s="27" t="s">
        <v>682</v>
      </c>
      <c r="AM79" s="37" t="s">
        <v>467</v>
      </c>
      <c r="AN79" s="37">
        <f t="shared" si="16"/>
        <v>15</v>
      </c>
      <c r="AO79" s="37" t="s">
        <v>468</v>
      </c>
      <c r="AP79" s="37">
        <f t="shared" si="17"/>
        <v>15</v>
      </c>
      <c r="AQ79" s="37" t="s">
        <v>469</v>
      </c>
      <c r="AR79" s="37">
        <f t="shared" si="18"/>
        <v>15</v>
      </c>
      <c r="AS79" s="37" t="s">
        <v>501</v>
      </c>
      <c r="AT79" s="37">
        <f t="shared" si="19"/>
        <v>15</v>
      </c>
      <c r="AU79" s="37" t="s">
        <v>471</v>
      </c>
      <c r="AV79" s="37">
        <f t="shared" si="20"/>
        <v>15</v>
      </c>
      <c r="AW79" s="37" t="s">
        <v>472</v>
      </c>
      <c r="AX79" s="37">
        <f t="shared" si="21"/>
        <v>15</v>
      </c>
      <c r="AY79" s="37" t="s">
        <v>473</v>
      </c>
      <c r="AZ79" s="37">
        <f t="shared" si="22"/>
        <v>15</v>
      </c>
      <c r="BA79" s="81">
        <f t="shared" si="44"/>
        <v>105</v>
      </c>
      <c r="BB79" s="37" t="str">
        <f t="shared" si="45"/>
        <v>Fuerte</v>
      </c>
      <c r="BC79" s="37" t="s">
        <v>474</v>
      </c>
      <c r="BD79" s="37">
        <f t="shared" si="46"/>
        <v>100</v>
      </c>
      <c r="BE79" s="30" t="str">
        <f t="shared" si="47"/>
        <v>Fuerte</v>
      </c>
      <c r="BF79" s="365"/>
      <c r="BG79" s="365"/>
      <c r="BH79" s="365"/>
      <c r="BI79" s="365"/>
      <c r="BJ79" s="365"/>
      <c r="BK79" s="365"/>
      <c r="BL79" s="365"/>
      <c r="BM79" s="365"/>
      <c r="BN79" s="30" t="s">
        <v>282</v>
      </c>
      <c r="BO79" s="35" t="s">
        <v>683</v>
      </c>
      <c r="BP79" s="31" t="s">
        <v>677</v>
      </c>
      <c r="BQ79" s="31" t="s">
        <v>678</v>
      </c>
      <c r="BR79" s="31" t="s">
        <v>22</v>
      </c>
      <c r="BS79" s="31" t="s">
        <v>679</v>
      </c>
      <c r="BT79" s="82" t="s">
        <v>680</v>
      </c>
      <c r="BU79" s="82" t="s">
        <v>681</v>
      </c>
      <c r="BV79" s="85"/>
      <c r="BW79" s="31"/>
      <c r="BX79" s="67"/>
      <c r="BY79" s="67"/>
      <c r="BZ79" s="67"/>
      <c r="CA79" s="67"/>
      <c r="CB79" s="67"/>
      <c r="CC79" s="67"/>
      <c r="CD79" s="67"/>
      <c r="CE79" s="67"/>
      <c r="CF79" s="67"/>
      <c r="CG79" s="67"/>
      <c r="CH79" s="67"/>
      <c r="CI79" s="67"/>
      <c r="CJ79" s="67"/>
      <c r="CK79" s="67"/>
      <c r="CL79" s="67"/>
      <c r="CM79" s="67"/>
      <c r="CN79" s="67"/>
      <c r="CO79" s="67"/>
      <c r="CP79" s="67"/>
      <c r="CQ79" s="67"/>
    </row>
    <row r="80" spans="1:95" ht="78.75" customHeight="1">
      <c r="A80" s="365"/>
      <c r="B80" s="365"/>
      <c r="C80" s="365"/>
      <c r="D80" s="365"/>
      <c r="E80" s="84"/>
      <c r="F80" s="84"/>
      <c r="G80" s="365"/>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365"/>
      <c r="AG80" s="59">
        <f t="shared" si="31"/>
        <v>5</v>
      </c>
      <c r="AH80" s="365"/>
      <c r="AI80" s="365"/>
      <c r="AJ80" s="365"/>
      <c r="AK80" s="31">
        <v>3</v>
      </c>
      <c r="AL80" s="27" t="s">
        <v>497</v>
      </c>
      <c r="AM80" s="37"/>
      <c r="AN80" s="37" t="str">
        <f t="shared" si="16"/>
        <v/>
      </c>
      <c r="AO80" s="37"/>
      <c r="AP80" s="37" t="str">
        <f t="shared" si="17"/>
        <v/>
      </c>
      <c r="AQ80" s="37"/>
      <c r="AR80" s="37" t="str">
        <f t="shared" si="18"/>
        <v/>
      </c>
      <c r="AS80" s="37"/>
      <c r="AT80" s="37" t="str">
        <f t="shared" si="19"/>
        <v/>
      </c>
      <c r="AU80" s="37"/>
      <c r="AV80" s="37" t="str">
        <f t="shared" si="20"/>
        <v/>
      </c>
      <c r="AW80" s="37"/>
      <c r="AX80" s="37" t="str">
        <f t="shared" si="21"/>
        <v/>
      </c>
      <c r="AY80" s="37"/>
      <c r="AZ80" s="37" t="str">
        <f t="shared" si="22"/>
        <v/>
      </c>
      <c r="BA80" s="81"/>
      <c r="BB80" s="37"/>
      <c r="BC80" s="37"/>
      <c r="BD80" s="37"/>
      <c r="BE80" s="30"/>
      <c r="BF80" s="365"/>
      <c r="BG80" s="365"/>
      <c r="BH80" s="365"/>
      <c r="BI80" s="365"/>
      <c r="BJ80" s="365"/>
      <c r="BK80" s="365"/>
      <c r="BL80" s="365"/>
      <c r="BM80" s="365"/>
      <c r="BN80" s="30"/>
      <c r="BO80" s="31"/>
      <c r="BP80" s="31"/>
      <c r="BQ80" s="31"/>
      <c r="BR80" s="31"/>
      <c r="BS80" s="31"/>
      <c r="BT80" s="82"/>
      <c r="BU80" s="82"/>
      <c r="BV80" s="31"/>
      <c r="BW80" s="31"/>
      <c r="BX80" s="67"/>
      <c r="BY80" s="67"/>
      <c r="BZ80" s="67"/>
      <c r="CA80" s="67"/>
      <c r="CB80" s="67"/>
      <c r="CC80" s="67"/>
      <c r="CD80" s="67"/>
      <c r="CE80" s="67"/>
      <c r="CF80" s="67"/>
      <c r="CG80" s="67"/>
      <c r="CH80" s="67"/>
      <c r="CI80" s="67"/>
      <c r="CJ80" s="67"/>
      <c r="CK80" s="67"/>
      <c r="CL80" s="67"/>
      <c r="CM80" s="67"/>
      <c r="CN80" s="67"/>
      <c r="CO80" s="67"/>
      <c r="CP80" s="67"/>
      <c r="CQ80" s="67"/>
    </row>
    <row r="81" spans="1:95" ht="78.75" customHeight="1">
      <c r="A81" s="365"/>
      <c r="B81" s="365"/>
      <c r="C81" s="365"/>
      <c r="D81" s="365"/>
      <c r="E81" s="84"/>
      <c r="F81" s="84"/>
      <c r="G81" s="365"/>
      <c r="H81" s="365"/>
      <c r="I81" s="365"/>
      <c r="J81" s="365"/>
      <c r="K81" s="365"/>
      <c r="L81" s="365"/>
      <c r="M81" s="365"/>
      <c r="N81" s="365"/>
      <c r="O81" s="365"/>
      <c r="P81" s="365"/>
      <c r="Q81" s="365"/>
      <c r="R81" s="365"/>
      <c r="S81" s="365"/>
      <c r="T81" s="365"/>
      <c r="U81" s="365"/>
      <c r="V81" s="365"/>
      <c r="W81" s="365"/>
      <c r="X81" s="365"/>
      <c r="Y81" s="365"/>
      <c r="Z81" s="365"/>
      <c r="AA81" s="365"/>
      <c r="AB81" s="365"/>
      <c r="AC81" s="365"/>
      <c r="AD81" s="365"/>
      <c r="AE81" s="365"/>
      <c r="AF81" s="365"/>
      <c r="AG81" s="59">
        <f t="shared" si="31"/>
        <v>5</v>
      </c>
      <c r="AH81" s="365"/>
      <c r="AI81" s="365"/>
      <c r="AJ81" s="365"/>
      <c r="AK81" s="31">
        <v>4</v>
      </c>
      <c r="AL81" s="27" t="s">
        <v>497</v>
      </c>
      <c r="AM81" s="37"/>
      <c r="AN81" s="37" t="str">
        <f t="shared" si="16"/>
        <v/>
      </c>
      <c r="AO81" s="37"/>
      <c r="AP81" s="37" t="str">
        <f t="shared" si="17"/>
        <v/>
      </c>
      <c r="AQ81" s="37"/>
      <c r="AR81" s="37" t="str">
        <f t="shared" si="18"/>
        <v/>
      </c>
      <c r="AS81" s="37"/>
      <c r="AT81" s="37" t="str">
        <f t="shared" si="19"/>
        <v/>
      </c>
      <c r="AU81" s="37"/>
      <c r="AV81" s="37" t="str">
        <f t="shared" si="20"/>
        <v/>
      </c>
      <c r="AW81" s="37"/>
      <c r="AX81" s="37" t="str">
        <f t="shared" si="21"/>
        <v/>
      </c>
      <c r="AY81" s="37"/>
      <c r="AZ81" s="37" t="str">
        <f t="shared" si="22"/>
        <v/>
      </c>
      <c r="BA81" s="81"/>
      <c r="BB81" s="37"/>
      <c r="BC81" s="37"/>
      <c r="BD81" s="37"/>
      <c r="BE81" s="30"/>
      <c r="BF81" s="365"/>
      <c r="BG81" s="365"/>
      <c r="BH81" s="365"/>
      <c r="BI81" s="365"/>
      <c r="BJ81" s="365"/>
      <c r="BK81" s="365"/>
      <c r="BL81" s="365"/>
      <c r="BM81" s="365"/>
      <c r="BN81" s="30"/>
      <c r="BO81" s="31"/>
      <c r="BP81" s="31"/>
      <c r="BQ81" s="31"/>
      <c r="BR81" s="31"/>
      <c r="BS81" s="31"/>
      <c r="BT81" s="82"/>
      <c r="BU81" s="82"/>
      <c r="BV81" s="31"/>
      <c r="BW81" s="31"/>
      <c r="BX81" s="67"/>
      <c r="BY81" s="67"/>
      <c r="BZ81" s="67"/>
      <c r="CA81" s="67"/>
      <c r="CB81" s="67"/>
      <c r="CC81" s="67"/>
      <c r="CD81" s="67"/>
      <c r="CE81" s="67"/>
      <c r="CF81" s="67"/>
      <c r="CG81" s="67"/>
      <c r="CH81" s="67"/>
      <c r="CI81" s="67"/>
      <c r="CJ81" s="67"/>
      <c r="CK81" s="67"/>
      <c r="CL81" s="67"/>
      <c r="CM81" s="67"/>
      <c r="CN81" s="67"/>
      <c r="CO81" s="67"/>
      <c r="CP81" s="67"/>
      <c r="CQ81" s="67"/>
    </row>
    <row r="82" spans="1:95" ht="78.75" customHeight="1">
      <c r="A82" s="365"/>
      <c r="B82" s="365"/>
      <c r="C82" s="365"/>
      <c r="D82" s="365"/>
      <c r="E82" s="84"/>
      <c r="F82" s="84"/>
      <c r="G82" s="365"/>
      <c r="H82" s="365"/>
      <c r="I82" s="365"/>
      <c r="J82" s="365"/>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59">
        <f t="shared" si="31"/>
        <v>5</v>
      </c>
      <c r="AH82" s="365"/>
      <c r="AI82" s="365"/>
      <c r="AJ82" s="365"/>
      <c r="AK82" s="31">
        <v>5</v>
      </c>
      <c r="AL82" s="27" t="s">
        <v>497</v>
      </c>
      <c r="AM82" s="37"/>
      <c r="AN82" s="37" t="str">
        <f t="shared" si="16"/>
        <v/>
      </c>
      <c r="AO82" s="37"/>
      <c r="AP82" s="37" t="str">
        <f t="shared" si="17"/>
        <v/>
      </c>
      <c r="AQ82" s="37"/>
      <c r="AR82" s="37" t="str">
        <f t="shared" si="18"/>
        <v/>
      </c>
      <c r="AS82" s="37"/>
      <c r="AT82" s="37" t="str">
        <f t="shared" si="19"/>
        <v/>
      </c>
      <c r="AU82" s="37"/>
      <c r="AV82" s="37" t="str">
        <f t="shared" si="20"/>
        <v/>
      </c>
      <c r="AW82" s="37"/>
      <c r="AX82" s="37" t="str">
        <f t="shared" si="21"/>
        <v/>
      </c>
      <c r="AY82" s="37"/>
      <c r="AZ82" s="37" t="str">
        <f t="shared" si="22"/>
        <v/>
      </c>
      <c r="BA82" s="81"/>
      <c r="BB82" s="37"/>
      <c r="BC82" s="37"/>
      <c r="BD82" s="37"/>
      <c r="BE82" s="30"/>
      <c r="BF82" s="365"/>
      <c r="BG82" s="365"/>
      <c r="BH82" s="365"/>
      <c r="BI82" s="365"/>
      <c r="BJ82" s="365"/>
      <c r="BK82" s="365"/>
      <c r="BL82" s="365"/>
      <c r="BM82" s="365"/>
      <c r="BN82" s="30"/>
      <c r="BO82" s="31"/>
      <c r="BP82" s="31"/>
      <c r="BQ82" s="31"/>
      <c r="BR82" s="31"/>
      <c r="BS82" s="31"/>
      <c r="BT82" s="82"/>
      <c r="BU82" s="82"/>
      <c r="BV82" s="31"/>
      <c r="BW82" s="31"/>
      <c r="BX82" s="67"/>
      <c r="BY82" s="67"/>
      <c r="BZ82" s="67"/>
      <c r="CA82" s="67"/>
      <c r="CB82" s="67"/>
      <c r="CC82" s="67"/>
      <c r="CD82" s="67"/>
      <c r="CE82" s="67"/>
      <c r="CF82" s="67"/>
      <c r="CG82" s="67"/>
      <c r="CH82" s="67"/>
      <c r="CI82" s="67"/>
      <c r="CJ82" s="67"/>
      <c r="CK82" s="67"/>
      <c r="CL82" s="67"/>
      <c r="CM82" s="67"/>
      <c r="CN82" s="67"/>
      <c r="CO82" s="67"/>
      <c r="CP82" s="67"/>
      <c r="CQ82" s="67"/>
    </row>
    <row r="83" spans="1:95" ht="78.75" customHeight="1">
      <c r="A83" s="366"/>
      <c r="B83" s="366"/>
      <c r="C83" s="366"/>
      <c r="D83" s="366"/>
      <c r="E83" s="85"/>
      <c r="F83" s="85"/>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59">
        <f t="shared" si="31"/>
        <v>5</v>
      </c>
      <c r="AH83" s="366"/>
      <c r="AI83" s="366"/>
      <c r="AJ83" s="366"/>
      <c r="AK83" s="31">
        <v>6</v>
      </c>
      <c r="AL83" s="27" t="s">
        <v>497</v>
      </c>
      <c r="AM83" s="37"/>
      <c r="AN83" s="37" t="str">
        <f t="shared" si="16"/>
        <v/>
      </c>
      <c r="AO83" s="37"/>
      <c r="AP83" s="37" t="str">
        <f t="shared" si="17"/>
        <v/>
      </c>
      <c r="AQ83" s="37"/>
      <c r="AR83" s="37" t="str">
        <f t="shared" si="18"/>
        <v/>
      </c>
      <c r="AS83" s="37"/>
      <c r="AT83" s="37" t="str">
        <f t="shared" si="19"/>
        <v/>
      </c>
      <c r="AU83" s="37"/>
      <c r="AV83" s="37" t="str">
        <f t="shared" si="20"/>
        <v/>
      </c>
      <c r="AW83" s="37"/>
      <c r="AX83" s="37" t="str">
        <f t="shared" si="21"/>
        <v/>
      </c>
      <c r="AY83" s="37"/>
      <c r="AZ83" s="37" t="str">
        <f t="shared" si="22"/>
        <v/>
      </c>
      <c r="BA83" s="81"/>
      <c r="BB83" s="37"/>
      <c r="BC83" s="37"/>
      <c r="BD83" s="37"/>
      <c r="BE83" s="30"/>
      <c r="BF83" s="366"/>
      <c r="BG83" s="366"/>
      <c r="BH83" s="366"/>
      <c r="BI83" s="366"/>
      <c r="BJ83" s="366"/>
      <c r="BK83" s="366"/>
      <c r="BL83" s="366"/>
      <c r="BM83" s="366"/>
      <c r="BN83" s="30"/>
      <c r="BO83" s="31"/>
      <c r="BP83" s="31"/>
      <c r="BQ83" s="31"/>
      <c r="BR83" s="31"/>
      <c r="BS83" s="31"/>
      <c r="BT83" s="82"/>
      <c r="BU83" s="82"/>
      <c r="BV83" s="31"/>
      <c r="BW83" s="31"/>
      <c r="BX83" s="67"/>
      <c r="BY83" s="67"/>
      <c r="BZ83" s="67"/>
      <c r="CA83" s="67"/>
      <c r="CB83" s="67"/>
      <c r="CC83" s="67"/>
      <c r="CD83" s="67"/>
      <c r="CE83" s="67"/>
      <c r="CF83" s="67"/>
      <c r="CG83" s="67"/>
      <c r="CH83" s="67"/>
      <c r="CI83" s="67"/>
      <c r="CJ83" s="67"/>
      <c r="CK83" s="67"/>
      <c r="CL83" s="67"/>
      <c r="CM83" s="67"/>
      <c r="CN83" s="67"/>
      <c r="CO83" s="67"/>
      <c r="CP83" s="67"/>
      <c r="CQ83" s="67"/>
    </row>
    <row r="84" spans="1:95" ht="78.75" customHeight="1">
      <c r="A84" s="400">
        <v>14</v>
      </c>
      <c r="B84" s="400" t="s">
        <v>305</v>
      </c>
      <c r="C84" s="400" t="s">
        <v>306</v>
      </c>
      <c r="D84" s="400" t="s">
        <v>307</v>
      </c>
      <c r="E84" s="84" t="s">
        <v>684</v>
      </c>
      <c r="F84" s="84" t="s">
        <v>685</v>
      </c>
      <c r="G84" s="400" t="s">
        <v>686</v>
      </c>
      <c r="H84" s="400" t="s">
        <v>464</v>
      </c>
      <c r="I84" s="58" t="s">
        <v>465</v>
      </c>
      <c r="J84" s="400">
        <v>4</v>
      </c>
      <c r="K84" s="367" t="s">
        <v>107</v>
      </c>
      <c r="L84" s="364">
        <v>0.8</v>
      </c>
      <c r="M84" s="364" t="s">
        <v>281</v>
      </c>
      <c r="N84" s="364" t="s">
        <v>281</v>
      </c>
      <c r="O84" s="364" t="s">
        <v>281</v>
      </c>
      <c r="P84" s="364" t="s">
        <v>281</v>
      </c>
      <c r="Q84" s="364" t="s">
        <v>281</v>
      </c>
      <c r="R84" s="364" t="s">
        <v>281</v>
      </c>
      <c r="S84" s="364" t="s">
        <v>280</v>
      </c>
      <c r="T84" s="364" t="s">
        <v>281</v>
      </c>
      <c r="U84" s="364" t="s">
        <v>281</v>
      </c>
      <c r="V84" s="364" t="s">
        <v>281</v>
      </c>
      <c r="W84" s="364" t="s">
        <v>280</v>
      </c>
      <c r="X84" s="364" t="s">
        <v>280</v>
      </c>
      <c r="Y84" s="364" t="s">
        <v>280</v>
      </c>
      <c r="Z84" s="364" t="s">
        <v>281</v>
      </c>
      <c r="AA84" s="364" t="s">
        <v>280</v>
      </c>
      <c r="AB84" s="364" t="s">
        <v>281</v>
      </c>
      <c r="AC84" s="364" t="s">
        <v>281</v>
      </c>
      <c r="AD84" s="364" t="s">
        <v>281</v>
      </c>
      <c r="AE84" s="364" t="s">
        <v>281</v>
      </c>
      <c r="AF84" s="373">
        <f>IF(AB84="Si","19",COUNTIF(M84:AE85,"si"))</f>
        <v>5</v>
      </c>
      <c r="AG84" s="59">
        <v>5</v>
      </c>
      <c r="AH84" s="367" t="str">
        <f>IF(AG84=5,"Moderado",IF(AG84=10,"Mayor",IF(AG84=20,"Catastrófico",0)))</f>
        <v>Moderado</v>
      </c>
      <c r="AI84" s="364">
        <v>0.6</v>
      </c>
      <c r="AJ84" s="367" t="str">
        <f>IF(OR(AND(K84="Rara vez",AH84="Moderado"),AND(K84="Improbable",AH84="Moderado")),"Moderado",IF(OR(AND(K84="Rara vez",AH84="Mayor"),AND(K84="Improbable",AH84="Mayor"),AND(K84="Posible",AH84="Moderado"),AND(K84="Probable",AH84="Moderado")),"Alta",IF(OR(AND(K84="Rara vez",AH84="Catastrófico"),AND(K84="Improbable",AH84="Catastrófico"),AND(K84="Posible",AH84="Catastrófico"),AND(K84="Probable",AH84="Catastrófico"),AND(K84="Casi seguro",AH84="Catastrófico"),AND(K84="Posible",AH84="Moderado"),AND(K84="Probable",AH84="Moderado"),AND(K84="Casi seguro",AH84="Moderado"),AND(K84="Posible",AH84="Mayor"),AND(K84="Probable",AH84="Mayor"),AND(K84="Casi seguro",AH84="Mayor")),"Extremo",)))</f>
        <v>Alta</v>
      </c>
      <c r="AK84" s="31">
        <v>1</v>
      </c>
      <c r="AL84" s="27" t="s">
        <v>687</v>
      </c>
      <c r="AM84" s="37" t="s">
        <v>467</v>
      </c>
      <c r="AN84" s="37"/>
      <c r="AO84" s="37"/>
      <c r="AP84" s="37"/>
      <c r="AQ84" s="37"/>
      <c r="AR84" s="37"/>
      <c r="AS84" s="37" t="s">
        <v>501</v>
      </c>
      <c r="AT84" s="37">
        <v>15</v>
      </c>
      <c r="AU84" s="37"/>
      <c r="AV84" s="37"/>
      <c r="AW84" s="37"/>
      <c r="AX84" s="37"/>
      <c r="AY84" s="37"/>
      <c r="AZ84" s="37"/>
      <c r="BA84" s="81">
        <v>15</v>
      </c>
      <c r="BB84" s="37" t="s">
        <v>688</v>
      </c>
      <c r="BC84" s="37"/>
      <c r="BD84" s="37">
        <v>0</v>
      </c>
      <c r="BE84" s="30" t="s">
        <v>688</v>
      </c>
      <c r="BF84" s="371">
        <v>0</v>
      </c>
      <c r="BG84" s="371" t="str">
        <f>IF(BF84=100,"Fuerte",IF(AND(BF84&lt;=99, BF84&gt;=50),"Moderado",IF(BF84&lt;50,"Débil")))</f>
        <v>Débil</v>
      </c>
      <c r="BH84" s="388">
        <v>4</v>
      </c>
      <c r="BI84" s="388" t="str">
        <f>IF(BH84&lt;=0,"Rara vez",IF(BH84=1,"Rara vez",IF(BH84=2,"Improbable",IF(BH84=3,"Posible",IF(BH84=4,"Probable",IF(BH84=5,"Casi Seguro"))))))</f>
        <v>Probable</v>
      </c>
      <c r="BJ84" s="364">
        <v>0.8</v>
      </c>
      <c r="BK84" s="388" t="str">
        <f>IFERROR(IF(AG84=5,"Moderado",IF(AG84=10,"Mayor",IF(AG84=20,"Catastrófico",0))),"")</f>
        <v>Moderado</v>
      </c>
      <c r="BL84" s="364">
        <v>0.6</v>
      </c>
      <c r="BM84" s="388" t="str">
        <f>IF(OR(AND(KBI84="Rara vez",BK84="Moderado"),AND(BI84="Improbable",BK84="Moderado")),"Moderado",IF(OR(AND(BI84="Rara vez",BK84="Mayor"),AND(BI84="Improbable",BK84="Mayor"),AND(BI84="Posible",BK84="Moderado"),AND(BI84="Probable",BK84="Moderado")),"Alta",IF(OR(AND(BI84="Rara vez",BK84="Catastrófico"),AND(BI84="Improbable",BK84="Catastrófico"),AND(BI84="Posible",BK84="Catastrófico"),AND(BI84="Probable",BK84="Catastrófico"),AND(BI84="Casi seguro",BK84="Catastrófico"),AND(BI84="Posible",BK84="Moderado"),AND(BI84="Probable",BK84="Moderado"),AND(BI84="Casi seguro",BK84="Moderado"),AND(BI84="Posible",BK84="Mayor"),AND(BI84="Probable",BK84="Mayor"),AND(BI84="Casi seguro",BK84="Mayor")),"Extremo",)))</f>
        <v>Alta</v>
      </c>
      <c r="BN84" s="30" t="s">
        <v>282</v>
      </c>
      <c r="BO84" s="31" t="s">
        <v>689</v>
      </c>
      <c r="BP84" s="31" t="s">
        <v>690</v>
      </c>
      <c r="BQ84" s="31" t="s">
        <v>691</v>
      </c>
      <c r="BR84" s="31" t="s">
        <v>692</v>
      </c>
      <c r="BS84" s="31" t="s">
        <v>690</v>
      </c>
      <c r="BT84" s="82">
        <v>44771</v>
      </c>
      <c r="BU84" s="82">
        <v>44926</v>
      </c>
      <c r="BV84" s="80"/>
      <c r="BW84" s="31"/>
      <c r="BX84" s="67"/>
      <c r="BY84" s="67"/>
      <c r="BZ84" s="67"/>
      <c r="CA84" s="67"/>
      <c r="CB84" s="67"/>
      <c r="CC84" s="67"/>
      <c r="CD84" s="67"/>
      <c r="CE84" s="67"/>
      <c r="CF84" s="67"/>
      <c r="CG84" s="67"/>
      <c r="CH84" s="67"/>
      <c r="CI84" s="67"/>
      <c r="CJ84" s="67"/>
      <c r="CK84" s="67"/>
      <c r="CL84" s="67"/>
      <c r="CM84" s="67"/>
      <c r="CN84" s="67"/>
      <c r="CO84" s="67"/>
      <c r="CP84" s="67"/>
      <c r="CQ84" s="67"/>
    </row>
    <row r="85" spans="1:95" ht="78.75" customHeight="1">
      <c r="A85" s="365"/>
      <c r="B85" s="365"/>
      <c r="C85" s="365"/>
      <c r="D85" s="365"/>
      <c r="E85" s="84" t="s">
        <v>693</v>
      </c>
      <c r="F85" s="84" t="s">
        <v>694</v>
      </c>
      <c r="G85" s="365"/>
      <c r="H85" s="365"/>
      <c r="I85" s="58" t="s">
        <v>480</v>
      </c>
      <c r="J85" s="365"/>
      <c r="K85" s="365"/>
      <c r="L85" s="365"/>
      <c r="M85" s="365"/>
      <c r="N85" s="365"/>
      <c r="O85" s="365"/>
      <c r="P85" s="365"/>
      <c r="Q85" s="365"/>
      <c r="R85" s="365"/>
      <c r="S85" s="365"/>
      <c r="T85" s="365"/>
      <c r="U85" s="365"/>
      <c r="V85" s="365"/>
      <c r="W85" s="365"/>
      <c r="X85" s="365"/>
      <c r="Y85" s="365"/>
      <c r="Z85" s="365"/>
      <c r="AA85" s="365"/>
      <c r="AB85" s="365"/>
      <c r="AC85" s="365"/>
      <c r="AD85" s="365"/>
      <c r="AE85" s="365"/>
      <c r="AF85" s="365"/>
      <c r="AG85" s="59">
        <v>5</v>
      </c>
      <c r="AH85" s="365"/>
      <c r="AI85" s="365"/>
      <c r="AJ85" s="365"/>
      <c r="AK85" s="31">
        <v>2</v>
      </c>
      <c r="AL85" s="27" t="s">
        <v>695</v>
      </c>
      <c r="AM85" s="37" t="s">
        <v>696</v>
      </c>
      <c r="AN85" s="37">
        <v>0</v>
      </c>
      <c r="AO85" s="37" t="s">
        <v>585</v>
      </c>
      <c r="AP85" s="37">
        <v>0</v>
      </c>
      <c r="AQ85" s="37" t="s">
        <v>638</v>
      </c>
      <c r="AR85" s="37">
        <v>0</v>
      </c>
      <c r="AS85" s="37" t="s">
        <v>501</v>
      </c>
      <c r="AT85" s="37">
        <v>15</v>
      </c>
      <c r="AU85" s="37"/>
      <c r="AV85" s="37"/>
      <c r="AW85" s="37"/>
      <c r="AX85" s="37"/>
      <c r="AY85" s="37"/>
      <c r="AZ85" s="37"/>
      <c r="BA85" s="81">
        <v>15</v>
      </c>
      <c r="BB85" s="37" t="s">
        <v>688</v>
      </c>
      <c r="BC85" s="37"/>
      <c r="BD85" s="37">
        <v>0</v>
      </c>
      <c r="BE85" s="30" t="s">
        <v>688</v>
      </c>
      <c r="BF85" s="365"/>
      <c r="BG85" s="365"/>
      <c r="BH85" s="365"/>
      <c r="BI85" s="365"/>
      <c r="BJ85" s="365"/>
      <c r="BK85" s="365"/>
      <c r="BL85" s="365"/>
      <c r="BM85" s="365"/>
      <c r="BN85" s="30" t="s">
        <v>282</v>
      </c>
      <c r="BO85" s="31" t="s">
        <v>697</v>
      </c>
      <c r="BP85" s="31" t="s">
        <v>698</v>
      </c>
      <c r="BQ85" s="31" t="s">
        <v>699</v>
      </c>
      <c r="BR85" s="31" t="s">
        <v>700</v>
      </c>
      <c r="BS85" s="31" t="s">
        <v>698</v>
      </c>
      <c r="BT85" s="82">
        <v>44771</v>
      </c>
      <c r="BU85" s="82">
        <v>44926</v>
      </c>
      <c r="BV85" s="84"/>
      <c r="BW85" s="31"/>
      <c r="BX85" s="67"/>
      <c r="BY85" s="67"/>
      <c r="BZ85" s="67"/>
      <c r="CA85" s="67"/>
      <c r="CB85" s="67"/>
      <c r="CC85" s="67"/>
      <c r="CD85" s="67"/>
      <c r="CE85" s="67"/>
      <c r="CF85" s="67"/>
      <c r="CG85" s="67"/>
      <c r="CH85" s="67"/>
      <c r="CI85" s="67"/>
      <c r="CJ85" s="67"/>
      <c r="CK85" s="67"/>
      <c r="CL85" s="67"/>
      <c r="CM85" s="67"/>
      <c r="CN85" s="67"/>
      <c r="CO85" s="67"/>
      <c r="CP85" s="67"/>
      <c r="CQ85" s="67"/>
    </row>
    <row r="86" spans="1:95" ht="78.75" customHeight="1">
      <c r="A86" s="365"/>
      <c r="B86" s="365"/>
      <c r="C86" s="365"/>
      <c r="D86" s="365"/>
      <c r="E86" s="84"/>
      <c r="F86" s="84"/>
      <c r="G86" s="365"/>
      <c r="H86" s="365"/>
      <c r="I86" s="58" t="s">
        <v>559</v>
      </c>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59">
        <v>5</v>
      </c>
      <c r="AH86" s="365"/>
      <c r="AI86" s="365"/>
      <c r="AJ86" s="365"/>
      <c r="AK86" s="31">
        <v>3</v>
      </c>
      <c r="AL86" s="27" t="s">
        <v>701</v>
      </c>
      <c r="AM86" s="37"/>
      <c r="AN86" s="37"/>
      <c r="AO86" s="37"/>
      <c r="AP86" s="37"/>
      <c r="AQ86" s="37"/>
      <c r="AR86" s="37"/>
      <c r="AS86" s="37"/>
      <c r="AT86" s="37"/>
      <c r="AU86" s="37"/>
      <c r="AV86" s="37"/>
      <c r="AW86" s="37"/>
      <c r="AX86" s="37"/>
      <c r="AY86" s="37"/>
      <c r="AZ86" s="37"/>
      <c r="BA86" s="81"/>
      <c r="BB86" s="37"/>
      <c r="BC86" s="37"/>
      <c r="BD86" s="37"/>
      <c r="BE86" s="30"/>
      <c r="BF86" s="365"/>
      <c r="BG86" s="365"/>
      <c r="BH86" s="365"/>
      <c r="BI86" s="365"/>
      <c r="BJ86" s="365"/>
      <c r="BK86" s="365"/>
      <c r="BL86" s="365"/>
      <c r="BM86" s="365"/>
      <c r="BN86" s="30" t="s">
        <v>282</v>
      </c>
      <c r="BO86" s="31" t="s">
        <v>702</v>
      </c>
      <c r="BP86" s="31" t="s">
        <v>703</v>
      </c>
      <c r="BQ86" s="31" t="s">
        <v>704</v>
      </c>
      <c r="BR86" s="31" t="s">
        <v>705</v>
      </c>
      <c r="BS86" s="31" t="s">
        <v>706</v>
      </c>
      <c r="BT86" s="82">
        <v>44771</v>
      </c>
      <c r="BU86" s="82">
        <v>44926</v>
      </c>
      <c r="BV86" s="84"/>
      <c r="BW86" s="31"/>
      <c r="BX86" s="67"/>
      <c r="BY86" s="67"/>
      <c r="BZ86" s="67"/>
      <c r="CA86" s="67"/>
      <c r="CB86" s="67"/>
      <c r="CC86" s="67"/>
      <c r="CD86" s="67"/>
      <c r="CE86" s="67"/>
      <c r="CF86" s="67"/>
      <c r="CG86" s="67"/>
      <c r="CH86" s="67"/>
      <c r="CI86" s="67"/>
      <c r="CJ86" s="67"/>
      <c r="CK86" s="67"/>
      <c r="CL86" s="67"/>
      <c r="CM86" s="67"/>
      <c r="CN86" s="67"/>
      <c r="CO86" s="67"/>
      <c r="CP86" s="67"/>
      <c r="CQ86" s="67"/>
    </row>
    <row r="87" spans="1:95" ht="78.75" customHeight="1">
      <c r="A87" s="365"/>
      <c r="B87" s="365"/>
      <c r="C87" s="365"/>
      <c r="D87" s="365"/>
      <c r="E87" s="84"/>
      <c r="F87" s="84"/>
      <c r="G87" s="365"/>
      <c r="H87" s="365"/>
      <c r="I87" s="58" t="s">
        <v>486</v>
      </c>
      <c r="J87" s="365"/>
      <c r="K87" s="365"/>
      <c r="L87" s="365"/>
      <c r="M87" s="365"/>
      <c r="N87" s="365"/>
      <c r="O87" s="365"/>
      <c r="P87" s="365"/>
      <c r="Q87" s="365"/>
      <c r="R87" s="365"/>
      <c r="S87" s="365"/>
      <c r="T87" s="365"/>
      <c r="U87" s="365"/>
      <c r="V87" s="365"/>
      <c r="W87" s="365"/>
      <c r="X87" s="365"/>
      <c r="Y87" s="365"/>
      <c r="Z87" s="365"/>
      <c r="AA87" s="365"/>
      <c r="AB87" s="365"/>
      <c r="AC87" s="365"/>
      <c r="AD87" s="365"/>
      <c r="AE87" s="365"/>
      <c r="AF87" s="365"/>
      <c r="AG87" s="59">
        <v>5</v>
      </c>
      <c r="AH87" s="365"/>
      <c r="AI87" s="365"/>
      <c r="AJ87" s="365"/>
      <c r="AK87" s="31">
        <v>4</v>
      </c>
      <c r="AL87" s="27" t="s">
        <v>701</v>
      </c>
      <c r="AM87" s="37"/>
      <c r="AN87" s="37"/>
      <c r="AO87" s="37"/>
      <c r="AP87" s="37"/>
      <c r="AQ87" s="37"/>
      <c r="AR87" s="37"/>
      <c r="AS87" s="37"/>
      <c r="AT87" s="37"/>
      <c r="AU87" s="37"/>
      <c r="AV87" s="37"/>
      <c r="AW87" s="37"/>
      <c r="AX87" s="37"/>
      <c r="AY87" s="37"/>
      <c r="AZ87" s="37"/>
      <c r="BA87" s="81"/>
      <c r="BB87" s="37"/>
      <c r="BC87" s="37"/>
      <c r="BD87" s="37"/>
      <c r="BE87" s="30"/>
      <c r="BF87" s="365"/>
      <c r="BG87" s="365"/>
      <c r="BH87" s="365"/>
      <c r="BI87" s="365"/>
      <c r="BJ87" s="365"/>
      <c r="BK87" s="365"/>
      <c r="BL87" s="365"/>
      <c r="BM87" s="365"/>
      <c r="BN87" s="30" t="s">
        <v>282</v>
      </c>
      <c r="BO87" s="31" t="s">
        <v>707</v>
      </c>
      <c r="BP87" s="31" t="s">
        <v>708</v>
      </c>
      <c r="BQ87" s="31" t="s">
        <v>709</v>
      </c>
      <c r="BR87" s="31" t="s">
        <v>710</v>
      </c>
      <c r="BS87" s="31" t="s">
        <v>708</v>
      </c>
      <c r="BT87" s="82">
        <v>44771</v>
      </c>
      <c r="BU87" s="82">
        <v>44926</v>
      </c>
      <c r="BV87" s="85"/>
      <c r="BW87" s="31"/>
      <c r="BX87" s="67"/>
      <c r="BY87" s="67"/>
      <c r="BZ87" s="67"/>
      <c r="CA87" s="67"/>
      <c r="CB87" s="67"/>
      <c r="CC87" s="67"/>
      <c r="CD87" s="67"/>
      <c r="CE87" s="67"/>
      <c r="CF87" s="67"/>
      <c r="CG87" s="67"/>
      <c r="CH87" s="67"/>
      <c r="CI87" s="67"/>
      <c r="CJ87" s="67"/>
      <c r="CK87" s="67"/>
      <c r="CL87" s="67"/>
      <c r="CM87" s="67"/>
      <c r="CN87" s="67"/>
      <c r="CO87" s="67"/>
      <c r="CP87" s="67"/>
      <c r="CQ87" s="67"/>
    </row>
    <row r="88" spans="1:95" ht="78.75" customHeight="1">
      <c r="A88" s="365"/>
      <c r="B88" s="365"/>
      <c r="C88" s="365"/>
      <c r="D88" s="365"/>
      <c r="E88" s="84"/>
      <c r="F88" s="84"/>
      <c r="G88" s="365"/>
      <c r="H88" s="365"/>
      <c r="I88" s="58"/>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59">
        <v>5</v>
      </c>
      <c r="AH88" s="365"/>
      <c r="AI88" s="365"/>
      <c r="AJ88" s="365"/>
      <c r="AK88" s="31">
        <v>5</v>
      </c>
      <c r="AL88" s="27" t="s">
        <v>701</v>
      </c>
      <c r="AM88" s="37"/>
      <c r="AN88" s="37"/>
      <c r="AO88" s="37"/>
      <c r="AP88" s="37"/>
      <c r="AQ88" s="37"/>
      <c r="AR88" s="37"/>
      <c r="AS88" s="37"/>
      <c r="AT88" s="37"/>
      <c r="AU88" s="37"/>
      <c r="AV88" s="37"/>
      <c r="AW88" s="37"/>
      <c r="AX88" s="37"/>
      <c r="AY88" s="37"/>
      <c r="AZ88" s="37"/>
      <c r="BA88" s="81"/>
      <c r="BB88" s="37"/>
      <c r="BC88" s="37"/>
      <c r="BD88" s="37"/>
      <c r="BE88" s="30"/>
      <c r="BF88" s="365"/>
      <c r="BG88" s="365"/>
      <c r="BH88" s="365"/>
      <c r="BI88" s="365"/>
      <c r="BJ88" s="365"/>
      <c r="BK88" s="365"/>
      <c r="BL88" s="365"/>
      <c r="BM88" s="365"/>
      <c r="BN88" s="30"/>
      <c r="BO88" s="31"/>
      <c r="BP88" s="31"/>
      <c r="BQ88" s="31"/>
      <c r="BR88" s="31"/>
      <c r="BS88" s="31"/>
      <c r="BT88" s="82"/>
      <c r="BU88" s="82"/>
      <c r="BV88" s="91"/>
      <c r="BW88" s="31"/>
      <c r="BX88" s="67"/>
      <c r="BY88" s="67"/>
      <c r="BZ88" s="67"/>
      <c r="CA88" s="67"/>
      <c r="CB88" s="67"/>
      <c r="CC88" s="67"/>
      <c r="CD88" s="67"/>
      <c r="CE88" s="67"/>
      <c r="CF88" s="67"/>
      <c r="CG88" s="67"/>
      <c r="CH88" s="67"/>
      <c r="CI88" s="67"/>
      <c r="CJ88" s="67"/>
      <c r="CK88" s="67"/>
      <c r="CL88" s="67"/>
      <c r="CM88" s="67"/>
      <c r="CN88" s="67"/>
      <c r="CO88" s="67"/>
      <c r="CP88" s="67"/>
      <c r="CQ88" s="67"/>
    </row>
    <row r="89" spans="1:95" ht="78.75" customHeight="1">
      <c r="A89" s="366"/>
      <c r="B89" s="366"/>
      <c r="C89" s="366"/>
      <c r="D89" s="366"/>
      <c r="E89" s="85"/>
      <c r="F89" s="85"/>
      <c r="G89" s="366"/>
      <c r="H89" s="366"/>
      <c r="I89" s="58"/>
      <c r="J89" s="366"/>
      <c r="K89" s="366"/>
      <c r="L89" s="366"/>
      <c r="M89" s="366"/>
      <c r="N89" s="366"/>
      <c r="O89" s="366"/>
      <c r="P89" s="366"/>
      <c r="Q89" s="366"/>
      <c r="R89" s="366"/>
      <c r="S89" s="366"/>
      <c r="T89" s="366"/>
      <c r="U89" s="366"/>
      <c r="V89" s="366"/>
      <c r="W89" s="366"/>
      <c r="X89" s="366"/>
      <c r="Y89" s="366"/>
      <c r="Z89" s="366"/>
      <c r="AA89" s="366"/>
      <c r="AB89" s="366"/>
      <c r="AC89" s="366"/>
      <c r="AD89" s="366"/>
      <c r="AE89" s="366"/>
      <c r="AF89" s="366"/>
      <c r="AG89" s="59">
        <v>5</v>
      </c>
      <c r="AH89" s="366"/>
      <c r="AI89" s="366"/>
      <c r="AJ89" s="366"/>
      <c r="AK89" s="31">
        <v>6</v>
      </c>
      <c r="AL89" s="27" t="s">
        <v>701</v>
      </c>
      <c r="AM89" s="37"/>
      <c r="AN89" s="37"/>
      <c r="AO89" s="37"/>
      <c r="AP89" s="37"/>
      <c r="AQ89" s="37"/>
      <c r="AR89" s="37"/>
      <c r="AS89" s="37"/>
      <c r="AT89" s="37"/>
      <c r="AU89" s="37"/>
      <c r="AV89" s="37"/>
      <c r="AW89" s="37"/>
      <c r="AX89" s="37"/>
      <c r="AY89" s="37"/>
      <c r="AZ89" s="37"/>
      <c r="BA89" s="81"/>
      <c r="BB89" s="37"/>
      <c r="BC89" s="37"/>
      <c r="BD89" s="37"/>
      <c r="BE89" s="30"/>
      <c r="BF89" s="366"/>
      <c r="BG89" s="366"/>
      <c r="BH89" s="366"/>
      <c r="BI89" s="366"/>
      <c r="BJ89" s="366"/>
      <c r="BK89" s="366"/>
      <c r="BL89" s="366"/>
      <c r="BM89" s="366"/>
      <c r="BN89" s="30"/>
      <c r="BO89" s="31"/>
      <c r="BP89" s="31"/>
      <c r="BQ89" s="31"/>
      <c r="BR89" s="31"/>
      <c r="BS89" s="31"/>
      <c r="BT89" s="82"/>
      <c r="BU89" s="82"/>
      <c r="BV89" s="91"/>
      <c r="BW89" s="31"/>
      <c r="BX89" s="67"/>
      <c r="BY89" s="67"/>
      <c r="BZ89" s="67"/>
      <c r="CA89" s="67"/>
      <c r="CB89" s="67"/>
      <c r="CC89" s="67"/>
      <c r="CD89" s="67"/>
      <c r="CE89" s="67"/>
      <c r="CF89" s="67"/>
      <c r="CG89" s="67"/>
      <c r="CH89" s="67"/>
      <c r="CI89" s="67"/>
      <c r="CJ89" s="67"/>
      <c r="CK89" s="67"/>
      <c r="CL89" s="67"/>
      <c r="CM89" s="67"/>
      <c r="CN89" s="67"/>
      <c r="CO89" s="67"/>
      <c r="CP89" s="67"/>
      <c r="CQ89" s="67"/>
    </row>
    <row r="90" spans="1:95" ht="78.75" customHeight="1">
      <c r="A90" s="400">
        <v>15</v>
      </c>
      <c r="B90" s="400" t="s">
        <v>312</v>
      </c>
      <c r="C90" s="400" t="s">
        <v>313</v>
      </c>
      <c r="D90" s="400" t="s">
        <v>317</v>
      </c>
      <c r="E90" s="84" t="s">
        <v>711</v>
      </c>
      <c r="F90" s="84" t="s">
        <v>314</v>
      </c>
      <c r="G90" s="400" t="s">
        <v>315</v>
      </c>
      <c r="H90" s="400" t="s">
        <v>464</v>
      </c>
      <c r="I90" s="58" t="s">
        <v>465</v>
      </c>
      <c r="J90" s="400">
        <v>4</v>
      </c>
      <c r="K90" s="367" t="s">
        <v>107</v>
      </c>
      <c r="L90" s="364">
        <v>0.8</v>
      </c>
      <c r="M90" s="364" t="s">
        <v>280</v>
      </c>
      <c r="N90" s="364" t="s">
        <v>281</v>
      </c>
      <c r="O90" s="364" t="s">
        <v>281</v>
      </c>
      <c r="P90" s="364" t="s">
        <v>281</v>
      </c>
      <c r="Q90" s="364" t="s">
        <v>281</v>
      </c>
      <c r="R90" s="364" t="s">
        <v>280</v>
      </c>
      <c r="S90" s="364" t="s">
        <v>280</v>
      </c>
      <c r="T90" s="364" t="s">
        <v>280</v>
      </c>
      <c r="U90" s="364" t="s">
        <v>281</v>
      </c>
      <c r="V90" s="364" t="s">
        <v>281</v>
      </c>
      <c r="W90" s="364" t="s">
        <v>280</v>
      </c>
      <c r="X90" s="364" t="s">
        <v>281</v>
      </c>
      <c r="Y90" s="364" t="s">
        <v>281</v>
      </c>
      <c r="Z90" s="364" t="s">
        <v>281</v>
      </c>
      <c r="AA90" s="364" t="s">
        <v>281</v>
      </c>
      <c r="AB90" s="364" t="s">
        <v>281</v>
      </c>
      <c r="AC90" s="364" t="s">
        <v>281</v>
      </c>
      <c r="AD90" s="364" t="s">
        <v>281</v>
      </c>
      <c r="AE90" s="364" t="s">
        <v>281</v>
      </c>
      <c r="AF90" s="373">
        <f>IF(AB90="Si","19",COUNTIF(M90:AE91,"si"))</f>
        <v>5</v>
      </c>
      <c r="AG90" s="59">
        <v>5</v>
      </c>
      <c r="AH90" s="367" t="str">
        <f>IF(AG90=5,"Moderado",IF(AG90=10,"Mayor",IF(AG90=20,"Catastrófico",0)))</f>
        <v>Moderado</v>
      </c>
      <c r="AI90" s="364">
        <v>0.6</v>
      </c>
      <c r="AJ90" s="367"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Alta</v>
      </c>
      <c r="AK90" s="91">
        <v>1</v>
      </c>
      <c r="AL90" s="99" t="s">
        <v>712</v>
      </c>
      <c r="AM90" s="37" t="s">
        <v>467</v>
      </c>
      <c r="AN90" s="37">
        <v>15</v>
      </c>
      <c r="AO90" s="37" t="s">
        <v>468</v>
      </c>
      <c r="AP90" s="37">
        <v>15</v>
      </c>
      <c r="AQ90" s="37" t="s">
        <v>469</v>
      </c>
      <c r="AR90" s="37">
        <v>15</v>
      </c>
      <c r="AS90" s="37" t="s">
        <v>501</v>
      </c>
      <c r="AT90" s="37">
        <v>15</v>
      </c>
      <c r="AU90" s="37"/>
      <c r="AV90" s="37"/>
      <c r="AW90" s="37"/>
      <c r="AX90" s="37"/>
      <c r="AY90" s="37"/>
      <c r="AZ90" s="37"/>
      <c r="BA90" s="81">
        <v>60</v>
      </c>
      <c r="BB90" s="37" t="s">
        <v>688</v>
      </c>
      <c r="BC90" s="37"/>
      <c r="BD90" s="37">
        <v>0</v>
      </c>
      <c r="BE90" s="30" t="s">
        <v>688</v>
      </c>
      <c r="BF90" s="371">
        <v>0</v>
      </c>
      <c r="BG90" s="371" t="str">
        <f>IF(BF90=100,"Fuerte",IF(AND(BF90&lt;=99, BF90&gt;=50),"Moderado",IF(BF90&lt;50,"Débil")))</f>
        <v>Débil</v>
      </c>
      <c r="BH90" s="388">
        <v>4</v>
      </c>
      <c r="BI90" s="388" t="str">
        <f>IF(BH90&lt;=0,"Rara vez",IF(BH90=1,"Rara vez",IF(BH90=2,"Improbable",IF(BH90=3,"Posible",IF(BH90=4,"Probable",IF(BH90=5,"Casi Seguro"))))))</f>
        <v>Probable</v>
      </c>
      <c r="BJ90" s="364">
        <v>0.8</v>
      </c>
      <c r="BK90" s="388" t="str">
        <f>IFERROR(IF(AG90=5,"Moderado",IF(AG90=10,"Mayor",IF(AG90=20,"Catastrófico",0))),"")</f>
        <v>Moderado</v>
      </c>
      <c r="BL90" s="364">
        <v>0.6</v>
      </c>
      <c r="BM90" s="388" t="str">
        <f>IF(OR(AND(KBI90="Rara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30"/>
      <c r="BO90" s="31"/>
      <c r="BP90" s="31"/>
      <c r="BQ90" s="31"/>
      <c r="BR90" s="31"/>
      <c r="BS90" s="31"/>
      <c r="BT90" s="82"/>
      <c r="BU90" s="82"/>
      <c r="BV90" s="91"/>
      <c r="BW90" s="31"/>
      <c r="BX90" s="67"/>
      <c r="BY90" s="67"/>
      <c r="BZ90" s="67"/>
      <c r="CA90" s="67"/>
      <c r="CB90" s="67"/>
      <c r="CC90" s="67"/>
      <c r="CD90" s="67"/>
      <c r="CE90" s="67"/>
      <c r="CF90" s="67"/>
      <c r="CG90" s="67"/>
      <c r="CH90" s="67"/>
      <c r="CI90" s="67"/>
      <c r="CJ90" s="67"/>
      <c r="CK90" s="67"/>
      <c r="CL90" s="67"/>
      <c r="CM90" s="67"/>
      <c r="CN90" s="67"/>
      <c r="CO90" s="67"/>
      <c r="CP90" s="67"/>
      <c r="CQ90" s="67"/>
    </row>
    <row r="91" spans="1:95" ht="78.75" customHeight="1">
      <c r="A91" s="365"/>
      <c r="B91" s="365"/>
      <c r="C91" s="365"/>
      <c r="D91" s="365"/>
      <c r="E91" s="84" t="s">
        <v>316</v>
      </c>
      <c r="F91" s="84"/>
      <c r="G91" s="365"/>
      <c r="H91" s="365"/>
      <c r="I91" s="58" t="s">
        <v>559</v>
      </c>
      <c r="J91" s="365"/>
      <c r="K91" s="365"/>
      <c r="L91" s="365"/>
      <c r="M91" s="365"/>
      <c r="N91" s="365"/>
      <c r="O91" s="365"/>
      <c r="P91" s="365"/>
      <c r="Q91" s="365"/>
      <c r="R91" s="365"/>
      <c r="S91" s="365"/>
      <c r="T91" s="365"/>
      <c r="U91" s="365"/>
      <c r="V91" s="365"/>
      <c r="W91" s="365"/>
      <c r="X91" s="365"/>
      <c r="Y91" s="365"/>
      <c r="Z91" s="365"/>
      <c r="AA91" s="365"/>
      <c r="AB91" s="365"/>
      <c r="AC91" s="365"/>
      <c r="AD91" s="365"/>
      <c r="AE91" s="365"/>
      <c r="AF91" s="365"/>
      <c r="AG91" s="59">
        <v>5</v>
      </c>
      <c r="AH91" s="365"/>
      <c r="AI91" s="365"/>
      <c r="AJ91" s="365"/>
      <c r="AK91" s="91">
        <v>2</v>
      </c>
      <c r="AL91" s="99" t="s">
        <v>713</v>
      </c>
      <c r="AM91" s="37" t="s">
        <v>467</v>
      </c>
      <c r="AN91" s="37">
        <v>15</v>
      </c>
      <c r="AO91" s="37" t="s">
        <v>468</v>
      </c>
      <c r="AP91" s="37">
        <v>15</v>
      </c>
      <c r="AQ91" s="37" t="s">
        <v>469</v>
      </c>
      <c r="AR91" s="37">
        <v>15</v>
      </c>
      <c r="AS91" s="37" t="s">
        <v>501</v>
      </c>
      <c r="AT91" s="37">
        <v>15</v>
      </c>
      <c r="AU91" s="37"/>
      <c r="AV91" s="37"/>
      <c r="AW91" s="37"/>
      <c r="AX91" s="37"/>
      <c r="AY91" s="37"/>
      <c r="AZ91" s="37"/>
      <c r="BA91" s="81">
        <v>60</v>
      </c>
      <c r="BB91" s="37" t="s">
        <v>688</v>
      </c>
      <c r="BC91" s="37"/>
      <c r="BD91" s="37">
        <v>0</v>
      </c>
      <c r="BE91" s="30" t="s">
        <v>688</v>
      </c>
      <c r="BF91" s="365"/>
      <c r="BG91" s="365"/>
      <c r="BH91" s="365"/>
      <c r="BI91" s="365"/>
      <c r="BJ91" s="365"/>
      <c r="BK91" s="365"/>
      <c r="BL91" s="365"/>
      <c r="BM91" s="365"/>
      <c r="BN91" s="30"/>
      <c r="BO91" s="31"/>
      <c r="BP91" s="31"/>
      <c r="BQ91" s="31"/>
      <c r="BR91" s="31"/>
      <c r="BS91" s="31"/>
      <c r="BT91" s="82"/>
      <c r="BU91" s="82"/>
      <c r="BV91" s="91"/>
      <c r="BW91" s="31"/>
      <c r="BX91" s="67"/>
      <c r="BY91" s="67"/>
      <c r="BZ91" s="67"/>
      <c r="CA91" s="67"/>
      <c r="CB91" s="67"/>
      <c r="CC91" s="67"/>
      <c r="CD91" s="67"/>
      <c r="CE91" s="67"/>
      <c r="CF91" s="67"/>
      <c r="CG91" s="67"/>
      <c r="CH91" s="67"/>
      <c r="CI91" s="67"/>
      <c r="CJ91" s="67"/>
      <c r="CK91" s="67"/>
      <c r="CL91" s="67"/>
      <c r="CM91" s="67"/>
      <c r="CN91" s="67"/>
      <c r="CO91" s="67"/>
      <c r="CP91" s="67"/>
      <c r="CQ91" s="67"/>
    </row>
    <row r="92" spans="1:95" ht="78.75" customHeight="1">
      <c r="A92" s="365"/>
      <c r="B92" s="365"/>
      <c r="C92" s="365"/>
      <c r="D92" s="365"/>
      <c r="E92" s="84"/>
      <c r="F92" s="84"/>
      <c r="G92" s="365"/>
      <c r="H92" s="365"/>
      <c r="I92" s="58" t="s">
        <v>480</v>
      </c>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59">
        <v>5</v>
      </c>
      <c r="AH92" s="365"/>
      <c r="AI92" s="365"/>
      <c r="AJ92" s="365"/>
      <c r="AK92" s="91">
        <v>3</v>
      </c>
      <c r="AL92" s="99" t="s">
        <v>714</v>
      </c>
      <c r="AM92" s="37" t="s">
        <v>467</v>
      </c>
      <c r="AN92" s="37">
        <v>15</v>
      </c>
      <c r="AO92" s="37" t="s">
        <v>468</v>
      </c>
      <c r="AP92" s="37">
        <v>15</v>
      </c>
      <c r="AQ92" s="37" t="s">
        <v>469</v>
      </c>
      <c r="AR92" s="37">
        <v>15</v>
      </c>
      <c r="AS92" s="37" t="s">
        <v>501</v>
      </c>
      <c r="AT92" s="37">
        <v>15</v>
      </c>
      <c r="AU92" s="37"/>
      <c r="AV92" s="37"/>
      <c r="AW92" s="37"/>
      <c r="AX92" s="37"/>
      <c r="AY92" s="37"/>
      <c r="AZ92" s="37"/>
      <c r="BA92" s="81">
        <v>60</v>
      </c>
      <c r="BB92" s="37" t="s">
        <v>688</v>
      </c>
      <c r="BC92" s="37"/>
      <c r="BD92" s="37">
        <v>0</v>
      </c>
      <c r="BE92" s="30" t="s">
        <v>688</v>
      </c>
      <c r="BF92" s="365"/>
      <c r="BG92" s="365"/>
      <c r="BH92" s="365"/>
      <c r="BI92" s="365"/>
      <c r="BJ92" s="365"/>
      <c r="BK92" s="365"/>
      <c r="BL92" s="365"/>
      <c r="BM92" s="365"/>
      <c r="BN92" s="30"/>
      <c r="BO92" s="31"/>
      <c r="BP92" s="31"/>
      <c r="BQ92" s="31"/>
      <c r="BR92" s="31"/>
      <c r="BS92" s="31"/>
      <c r="BT92" s="82"/>
      <c r="BU92" s="82"/>
      <c r="BV92" s="91"/>
      <c r="BW92" s="31"/>
      <c r="BX92" s="67"/>
      <c r="BY92" s="67"/>
      <c r="BZ92" s="67"/>
      <c r="CA92" s="67"/>
      <c r="CB92" s="67"/>
      <c r="CC92" s="67"/>
      <c r="CD92" s="67"/>
      <c r="CE92" s="67"/>
      <c r="CF92" s="67"/>
      <c r="CG92" s="67"/>
      <c r="CH92" s="67"/>
      <c r="CI92" s="67"/>
      <c r="CJ92" s="67"/>
      <c r="CK92" s="67"/>
      <c r="CL92" s="67"/>
      <c r="CM92" s="67"/>
      <c r="CN92" s="67"/>
      <c r="CO92" s="67"/>
      <c r="CP92" s="67"/>
      <c r="CQ92" s="67"/>
    </row>
    <row r="93" spans="1:95" ht="78.75" customHeight="1">
      <c r="A93" s="365"/>
      <c r="B93" s="365"/>
      <c r="C93" s="365"/>
      <c r="D93" s="365"/>
      <c r="E93" s="84"/>
      <c r="F93" s="84"/>
      <c r="G93" s="365"/>
      <c r="H93" s="365"/>
      <c r="I93" s="58" t="s">
        <v>486</v>
      </c>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59">
        <v>5</v>
      </c>
      <c r="AH93" s="365"/>
      <c r="AI93" s="365"/>
      <c r="AJ93" s="365"/>
      <c r="AK93" s="91">
        <v>4</v>
      </c>
      <c r="AL93" s="99" t="s">
        <v>715</v>
      </c>
      <c r="AM93" s="37" t="s">
        <v>467</v>
      </c>
      <c r="AN93" s="37">
        <v>15</v>
      </c>
      <c r="AO93" s="37" t="s">
        <v>468</v>
      </c>
      <c r="AP93" s="37">
        <v>15</v>
      </c>
      <c r="AQ93" s="37" t="s">
        <v>469</v>
      </c>
      <c r="AR93" s="37">
        <v>15</v>
      </c>
      <c r="AS93" s="37" t="s">
        <v>501</v>
      </c>
      <c r="AT93" s="37">
        <v>15</v>
      </c>
      <c r="AU93" s="37"/>
      <c r="AV93" s="37"/>
      <c r="AW93" s="37"/>
      <c r="AX93" s="37"/>
      <c r="AY93" s="37"/>
      <c r="AZ93" s="37"/>
      <c r="BA93" s="81">
        <v>60</v>
      </c>
      <c r="BB93" s="37" t="s">
        <v>688</v>
      </c>
      <c r="BC93" s="37"/>
      <c r="BD93" s="37">
        <v>0</v>
      </c>
      <c r="BE93" s="30" t="s">
        <v>688</v>
      </c>
      <c r="BF93" s="365"/>
      <c r="BG93" s="365"/>
      <c r="BH93" s="365"/>
      <c r="BI93" s="365"/>
      <c r="BJ93" s="365"/>
      <c r="BK93" s="365"/>
      <c r="BL93" s="365"/>
      <c r="BM93" s="365"/>
      <c r="BN93" s="30"/>
      <c r="BO93" s="31"/>
      <c r="BP93" s="31"/>
      <c r="BQ93" s="31"/>
      <c r="BR93" s="31"/>
      <c r="BS93" s="31"/>
      <c r="BT93" s="82"/>
      <c r="BU93" s="82"/>
      <c r="BV93" s="91"/>
      <c r="BW93" s="31"/>
      <c r="BX93" s="67"/>
      <c r="BY93" s="67"/>
      <c r="BZ93" s="67"/>
      <c r="CA93" s="67"/>
      <c r="CB93" s="67"/>
      <c r="CC93" s="67"/>
      <c r="CD93" s="67"/>
      <c r="CE93" s="67"/>
      <c r="CF93" s="67"/>
      <c r="CG93" s="67"/>
      <c r="CH93" s="67"/>
      <c r="CI93" s="67"/>
      <c r="CJ93" s="67"/>
      <c r="CK93" s="67"/>
      <c r="CL93" s="67"/>
      <c r="CM93" s="67"/>
      <c r="CN93" s="67"/>
      <c r="CO93" s="67"/>
      <c r="CP93" s="67"/>
      <c r="CQ93" s="67"/>
    </row>
    <row r="94" spans="1:95" ht="78.75" customHeight="1">
      <c r="A94" s="365"/>
      <c r="B94" s="365"/>
      <c r="C94" s="365"/>
      <c r="D94" s="365"/>
      <c r="E94" s="84"/>
      <c r="F94" s="84"/>
      <c r="G94" s="365"/>
      <c r="H94" s="365"/>
      <c r="I94" s="58"/>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59">
        <v>5</v>
      </c>
      <c r="AH94" s="365"/>
      <c r="AI94" s="365"/>
      <c r="AJ94" s="365"/>
      <c r="AK94" s="91">
        <v>5</v>
      </c>
      <c r="AL94" s="100" t="s">
        <v>716</v>
      </c>
      <c r="AM94" s="37" t="s">
        <v>467</v>
      </c>
      <c r="AN94" s="37">
        <v>15</v>
      </c>
      <c r="AO94" s="37" t="s">
        <v>468</v>
      </c>
      <c r="AP94" s="37">
        <v>15</v>
      </c>
      <c r="AQ94" s="37" t="s">
        <v>469</v>
      </c>
      <c r="AR94" s="37">
        <v>15</v>
      </c>
      <c r="AS94" s="37" t="s">
        <v>501</v>
      </c>
      <c r="AT94" s="37">
        <v>15</v>
      </c>
      <c r="AU94" s="37"/>
      <c r="AV94" s="37"/>
      <c r="AW94" s="37"/>
      <c r="AX94" s="37"/>
      <c r="AY94" s="37"/>
      <c r="AZ94" s="37"/>
      <c r="BA94" s="81">
        <v>60</v>
      </c>
      <c r="BB94" s="37" t="s">
        <v>688</v>
      </c>
      <c r="BC94" s="37"/>
      <c r="BD94" s="37">
        <v>0</v>
      </c>
      <c r="BE94" s="30" t="s">
        <v>688</v>
      </c>
      <c r="BF94" s="365"/>
      <c r="BG94" s="365"/>
      <c r="BH94" s="365"/>
      <c r="BI94" s="365"/>
      <c r="BJ94" s="365"/>
      <c r="BK94" s="365"/>
      <c r="BL94" s="365"/>
      <c r="BM94" s="365"/>
      <c r="BN94" s="30"/>
      <c r="BO94" s="31"/>
      <c r="BP94" s="31"/>
      <c r="BQ94" s="31"/>
      <c r="BR94" s="31"/>
      <c r="BS94" s="31"/>
      <c r="BT94" s="82"/>
      <c r="BU94" s="82"/>
      <c r="BV94" s="91"/>
      <c r="BW94" s="31"/>
      <c r="BX94" s="67"/>
      <c r="BY94" s="67"/>
      <c r="BZ94" s="67"/>
      <c r="CA94" s="67"/>
      <c r="CB94" s="67"/>
      <c r="CC94" s="67"/>
      <c r="CD94" s="67"/>
      <c r="CE94" s="67"/>
      <c r="CF94" s="67"/>
      <c r="CG94" s="67"/>
      <c r="CH94" s="67"/>
      <c r="CI94" s="67"/>
      <c r="CJ94" s="67"/>
      <c r="CK94" s="67"/>
      <c r="CL94" s="67"/>
      <c r="CM94" s="67"/>
      <c r="CN94" s="67"/>
      <c r="CO94" s="67"/>
      <c r="CP94" s="67"/>
      <c r="CQ94" s="67"/>
    </row>
    <row r="95" spans="1:95" ht="78.75" customHeight="1">
      <c r="A95" s="366"/>
      <c r="B95" s="366"/>
      <c r="C95" s="366"/>
      <c r="D95" s="366"/>
      <c r="E95" s="85"/>
      <c r="F95" s="85"/>
      <c r="G95" s="366"/>
      <c r="H95" s="366"/>
      <c r="I95" s="58"/>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59">
        <v>5</v>
      </c>
      <c r="AH95" s="366"/>
      <c r="AI95" s="366"/>
      <c r="AJ95" s="366"/>
      <c r="AK95" s="91">
        <v>6</v>
      </c>
      <c r="AL95" s="99" t="s">
        <v>701</v>
      </c>
      <c r="AM95" s="37"/>
      <c r="AN95" s="37"/>
      <c r="AO95" s="37"/>
      <c r="AP95" s="37"/>
      <c r="AQ95" s="37"/>
      <c r="AR95" s="37"/>
      <c r="AS95" s="37"/>
      <c r="AT95" s="37"/>
      <c r="AU95" s="37"/>
      <c r="AV95" s="37"/>
      <c r="AW95" s="37"/>
      <c r="AX95" s="37"/>
      <c r="AY95" s="37"/>
      <c r="AZ95" s="37"/>
      <c r="BA95" s="81"/>
      <c r="BB95" s="37"/>
      <c r="BC95" s="37"/>
      <c r="BD95" s="37"/>
      <c r="BE95" s="30"/>
      <c r="BF95" s="366"/>
      <c r="BG95" s="366"/>
      <c r="BH95" s="366"/>
      <c r="BI95" s="366"/>
      <c r="BJ95" s="366"/>
      <c r="BK95" s="366"/>
      <c r="BL95" s="366"/>
      <c r="BM95" s="366"/>
      <c r="BN95" s="30"/>
      <c r="BO95" s="31"/>
      <c r="BP95" s="31"/>
      <c r="BQ95" s="31"/>
      <c r="BR95" s="31"/>
      <c r="BS95" s="31"/>
      <c r="BT95" s="82"/>
      <c r="BU95" s="82"/>
      <c r="BV95" s="91"/>
      <c r="BW95" s="31"/>
      <c r="BX95" s="67"/>
      <c r="BY95" s="67"/>
      <c r="BZ95" s="67"/>
      <c r="CA95" s="67"/>
      <c r="CB95" s="67"/>
      <c r="CC95" s="67"/>
      <c r="CD95" s="67"/>
      <c r="CE95" s="67"/>
      <c r="CF95" s="67"/>
      <c r="CG95" s="67"/>
      <c r="CH95" s="67"/>
      <c r="CI95" s="67"/>
      <c r="CJ95" s="67"/>
      <c r="CK95" s="67"/>
      <c r="CL95" s="67"/>
      <c r="CM95" s="67"/>
      <c r="CN95" s="67"/>
      <c r="CO95" s="67"/>
      <c r="CP95" s="67"/>
      <c r="CQ95" s="67"/>
    </row>
    <row r="96" spans="1:95" ht="78.75" customHeight="1">
      <c r="A96" s="400">
        <v>16</v>
      </c>
      <c r="B96" s="400" t="s">
        <v>312</v>
      </c>
      <c r="C96" s="400" t="s">
        <v>313</v>
      </c>
      <c r="D96" s="400" t="s">
        <v>317</v>
      </c>
      <c r="E96" s="84" t="s">
        <v>318</v>
      </c>
      <c r="F96" s="84" t="s">
        <v>319</v>
      </c>
      <c r="G96" s="400" t="s">
        <v>717</v>
      </c>
      <c r="H96" s="400" t="s">
        <v>464</v>
      </c>
      <c r="I96" s="58" t="s">
        <v>465</v>
      </c>
      <c r="J96" s="400">
        <v>4</v>
      </c>
      <c r="K96" s="367" t="s">
        <v>107</v>
      </c>
      <c r="L96" s="364">
        <v>0.8</v>
      </c>
      <c r="M96" s="364" t="s">
        <v>280</v>
      </c>
      <c r="N96" s="364" t="s">
        <v>280</v>
      </c>
      <c r="O96" s="364" t="s">
        <v>280</v>
      </c>
      <c r="P96" s="364" t="s">
        <v>281</v>
      </c>
      <c r="Q96" s="364" t="s">
        <v>281</v>
      </c>
      <c r="R96" s="364" t="s">
        <v>280</v>
      </c>
      <c r="S96" s="364" t="s">
        <v>280</v>
      </c>
      <c r="T96" s="364" t="s">
        <v>281</v>
      </c>
      <c r="U96" s="364" t="s">
        <v>281</v>
      </c>
      <c r="V96" s="364" t="s">
        <v>281</v>
      </c>
      <c r="W96" s="364" t="s">
        <v>280</v>
      </c>
      <c r="X96" s="364" t="s">
        <v>280</v>
      </c>
      <c r="Y96" s="364" t="s">
        <v>280</v>
      </c>
      <c r="Z96" s="364" t="s">
        <v>281</v>
      </c>
      <c r="AA96" s="364" t="s">
        <v>280</v>
      </c>
      <c r="AB96" s="364" t="s">
        <v>281</v>
      </c>
      <c r="AC96" s="364" t="s">
        <v>281</v>
      </c>
      <c r="AD96" s="364" t="s">
        <v>281</v>
      </c>
      <c r="AE96" s="364" t="s">
        <v>281</v>
      </c>
      <c r="AF96" s="373">
        <f>IF(AB96="Si","19",COUNTIF(M96:AE97,"si"))</f>
        <v>9</v>
      </c>
      <c r="AG96" s="59">
        <v>10</v>
      </c>
      <c r="AH96" s="367" t="str">
        <f>IF(AG96=5,"Moderado",IF(AG96=10,"Mayor",IF(AG96=20,"Catastrófico",0)))</f>
        <v>Mayor</v>
      </c>
      <c r="AI96" s="364">
        <v>0.8</v>
      </c>
      <c r="AJ96" s="367"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Extremo</v>
      </c>
      <c r="AK96" s="91">
        <v>1</v>
      </c>
      <c r="AL96" s="99" t="s">
        <v>718</v>
      </c>
      <c r="AM96" s="37"/>
      <c r="AN96" s="37"/>
      <c r="AO96" s="37"/>
      <c r="AP96" s="37"/>
      <c r="AQ96" s="37"/>
      <c r="AR96" s="37"/>
      <c r="AS96" s="37"/>
      <c r="AT96" s="37"/>
      <c r="AU96" s="37"/>
      <c r="AV96" s="37"/>
      <c r="AW96" s="37"/>
      <c r="AX96" s="37"/>
      <c r="AY96" s="37"/>
      <c r="AZ96" s="37"/>
      <c r="BA96" s="81">
        <v>0</v>
      </c>
      <c r="BB96" s="37" t="s">
        <v>688</v>
      </c>
      <c r="BC96" s="37"/>
      <c r="BD96" s="37">
        <v>0</v>
      </c>
      <c r="BE96" s="30" t="s">
        <v>688</v>
      </c>
      <c r="BF96" s="371">
        <v>0</v>
      </c>
      <c r="BG96" s="371" t="str">
        <f>IF(BF96=100,"Fuerte",IF(AND(BF96&lt;=99, BF96&gt;=50),"Moderado",IF(BF96&lt;50,"Débil")))</f>
        <v>Débil</v>
      </c>
      <c r="BH96" s="388">
        <v>4</v>
      </c>
      <c r="BI96" s="388" t="str">
        <f>IF(BH96&lt;=0,"Rara vez",IF(BH96=1,"Rara vez",IF(BH96=2,"Improbable",IF(BH96=3,"Posible",IF(BH96=4,"Probable",IF(BH96=5,"Casi Seguro"))))))</f>
        <v>Probable</v>
      </c>
      <c r="BJ96" s="364">
        <v>0.8</v>
      </c>
      <c r="BK96" s="388" t="str">
        <f>IFERROR(IF(AG96=5,"Moderado",IF(AG96=10,"Mayor",IF(AG96=20,"Catastrófico",0))),"")</f>
        <v>Mayor</v>
      </c>
      <c r="BL96" s="364">
        <v>0.8</v>
      </c>
      <c r="BM96" s="388" t="str">
        <f>IF(OR(AND(KBI96="Rara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Extremo</v>
      </c>
      <c r="BN96" s="30"/>
      <c r="BO96" s="31"/>
      <c r="BP96" s="31"/>
      <c r="BQ96" s="31"/>
      <c r="BR96" s="31"/>
      <c r="BS96" s="31"/>
      <c r="BT96" s="31"/>
      <c r="BU96" s="31"/>
      <c r="BV96" s="31"/>
      <c r="BW96" s="31"/>
      <c r="BX96" s="67"/>
      <c r="BY96" s="67"/>
      <c r="BZ96" s="67"/>
      <c r="CA96" s="67"/>
      <c r="CB96" s="67"/>
      <c r="CC96" s="67"/>
      <c r="CD96" s="67"/>
      <c r="CE96" s="67"/>
      <c r="CF96" s="67"/>
      <c r="CG96" s="67"/>
      <c r="CH96" s="67"/>
      <c r="CI96" s="67"/>
      <c r="CJ96" s="67"/>
      <c r="CK96" s="67"/>
      <c r="CL96" s="67"/>
      <c r="CM96" s="67"/>
      <c r="CN96" s="67"/>
      <c r="CO96" s="67"/>
      <c r="CP96" s="67"/>
      <c r="CQ96" s="67"/>
    </row>
    <row r="97" spans="1:95" ht="78.75" customHeight="1">
      <c r="A97" s="365"/>
      <c r="B97" s="365"/>
      <c r="C97" s="365"/>
      <c r="D97" s="365"/>
      <c r="E97" s="84"/>
      <c r="F97" s="84"/>
      <c r="G97" s="365"/>
      <c r="H97" s="365"/>
      <c r="I97" s="58" t="s">
        <v>559</v>
      </c>
      <c r="J97" s="365"/>
      <c r="K97" s="365"/>
      <c r="L97" s="365"/>
      <c r="M97" s="365"/>
      <c r="N97" s="365"/>
      <c r="O97" s="365"/>
      <c r="P97" s="365"/>
      <c r="Q97" s="365"/>
      <c r="R97" s="365"/>
      <c r="S97" s="365"/>
      <c r="T97" s="365"/>
      <c r="U97" s="365"/>
      <c r="V97" s="365"/>
      <c r="W97" s="365"/>
      <c r="X97" s="365"/>
      <c r="Y97" s="365"/>
      <c r="Z97" s="365"/>
      <c r="AA97" s="365"/>
      <c r="AB97" s="365"/>
      <c r="AC97" s="365"/>
      <c r="AD97" s="365"/>
      <c r="AE97" s="365"/>
      <c r="AF97" s="365"/>
      <c r="AG97" s="59">
        <v>5</v>
      </c>
      <c r="AH97" s="365"/>
      <c r="AI97" s="365"/>
      <c r="AJ97" s="365"/>
      <c r="AK97" s="91">
        <v>2</v>
      </c>
      <c r="AL97" s="99" t="s">
        <v>719</v>
      </c>
      <c r="AM97" s="37"/>
      <c r="AN97" s="37"/>
      <c r="AO97" s="37"/>
      <c r="AP97" s="37"/>
      <c r="AQ97" s="37"/>
      <c r="AR97" s="37"/>
      <c r="AS97" s="37"/>
      <c r="AT97" s="37"/>
      <c r="AU97" s="37"/>
      <c r="AV97" s="37"/>
      <c r="AW97" s="37"/>
      <c r="AX97" s="37"/>
      <c r="AY97" s="37"/>
      <c r="AZ97" s="37"/>
      <c r="BA97" s="81">
        <v>0</v>
      </c>
      <c r="BB97" s="37" t="s">
        <v>688</v>
      </c>
      <c r="BC97" s="37"/>
      <c r="BD97" s="37">
        <v>0</v>
      </c>
      <c r="BE97" s="30" t="s">
        <v>688</v>
      </c>
      <c r="BF97" s="365"/>
      <c r="BG97" s="365"/>
      <c r="BH97" s="365"/>
      <c r="BI97" s="365"/>
      <c r="BJ97" s="365"/>
      <c r="BK97" s="365"/>
      <c r="BL97" s="365"/>
      <c r="BM97" s="365"/>
      <c r="BN97" s="30"/>
      <c r="BO97" s="31"/>
      <c r="BP97" s="31"/>
      <c r="BQ97" s="31"/>
      <c r="BR97" s="31"/>
      <c r="BS97" s="31"/>
      <c r="BT97" s="31"/>
      <c r="BU97" s="31"/>
      <c r="BV97" s="31"/>
      <c r="BW97" s="31"/>
      <c r="BX97" s="67"/>
      <c r="BY97" s="67"/>
      <c r="BZ97" s="67"/>
      <c r="CA97" s="67"/>
      <c r="CB97" s="67"/>
      <c r="CC97" s="67"/>
      <c r="CD97" s="67"/>
      <c r="CE97" s="67"/>
      <c r="CF97" s="67"/>
      <c r="CG97" s="67"/>
      <c r="CH97" s="67"/>
      <c r="CI97" s="67"/>
      <c r="CJ97" s="67"/>
      <c r="CK97" s="67"/>
      <c r="CL97" s="67"/>
      <c r="CM97" s="67"/>
      <c r="CN97" s="67"/>
      <c r="CO97" s="67"/>
      <c r="CP97" s="67"/>
      <c r="CQ97" s="67"/>
    </row>
    <row r="98" spans="1:95" ht="78.75" customHeight="1">
      <c r="A98" s="365"/>
      <c r="B98" s="365"/>
      <c r="C98" s="365"/>
      <c r="D98" s="365"/>
      <c r="E98" s="84"/>
      <c r="F98" s="84"/>
      <c r="G98" s="365"/>
      <c r="H98" s="365"/>
      <c r="I98" s="58" t="s">
        <v>480</v>
      </c>
      <c r="J98" s="365"/>
      <c r="K98" s="365"/>
      <c r="L98" s="365"/>
      <c r="M98" s="365"/>
      <c r="N98" s="365"/>
      <c r="O98" s="365"/>
      <c r="P98" s="365"/>
      <c r="Q98" s="365"/>
      <c r="R98" s="365"/>
      <c r="S98" s="365"/>
      <c r="T98" s="365"/>
      <c r="U98" s="365"/>
      <c r="V98" s="365"/>
      <c r="W98" s="365"/>
      <c r="X98" s="365"/>
      <c r="Y98" s="365"/>
      <c r="Z98" s="365"/>
      <c r="AA98" s="365"/>
      <c r="AB98" s="365"/>
      <c r="AC98" s="365"/>
      <c r="AD98" s="365"/>
      <c r="AE98" s="365"/>
      <c r="AF98" s="365"/>
      <c r="AG98" s="59">
        <v>5</v>
      </c>
      <c r="AH98" s="365"/>
      <c r="AI98" s="365"/>
      <c r="AJ98" s="365"/>
      <c r="AK98" s="91">
        <v>3</v>
      </c>
      <c r="AL98" s="99" t="s">
        <v>720</v>
      </c>
      <c r="AM98" s="37"/>
      <c r="AN98" s="37"/>
      <c r="AO98" s="37"/>
      <c r="AP98" s="37"/>
      <c r="AQ98" s="37"/>
      <c r="AR98" s="37"/>
      <c r="AS98" s="37"/>
      <c r="AT98" s="37"/>
      <c r="AU98" s="37"/>
      <c r="AV98" s="37"/>
      <c r="AW98" s="37"/>
      <c r="AX98" s="37"/>
      <c r="AY98" s="37"/>
      <c r="AZ98" s="37"/>
      <c r="BA98" s="81">
        <v>0</v>
      </c>
      <c r="BB98" s="37" t="s">
        <v>688</v>
      </c>
      <c r="BC98" s="37"/>
      <c r="BD98" s="37">
        <v>0</v>
      </c>
      <c r="BE98" s="30" t="s">
        <v>688</v>
      </c>
      <c r="BF98" s="365"/>
      <c r="BG98" s="365"/>
      <c r="BH98" s="365"/>
      <c r="BI98" s="365"/>
      <c r="BJ98" s="365"/>
      <c r="BK98" s="365"/>
      <c r="BL98" s="365"/>
      <c r="BM98" s="365"/>
      <c r="BN98" s="30"/>
      <c r="BO98" s="31"/>
      <c r="BP98" s="31"/>
      <c r="BQ98" s="31"/>
      <c r="BR98" s="31"/>
      <c r="BS98" s="31"/>
      <c r="BT98" s="31"/>
      <c r="BU98" s="31"/>
      <c r="BV98" s="31"/>
      <c r="BW98" s="31"/>
      <c r="BX98" s="67"/>
      <c r="BY98" s="67"/>
      <c r="BZ98" s="67"/>
      <c r="CA98" s="67"/>
      <c r="CB98" s="67"/>
      <c r="CC98" s="67"/>
      <c r="CD98" s="67"/>
      <c r="CE98" s="67"/>
      <c r="CF98" s="67"/>
      <c r="CG98" s="67"/>
      <c r="CH98" s="67"/>
      <c r="CI98" s="67"/>
      <c r="CJ98" s="67"/>
      <c r="CK98" s="67"/>
      <c r="CL98" s="67"/>
      <c r="CM98" s="67"/>
      <c r="CN98" s="67"/>
      <c r="CO98" s="67"/>
      <c r="CP98" s="67"/>
      <c r="CQ98" s="67"/>
    </row>
    <row r="99" spans="1:95" ht="78.75" customHeight="1">
      <c r="A99" s="365"/>
      <c r="B99" s="365"/>
      <c r="C99" s="365"/>
      <c r="D99" s="365"/>
      <c r="E99" s="84"/>
      <c r="F99" s="84"/>
      <c r="G99" s="365"/>
      <c r="H99" s="365"/>
      <c r="I99" s="58" t="s">
        <v>721</v>
      </c>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59">
        <v>5</v>
      </c>
      <c r="AH99" s="365"/>
      <c r="AI99" s="365"/>
      <c r="AJ99" s="365"/>
      <c r="AK99" s="91">
        <v>4</v>
      </c>
      <c r="AL99" s="99" t="s">
        <v>722</v>
      </c>
      <c r="AM99" s="37"/>
      <c r="AN99" s="37"/>
      <c r="AO99" s="37"/>
      <c r="AP99" s="37"/>
      <c r="AQ99" s="37"/>
      <c r="AR99" s="37"/>
      <c r="AS99" s="37"/>
      <c r="AT99" s="37"/>
      <c r="AU99" s="37"/>
      <c r="AV99" s="37"/>
      <c r="AW99" s="37"/>
      <c r="AX99" s="37"/>
      <c r="AY99" s="37"/>
      <c r="AZ99" s="37"/>
      <c r="BA99" s="81">
        <v>0</v>
      </c>
      <c r="BB99" s="37" t="s">
        <v>688</v>
      </c>
      <c r="BC99" s="37"/>
      <c r="BD99" s="37">
        <v>0</v>
      </c>
      <c r="BE99" s="30" t="s">
        <v>688</v>
      </c>
      <c r="BF99" s="365"/>
      <c r="BG99" s="365"/>
      <c r="BH99" s="365"/>
      <c r="BI99" s="365"/>
      <c r="BJ99" s="365"/>
      <c r="BK99" s="365"/>
      <c r="BL99" s="365"/>
      <c r="BM99" s="365"/>
      <c r="BN99" s="30"/>
      <c r="BO99" s="31"/>
      <c r="BP99" s="31"/>
      <c r="BQ99" s="31"/>
      <c r="BR99" s="31"/>
      <c r="BS99" s="31"/>
      <c r="BT99" s="31"/>
      <c r="BU99" s="31"/>
      <c r="BV99" s="31"/>
      <c r="BW99" s="31"/>
      <c r="BX99" s="67"/>
      <c r="BY99" s="67"/>
      <c r="BZ99" s="67"/>
      <c r="CA99" s="67"/>
      <c r="CB99" s="67"/>
      <c r="CC99" s="67"/>
      <c r="CD99" s="67"/>
      <c r="CE99" s="67"/>
      <c r="CF99" s="67"/>
      <c r="CG99" s="67"/>
      <c r="CH99" s="67"/>
      <c r="CI99" s="67"/>
      <c r="CJ99" s="67"/>
      <c r="CK99" s="67"/>
      <c r="CL99" s="67"/>
      <c r="CM99" s="67"/>
      <c r="CN99" s="67"/>
      <c r="CO99" s="67"/>
      <c r="CP99" s="67"/>
      <c r="CQ99" s="67"/>
    </row>
    <row r="100" spans="1:95" ht="78.75" customHeight="1">
      <c r="A100" s="365"/>
      <c r="B100" s="365"/>
      <c r="C100" s="365"/>
      <c r="D100" s="365"/>
      <c r="E100" s="84"/>
      <c r="F100" s="84"/>
      <c r="G100" s="365"/>
      <c r="H100" s="365"/>
      <c r="I100" s="58"/>
      <c r="J100" s="365"/>
      <c r="K100" s="365"/>
      <c r="L100" s="365"/>
      <c r="M100" s="365"/>
      <c r="N100" s="365"/>
      <c r="O100" s="365"/>
      <c r="P100" s="365"/>
      <c r="Q100" s="365"/>
      <c r="R100" s="365"/>
      <c r="S100" s="365"/>
      <c r="T100" s="365"/>
      <c r="U100" s="365"/>
      <c r="V100" s="365"/>
      <c r="W100" s="365"/>
      <c r="X100" s="365"/>
      <c r="Y100" s="365"/>
      <c r="Z100" s="365"/>
      <c r="AA100" s="365"/>
      <c r="AB100" s="365"/>
      <c r="AC100" s="365"/>
      <c r="AD100" s="365"/>
      <c r="AE100" s="365"/>
      <c r="AF100" s="365"/>
      <c r="AG100" s="59">
        <v>5</v>
      </c>
      <c r="AH100" s="365"/>
      <c r="AI100" s="365"/>
      <c r="AJ100" s="365"/>
      <c r="AK100" s="91">
        <v>5</v>
      </c>
      <c r="AL100" s="99" t="s">
        <v>701</v>
      </c>
      <c r="AM100" s="37"/>
      <c r="AN100" s="37"/>
      <c r="AO100" s="37"/>
      <c r="AP100" s="37"/>
      <c r="AQ100" s="37"/>
      <c r="AR100" s="37"/>
      <c r="AS100" s="37"/>
      <c r="AT100" s="37"/>
      <c r="AU100" s="37"/>
      <c r="AV100" s="37"/>
      <c r="AW100" s="37"/>
      <c r="AX100" s="37"/>
      <c r="AY100" s="37"/>
      <c r="AZ100" s="37"/>
      <c r="BA100" s="81"/>
      <c r="BB100" s="37"/>
      <c r="BC100" s="37"/>
      <c r="BD100" s="37"/>
      <c r="BE100" s="30"/>
      <c r="BF100" s="365"/>
      <c r="BG100" s="365"/>
      <c r="BH100" s="365"/>
      <c r="BI100" s="365"/>
      <c r="BJ100" s="365"/>
      <c r="BK100" s="365"/>
      <c r="BL100" s="365"/>
      <c r="BM100" s="365"/>
      <c r="BN100" s="30"/>
      <c r="BO100" s="31"/>
      <c r="BP100" s="31"/>
      <c r="BQ100" s="31"/>
      <c r="BR100" s="31"/>
      <c r="BS100" s="31"/>
      <c r="BT100" s="31"/>
      <c r="BU100" s="31"/>
      <c r="BV100" s="31"/>
      <c r="BW100" s="31"/>
      <c r="BX100" s="67"/>
      <c r="BY100" s="67"/>
      <c r="BZ100" s="67"/>
      <c r="CA100" s="67"/>
      <c r="CB100" s="67"/>
      <c r="CC100" s="67"/>
      <c r="CD100" s="67"/>
      <c r="CE100" s="67"/>
      <c r="CF100" s="67"/>
      <c r="CG100" s="67"/>
      <c r="CH100" s="67"/>
      <c r="CI100" s="67"/>
      <c r="CJ100" s="67"/>
      <c r="CK100" s="67"/>
      <c r="CL100" s="67"/>
      <c r="CM100" s="67"/>
      <c r="CN100" s="67"/>
      <c r="CO100" s="67"/>
      <c r="CP100" s="67"/>
      <c r="CQ100" s="67"/>
    </row>
    <row r="101" spans="1:95" ht="78.75" customHeight="1">
      <c r="A101" s="366"/>
      <c r="B101" s="366"/>
      <c r="C101" s="366"/>
      <c r="D101" s="366"/>
      <c r="E101" s="85"/>
      <c r="F101" s="85"/>
      <c r="G101" s="366"/>
      <c r="H101" s="366"/>
      <c r="I101" s="85"/>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59">
        <v>5</v>
      </c>
      <c r="AH101" s="366"/>
      <c r="AI101" s="366"/>
      <c r="AJ101" s="366"/>
      <c r="AK101" s="91">
        <v>6</v>
      </c>
      <c r="AL101" s="99" t="s">
        <v>701</v>
      </c>
      <c r="AM101" s="37"/>
      <c r="AN101" s="37"/>
      <c r="AO101" s="37"/>
      <c r="AP101" s="37"/>
      <c r="AQ101" s="37"/>
      <c r="AR101" s="37"/>
      <c r="AS101" s="37"/>
      <c r="AT101" s="37"/>
      <c r="AU101" s="37"/>
      <c r="AV101" s="37"/>
      <c r="AW101" s="37"/>
      <c r="AX101" s="37"/>
      <c r="AY101" s="37"/>
      <c r="AZ101" s="37"/>
      <c r="BA101" s="81"/>
      <c r="BB101" s="37"/>
      <c r="BC101" s="37"/>
      <c r="BD101" s="37"/>
      <c r="BE101" s="30"/>
      <c r="BF101" s="366"/>
      <c r="BG101" s="366"/>
      <c r="BH101" s="366"/>
      <c r="BI101" s="366"/>
      <c r="BJ101" s="366"/>
      <c r="BK101" s="366"/>
      <c r="BL101" s="366"/>
      <c r="BM101" s="366"/>
      <c r="BN101" s="30"/>
      <c r="BO101" s="31"/>
      <c r="BP101" s="31"/>
      <c r="BQ101" s="31"/>
      <c r="BR101" s="31"/>
      <c r="BS101" s="31"/>
      <c r="BT101" s="31"/>
      <c r="BU101" s="31"/>
      <c r="BV101" s="31"/>
      <c r="BW101" s="31"/>
      <c r="BX101" s="67"/>
      <c r="BY101" s="67"/>
      <c r="BZ101" s="67"/>
      <c r="CA101" s="67"/>
      <c r="CB101" s="67"/>
      <c r="CC101" s="67"/>
      <c r="CD101" s="67"/>
      <c r="CE101" s="67"/>
      <c r="CF101" s="67"/>
      <c r="CG101" s="67"/>
      <c r="CH101" s="67"/>
      <c r="CI101" s="67"/>
      <c r="CJ101" s="67"/>
      <c r="CK101" s="67"/>
      <c r="CL101" s="67"/>
      <c r="CM101" s="67"/>
      <c r="CN101" s="67"/>
      <c r="CO101" s="67"/>
      <c r="CP101" s="67"/>
      <c r="CQ101" s="67"/>
    </row>
    <row r="102" spans="1:95" ht="94.5" customHeight="1">
      <c r="A102" s="400">
        <v>17</v>
      </c>
      <c r="B102" s="400" t="s">
        <v>308</v>
      </c>
      <c r="C102" s="421" t="s">
        <v>309</v>
      </c>
      <c r="D102" s="421" t="s">
        <v>723</v>
      </c>
      <c r="E102" s="84" t="s">
        <v>724</v>
      </c>
      <c r="F102" s="423" t="s">
        <v>725</v>
      </c>
      <c r="G102" s="417" t="s">
        <v>726</v>
      </c>
      <c r="H102" s="400" t="s">
        <v>464</v>
      </c>
      <c r="I102" s="101" t="s">
        <v>486</v>
      </c>
      <c r="J102" s="421">
        <v>1</v>
      </c>
      <c r="K102" s="367" t="str">
        <f>IF(J102&lt;=0,"",IF(J102=1,"Rara vez",IF(J102=2,"Improbable",IF(J102=3,"Posible",IF(J102=4,"Probable",IF(J102=5,"Casi Seguro"))))))</f>
        <v>Rara vez</v>
      </c>
      <c r="L102" s="364">
        <f>IF(K102="","",IF(K102="Rara vez",0.2,IF(K102="Improbable",0.4,IF(K102="Posible",0.6,IF(K102="Probable",0.8,IF(K102="Casi seguro",1,))))))</f>
        <v>0.2</v>
      </c>
      <c r="M102" s="421" t="s">
        <v>280</v>
      </c>
      <c r="N102" s="421" t="s">
        <v>280</v>
      </c>
      <c r="O102" s="421" t="s">
        <v>280</v>
      </c>
      <c r="P102" s="421" t="s">
        <v>281</v>
      </c>
      <c r="Q102" s="421" t="s">
        <v>280</v>
      </c>
      <c r="R102" s="421" t="s">
        <v>280</v>
      </c>
      <c r="S102" s="421" t="s">
        <v>281</v>
      </c>
      <c r="T102" s="421" t="s">
        <v>281</v>
      </c>
      <c r="U102" s="421" t="s">
        <v>281</v>
      </c>
      <c r="V102" s="421" t="s">
        <v>280</v>
      </c>
      <c r="W102" s="421" t="s">
        <v>280</v>
      </c>
      <c r="X102" s="421" t="s">
        <v>280</v>
      </c>
      <c r="Y102" s="421" t="s">
        <v>280</v>
      </c>
      <c r="Z102" s="421" t="s">
        <v>280</v>
      </c>
      <c r="AA102" s="421" t="s">
        <v>280</v>
      </c>
      <c r="AB102" s="421" t="s">
        <v>281</v>
      </c>
      <c r="AC102" s="421" t="s">
        <v>281</v>
      </c>
      <c r="AD102" s="421" t="s">
        <v>281</v>
      </c>
      <c r="AE102" s="421" t="s">
        <v>281</v>
      </c>
      <c r="AF102" s="373">
        <f>IF(AB102="Si","19",COUNTIF(M102:AE103,"si"))</f>
        <v>11</v>
      </c>
      <c r="AG102" s="59">
        <f t="shared" ref="AG102:AG150" si="48">VALUE(IF(AF102&lt;=5,5,IF(AND(AF102&gt;5,AF102&lt;=11),10,IF(AF102&gt;11,20,0))))</f>
        <v>10</v>
      </c>
      <c r="AH102" s="367" t="str">
        <f>IF(AG102=5,"Moderado",IF(AG102=10,"Mayor",IF(AG102=20,"Catastrófico",0)))</f>
        <v>Mayor</v>
      </c>
      <c r="AI102" s="364">
        <f>IF(AH102="","",IF(AH102="Leve",0.2,IF(AH102="Menor",0.4,IF(AH102="Moderado",0.6,IF(AH102="Mayor",0.8,IF(AH102="Catastrófico",1,))))))</f>
        <v>0.8</v>
      </c>
      <c r="AJ102" s="367"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Alta</v>
      </c>
      <c r="AK102" s="31">
        <v>1</v>
      </c>
      <c r="AL102" s="102" t="s">
        <v>727</v>
      </c>
      <c r="AM102" s="37" t="s">
        <v>467</v>
      </c>
      <c r="AN102" s="37">
        <f t="shared" ref="AN102:AN109" si="49">IF(AM102="","",IF(AM102="Asignado",15,IF(AM102="No asignado",0,)))</f>
        <v>15</v>
      </c>
      <c r="AO102" s="37" t="s">
        <v>468</v>
      </c>
      <c r="AP102" s="37">
        <f t="shared" ref="AP102:AP109" si="50">IF(AO102="","",IF(AO102="Adecuado",15,IF(AO102="Inadecuado",0,)))</f>
        <v>15</v>
      </c>
      <c r="AQ102" s="37" t="s">
        <v>469</v>
      </c>
      <c r="AR102" s="37">
        <f t="shared" ref="AR102:AR109" si="51">IF(AQ102="","",IF(AQ102="Oportuna",15,IF(AQ102="Inoportuna",0,)))</f>
        <v>15</v>
      </c>
      <c r="AS102" s="37" t="s">
        <v>501</v>
      </c>
      <c r="AT102" s="37">
        <f t="shared" ref="AT102:AT109" si="52">IF(AS102="","",IF(AS102="Prevenir",15,IF(AS102="Detectar",10,IF(AS102="No es un control",0,))))</f>
        <v>15</v>
      </c>
      <c r="AU102" s="37" t="s">
        <v>471</v>
      </c>
      <c r="AV102" s="37">
        <f t="shared" ref="AV102:AV109" si="53">IF(AU102="","",IF(AU102="Confiable",15,IF(AU102="No confiable",0,)))</f>
        <v>15</v>
      </c>
      <c r="AW102" s="37" t="s">
        <v>472</v>
      </c>
      <c r="AX102" s="37">
        <f t="shared" ref="AX102:AX109" si="54">IF(AW102="","",IF(AW102="Se investigan y  resuelven oportunamente",15,IF(AW102="No se investigan y resuelven oportunamente",0,)))</f>
        <v>15</v>
      </c>
      <c r="AY102" s="37" t="s">
        <v>473</v>
      </c>
      <c r="AZ102" s="37">
        <f t="shared" ref="AZ102:AZ109" si="55">IF(AY102="","",IF(AY102="Completa",15,IF(AY102="Incompleta",10,IF(AY102="No existe",0,))))</f>
        <v>15</v>
      </c>
      <c r="BA102" s="81">
        <f>SUM(AN102,AP102,AR102,AT102,AV102,AX102,AZ102)</f>
        <v>105</v>
      </c>
      <c r="BB102" s="37" t="str">
        <f>IF(BA102&gt;=96,"Fuerte",IF(AND(BA102&gt;=86, BA102&lt;96),"Moderado",IF(BA102&lt;86,"Débil")))</f>
        <v>Fuerte</v>
      </c>
      <c r="BC102" s="37" t="s">
        <v>474</v>
      </c>
      <c r="BD102" s="37">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30" t="str">
        <f>IF(BD102=100,"Fuerte",IF(BD102=50,"Moderado",IF(BD102=0,"Débil")))</f>
        <v>Fuerte</v>
      </c>
      <c r="BF102" s="371">
        <f>AVERAGE(BD102:BD107)</f>
        <v>100</v>
      </c>
      <c r="BG102" s="371" t="str">
        <f>IF(BF102=100,"Fuerte",IF(AND(BF102&lt;=99, BF102&gt;=50),"Moderado",IF(BF102&lt;50,"Débil")))</f>
        <v>Fuerte</v>
      </c>
      <c r="BH102" s="388">
        <f>IF(BG102="Fuerte",(J102-2),IF(BG102="Moderado",(J102-1), IF(BG102="Débil",((J102-0)))))</f>
        <v>-1</v>
      </c>
      <c r="BI102" s="388" t="str">
        <f>IF(BH102&lt;=0,"Rara vez",IF(BH102=1,"Rara vez",IF(BH102=2,"Improbable",IF(BH102=3,"Posible",IF(BH102=4,"Probable",IF(BH102=5,"Casi Seguro"))))))</f>
        <v>Rara vez</v>
      </c>
      <c r="BJ102" s="364">
        <f>IF(BI102="","",IF(BI102="Rara vez",0.2,IF(BI102="Improbable",0.4,IF(BI102="Posible",0.6,IF(BI102="Probable",0.8,IF(BI102="Casi seguro",1,))))))</f>
        <v>0.2</v>
      </c>
      <c r="BK102" s="388" t="str">
        <f>IFERROR(IF(AG102=5,"Moderado",IF(AG102=10,"Mayor",IF(AG102=20,"Catastrófico",0))),"")</f>
        <v>Mayor</v>
      </c>
      <c r="BL102" s="364">
        <f>IF(AH102="","",IF(AH102="Moderado",0.6,IF(AH102="Mayor",0.8,IF(AH102="Catastrófico",1,))))</f>
        <v>0.8</v>
      </c>
      <c r="BM102" s="388"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Alta</v>
      </c>
      <c r="BN102" s="30" t="s">
        <v>282</v>
      </c>
      <c r="BO102" s="103" t="s">
        <v>728</v>
      </c>
      <c r="BP102" s="101" t="s">
        <v>729</v>
      </c>
      <c r="BQ102" s="101" t="s">
        <v>730</v>
      </c>
      <c r="BR102" s="101" t="s">
        <v>311</v>
      </c>
      <c r="BS102" s="101" t="s">
        <v>310</v>
      </c>
      <c r="BT102" s="82"/>
      <c r="BU102" s="104"/>
      <c r="BV102" s="31"/>
      <c r="BW102" s="26"/>
      <c r="BX102" s="67"/>
      <c r="BY102" s="67"/>
      <c r="BZ102" s="67"/>
      <c r="CA102" s="67"/>
      <c r="CB102" s="67"/>
      <c r="CC102" s="67"/>
      <c r="CD102" s="67"/>
      <c r="CE102" s="67"/>
      <c r="CF102" s="67"/>
      <c r="CG102" s="67"/>
      <c r="CH102" s="67"/>
      <c r="CI102" s="67"/>
      <c r="CJ102" s="67"/>
      <c r="CK102" s="67"/>
      <c r="CL102" s="67"/>
      <c r="CM102" s="67"/>
      <c r="CN102" s="67"/>
      <c r="CO102" s="67"/>
      <c r="CP102" s="67"/>
      <c r="CQ102" s="67"/>
    </row>
    <row r="103" spans="1:95" ht="96" customHeight="1">
      <c r="A103" s="365"/>
      <c r="B103" s="365"/>
      <c r="C103" s="408"/>
      <c r="D103" s="408"/>
      <c r="E103" s="84"/>
      <c r="F103" s="365"/>
      <c r="G103" s="408"/>
      <c r="H103" s="365"/>
      <c r="I103" s="101" t="s">
        <v>465</v>
      </c>
      <c r="J103" s="408"/>
      <c r="K103" s="365"/>
      <c r="L103" s="365"/>
      <c r="M103" s="408"/>
      <c r="N103" s="408"/>
      <c r="O103" s="408"/>
      <c r="P103" s="408"/>
      <c r="Q103" s="408"/>
      <c r="R103" s="408"/>
      <c r="S103" s="408"/>
      <c r="T103" s="408"/>
      <c r="U103" s="408"/>
      <c r="V103" s="408"/>
      <c r="W103" s="408"/>
      <c r="X103" s="408"/>
      <c r="Y103" s="408"/>
      <c r="Z103" s="408"/>
      <c r="AA103" s="408"/>
      <c r="AB103" s="408"/>
      <c r="AC103" s="408"/>
      <c r="AD103" s="408"/>
      <c r="AE103" s="408"/>
      <c r="AF103" s="365"/>
      <c r="AG103" s="59">
        <f t="shared" si="48"/>
        <v>5</v>
      </c>
      <c r="AH103" s="365"/>
      <c r="AI103" s="365"/>
      <c r="AJ103" s="365"/>
      <c r="AK103" s="31">
        <v>2</v>
      </c>
      <c r="AL103" s="99" t="s">
        <v>497</v>
      </c>
      <c r="AM103" s="37"/>
      <c r="AN103" s="37" t="str">
        <f t="shared" si="49"/>
        <v/>
      </c>
      <c r="AO103" s="37"/>
      <c r="AP103" s="37" t="str">
        <f t="shared" si="50"/>
        <v/>
      </c>
      <c r="AQ103" s="37"/>
      <c r="AR103" s="37" t="str">
        <f t="shared" si="51"/>
        <v/>
      </c>
      <c r="AS103" s="37"/>
      <c r="AT103" s="37" t="str">
        <f t="shared" si="52"/>
        <v/>
      </c>
      <c r="AU103" s="37"/>
      <c r="AV103" s="37" t="str">
        <f t="shared" si="53"/>
        <v/>
      </c>
      <c r="AW103" s="37"/>
      <c r="AX103" s="37" t="str">
        <f t="shared" si="54"/>
        <v/>
      </c>
      <c r="AY103" s="37"/>
      <c r="AZ103" s="37" t="str">
        <f t="shared" si="55"/>
        <v/>
      </c>
      <c r="BA103" s="81"/>
      <c r="BB103" s="37"/>
      <c r="BC103" s="37"/>
      <c r="BD103" s="37"/>
      <c r="BE103" s="30"/>
      <c r="BF103" s="365"/>
      <c r="BG103" s="365"/>
      <c r="BH103" s="365"/>
      <c r="BI103" s="365"/>
      <c r="BJ103" s="365"/>
      <c r="BK103" s="365"/>
      <c r="BL103" s="365"/>
      <c r="BM103" s="365"/>
      <c r="BN103" s="30"/>
      <c r="BO103" s="105"/>
      <c r="BP103" s="101"/>
      <c r="BQ103" s="101"/>
      <c r="BR103" s="101"/>
      <c r="BS103" s="101"/>
      <c r="BT103" s="82"/>
      <c r="BU103" s="104"/>
      <c r="BV103" s="31"/>
      <c r="BW103" s="26"/>
      <c r="BX103" s="67"/>
      <c r="BY103" s="67"/>
      <c r="BZ103" s="67"/>
      <c r="CA103" s="67"/>
      <c r="CB103" s="67"/>
      <c r="CC103" s="67"/>
      <c r="CD103" s="67"/>
      <c r="CE103" s="67"/>
      <c r="CF103" s="67"/>
      <c r="CG103" s="67"/>
      <c r="CH103" s="67"/>
      <c r="CI103" s="67"/>
      <c r="CJ103" s="67"/>
      <c r="CK103" s="67"/>
      <c r="CL103" s="67"/>
      <c r="CM103" s="67"/>
      <c r="CN103" s="67"/>
      <c r="CO103" s="67"/>
      <c r="CP103" s="67"/>
      <c r="CQ103" s="67"/>
    </row>
    <row r="104" spans="1:95" ht="78.75" customHeight="1">
      <c r="A104" s="365"/>
      <c r="B104" s="365"/>
      <c r="C104" s="408"/>
      <c r="D104" s="408"/>
      <c r="E104" s="84"/>
      <c r="F104" s="365"/>
      <c r="G104" s="408"/>
      <c r="H104" s="365"/>
      <c r="I104" s="101" t="s">
        <v>480</v>
      </c>
      <c r="J104" s="408"/>
      <c r="K104" s="365"/>
      <c r="L104" s="365"/>
      <c r="M104" s="408"/>
      <c r="N104" s="408"/>
      <c r="O104" s="408"/>
      <c r="P104" s="408"/>
      <c r="Q104" s="408"/>
      <c r="R104" s="408"/>
      <c r="S104" s="408"/>
      <c r="T104" s="408"/>
      <c r="U104" s="408"/>
      <c r="V104" s="408"/>
      <c r="W104" s="408"/>
      <c r="X104" s="408"/>
      <c r="Y104" s="408"/>
      <c r="Z104" s="408"/>
      <c r="AA104" s="408"/>
      <c r="AB104" s="408"/>
      <c r="AC104" s="408"/>
      <c r="AD104" s="408"/>
      <c r="AE104" s="408"/>
      <c r="AF104" s="365"/>
      <c r="AG104" s="59">
        <f t="shared" si="48"/>
        <v>5</v>
      </c>
      <c r="AH104" s="365"/>
      <c r="AI104" s="365"/>
      <c r="AJ104" s="365"/>
      <c r="AK104" s="31">
        <v>3</v>
      </c>
      <c r="AL104" s="27" t="s">
        <v>497</v>
      </c>
      <c r="AM104" s="37"/>
      <c r="AN104" s="37" t="str">
        <f t="shared" si="49"/>
        <v/>
      </c>
      <c r="AO104" s="37"/>
      <c r="AP104" s="37" t="str">
        <f t="shared" si="50"/>
        <v/>
      </c>
      <c r="AQ104" s="37"/>
      <c r="AR104" s="37" t="str">
        <f t="shared" si="51"/>
        <v/>
      </c>
      <c r="AS104" s="37"/>
      <c r="AT104" s="37" t="str">
        <f t="shared" si="52"/>
        <v/>
      </c>
      <c r="AU104" s="37"/>
      <c r="AV104" s="37" t="str">
        <f t="shared" si="53"/>
        <v/>
      </c>
      <c r="AW104" s="37"/>
      <c r="AX104" s="37" t="str">
        <f t="shared" si="54"/>
        <v/>
      </c>
      <c r="AY104" s="37"/>
      <c r="AZ104" s="37" t="str">
        <f t="shared" si="55"/>
        <v/>
      </c>
      <c r="BA104" s="81"/>
      <c r="BB104" s="37"/>
      <c r="BC104" s="37"/>
      <c r="BD104" s="37"/>
      <c r="BE104" s="30"/>
      <c r="BF104" s="365"/>
      <c r="BG104" s="365"/>
      <c r="BH104" s="365"/>
      <c r="BI104" s="365"/>
      <c r="BJ104" s="365"/>
      <c r="BK104" s="365"/>
      <c r="BL104" s="365"/>
      <c r="BM104" s="365"/>
      <c r="BN104" s="30"/>
      <c r="BO104" s="31"/>
      <c r="BP104" s="31"/>
      <c r="BQ104" s="31"/>
      <c r="BR104" s="31"/>
      <c r="BS104" s="31"/>
      <c r="BT104" s="82"/>
      <c r="BU104" s="82"/>
      <c r="BV104" s="31"/>
      <c r="BW104" s="26"/>
      <c r="BX104" s="67"/>
      <c r="BY104" s="67"/>
      <c r="BZ104" s="67"/>
      <c r="CA104" s="67"/>
      <c r="CB104" s="67"/>
      <c r="CC104" s="67"/>
      <c r="CD104" s="67"/>
      <c r="CE104" s="67"/>
      <c r="CF104" s="67"/>
      <c r="CG104" s="67"/>
      <c r="CH104" s="67"/>
      <c r="CI104" s="67"/>
      <c r="CJ104" s="67"/>
      <c r="CK104" s="67"/>
      <c r="CL104" s="67"/>
      <c r="CM104" s="67"/>
      <c r="CN104" s="67"/>
      <c r="CO104" s="67"/>
      <c r="CP104" s="67"/>
      <c r="CQ104" s="67"/>
    </row>
    <row r="105" spans="1:95" ht="78.75" customHeight="1">
      <c r="A105" s="365"/>
      <c r="B105" s="365"/>
      <c r="C105" s="408"/>
      <c r="D105" s="408"/>
      <c r="E105" s="84"/>
      <c r="F105" s="365"/>
      <c r="G105" s="408"/>
      <c r="H105" s="365"/>
      <c r="I105" s="101"/>
      <c r="J105" s="408"/>
      <c r="K105" s="365"/>
      <c r="L105" s="365"/>
      <c r="M105" s="408"/>
      <c r="N105" s="408"/>
      <c r="O105" s="408"/>
      <c r="P105" s="408"/>
      <c r="Q105" s="408"/>
      <c r="R105" s="408"/>
      <c r="S105" s="408"/>
      <c r="T105" s="408"/>
      <c r="U105" s="408"/>
      <c r="V105" s="408"/>
      <c r="W105" s="408"/>
      <c r="X105" s="408"/>
      <c r="Y105" s="408"/>
      <c r="Z105" s="408"/>
      <c r="AA105" s="408"/>
      <c r="AB105" s="408"/>
      <c r="AC105" s="408"/>
      <c r="AD105" s="408"/>
      <c r="AE105" s="408"/>
      <c r="AF105" s="365"/>
      <c r="AG105" s="59">
        <f t="shared" si="48"/>
        <v>5</v>
      </c>
      <c r="AH105" s="365"/>
      <c r="AI105" s="365"/>
      <c r="AJ105" s="365"/>
      <c r="AK105" s="31">
        <v>4</v>
      </c>
      <c r="AL105" s="27" t="s">
        <v>497</v>
      </c>
      <c r="AM105" s="37"/>
      <c r="AN105" s="37" t="str">
        <f t="shared" si="49"/>
        <v/>
      </c>
      <c r="AO105" s="37"/>
      <c r="AP105" s="37" t="str">
        <f t="shared" si="50"/>
        <v/>
      </c>
      <c r="AQ105" s="37"/>
      <c r="AR105" s="37" t="str">
        <f t="shared" si="51"/>
        <v/>
      </c>
      <c r="AS105" s="37"/>
      <c r="AT105" s="37" t="str">
        <f t="shared" si="52"/>
        <v/>
      </c>
      <c r="AU105" s="37"/>
      <c r="AV105" s="37" t="str">
        <f t="shared" si="53"/>
        <v/>
      </c>
      <c r="AW105" s="37"/>
      <c r="AX105" s="37" t="str">
        <f t="shared" si="54"/>
        <v/>
      </c>
      <c r="AY105" s="37"/>
      <c r="AZ105" s="37" t="str">
        <f t="shared" si="55"/>
        <v/>
      </c>
      <c r="BA105" s="81"/>
      <c r="BB105" s="37"/>
      <c r="BC105" s="37"/>
      <c r="BD105" s="37"/>
      <c r="BE105" s="30"/>
      <c r="BF105" s="365"/>
      <c r="BG105" s="365"/>
      <c r="BH105" s="365"/>
      <c r="BI105" s="365"/>
      <c r="BJ105" s="365"/>
      <c r="BK105" s="365"/>
      <c r="BL105" s="365"/>
      <c r="BM105" s="365"/>
      <c r="BN105" s="30"/>
      <c r="BO105" s="31"/>
      <c r="BP105" s="31"/>
      <c r="BQ105" s="31"/>
      <c r="BR105" s="31"/>
      <c r="BS105" s="31"/>
      <c r="BT105" s="82"/>
      <c r="BU105" s="82"/>
      <c r="BV105" s="31"/>
      <c r="BW105" s="26"/>
      <c r="BX105" s="67"/>
      <c r="BY105" s="67"/>
      <c r="BZ105" s="67"/>
      <c r="CA105" s="67"/>
      <c r="CB105" s="67"/>
      <c r="CC105" s="67"/>
      <c r="CD105" s="67"/>
      <c r="CE105" s="67"/>
      <c r="CF105" s="67"/>
      <c r="CG105" s="67"/>
      <c r="CH105" s="67"/>
      <c r="CI105" s="67"/>
      <c r="CJ105" s="67"/>
      <c r="CK105" s="67"/>
      <c r="CL105" s="67"/>
      <c r="CM105" s="67"/>
      <c r="CN105" s="67"/>
      <c r="CO105" s="67"/>
      <c r="CP105" s="67"/>
      <c r="CQ105" s="67"/>
    </row>
    <row r="106" spans="1:95" ht="78.75" customHeight="1">
      <c r="A106" s="365"/>
      <c r="B106" s="365"/>
      <c r="C106" s="408"/>
      <c r="D106" s="408"/>
      <c r="E106" s="84"/>
      <c r="F106" s="365"/>
      <c r="G106" s="408"/>
      <c r="H106" s="365"/>
      <c r="I106" s="101"/>
      <c r="J106" s="408"/>
      <c r="K106" s="365"/>
      <c r="L106" s="365"/>
      <c r="M106" s="408"/>
      <c r="N106" s="408"/>
      <c r="O106" s="408"/>
      <c r="P106" s="408"/>
      <c r="Q106" s="408"/>
      <c r="R106" s="408"/>
      <c r="S106" s="408"/>
      <c r="T106" s="408"/>
      <c r="U106" s="408"/>
      <c r="V106" s="408"/>
      <c r="W106" s="408"/>
      <c r="X106" s="408"/>
      <c r="Y106" s="408"/>
      <c r="Z106" s="408"/>
      <c r="AA106" s="408"/>
      <c r="AB106" s="408"/>
      <c r="AC106" s="408"/>
      <c r="AD106" s="408"/>
      <c r="AE106" s="408"/>
      <c r="AF106" s="365"/>
      <c r="AG106" s="59">
        <f t="shared" si="48"/>
        <v>5</v>
      </c>
      <c r="AH106" s="365"/>
      <c r="AI106" s="365"/>
      <c r="AJ106" s="365"/>
      <c r="AK106" s="31">
        <v>5</v>
      </c>
      <c r="AL106" s="27" t="s">
        <v>497</v>
      </c>
      <c r="AM106" s="37"/>
      <c r="AN106" s="37" t="str">
        <f t="shared" si="49"/>
        <v/>
      </c>
      <c r="AO106" s="37"/>
      <c r="AP106" s="37" t="str">
        <f t="shared" si="50"/>
        <v/>
      </c>
      <c r="AQ106" s="37"/>
      <c r="AR106" s="37" t="str">
        <f t="shared" si="51"/>
        <v/>
      </c>
      <c r="AS106" s="37"/>
      <c r="AT106" s="37" t="str">
        <f t="shared" si="52"/>
        <v/>
      </c>
      <c r="AU106" s="37"/>
      <c r="AV106" s="37" t="str">
        <f t="shared" si="53"/>
        <v/>
      </c>
      <c r="AW106" s="37"/>
      <c r="AX106" s="37" t="str">
        <f t="shared" si="54"/>
        <v/>
      </c>
      <c r="AY106" s="37"/>
      <c r="AZ106" s="37" t="str">
        <f t="shared" si="55"/>
        <v/>
      </c>
      <c r="BA106" s="81"/>
      <c r="BB106" s="37"/>
      <c r="BC106" s="37"/>
      <c r="BD106" s="37"/>
      <c r="BE106" s="30"/>
      <c r="BF106" s="365"/>
      <c r="BG106" s="365"/>
      <c r="BH106" s="365"/>
      <c r="BI106" s="365"/>
      <c r="BJ106" s="365"/>
      <c r="BK106" s="365"/>
      <c r="BL106" s="365"/>
      <c r="BM106" s="365"/>
      <c r="BN106" s="30"/>
      <c r="BO106" s="31"/>
      <c r="BP106" s="31"/>
      <c r="BQ106" s="31"/>
      <c r="BR106" s="31"/>
      <c r="BS106" s="31"/>
      <c r="BT106" s="82"/>
      <c r="BU106" s="82"/>
      <c r="BV106" s="31"/>
      <c r="BW106" s="26"/>
      <c r="BX106" s="67"/>
      <c r="BY106" s="67"/>
      <c r="BZ106" s="67"/>
      <c r="CA106" s="67"/>
      <c r="CB106" s="67"/>
      <c r="CC106" s="67"/>
      <c r="CD106" s="67"/>
      <c r="CE106" s="67"/>
      <c r="CF106" s="67"/>
      <c r="CG106" s="67"/>
      <c r="CH106" s="67"/>
      <c r="CI106" s="67"/>
      <c r="CJ106" s="67"/>
      <c r="CK106" s="67"/>
      <c r="CL106" s="67"/>
      <c r="CM106" s="67"/>
      <c r="CN106" s="67"/>
      <c r="CO106" s="67"/>
      <c r="CP106" s="67"/>
      <c r="CQ106" s="67"/>
    </row>
    <row r="107" spans="1:95" ht="84" customHeight="1">
      <c r="A107" s="366"/>
      <c r="B107" s="366"/>
      <c r="C107" s="422"/>
      <c r="D107" s="422"/>
      <c r="E107" s="85"/>
      <c r="F107" s="366"/>
      <c r="G107" s="422"/>
      <c r="H107" s="366"/>
      <c r="I107" s="101"/>
      <c r="J107" s="422"/>
      <c r="K107" s="366"/>
      <c r="L107" s="366"/>
      <c r="M107" s="422"/>
      <c r="N107" s="422"/>
      <c r="O107" s="422"/>
      <c r="P107" s="422"/>
      <c r="Q107" s="422"/>
      <c r="R107" s="422"/>
      <c r="S107" s="422"/>
      <c r="T107" s="422"/>
      <c r="U107" s="422"/>
      <c r="V107" s="422"/>
      <c r="W107" s="422"/>
      <c r="X107" s="422"/>
      <c r="Y107" s="422"/>
      <c r="Z107" s="422"/>
      <c r="AA107" s="422"/>
      <c r="AB107" s="422"/>
      <c r="AC107" s="422"/>
      <c r="AD107" s="422"/>
      <c r="AE107" s="422"/>
      <c r="AF107" s="366"/>
      <c r="AG107" s="59">
        <f t="shared" si="48"/>
        <v>5</v>
      </c>
      <c r="AH107" s="366"/>
      <c r="AI107" s="366"/>
      <c r="AJ107" s="366"/>
      <c r="AK107" s="31">
        <v>6</v>
      </c>
      <c r="AL107" s="27" t="s">
        <v>497</v>
      </c>
      <c r="AM107" s="37"/>
      <c r="AN107" s="37" t="str">
        <f t="shared" si="49"/>
        <v/>
      </c>
      <c r="AO107" s="37"/>
      <c r="AP107" s="37" t="str">
        <f t="shared" si="50"/>
        <v/>
      </c>
      <c r="AQ107" s="37"/>
      <c r="AR107" s="37" t="str">
        <f t="shared" si="51"/>
        <v/>
      </c>
      <c r="AS107" s="37"/>
      <c r="AT107" s="37" t="str">
        <f t="shared" si="52"/>
        <v/>
      </c>
      <c r="AU107" s="37"/>
      <c r="AV107" s="37" t="str">
        <f t="shared" si="53"/>
        <v/>
      </c>
      <c r="AW107" s="37"/>
      <c r="AX107" s="37" t="str">
        <f t="shared" si="54"/>
        <v/>
      </c>
      <c r="AY107" s="37"/>
      <c r="AZ107" s="37" t="str">
        <f t="shared" si="55"/>
        <v/>
      </c>
      <c r="BA107" s="81"/>
      <c r="BB107" s="37"/>
      <c r="BC107" s="37"/>
      <c r="BD107" s="37"/>
      <c r="BE107" s="30"/>
      <c r="BF107" s="366"/>
      <c r="BG107" s="366"/>
      <c r="BH107" s="366"/>
      <c r="BI107" s="366"/>
      <c r="BJ107" s="366"/>
      <c r="BK107" s="366"/>
      <c r="BL107" s="366"/>
      <c r="BM107" s="366"/>
      <c r="BN107" s="30"/>
      <c r="BO107" s="31"/>
      <c r="BP107" s="31"/>
      <c r="BQ107" s="31"/>
      <c r="BR107" s="31"/>
      <c r="BS107" s="31"/>
      <c r="BT107" s="82"/>
      <c r="BU107" s="82"/>
      <c r="BV107" s="31"/>
      <c r="BW107" s="26"/>
      <c r="BX107" s="67"/>
      <c r="BY107" s="67"/>
      <c r="BZ107" s="67"/>
      <c r="CA107" s="67"/>
      <c r="CB107" s="67"/>
      <c r="CC107" s="67"/>
      <c r="CD107" s="67"/>
      <c r="CE107" s="67"/>
      <c r="CF107" s="67"/>
      <c r="CG107" s="67"/>
      <c r="CH107" s="67"/>
      <c r="CI107" s="67"/>
      <c r="CJ107" s="67"/>
      <c r="CK107" s="67"/>
      <c r="CL107" s="67"/>
      <c r="CM107" s="67"/>
      <c r="CN107" s="67"/>
      <c r="CO107" s="67"/>
      <c r="CP107" s="67"/>
      <c r="CQ107" s="67"/>
    </row>
    <row r="108" spans="1:95" ht="87" customHeight="1">
      <c r="A108" s="400">
        <v>18</v>
      </c>
      <c r="B108" s="400" t="s">
        <v>308</v>
      </c>
      <c r="C108" s="421" t="s">
        <v>309</v>
      </c>
      <c r="D108" s="421" t="s">
        <v>723</v>
      </c>
      <c r="E108" s="85" t="s">
        <v>731</v>
      </c>
      <c r="F108" s="423" t="s">
        <v>732</v>
      </c>
      <c r="G108" s="417" t="s">
        <v>733</v>
      </c>
      <c r="H108" s="421" t="s">
        <v>464</v>
      </c>
      <c r="I108" s="33" t="s">
        <v>486</v>
      </c>
      <c r="J108" s="421">
        <v>1</v>
      </c>
      <c r="K108" s="367" t="str">
        <f>IF(J108&lt;=0,"",IF(J108=1,"Rara vez",IF(J108=2,"Improbable",IF(J108=3,"Posible",IF(J108=4,"Probable",IF(J108=5,"Casi Seguro"))))))</f>
        <v>Rara vez</v>
      </c>
      <c r="L108" s="364">
        <f>IF(K108="","",IF(K108="Rara vez",0.2,IF(K108="Improbable",0.4,IF(K108="Posible",0.6,IF(K108="Probable",0.8,IF(K108="Casi seguro",1,))))))</f>
        <v>0.2</v>
      </c>
      <c r="M108" s="421" t="s">
        <v>280</v>
      </c>
      <c r="N108" s="421" t="s">
        <v>280</v>
      </c>
      <c r="O108" s="421" t="s">
        <v>281</v>
      </c>
      <c r="P108" s="421" t="s">
        <v>281</v>
      </c>
      <c r="Q108" s="421" t="s">
        <v>280</v>
      </c>
      <c r="R108" s="421" t="s">
        <v>280</v>
      </c>
      <c r="S108" s="421" t="s">
        <v>281</v>
      </c>
      <c r="T108" s="421" t="s">
        <v>281</v>
      </c>
      <c r="U108" s="421" t="s">
        <v>281</v>
      </c>
      <c r="V108" s="421" t="s">
        <v>280</v>
      </c>
      <c r="W108" s="421" t="s">
        <v>280</v>
      </c>
      <c r="X108" s="421" t="s">
        <v>280</v>
      </c>
      <c r="Y108" s="421" t="s">
        <v>280</v>
      </c>
      <c r="Z108" s="421" t="s">
        <v>280</v>
      </c>
      <c r="AA108" s="421" t="s">
        <v>280</v>
      </c>
      <c r="AB108" s="421" t="s">
        <v>281</v>
      </c>
      <c r="AC108" s="421" t="s">
        <v>280</v>
      </c>
      <c r="AD108" s="421" t="s">
        <v>281</v>
      </c>
      <c r="AE108" s="421" t="s">
        <v>281</v>
      </c>
      <c r="AF108" s="373">
        <f>IF(AB108="Si","19",COUNTIF(M108:AE109,"si"))</f>
        <v>11</v>
      </c>
      <c r="AG108" s="59">
        <f t="shared" si="48"/>
        <v>10</v>
      </c>
      <c r="AH108" s="367" t="str">
        <f>IF(AG108=5,"Moderado",IF(AG108=10,"Mayor",IF(AG108=20,"Catastrófico",0)))</f>
        <v>Mayor</v>
      </c>
      <c r="AI108" s="364">
        <f>IF(AH108="","",IF(AH108="Leve",0.2,IF(AH108="Menor",0.4,IF(AH108="Moderado",0.6,IF(AH108="Mayor",0.8,IF(AH108="Catastrófico",1,))))))</f>
        <v>0.8</v>
      </c>
      <c r="AJ108" s="367"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Alta</v>
      </c>
      <c r="AK108" s="31">
        <v>1</v>
      </c>
      <c r="AL108" s="99" t="s">
        <v>734</v>
      </c>
      <c r="AM108" s="37" t="s">
        <v>467</v>
      </c>
      <c r="AN108" s="37">
        <f t="shared" si="49"/>
        <v>15</v>
      </c>
      <c r="AO108" s="37" t="s">
        <v>468</v>
      </c>
      <c r="AP108" s="37">
        <f t="shared" si="50"/>
        <v>15</v>
      </c>
      <c r="AQ108" s="37" t="s">
        <v>469</v>
      </c>
      <c r="AR108" s="37">
        <f t="shared" si="51"/>
        <v>15</v>
      </c>
      <c r="AS108" s="37" t="s">
        <v>470</v>
      </c>
      <c r="AT108" s="37">
        <f t="shared" si="52"/>
        <v>10</v>
      </c>
      <c r="AU108" s="37" t="s">
        <v>471</v>
      </c>
      <c r="AV108" s="37">
        <f t="shared" si="53"/>
        <v>15</v>
      </c>
      <c r="AW108" s="37" t="s">
        <v>472</v>
      </c>
      <c r="AX108" s="37">
        <f t="shared" si="54"/>
        <v>15</v>
      </c>
      <c r="AY108" s="37" t="s">
        <v>473</v>
      </c>
      <c r="AZ108" s="37">
        <f t="shared" si="55"/>
        <v>15</v>
      </c>
      <c r="BA108" s="81">
        <f t="shared" ref="BA108:BA109" si="56">SUM(AN108,AP108,AR108,AT108,AV108,AX108,AZ108)</f>
        <v>100</v>
      </c>
      <c r="BB108" s="37" t="str">
        <f t="shared" ref="BB108:BB109" si="57">IF(BA108&gt;=96,"Fuerte",IF(AND(BA108&gt;=86, BA108&lt;96),"Moderado",IF(BA108&lt;86,"Débil")))</f>
        <v>Fuerte</v>
      </c>
      <c r="BC108" s="37" t="s">
        <v>474</v>
      </c>
      <c r="BD108" s="37">
        <f t="shared" ref="BD108:BD109" si="58">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30" t="str">
        <f t="shared" ref="BE108:BE109" si="59">IF(BD108=100,"Fuerte",IF(BD108=50,"Moderado",IF(BD108=0,"Débil")))</f>
        <v>Fuerte</v>
      </c>
      <c r="BF108" s="371">
        <f>AVERAGE(BD108:BD113)</f>
        <v>100</v>
      </c>
      <c r="BG108" s="371" t="str">
        <f>IF(BF108=100,"Fuerte",IF(AND(BF108&lt;=99, BF108&gt;=50),"Moderado",IF(BF108&lt;50,"Débil")))</f>
        <v>Fuerte</v>
      </c>
      <c r="BH108" s="388">
        <f>IF(BG108="Fuerte",(J108-2),IF(BG108="Moderado",(J108-1), IF(BG108="Débil",((J108-0)))))</f>
        <v>-1</v>
      </c>
      <c r="BI108" s="388" t="str">
        <f>IF(BH108&lt;=0,"Rara vez",IF(BH108=1,"Rara vez",IF(BH108=2,"Improbable",IF(BH108=3,"Posible",IF(BH108=4,"Probable",IF(BH108=5,"Casi Seguro"))))))</f>
        <v>Rara vez</v>
      </c>
      <c r="BJ108" s="364">
        <f>IF(BI108="","",IF(BI108="Rara vez",0.2,IF(BI108="Improbable",0.4,IF(BI108="Posible",0.6,IF(BI108="Probable",0.8,IF(BI108="Casi seguro",1,))))))</f>
        <v>0.2</v>
      </c>
      <c r="BK108" s="388" t="str">
        <f>IFERROR(IF(AG108=5,"Moderado",IF(AG108=10,"Mayor",IF(AG108=20,"Catastrófico",0))),"")</f>
        <v>Mayor</v>
      </c>
      <c r="BL108" s="364">
        <f>IF(AH108="","",IF(AH108="Moderado",0.6,IF(AH108="Mayor",0.8,IF(AH108="Catastrófico",1,))))</f>
        <v>0.8</v>
      </c>
      <c r="BM108" s="388"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Alta</v>
      </c>
      <c r="BN108" s="30" t="s">
        <v>282</v>
      </c>
      <c r="BO108" s="400" t="s">
        <v>735</v>
      </c>
      <c r="BP108" s="424" t="s">
        <v>729</v>
      </c>
      <c r="BQ108" s="424" t="s">
        <v>730</v>
      </c>
      <c r="BR108" s="424" t="s">
        <v>311</v>
      </c>
      <c r="BS108" s="425" t="s">
        <v>310</v>
      </c>
      <c r="BT108" s="82"/>
      <c r="BU108" s="104"/>
      <c r="BV108" s="31"/>
      <c r="BW108" s="26"/>
      <c r="BX108" s="67"/>
      <c r="BY108" s="67"/>
      <c r="BZ108" s="67"/>
      <c r="CA108" s="67"/>
      <c r="CB108" s="67"/>
      <c r="CC108" s="67"/>
      <c r="CD108" s="67"/>
      <c r="CE108" s="67"/>
      <c r="CF108" s="67"/>
      <c r="CG108" s="67"/>
      <c r="CH108" s="67"/>
      <c r="CI108" s="67"/>
      <c r="CJ108" s="67"/>
      <c r="CK108" s="67"/>
      <c r="CL108" s="67"/>
      <c r="CM108" s="67"/>
      <c r="CN108" s="67"/>
      <c r="CO108" s="67"/>
      <c r="CP108" s="67"/>
      <c r="CQ108" s="67"/>
    </row>
    <row r="109" spans="1:95" ht="64.5" customHeight="1">
      <c r="A109" s="365"/>
      <c r="B109" s="365"/>
      <c r="C109" s="408"/>
      <c r="D109" s="408"/>
      <c r="E109" s="84" t="s">
        <v>736</v>
      </c>
      <c r="F109" s="365"/>
      <c r="G109" s="408"/>
      <c r="H109" s="408"/>
      <c r="I109" s="101" t="s">
        <v>465</v>
      </c>
      <c r="J109" s="408"/>
      <c r="K109" s="365"/>
      <c r="L109" s="365"/>
      <c r="M109" s="408"/>
      <c r="N109" s="408"/>
      <c r="O109" s="408"/>
      <c r="P109" s="408"/>
      <c r="Q109" s="408"/>
      <c r="R109" s="408"/>
      <c r="S109" s="408"/>
      <c r="T109" s="408"/>
      <c r="U109" s="408"/>
      <c r="V109" s="408"/>
      <c r="W109" s="408"/>
      <c r="X109" s="408"/>
      <c r="Y109" s="408"/>
      <c r="Z109" s="408"/>
      <c r="AA109" s="408"/>
      <c r="AB109" s="408"/>
      <c r="AC109" s="408"/>
      <c r="AD109" s="408"/>
      <c r="AE109" s="408"/>
      <c r="AF109" s="365"/>
      <c r="AG109" s="59">
        <f t="shared" si="48"/>
        <v>5</v>
      </c>
      <c r="AH109" s="365"/>
      <c r="AI109" s="365"/>
      <c r="AJ109" s="365"/>
      <c r="AK109" s="31">
        <v>2</v>
      </c>
      <c r="AL109" s="99" t="s">
        <v>737</v>
      </c>
      <c r="AM109" s="37" t="s">
        <v>467</v>
      </c>
      <c r="AN109" s="37">
        <f t="shared" si="49"/>
        <v>15</v>
      </c>
      <c r="AO109" s="37" t="s">
        <v>468</v>
      </c>
      <c r="AP109" s="37">
        <f t="shared" si="50"/>
        <v>15</v>
      </c>
      <c r="AQ109" s="37" t="s">
        <v>469</v>
      </c>
      <c r="AR109" s="37">
        <f t="shared" si="51"/>
        <v>15</v>
      </c>
      <c r="AS109" s="37" t="s">
        <v>501</v>
      </c>
      <c r="AT109" s="37">
        <f t="shared" si="52"/>
        <v>15</v>
      </c>
      <c r="AU109" s="37" t="s">
        <v>471</v>
      </c>
      <c r="AV109" s="37">
        <f t="shared" si="53"/>
        <v>15</v>
      </c>
      <c r="AW109" s="37" t="s">
        <v>472</v>
      </c>
      <c r="AX109" s="37">
        <f t="shared" si="54"/>
        <v>15</v>
      </c>
      <c r="AY109" s="37" t="s">
        <v>473</v>
      </c>
      <c r="AZ109" s="37">
        <f t="shared" si="55"/>
        <v>15</v>
      </c>
      <c r="BA109" s="81">
        <f t="shared" si="56"/>
        <v>105</v>
      </c>
      <c r="BB109" s="37" t="str">
        <f t="shared" si="57"/>
        <v>Fuerte</v>
      </c>
      <c r="BC109" s="37" t="s">
        <v>474</v>
      </c>
      <c r="BD109" s="37">
        <f t="shared" si="58"/>
        <v>100</v>
      </c>
      <c r="BE109" s="30" t="str">
        <f t="shared" si="59"/>
        <v>Fuerte</v>
      </c>
      <c r="BF109" s="365"/>
      <c r="BG109" s="365"/>
      <c r="BH109" s="365"/>
      <c r="BI109" s="365"/>
      <c r="BJ109" s="365"/>
      <c r="BK109" s="365"/>
      <c r="BL109" s="365"/>
      <c r="BM109" s="365"/>
      <c r="BN109" s="30" t="s">
        <v>282</v>
      </c>
      <c r="BO109" s="427"/>
      <c r="BP109" s="378"/>
      <c r="BQ109" s="378"/>
      <c r="BR109" s="378"/>
      <c r="BS109" s="408"/>
      <c r="BT109" s="82"/>
      <c r="BU109" s="104"/>
      <c r="BV109" s="31"/>
      <c r="BW109" s="26"/>
      <c r="BX109" s="67"/>
      <c r="BY109" s="67"/>
      <c r="BZ109" s="67"/>
      <c r="CA109" s="67"/>
      <c r="CB109" s="67"/>
      <c r="CC109" s="67"/>
      <c r="CD109" s="67"/>
      <c r="CE109" s="67"/>
      <c r="CF109" s="67"/>
      <c r="CG109" s="67"/>
      <c r="CH109" s="67"/>
      <c r="CI109" s="67"/>
      <c r="CJ109" s="67"/>
      <c r="CK109" s="67"/>
      <c r="CL109" s="67"/>
      <c r="CM109" s="67"/>
      <c r="CN109" s="67"/>
      <c r="CO109" s="67"/>
      <c r="CP109" s="67"/>
      <c r="CQ109" s="67"/>
    </row>
    <row r="110" spans="1:95" ht="57" customHeight="1">
      <c r="A110" s="365"/>
      <c r="B110" s="365"/>
      <c r="C110" s="408"/>
      <c r="D110" s="408"/>
      <c r="E110" s="84" t="s">
        <v>738</v>
      </c>
      <c r="F110" s="365"/>
      <c r="G110" s="408"/>
      <c r="H110" s="408"/>
      <c r="I110" s="101" t="s">
        <v>480</v>
      </c>
      <c r="J110" s="408"/>
      <c r="K110" s="365"/>
      <c r="L110" s="365"/>
      <c r="M110" s="408"/>
      <c r="N110" s="408"/>
      <c r="O110" s="408"/>
      <c r="P110" s="408"/>
      <c r="Q110" s="408"/>
      <c r="R110" s="408"/>
      <c r="S110" s="408"/>
      <c r="T110" s="408"/>
      <c r="U110" s="408"/>
      <c r="V110" s="408"/>
      <c r="W110" s="408"/>
      <c r="X110" s="408"/>
      <c r="Y110" s="408"/>
      <c r="Z110" s="408"/>
      <c r="AA110" s="408"/>
      <c r="AB110" s="408"/>
      <c r="AC110" s="408"/>
      <c r="AD110" s="408"/>
      <c r="AE110" s="408"/>
      <c r="AF110" s="365"/>
      <c r="AG110" s="59">
        <f t="shared" si="48"/>
        <v>5</v>
      </c>
      <c r="AH110" s="365"/>
      <c r="AI110" s="365"/>
      <c r="AJ110" s="365"/>
      <c r="AK110" s="31">
        <v>3</v>
      </c>
      <c r="AL110" s="27" t="s">
        <v>497</v>
      </c>
      <c r="AM110" s="37"/>
      <c r="AN110" s="37"/>
      <c r="AO110" s="37"/>
      <c r="AP110" s="37"/>
      <c r="AQ110" s="37"/>
      <c r="AR110" s="37"/>
      <c r="AS110" s="37"/>
      <c r="AT110" s="37"/>
      <c r="AU110" s="37"/>
      <c r="AV110" s="37"/>
      <c r="AW110" s="37"/>
      <c r="AX110" s="37"/>
      <c r="AY110" s="37"/>
      <c r="AZ110" s="37"/>
      <c r="BA110" s="81"/>
      <c r="BB110" s="37"/>
      <c r="BC110" s="37"/>
      <c r="BD110" s="37"/>
      <c r="BE110" s="30"/>
      <c r="BF110" s="365"/>
      <c r="BG110" s="365"/>
      <c r="BH110" s="365"/>
      <c r="BI110" s="365"/>
      <c r="BJ110" s="365"/>
      <c r="BK110" s="365"/>
      <c r="BL110" s="365"/>
      <c r="BM110" s="365"/>
      <c r="BN110" s="30" t="s">
        <v>282</v>
      </c>
      <c r="BO110" s="106"/>
      <c r="BP110" s="101"/>
      <c r="BQ110" s="101"/>
      <c r="BR110" s="101"/>
      <c r="BS110" s="101"/>
      <c r="BT110" s="82"/>
      <c r="BU110" s="104"/>
      <c r="BV110" s="31"/>
      <c r="BW110" s="26"/>
      <c r="BX110" s="67"/>
      <c r="BY110" s="67"/>
      <c r="BZ110" s="67"/>
      <c r="CA110" s="67"/>
      <c r="CB110" s="67"/>
      <c r="CC110" s="67"/>
      <c r="CD110" s="67"/>
      <c r="CE110" s="67"/>
      <c r="CF110" s="67"/>
      <c r="CG110" s="67"/>
      <c r="CH110" s="67"/>
      <c r="CI110" s="67"/>
      <c r="CJ110" s="67"/>
      <c r="CK110" s="67"/>
      <c r="CL110" s="67"/>
      <c r="CM110" s="67"/>
      <c r="CN110" s="67"/>
      <c r="CO110" s="67"/>
      <c r="CP110" s="67"/>
      <c r="CQ110" s="67"/>
    </row>
    <row r="111" spans="1:95" ht="15.75" customHeight="1">
      <c r="A111" s="365"/>
      <c r="B111" s="365"/>
      <c r="C111" s="408"/>
      <c r="D111" s="408"/>
      <c r="E111" s="84" t="s">
        <v>739</v>
      </c>
      <c r="F111" s="365"/>
      <c r="G111" s="408"/>
      <c r="H111" s="408"/>
      <c r="I111" s="101" t="s">
        <v>564</v>
      </c>
      <c r="J111" s="408"/>
      <c r="K111" s="365"/>
      <c r="L111" s="365"/>
      <c r="M111" s="408"/>
      <c r="N111" s="408"/>
      <c r="O111" s="408"/>
      <c r="P111" s="408"/>
      <c r="Q111" s="408"/>
      <c r="R111" s="408"/>
      <c r="S111" s="408"/>
      <c r="T111" s="408"/>
      <c r="U111" s="408"/>
      <c r="V111" s="408"/>
      <c r="W111" s="408"/>
      <c r="X111" s="408"/>
      <c r="Y111" s="408"/>
      <c r="Z111" s="408"/>
      <c r="AA111" s="408"/>
      <c r="AB111" s="408"/>
      <c r="AC111" s="408"/>
      <c r="AD111" s="408"/>
      <c r="AE111" s="408"/>
      <c r="AF111" s="365"/>
      <c r="AG111" s="59">
        <f t="shared" si="48"/>
        <v>5</v>
      </c>
      <c r="AH111" s="365"/>
      <c r="AI111" s="365"/>
      <c r="AJ111" s="365"/>
      <c r="AK111" s="31">
        <v>4</v>
      </c>
      <c r="AL111" s="27" t="s">
        <v>497</v>
      </c>
      <c r="AM111" s="37"/>
      <c r="AN111" s="37" t="str">
        <f t="shared" ref="AN111:AN138" si="60">IF(AM111="","",IF(AM111="Asignado",15,IF(AM111="No asignado",0,)))</f>
        <v/>
      </c>
      <c r="AO111" s="37"/>
      <c r="AP111" s="37" t="str">
        <f t="shared" ref="AP111:AP138" si="61">IF(AO111="","",IF(AO111="Adecuado",15,IF(AO111="Inadecuado",0,)))</f>
        <v/>
      </c>
      <c r="AQ111" s="37"/>
      <c r="AR111" s="37" t="str">
        <f t="shared" ref="AR111:AR138" si="62">IF(AQ111="","",IF(AQ111="Oportuna",15,IF(AQ111="Inoportuna",0,)))</f>
        <v/>
      </c>
      <c r="AS111" s="37"/>
      <c r="AT111" s="37" t="str">
        <f t="shared" ref="AT111:AT138" si="63">IF(AS111="","",IF(AS111="Prevenir",15,IF(AS111="Detectar",10,IF(AS111="No es un control",0,))))</f>
        <v/>
      </c>
      <c r="AU111" s="37"/>
      <c r="AV111" s="37" t="str">
        <f t="shared" ref="AV111:AV138" si="64">IF(AU111="","",IF(AU111="Confiable",15,IF(AU111="No confiable",0,)))</f>
        <v/>
      </c>
      <c r="AW111" s="37"/>
      <c r="AX111" s="37" t="str">
        <f t="shared" ref="AX111:AX138" si="65">IF(AW111="","",IF(AW111="Se investigan y  resuelven oportunamente",15,IF(AW111="No se investigan y resuelven oportunamente",0,)))</f>
        <v/>
      </c>
      <c r="AY111" s="37"/>
      <c r="AZ111" s="37" t="str">
        <f t="shared" ref="AZ111:AZ138" si="66">IF(AY111="","",IF(AY111="Completa",15,IF(AY111="Incompleta",10,IF(AY111="No existe",0,))))</f>
        <v/>
      </c>
      <c r="BA111" s="81"/>
      <c r="BB111" s="37"/>
      <c r="BC111" s="37"/>
      <c r="BD111" s="37"/>
      <c r="BE111" s="30"/>
      <c r="BF111" s="365"/>
      <c r="BG111" s="365"/>
      <c r="BH111" s="365"/>
      <c r="BI111" s="365"/>
      <c r="BJ111" s="365"/>
      <c r="BK111" s="365"/>
      <c r="BL111" s="365"/>
      <c r="BM111" s="365"/>
      <c r="BN111" s="30"/>
      <c r="BO111" s="31"/>
      <c r="BP111" s="31"/>
      <c r="BQ111" s="31"/>
      <c r="BR111" s="31"/>
      <c r="BS111" s="31"/>
      <c r="BT111" s="82"/>
      <c r="BU111" s="82"/>
      <c r="BV111" s="31"/>
      <c r="BW111" s="26"/>
      <c r="BX111" s="67"/>
      <c r="BY111" s="67"/>
      <c r="BZ111" s="67"/>
      <c r="CA111" s="67"/>
      <c r="CB111" s="67"/>
      <c r="CC111" s="67"/>
      <c r="CD111" s="67"/>
      <c r="CE111" s="67"/>
      <c r="CF111" s="67"/>
      <c r="CG111" s="67"/>
      <c r="CH111" s="67"/>
      <c r="CI111" s="67"/>
      <c r="CJ111" s="67"/>
      <c r="CK111" s="67"/>
      <c r="CL111" s="67"/>
      <c r="CM111" s="67"/>
      <c r="CN111" s="67"/>
      <c r="CO111" s="67"/>
      <c r="CP111" s="67"/>
      <c r="CQ111" s="67"/>
    </row>
    <row r="112" spans="1:95" ht="49.5" customHeight="1">
      <c r="A112" s="365"/>
      <c r="B112" s="365"/>
      <c r="C112" s="408"/>
      <c r="D112" s="408"/>
      <c r="E112" s="84"/>
      <c r="F112" s="365"/>
      <c r="G112" s="408"/>
      <c r="H112" s="408"/>
      <c r="I112" s="101" t="s">
        <v>674</v>
      </c>
      <c r="J112" s="408"/>
      <c r="K112" s="365"/>
      <c r="L112" s="365"/>
      <c r="M112" s="408"/>
      <c r="N112" s="408"/>
      <c r="O112" s="408"/>
      <c r="P112" s="408"/>
      <c r="Q112" s="408"/>
      <c r="R112" s="408"/>
      <c r="S112" s="408"/>
      <c r="T112" s="408"/>
      <c r="U112" s="408"/>
      <c r="V112" s="408"/>
      <c r="W112" s="408"/>
      <c r="X112" s="408"/>
      <c r="Y112" s="408"/>
      <c r="Z112" s="408"/>
      <c r="AA112" s="408"/>
      <c r="AB112" s="408"/>
      <c r="AC112" s="408"/>
      <c r="AD112" s="408"/>
      <c r="AE112" s="408"/>
      <c r="AF112" s="365"/>
      <c r="AG112" s="59">
        <f t="shared" si="48"/>
        <v>5</v>
      </c>
      <c r="AH112" s="365"/>
      <c r="AI112" s="365"/>
      <c r="AJ112" s="365"/>
      <c r="AK112" s="31">
        <v>5</v>
      </c>
      <c r="AL112" s="27" t="s">
        <v>497</v>
      </c>
      <c r="AM112" s="37"/>
      <c r="AN112" s="37" t="str">
        <f t="shared" si="60"/>
        <v/>
      </c>
      <c r="AO112" s="37"/>
      <c r="AP112" s="37" t="str">
        <f t="shared" si="61"/>
        <v/>
      </c>
      <c r="AQ112" s="37"/>
      <c r="AR112" s="37" t="str">
        <f t="shared" si="62"/>
        <v/>
      </c>
      <c r="AS112" s="37"/>
      <c r="AT112" s="37" t="str">
        <f t="shared" si="63"/>
        <v/>
      </c>
      <c r="AU112" s="37"/>
      <c r="AV112" s="37" t="str">
        <f t="shared" si="64"/>
        <v/>
      </c>
      <c r="AW112" s="37"/>
      <c r="AX112" s="37" t="str">
        <f t="shared" si="65"/>
        <v/>
      </c>
      <c r="AY112" s="37"/>
      <c r="AZ112" s="37" t="str">
        <f t="shared" si="66"/>
        <v/>
      </c>
      <c r="BA112" s="81"/>
      <c r="BB112" s="37"/>
      <c r="BC112" s="37"/>
      <c r="BD112" s="37"/>
      <c r="BE112" s="30"/>
      <c r="BF112" s="365"/>
      <c r="BG112" s="365"/>
      <c r="BH112" s="365"/>
      <c r="BI112" s="365"/>
      <c r="BJ112" s="365"/>
      <c r="BK112" s="365"/>
      <c r="BL112" s="365"/>
      <c r="BM112" s="365"/>
      <c r="BN112" s="30"/>
      <c r="BO112" s="31"/>
      <c r="BP112" s="31"/>
      <c r="BQ112" s="31"/>
      <c r="BR112" s="31"/>
      <c r="BS112" s="31"/>
      <c r="BT112" s="82"/>
      <c r="BU112" s="82"/>
      <c r="BV112" s="31"/>
      <c r="BW112" s="26"/>
      <c r="BX112" s="67"/>
      <c r="BY112" s="67"/>
      <c r="BZ112" s="67"/>
      <c r="CA112" s="67"/>
      <c r="CB112" s="67"/>
      <c r="CC112" s="67"/>
      <c r="CD112" s="67"/>
      <c r="CE112" s="67"/>
      <c r="CF112" s="67"/>
      <c r="CG112" s="67"/>
      <c r="CH112" s="67"/>
      <c r="CI112" s="67"/>
      <c r="CJ112" s="67"/>
      <c r="CK112" s="67"/>
      <c r="CL112" s="67"/>
      <c r="CM112" s="67"/>
      <c r="CN112" s="67"/>
      <c r="CO112" s="67"/>
      <c r="CP112" s="67"/>
      <c r="CQ112" s="67"/>
    </row>
    <row r="113" spans="1:95" ht="49.5" customHeight="1">
      <c r="A113" s="366"/>
      <c r="B113" s="366"/>
      <c r="C113" s="422"/>
      <c r="D113" s="422"/>
      <c r="E113" s="85"/>
      <c r="F113" s="366"/>
      <c r="G113" s="422"/>
      <c r="H113" s="422"/>
      <c r="I113" s="101"/>
      <c r="J113" s="422"/>
      <c r="K113" s="366"/>
      <c r="L113" s="366"/>
      <c r="M113" s="422"/>
      <c r="N113" s="422"/>
      <c r="O113" s="422"/>
      <c r="P113" s="422"/>
      <c r="Q113" s="422"/>
      <c r="R113" s="422"/>
      <c r="S113" s="422"/>
      <c r="T113" s="422"/>
      <c r="U113" s="422"/>
      <c r="V113" s="422"/>
      <c r="W113" s="422"/>
      <c r="X113" s="422"/>
      <c r="Y113" s="422"/>
      <c r="Z113" s="422"/>
      <c r="AA113" s="422"/>
      <c r="AB113" s="422"/>
      <c r="AC113" s="422"/>
      <c r="AD113" s="422"/>
      <c r="AE113" s="422"/>
      <c r="AF113" s="366"/>
      <c r="AG113" s="59">
        <f t="shared" si="48"/>
        <v>5</v>
      </c>
      <c r="AH113" s="366"/>
      <c r="AI113" s="366"/>
      <c r="AJ113" s="366"/>
      <c r="AK113" s="31">
        <v>6</v>
      </c>
      <c r="AL113" s="27" t="s">
        <v>497</v>
      </c>
      <c r="AM113" s="37"/>
      <c r="AN113" s="37" t="str">
        <f t="shared" si="60"/>
        <v/>
      </c>
      <c r="AO113" s="37"/>
      <c r="AP113" s="37" t="str">
        <f t="shared" si="61"/>
        <v/>
      </c>
      <c r="AQ113" s="37"/>
      <c r="AR113" s="37" t="str">
        <f t="shared" si="62"/>
        <v/>
      </c>
      <c r="AS113" s="37"/>
      <c r="AT113" s="37" t="str">
        <f t="shared" si="63"/>
        <v/>
      </c>
      <c r="AU113" s="37"/>
      <c r="AV113" s="37" t="str">
        <f t="shared" si="64"/>
        <v/>
      </c>
      <c r="AW113" s="37"/>
      <c r="AX113" s="37" t="str">
        <f t="shared" si="65"/>
        <v/>
      </c>
      <c r="AY113" s="37"/>
      <c r="AZ113" s="37" t="str">
        <f t="shared" si="66"/>
        <v/>
      </c>
      <c r="BA113" s="81"/>
      <c r="BB113" s="37"/>
      <c r="BC113" s="37"/>
      <c r="BD113" s="37"/>
      <c r="BE113" s="30"/>
      <c r="BF113" s="366"/>
      <c r="BG113" s="366"/>
      <c r="BH113" s="366"/>
      <c r="BI113" s="366"/>
      <c r="BJ113" s="366"/>
      <c r="BK113" s="366"/>
      <c r="BL113" s="366"/>
      <c r="BM113" s="366"/>
      <c r="BN113" s="30"/>
      <c r="BO113" s="31"/>
      <c r="BP113" s="31"/>
      <c r="BQ113" s="31"/>
      <c r="BR113" s="31"/>
      <c r="BS113" s="31"/>
      <c r="BT113" s="82"/>
      <c r="BU113" s="82"/>
      <c r="BV113" s="31"/>
      <c r="BW113" s="26"/>
      <c r="BX113" s="67"/>
      <c r="BY113" s="67"/>
      <c r="BZ113" s="67"/>
      <c r="CA113" s="67"/>
      <c r="CB113" s="67"/>
      <c r="CC113" s="67"/>
      <c r="CD113" s="67"/>
      <c r="CE113" s="67"/>
      <c r="CF113" s="67"/>
      <c r="CG113" s="67"/>
      <c r="CH113" s="67"/>
      <c r="CI113" s="67"/>
      <c r="CJ113" s="67"/>
      <c r="CK113" s="67"/>
      <c r="CL113" s="67"/>
      <c r="CM113" s="67"/>
      <c r="CN113" s="67"/>
      <c r="CO113" s="67"/>
      <c r="CP113" s="67"/>
      <c r="CQ113" s="67"/>
    </row>
    <row r="114" spans="1:95" ht="58.5" customHeight="1">
      <c r="A114" s="400">
        <v>19</v>
      </c>
      <c r="B114" s="400" t="s">
        <v>740</v>
      </c>
      <c r="C114" s="400" t="s">
        <v>741</v>
      </c>
      <c r="D114" s="426" t="s">
        <v>742</v>
      </c>
      <c r="E114" s="107" t="s">
        <v>743</v>
      </c>
      <c r="F114" s="84" t="s">
        <v>744</v>
      </c>
      <c r="G114" s="400" t="s">
        <v>745</v>
      </c>
      <c r="H114" s="400" t="s">
        <v>464</v>
      </c>
      <c r="I114" s="58" t="s">
        <v>465</v>
      </c>
      <c r="J114" s="400">
        <v>1</v>
      </c>
      <c r="K114" s="367" t="str">
        <f>IF(J114&lt;=0,"",IF(J114=1,"Rara vez",IF(J114=2,"Improbable",IF(J114=3,"Posible",IF(J114=4,"Probable",IF(J114=5,"Casi Seguro"))))))</f>
        <v>Rara vez</v>
      </c>
      <c r="L114" s="364">
        <f>IF(K114="","",IF(K114="Rara vez",0.2,IF(K114="Improbable",0.4,IF(K114="Posible",0.6,IF(K114="Probable",0.8,IF(K114="Casi seguro",1,))))))</f>
        <v>0.2</v>
      </c>
      <c r="M114" s="400" t="s">
        <v>280</v>
      </c>
      <c r="N114" s="400" t="s">
        <v>280</v>
      </c>
      <c r="O114" s="400" t="s">
        <v>280</v>
      </c>
      <c r="P114" s="400" t="s">
        <v>280</v>
      </c>
      <c r="Q114" s="400" t="s">
        <v>280</v>
      </c>
      <c r="R114" s="400" t="s">
        <v>281</v>
      </c>
      <c r="S114" s="400" t="s">
        <v>280</v>
      </c>
      <c r="T114" s="400" t="s">
        <v>280</v>
      </c>
      <c r="U114" s="400" t="s">
        <v>281</v>
      </c>
      <c r="V114" s="400" t="s">
        <v>280</v>
      </c>
      <c r="W114" s="400" t="s">
        <v>280</v>
      </c>
      <c r="X114" s="400" t="s">
        <v>280</v>
      </c>
      <c r="Y114" s="400" t="s">
        <v>281</v>
      </c>
      <c r="Z114" s="400" t="s">
        <v>280</v>
      </c>
      <c r="AA114" s="400" t="s">
        <v>280</v>
      </c>
      <c r="AB114" s="400" t="s">
        <v>281</v>
      </c>
      <c r="AC114" s="400" t="s">
        <v>280</v>
      </c>
      <c r="AD114" s="400" t="s">
        <v>280</v>
      </c>
      <c r="AE114" s="400" t="s">
        <v>281</v>
      </c>
      <c r="AF114" s="373">
        <f>IF(AB114="Si","19",COUNTIF(M114:AE115,"si"))</f>
        <v>14</v>
      </c>
      <c r="AG114" s="59">
        <f t="shared" si="48"/>
        <v>20</v>
      </c>
      <c r="AH114" s="367" t="str">
        <f>IF(AG114=5,"Moderado",IF(AG114=10,"Mayor",IF(AG114=20,"Catastrófico",0)))</f>
        <v>Catastrófico</v>
      </c>
      <c r="AI114" s="364">
        <f>IF(AH114="","",IF(AH114="Leve",0.2,IF(AH114="Menor",0.4,IF(AH114="Moderado",0.6,IF(AH114="Mayor",0.8,IF(AH114="Catastrófico",1,))))))</f>
        <v>1</v>
      </c>
      <c r="AJ114" s="367"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Extremo</v>
      </c>
      <c r="AK114" s="31">
        <v>1</v>
      </c>
      <c r="AL114" s="27" t="s">
        <v>746</v>
      </c>
      <c r="AM114" s="37" t="s">
        <v>467</v>
      </c>
      <c r="AN114" s="37">
        <f t="shared" si="60"/>
        <v>15</v>
      </c>
      <c r="AO114" s="37" t="s">
        <v>468</v>
      </c>
      <c r="AP114" s="37">
        <f t="shared" si="61"/>
        <v>15</v>
      </c>
      <c r="AQ114" s="37" t="s">
        <v>469</v>
      </c>
      <c r="AR114" s="37">
        <f t="shared" si="62"/>
        <v>15</v>
      </c>
      <c r="AS114" s="37" t="s">
        <v>501</v>
      </c>
      <c r="AT114" s="37">
        <f t="shared" si="63"/>
        <v>15</v>
      </c>
      <c r="AU114" s="37" t="s">
        <v>471</v>
      </c>
      <c r="AV114" s="37">
        <f t="shared" si="64"/>
        <v>15</v>
      </c>
      <c r="AW114" s="37" t="s">
        <v>472</v>
      </c>
      <c r="AX114" s="37">
        <f t="shared" si="65"/>
        <v>15</v>
      </c>
      <c r="AY114" s="37" t="s">
        <v>473</v>
      </c>
      <c r="AZ114" s="37">
        <f t="shared" si="66"/>
        <v>15</v>
      </c>
      <c r="BA114" s="81">
        <f t="shared" ref="BA114:BA115" si="67">SUM(AN114,AP114,AR114,AT114,AV114,AX114,AZ114)</f>
        <v>105</v>
      </c>
      <c r="BB114" s="37" t="str">
        <f t="shared" ref="BB114:BB115" si="68">IF(BA114&gt;=96,"Fuerte",IF(AND(BA114&gt;=86, BA114&lt;96),"Moderado",IF(BA114&lt;86,"Débil")))</f>
        <v>Fuerte</v>
      </c>
      <c r="BC114" s="37" t="s">
        <v>474</v>
      </c>
      <c r="BD114" s="37">
        <f t="shared" ref="BD114:BD115" si="69">VALUE(IF(OR(AND(BB114="Fuerte",BC114="Fuerte")),"100",IF(OR(AND(BB114="Fuerte",BC114="Moderado"),AND(BB114="Moderado",BC114="Fuerte"),AND(BB114="Moderado",BC114="Moderado")),"50",IF(OR(AND(BB114="Fuerte",BC114="Débil"),AND(BB114="Moderado",BC114="Débil"),AND(BB114="Débil",BC114="Fuerte"),AND(BB114="Débil",BC114="Moderado"),AND(BB114="Débil",BC114="Débil")),"0",))))</f>
        <v>100</v>
      </c>
      <c r="BE114" s="30" t="str">
        <f t="shared" ref="BE114:BE115" si="70">IF(BD114=100,"Fuerte",IF(BD114=50,"Moderado",IF(BD114=0,"Débil")))</f>
        <v>Fuerte</v>
      </c>
      <c r="BF114" s="371">
        <f>AVERAGE(BD114:BD119)</f>
        <v>100</v>
      </c>
      <c r="BG114" s="371" t="str">
        <f>IF(BF114=100,"Fuerte",IF(AND(BF114&lt;=99, BF114&gt;=50),"Moderado",IF(BF114&lt;50,"Débil")))</f>
        <v>Fuerte</v>
      </c>
      <c r="BH114" s="388">
        <f>IF(BG114="Fuerte",(J114-2),IF(BG114="Moderado",(J114-1), IF(BG114="Débil",((J114-0)))))</f>
        <v>-1</v>
      </c>
      <c r="BI114" s="388" t="str">
        <f>IF(BH114&lt;=0,"Rara vez",IF(BH114=1,"Rara vez",IF(BH114=2,"Improbable",IF(BH114=3,"Posible",IF(BH114=4,"Probable",IF(BH114=5,"Casi Seguro"))))))</f>
        <v>Rara vez</v>
      </c>
      <c r="BJ114" s="364">
        <f>IF(BI114="","",IF(BI114="Rara vez",0.2,IF(BI114="Improbable",0.4,IF(BI114="Posible",0.6,IF(BI114="Probable",0.8,IF(BI114="Casi seguro",1,))))))</f>
        <v>0.2</v>
      </c>
      <c r="BK114" s="388" t="str">
        <f>IFERROR(IF(AG114=5,"Moderado",IF(AG114=10,"Mayor",IF(AG114=20,"Catastrófico",0))),"")</f>
        <v>Catastrófico</v>
      </c>
      <c r="BL114" s="364">
        <f>IF(AH114="","",IF(AH114="Moderado",0.6,IF(AH114="Mayor",0.8,IF(AH114="Catastrófico",1,))))</f>
        <v>1</v>
      </c>
      <c r="BM114" s="388"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Extremo</v>
      </c>
      <c r="BN114" s="30" t="s">
        <v>282</v>
      </c>
      <c r="BO114" s="98" t="s">
        <v>747</v>
      </c>
      <c r="BP114" s="31" t="s">
        <v>748</v>
      </c>
      <c r="BQ114" s="31" t="s">
        <v>749</v>
      </c>
      <c r="BR114" s="31" t="s">
        <v>358</v>
      </c>
      <c r="BS114" s="31" t="s">
        <v>750</v>
      </c>
      <c r="BT114" s="82" t="s">
        <v>751</v>
      </c>
      <c r="BU114" s="82" t="s">
        <v>681</v>
      </c>
      <c r="BV114" s="31"/>
      <c r="BW114" s="31"/>
      <c r="BX114" s="67"/>
      <c r="BY114" s="67"/>
      <c r="BZ114" s="67"/>
      <c r="CA114" s="67"/>
      <c r="CB114" s="67"/>
      <c r="CC114" s="67"/>
      <c r="CD114" s="67"/>
      <c r="CE114" s="67"/>
      <c r="CF114" s="67"/>
      <c r="CG114" s="67"/>
      <c r="CH114" s="67"/>
      <c r="CI114" s="67"/>
      <c r="CJ114" s="67"/>
      <c r="CK114" s="67"/>
      <c r="CL114" s="67"/>
      <c r="CM114" s="67"/>
      <c r="CN114" s="67"/>
      <c r="CO114" s="67"/>
      <c r="CP114" s="67"/>
      <c r="CQ114" s="67"/>
    </row>
    <row r="115" spans="1:95" ht="60" customHeight="1">
      <c r="A115" s="365"/>
      <c r="B115" s="365"/>
      <c r="C115" s="365"/>
      <c r="D115" s="365"/>
      <c r="E115" s="68"/>
      <c r="F115" s="84"/>
      <c r="G115" s="365"/>
      <c r="H115" s="365"/>
      <c r="I115" s="58" t="s">
        <v>480</v>
      </c>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59">
        <f t="shared" si="48"/>
        <v>5</v>
      </c>
      <c r="AH115" s="365"/>
      <c r="AI115" s="365"/>
      <c r="AJ115" s="365"/>
      <c r="AK115" s="31">
        <v>2</v>
      </c>
      <c r="AL115" s="27" t="s">
        <v>752</v>
      </c>
      <c r="AM115" s="37" t="s">
        <v>467</v>
      </c>
      <c r="AN115" s="37">
        <f t="shared" si="60"/>
        <v>15</v>
      </c>
      <c r="AO115" s="37" t="s">
        <v>468</v>
      </c>
      <c r="AP115" s="37">
        <f t="shared" si="61"/>
        <v>15</v>
      </c>
      <c r="AQ115" s="37" t="s">
        <v>469</v>
      </c>
      <c r="AR115" s="37">
        <f t="shared" si="62"/>
        <v>15</v>
      </c>
      <c r="AS115" s="37" t="s">
        <v>470</v>
      </c>
      <c r="AT115" s="37">
        <f t="shared" si="63"/>
        <v>10</v>
      </c>
      <c r="AU115" s="37" t="s">
        <v>471</v>
      </c>
      <c r="AV115" s="37">
        <f t="shared" si="64"/>
        <v>15</v>
      </c>
      <c r="AW115" s="37" t="s">
        <v>472</v>
      </c>
      <c r="AX115" s="37">
        <f t="shared" si="65"/>
        <v>15</v>
      </c>
      <c r="AY115" s="37" t="s">
        <v>473</v>
      </c>
      <c r="AZ115" s="37">
        <f t="shared" si="66"/>
        <v>15</v>
      </c>
      <c r="BA115" s="81">
        <f t="shared" si="67"/>
        <v>100</v>
      </c>
      <c r="BB115" s="37" t="str">
        <f t="shared" si="68"/>
        <v>Fuerte</v>
      </c>
      <c r="BC115" s="37" t="s">
        <v>474</v>
      </c>
      <c r="BD115" s="37">
        <f t="shared" si="69"/>
        <v>100</v>
      </c>
      <c r="BE115" s="30" t="str">
        <f t="shared" si="70"/>
        <v>Fuerte</v>
      </c>
      <c r="BF115" s="365"/>
      <c r="BG115" s="365"/>
      <c r="BH115" s="365"/>
      <c r="BI115" s="365"/>
      <c r="BJ115" s="365"/>
      <c r="BK115" s="365"/>
      <c r="BL115" s="365"/>
      <c r="BM115" s="365"/>
      <c r="BN115" s="30"/>
      <c r="BO115" s="31"/>
      <c r="BP115" s="31"/>
      <c r="BQ115" s="31"/>
      <c r="BR115" s="31"/>
      <c r="BS115" s="31"/>
      <c r="BT115" s="82"/>
      <c r="BU115" s="82"/>
      <c r="BV115" s="31"/>
      <c r="BW115" s="31"/>
      <c r="BX115" s="67"/>
      <c r="BY115" s="67"/>
      <c r="BZ115" s="67"/>
      <c r="CA115" s="67"/>
      <c r="CB115" s="67"/>
      <c r="CC115" s="67"/>
      <c r="CD115" s="67"/>
      <c r="CE115" s="67"/>
      <c r="CF115" s="67"/>
      <c r="CG115" s="67"/>
      <c r="CH115" s="67"/>
      <c r="CI115" s="67"/>
      <c r="CJ115" s="67"/>
      <c r="CK115" s="67"/>
      <c r="CL115" s="67"/>
      <c r="CM115" s="67"/>
      <c r="CN115" s="67"/>
      <c r="CO115" s="67"/>
      <c r="CP115" s="67"/>
      <c r="CQ115" s="67"/>
    </row>
    <row r="116" spans="1:95" ht="49.5" customHeight="1">
      <c r="A116" s="365"/>
      <c r="B116" s="365"/>
      <c r="C116" s="365"/>
      <c r="D116" s="365"/>
      <c r="E116" s="84"/>
      <c r="F116" s="84"/>
      <c r="G116" s="365"/>
      <c r="H116" s="365"/>
      <c r="I116" s="58" t="s">
        <v>674</v>
      </c>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59">
        <f t="shared" si="48"/>
        <v>5</v>
      </c>
      <c r="AH116" s="365"/>
      <c r="AI116" s="365"/>
      <c r="AJ116" s="365"/>
      <c r="AK116" s="31">
        <v>3</v>
      </c>
      <c r="AL116" s="27" t="s">
        <v>497</v>
      </c>
      <c r="AM116" s="37"/>
      <c r="AN116" s="37" t="str">
        <f t="shared" si="60"/>
        <v/>
      </c>
      <c r="AO116" s="37"/>
      <c r="AP116" s="37" t="str">
        <f t="shared" si="61"/>
        <v/>
      </c>
      <c r="AQ116" s="37"/>
      <c r="AR116" s="37" t="str">
        <f t="shared" si="62"/>
        <v/>
      </c>
      <c r="AS116" s="37"/>
      <c r="AT116" s="37" t="str">
        <f t="shared" si="63"/>
        <v/>
      </c>
      <c r="AU116" s="37"/>
      <c r="AV116" s="37" t="str">
        <f t="shared" si="64"/>
        <v/>
      </c>
      <c r="AW116" s="37"/>
      <c r="AX116" s="37" t="str">
        <f t="shared" si="65"/>
        <v/>
      </c>
      <c r="AY116" s="37"/>
      <c r="AZ116" s="37" t="str">
        <f t="shared" si="66"/>
        <v/>
      </c>
      <c r="BA116" s="81"/>
      <c r="BB116" s="37"/>
      <c r="BC116" s="37"/>
      <c r="BD116" s="37"/>
      <c r="BE116" s="30"/>
      <c r="BF116" s="365"/>
      <c r="BG116" s="365"/>
      <c r="BH116" s="365"/>
      <c r="BI116" s="365"/>
      <c r="BJ116" s="365"/>
      <c r="BK116" s="365"/>
      <c r="BL116" s="365"/>
      <c r="BM116" s="365"/>
      <c r="BN116" s="30"/>
      <c r="BO116" s="31"/>
      <c r="BP116" s="31"/>
      <c r="BQ116" s="31"/>
      <c r="BR116" s="31"/>
      <c r="BS116" s="31"/>
      <c r="BT116" s="82"/>
      <c r="BU116" s="82"/>
      <c r="BV116" s="31"/>
      <c r="BW116" s="31"/>
      <c r="BX116" s="67"/>
      <c r="BY116" s="67"/>
      <c r="BZ116" s="67"/>
      <c r="CA116" s="67"/>
      <c r="CB116" s="67"/>
      <c r="CC116" s="67"/>
      <c r="CD116" s="67"/>
      <c r="CE116" s="67"/>
      <c r="CF116" s="67"/>
      <c r="CG116" s="67"/>
      <c r="CH116" s="67"/>
      <c r="CI116" s="67"/>
      <c r="CJ116" s="67"/>
      <c r="CK116" s="67"/>
      <c r="CL116" s="67"/>
      <c r="CM116" s="67"/>
      <c r="CN116" s="67"/>
      <c r="CO116" s="67"/>
      <c r="CP116" s="67"/>
      <c r="CQ116" s="67"/>
    </row>
    <row r="117" spans="1:95" ht="49.5" customHeight="1">
      <c r="A117" s="365"/>
      <c r="B117" s="365"/>
      <c r="C117" s="365"/>
      <c r="D117" s="365"/>
      <c r="E117" s="84"/>
      <c r="F117" s="84"/>
      <c r="G117" s="365"/>
      <c r="H117" s="365"/>
      <c r="I117" s="58"/>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59">
        <f t="shared" si="48"/>
        <v>5</v>
      </c>
      <c r="AH117" s="365"/>
      <c r="AI117" s="365"/>
      <c r="AJ117" s="365"/>
      <c r="AK117" s="31">
        <v>4</v>
      </c>
      <c r="AL117" s="27" t="s">
        <v>497</v>
      </c>
      <c r="AM117" s="37"/>
      <c r="AN117" s="37" t="str">
        <f t="shared" si="60"/>
        <v/>
      </c>
      <c r="AO117" s="37"/>
      <c r="AP117" s="37" t="str">
        <f t="shared" si="61"/>
        <v/>
      </c>
      <c r="AQ117" s="37"/>
      <c r="AR117" s="37" t="str">
        <f t="shared" si="62"/>
        <v/>
      </c>
      <c r="AS117" s="37"/>
      <c r="AT117" s="37" t="str">
        <f t="shared" si="63"/>
        <v/>
      </c>
      <c r="AU117" s="37"/>
      <c r="AV117" s="37" t="str">
        <f t="shared" si="64"/>
        <v/>
      </c>
      <c r="AW117" s="37"/>
      <c r="AX117" s="37" t="str">
        <f t="shared" si="65"/>
        <v/>
      </c>
      <c r="AY117" s="37"/>
      <c r="AZ117" s="37" t="str">
        <f t="shared" si="66"/>
        <v/>
      </c>
      <c r="BA117" s="81"/>
      <c r="BB117" s="37"/>
      <c r="BC117" s="37"/>
      <c r="BD117" s="37"/>
      <c r="BE117" s="30"/>
      <c r="BF117" s="365"/>
      <c r="BG117" s="365"/>
      <c r="BH117" s="365"/>
      <c r="BI117" s="365"/>
      <c r="BJ117" s="365"/>
      <c r="BK117" s="365"/>
      <c r="BL117" s="365"/>
      <c r="BM117" s="365"/>
      <c r="BN117" s="30"/>
      <c r="BO117" s="31"/>
      <c r="BP117" s="31"/>
      <c r="BQ117" s="31"/>
      <c r="BR117" s="31"/>
      <c r="BS117" s="31"/>
      <c r="BT117" s="82"/>
      <c r="BU117" s="82"/>
      <c r="BV117" s="31"/>
      <c r="BW117" s="31"/>
      <c r="BX117" s="67"/>
      <c r="BY117" s="67"/>
      <c r="BZ117" s="67"/>
      <c r="CA117" s="67"/>
      <c r="CB117" s="67"/>
      <c r="CC117" s="67"/>
      <c r="CD117" s="67"/>
      <c r="CE117" s="67"/>
      <c r="CF117" s="67"/>
      <c r="CG117" s="67"/>
      <c r="CH117" s="67"/>
      <c r="CI117" s="67"/>
      <c r="CJ117" s="67"/>
      <c r="CK117" s="67"/>
      <c r="CL117" s="67"/>
      <c r="CM117" s="67"/>
      <c r="CN117" s="67"/>
      <c r="CO117" s="67"/>
      <c r="CP117" s="67"/>
      <c r="CQ117" s="67"/>
    </row>
    <row r="118" spans="1:95" ht="49.5" customHeight="1">
      <c r="A118" s="365"/>
      <c r="B118" s="365"/>
      <c r="C118" s="365"/>
      <c r="D118" s="365"/>
      <c r="E118" s="84"/>
      <c r="F118" s="84"/>
      <c r="G118" s="365"/>
      <c r="H118" s="365"/>
      <c r="I118" s="58"/>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59">
        <f t="shared" si="48"/>
        <v>5</v>
      </c>
      <c r="AH118" s="365"/>
      <c r="AI118" s="365"/>
      <c r="AJ118" s="365"/>
      <c r="AK118" s="31">
        <v>5</v>
      </c>
      <c r="AL118" s="27" t="s">
        <v>497</v>
      </c>
      <c r="AM118" s="37"/>
      <c r="AN118" s="37" t="str">
        <f t="shared" si="60"/>
        <v/>
      </c>
      <c r="AO118" s="37"/>
      <c r="AP118" s="37" t="str">
        <f t="shared" si="61"/>
        <v/>
      </c>
      <c r="AQ118" s="37"/>
      <c r="AR118" s="37" t="str">
        <f t="shared" si="62"/>
        <v/>
      </c>
      <c r="AS118" s="37"/>
      <c r="AT118" s="37" t="str">
        <f t="shared" si="63"/>
        <v/>
      </c>
      <c r="AU118" s="37"/>
      <c r="AV118" s="37" t="str">
        <f t="shared" si="64"/>
        <v/>
      </c>
      <c r="AW118" s="37"/>
      <c r="AX118" s="37" t="str">
        <f t="shared" si="65"/>
        <v/>
      </c>
      <c r="AY118" s="37"/>
      <c r="AZ118" s="37" t="str">
        <f t="shared" si="66"/>
        <v/>
      </c>
      <c r="BA118" s="81"/>
      <c r="BB118" s="37"/>
      <c r="BC118" s="37"/>
      <c r="BD118" s="37"/>
      <c r="BE118" s="30"/>
      <c r="BF118" s="365"/>
      <c r="BG118" s="365"/>
      <c r="BH118" s="365"/>
      <c r="BI118" s="365"/>
      <c r="BJ118" s="365"/>
      <c r="BK118" s="365"/>
      <c r="BL118" s="365"/>
      <c r="BM118" s="365"/>
      <c r="BN118" s="30"/>
      <c r="BO118" s="31"/>
      <c r="BP118" s="31"/>
      <c r="BQ118" s="31"/>
      <c r="BR118" s="31"/>
      <c r="BS118" s="31"/>
      <c r="BT118" s="82"/>
      <c r="BU118" s="82"/>
      <c r="BV118" s="31"/>
      <c r="BW118" s="31"/>
      <c r="BX118" s="67"/>
      <c r="BY118" s="67"/>
      <c r="BZ118" s="67"/>
      <c r="CA118" s="67"/>
      <c r="CB118" s="67"/>
      <c r="CC118" s="67"/>
      <c r="CD118" s="67"/>
      <c r="CE118" s="67"/>
      <c r="CF118" s="67"/>
      <c r="CG118" s="67"/>
      <c r="CH118" s="67"/>
      <c r="CI118" s="67"/>
      <c r="CJ118" s="67"/>
      <c r="CK118" s="67"/>
      <c r="CL118" s="67"/>
      <c r="CM118" s="67"/>
      <c r="CN118" s="67"/>
      <c r="CO118" s="67"/>
      <c r="CP118" s="67"/>
      <c r="CQ118" s="67"/>
    </row>
    <row r="119" spans="1:95" ht="141" customHeight="1">
      <c r="A119" s="366"/>
      <c r="B119" s="366"/>
      <c r="C119" s="366"/>
      <c r="D119" s="366"/>
      <c r="E119" s="85"/>
      <c r="F119" s="85"/>
      <c r="G119" s="366"/>
      <c r="H119" s="366"/>
      <c r="I119" s="58"/>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59">
        <f t="shared" si="48"/>
        <v>5</v>
      </c>
      <c r="AH119" s="366"/>
      <c r="AI119" s="366"/>
      <c r="AJ119" s="366"/>
      <c r="AK119" s="31">
        <v>6</v>
      </c>
      <c r="AL119" s="27" t="s">
        <v>497</v>
      </c>
      <c r="AM119" s="37"/>
      <c r="AN119" s="37" t="str">
        <f t="shared" si="60"/>
        <v/>
      </c>
      <c r="AO119" s="37"/>
      <c r="AP119" s="37" t="str">
        <f t="shared" si="61"/>
        <v/>
      </c>
      <c r="AQ119" s="37"/>
      <c r="AR119" s="37" t="str">
        <f t="shared" si="62"/>
        <v/>
      </c>
      <c r="AS119" s="37"/>
      <c r="AT119" s="37" t="str">
        <f t="shared" si="63"/>
        <v/>
      </c>
      <c r="AU119" s="37"/>
      <c r="AV119" s="37" t="str">
        <f t="shared" si="64"/>
        <v/>
      </c>
      <c r="AW119" s="37"/>
      <c r="AX119" s="37" t="str">
        <f t="shared" si="65"/>
        <v/>
      </c>
      <c r="AY119" s="37"/>
      <c r="AZ119" s="37" t="str">
        <f t="shared" si="66"/>
        <v/>
      </c>
      <c r="BA119" s="81"/>
      <c r="BB119" s="37"/>
      <c r="BC119" s="37"/>
      <c r="BD119" s="37"/>
      <c r="BE119" s="30"/>
      <c r="BF119" s="366"/>
      <c r="BG119" s="366"/>
      <c r="BH119" s="366"/>
      <c r="BI119" s="366"/>
      <c r="BJ119" s="366"/>
      <c r="BK119" s="366"/>
      <c r="BL119" s="366"/>
      <c r="BM119" s="366"/>
      <c r="BN119" s="30"/>
      <c r="BO119" s="31"/>
      <c r="BP119" s="31"/>
      <c r="BQ119" s="31"/>
      <c r="BR119" s="31"/>
      <c r="BS119" s="31"/>
      <c r="BT119" s="82"/>
      <c r="BU119" s="82"/>
      <c r="BV119" s="31"/>
      <c r="BW119" s="31"/>
      <c r="BX119" s="67"/>
      <c r="BY119" s="67"/>
      <c r="BZ119" s="67"/>
      <c r="CA119" s="67"/>
      <c r="CB119" s="67"/>
      <c r="CC119" s="67"/>
      <c r="CD119" s="67"/>
      <c r="CE119" s="67"/>
      <c r="CF119" s="67"/>
      <c r="CG119" s="67"/>
      <c r="CH119" s="67"/>
      <c r="CI119" s="67"/>
      <c r="CJ119" s="67"/>
      <c r="CK119" s="67"/>
      <c r="CL119" s="67"/>
      <c r="CM119" s="67"/>
      <c r="CN119" s="67"/>
      <c r="CO119" s="67"/>
      <c r="CP119" s="67"/>
      <c r="CQ119" s="67"/>
    </row>
    <row r="120" spans="1:95" ht="49.5" customHeight="1">
      <c r="A120" s="400">
        <v>20</v>
      </c>
      <c r="B120" s="400" t="s">
        <v>284</v>
      </c>
      <c r="C120" s="421" t="s">
        <v>285</v>
      </c>
      <c r="D120" s="421" t="s">
        <v>286</v>
      </c>
      <c r="E120" s="84" t="s">
        <v>753</v>
      </c>
      <c r="F120" s="84" t="s">
        <v>754</v>
      </c>
      <c r="G120" s="400" t="s">
        <v>755</v>
      </c>
      <c r="H120" s="400" t="s">
        <v>464</v>
      </c>
      <c r="I120" s="101" t="s">
        <v>480</v>
      </c>
      <c r="J120" s="400">
        <v>1</v>
      </c>
      <c r="K120" s="367" t="str">
        <f>IF(J120&lt;=0,"",IF(J120=1,"Rara vez",IF(J120=2,"Improbable",IF(J120=3,"Posible",IF(J120=4,"Probable",IF(J120=5,"Casi Seguro"))))))</f>
        <v>Rara vez</v>
      </c>
      <c r="L120" s="364">
        <f>IF(K120="","",IF(K120="Rara vez",0.2,IF(K120="Improbable",0.4,IF(K120="Posible",0.6,IF(K120="Probable",0.8,IF(K120="Casi seguro",1,))))))</f>
        <v>0.2</v>
      </c>
      <c r="M120" s="421" t="s">
        <v>280</v>
      </c>
      <c r="N120" s="421" t="s">
        <v>280</v>
      </c>
      <c r="O120" s="421" t="s">
        <v>280</v>
      </c>
      <c r="P120" s="421" t="s">
        <v>280</v>
      </c>
      <c r="Q120" s="421" t="s">
        <v>280</v>
      </c>
      <c r="R120" s="421" t="s">
        <v>280</v>
      </c>
      <c r="S120" s="421" t="s">
        <v>281</v>
      </c>
      <c r="T120" s="421" t="s">
        <v>280</v>
      </c>
      <c r="U120" s="421" t="s">
        <v>281</v>
      </c>
      <c r="V120" s="421" t="s">
        <v>280</v>
      </c>
      <c r="W120" s="421" t="s">
        <v>280</v>
      </c>
      <c r="X120" s="421" t="s">
        <v>280</v>
      </c>
      <c r="Y120" s="421" t="s">
        <v>280</v>
      </c>
      <c r="Z120" s="421" t="s">
        <v>280</v>
      </c>
      <c r="AA120" s="421" t="s">
        <v>280</v>
      </c>
      <c r="AB120" s="421" t="s">
        <v>281</v>
      </c>
      <c r="AC120" s="421" t="s">
        <v>280</v>
      </c>
      <c r="AD120" s="421" t="s">
        <v>281</v>
      </c>
      <c r="AE120" s="421" t="s">
        <v>281</v>
      </c>
      <c r="AF120" s="373">
        <f>IF(AB120="Si","19",COUNTIF(M120:AE121,"si"))</f>
        <v>14</v>
      </c>
      <c r="AG120" s="59">
        <f t="shared" si="48"/>
        <v>20</v>
      </c>
      <c r="AH120" s="367" t="str">
        <f>IF(AG120=5,"Moderado",IF(AG120=10,"Mayor",IF(AG120=20,"Catastrófico",0)))</f>
        <v>Catastrófico</v>
      </c>
      <c r="AI120" s="364">
        <f>IF(AH120="","",IF(AH120="Leve",0.2,IF(AH120="Menor",0.4,IF(AH120="Moderado",0.6,IF(AH120="Mayor",0.8,IF(AH120="Catastrófico",1,))))))</f>
        <v>1</v>
      </c>
      <c r="AJ120" s="367" t="str">
        <f>IF(OR(AND(K120="Rara vez",AH120="Moderado"),AND(K120="Improbable",AH120="Moderado")),"Moderado",IF(OR(AND(K120="Rara vez",AH120="Mayor"),AND(K120="Improbable",AH120="Mayor"),AND(K120="Posible",AH120="Moderado"),AND(K120="Probable",AH120="Moderado")),"Alta",IF(OR(AND(K120="Rara vez",AH120="Catastrófico"),AND(K120="Improbable",AH120="Catastrófico"),AND(K120="Posible",AH120="Catastrófico"),AND(K120="Probable",AH120="Catastrófico"),AND(K120="Casi seguro",AH120="Catastrófico"),AND(K120="Posible",AH120="Moderado"),AND(K120="Probable",AH120="Moderado"),AND(K120="Casi seguro",AH120="Moderado"),AND(K120="Posible",AH120="Mayor"),AND(K120="Probable",AH120="Mayor"),AND(K120="Casi seguro",AH120="Mayor")),"Extremo",)))</f>
        <v>Extremo</v>
      </c>
      <c r="AK120" s="31">
        <v>1</v>
      </c>
      <c r="AL120" s="27" t="s">
        <v>756</v>
      </c>
      <c r="AM120" s="37" t="s">
        <v>467</v>
      </c>
      <c r="AN120" s="37">
        <f t="shared" si="60"/>
        <v>15</v>
      </c>
      <c r="AO120" s="37" t="s">
        <v>468</v>
      </c>
      <c r="AP120" s="37">
        <f t="shared" si="61"/>
        <v>15</v>
      </c>
      <c r="AQ120" s="37" t="s">
        <v>469</v>
      </c>
      <c r="AR120" s="37">
        <f t="shared" si="62"/>
        <v>15</v>
      </c>
      <c r="AS120" s="37" t="s">
        <v>501</v>
      </c>
      <c r="AT120" s="37">
        <f t="shared" si="63"/>
        <v>15</v>
      </c>
      <c r="AU120" s="37" t="s">
        <v>471</v>
      </c>
      <c r="AV120" s="37">
        <f t="shared" si="64"/>
        <v>15</v>
      </c>
      <c r="AW120" s="37" t="s">
        <v>472</v>
      </c>
      <c r="AX120" s="37">
        <f t="shared" si="65"/>
        <v>15</v>
      </c>
      <c r="AY120" s="37" t="s">
        <v>473</v>
      </c>
      <c r="AZ120" s="37">
        <f t="shared" si="66"/>
        <v>15</v>
      </c>
      <c r="BA120" s="81">
        <f t="shared" ref="BA120:BA124" si="71">SUM(AN120,AP120,AR120,AT120,AV120,AX120,AZ120)</f>
        <v>105</v>
      </c>
      <c r="BB120" s="37" t="str">
        <f t="shared" ref="BB120:BB124" si="72">IF(BA120&gt;=96,"Fuerte",IF(AND(BA120&gt;=86, BA120&lt;96),"Moderado",IF(BA120&lt;86,"Débil")))</f>
        <v>Fuerte</v>
      </c>
      <c r="BC120" s="37" t="s">
        <v>474</v>
      </c>
      <c r="BD120" s="37">
        <f t="shared" ref="BD120:BD124" si="73">VALUE(IF(OR(AND(BB120="Fuerte",BC120="Fuerte")),"100",IF(OR(AND(BB120="Fuerte",BC120="Moderado"),AND(BB120="Moderado",BC120="Fuerte"),AND(BB120="Moderado",BC120="Moderado")),"50",IF(OR(AND(BB120="Fuerte",BC120="Débil"),AND(BB120="Moderado",BC120="Débil"),AND(BB120="Débil",BC120="Fuerte"),AND(BB120="Débil",BC120="Moderado"),AND(BB120="Débil",BC120="Débil")),"0",))))</f>
        <v>100</v>
      </c>
      <c r="BE120" s="30" t="str">
        <f t="shared" ref="BE120:BE124" si="74">IF(BD120=100,"Fuerte",IF(BD120=50,"Moderado",IF(BD120=0,"Débil")))</f>
        <v>Fuerte</v>
      </c>
      <c r="BF120" s="371">
        <f>AVERAGE(BD120:BD121)</f>
        <v>100</v>
      </c>
      <c r="BG120" s="371" t="str">
        <f>IF(BF120=100,"Fuerte",IF(AND(BF120&lt;=99, BF120&gt;=50),"Moderado",IF(BF120&lt;50,"Débil")))</f>
        <v>Fuerte</v>
      </c>
      <c r="BH120" s="388">
        <f>IF(BG120="Fuerte",(J120-2),IF(BG120="Moderado",(J120-1), IF(BG120="Débil",((J120-0)))))</f>
        <v>-1</v>
      </c>
      <c r="BI120" s="388" t="str">
        <f>IF(BH120&lt;=0,"Rara vez",IF(BH120=1,"Rara vez",IF(BH120=2,"Improbable",IF(BH120=3,"Posible",IF(BH120=4,"Probable",IF(BH120=5,"Casi Seguro"))))))</f>
        <v>Rara vez</v>
      </c>
      <c r="BJ120" s="364">
        <f>IF(BI120="","",IF(BI120="Rara vez",0.2,IF(BI120="Improbable",0.4,IF(BI120="Posible",0.6,IF(BI120="Probable",0.8,IF(BI120="Casi seguro",1,))))))</f>
        <v>0.2</v>
      </c>
      <c r="BK120" s="388" t="str">
        <f>IFERROR(IF(AG120=5,"Moderado",IF(AG120=10,"Mayor",IF(AG120=20,"Catastrófico",0))),"")</f>
        <v>Catastrófico</v>
      </c>
      <c r="BL120" s="364">
        <f>IF(AH120="","",IF(AH120="Moderado",0.6,IF(AH120="Mayor",0.8,IF(AH120="Catastrófico",1,))))</f>
        <v>1</v>
      </c>
      <c r="BM120" s="388" t="str">
        <f>IF(OR(AND(KBI120="Rara vez",BK120="Moderado"),AND(BI120="Improbable",BK120="Moderado")),"Moderado",IF(OR(AND(BI120="Rara vez",BK120="Mayor"),AND(BI120="Improbable",BK120="Mayor"),AND(BI120="Posible",BK120="Moderado"),AND(BI120="Probable",BK120="Moderado")),"Alta",IF(OR(AND(BI120="Rara vez",BK120="Catastrófico"),AND(BI120="Improbable",BK120="Catastrófico"),AND(BI120="Posible",BK120="Catastrófico"),AND(BI120="Probable",BK120="Catastrófico"),AND(BI120="Casi seguro",BK120="Catastrófico"),AND(BI120="Posible",BK120="Moderado"),AND(BI120="Probable",BK120="Moderado"),AND(BI120="Casi seguro",BK120="Moderado"),AND(BI120="Posible",BK120="Mayor"),AND(BI120="Probable",BK120="Mayor"),AND(BI120="Casi seguro",BK120="Mayor")),"Extremo",)))</f>
        <v>Extremo</v>
      </c>
      <c r="BN120" s="30" t="s">
        <v>282</v>
      </c>
      <c r="BO120" s="31" t="s">
        <v>757</v>
      </c>
      <c r="BP120" s="31" t="s">
        <v>677</v>
      </c>
      <c r="BQ120" s="31" t="s">
        <v>758</v>
      </c>
      <c r="BR120" s="31" t="s">
        <v>22</v>
      </c>
      <c r="BS120" s="31" t="s">
        <v>679</v>
      </c>
      <c r="BT120" s="82">
        <v>45016</v>
      </c>
      <c r="BU120" s="82">
        <v>45260</v>
      </c>
      <c r="BV120" s="31"/>
      <c r="BW120" s="31"/>
      <c r="BX120" s="67"/>
      <c r="BY120" s="67"/>
      <c r="BZ120" s="67"/>
      <c r="CA120" s="67"/>
      <c r="CB120" s="67"/>
      <c r="CC120" s="67"/>
      <c r="CD120" s="67"/>
      <c r="CE120" s="67"/>
      <c r="CF120" s="67"/>
      <c r="CG120" s="67"/>
      <c r="CH120" s="67"/>
      <c r="CI120" s="67"/>
      <c r="CJ120" s="67"/>
      <c r="CK120" s="67"/>
      <c r="CL120" s="67"/>
      <c r="CM120" s="67"/>
      <c r="CN120" s="67"/>
      <c r="CO120" s="67"/>
      <c r="CP120" s="67"/>
      <c r="CQ120" s="67"/>
    </row>
    <row r="121" spans="1:95" ht="49.5" customHeight="1">
      <c r="A121" s="365"/>
      <c r="B121" s="365"/>
      <c r="C121" s="408"/>
      <c r="D121" s="408"/>
      <c r="E121" s="84" t="s">
        <v>759</v>
      </c>
      <c r="F121" s="84"/>
      <c r="G121" s="365"/>
      <c r="H121" s="365"/>
      <c r="I121" s="101" t="s">
        <v>465</v>
      </c>
      <c r="J121" s="365"/>
      <c r="K121" s="365"/>
      <c r="L121" s="365"/>
      <c r="M121" s="408"/>
      <c r="N121" s="408"/>
      <c r="O121" s="408"/>
      <c r="P121" s="408"/>
      <c r="Q121" s="408"/>
      <c r="R121" s="408"/>
      <c r="S121" s="408"/>
      <c r="T121" s="408"/>
      <c r="U121" s="408"/>
      <c r="V121" s="408"/>
      <c r="W121" s="408"/>
      <c r="X121" s="408"/>
      <c r="Y121" s="408"/>
      <c r="Z121" s="408"/>
      <c r="AA121" s="408"/>
      <c r="AB121" s="408"/>
      <c r="AC121" s="408"/>
      <c r="AD121" s="408"/>
      <c r="AE121" s="408"/>
      <c r="AF121" s="365"/>
      <c r="AG121" s="59">
        <f t="shared" si="48"/>
        <v>5</v>
      </c>
      <c r="AH121" s="365"/>
      <c r="AI121" s="365"/>
      <c r="AJ121" s="365"/>
      <c r="AK121" s="31">
        <v>2</v>
      </c>
      <c r="AL121" s="27" t="s">
        <v>760</v>
      </c>
      <c r="AM121" s="37" t="s">
        <v>467</v>
      </c>
      <c r="AN121" s="37">
        <f t="shared" si="60"/>
        <v>15</v>
      </c>
      <c r="AO121" s="37" t="s">
        <v>468</v>
      </c>
      <c r="AP121" s="37">
        <f t="shared" si="61"/>
        <v>15</v>
      </c>
      <c r="AQ121" s="37" t="s">
        <v>469</v>
      </c>
      <c r="AR121" s="37">
        <f t="shared" si="62"/>
        <v>15</v>
      </c>
      <c r="AS121" s="37" t="s">
        <v>501</v>
      </c>
      <c r="AT121" s="37">
        <f t="shared" si="63"/>
        <v>15</v>
      </c>
      <c r="AU121" s="37" t="s">
        <v>471</v>
      </c>
      <c r="AV121" s="37">
        <f t="shared" si="64"/>
        <v>15</v>
      </c>
      <c r="AW121" s="37" t="s">
        <v>472</v>
      </c>
      <c r="AX121" s="37">
        <f t="shared" si="65"/>
        <v>15</v>
      </c>
      <c r="AY121" s="37" t="s">
        <v>473</v>
      </c>
      <c r="AZ121" s="37">
        <f t="shared" si="66"/>
        <v>15</v>
      </c>
      <c r="BA121" s="81">
        <f t="shared" si="71"/>
        <v>105</v>
      </c>
      <c r="BB121" s="37" t="str">
        <f t="shared" si="72"/>
        <v>Fuerte</v>
      </c>
      <c r="BC121" s="37" t="s">
        <v>474</v>
      </c>
      <c r="BD121" s="37">
        <f t="shared" si="73"/>
        <v>100</v>
      </c>
      <c r="BE121" s="30" t="str">
        <f t="shared" si="74"/>
        <v>Fuerte</v>
      </c>
      <c r="BF121" s="365"/>
      <c r="BG121" s="365"/>
      <c r="BH121" s="365"/>
      <c r="BI121" s="365"/>
      <c r="BJ121" s="365"/>
      <c r="BK121" s="365"/>
      <c r="BL121" s="365"/>
      <c r="BM121" s="365"/>
      <c r="BN121" s="30" t="s">
        <v>761</v>
      </c>
      <c r="BO121" s="31" t="s">
        <v>762</v>
      </c>
      <c r="BP121" s="31" t="s">
        <v>763</v>
      </c>
      <c r="BQ121" s="31" t="s">
        <v>764</v>
      </c>
      <c r="BR121" s="31" t="s">
        <v>22</v>
      </c>
      <c r="BS121" s="31" t="s">
        <v>679</v>
      </c>
      <c r="BT121" s="82">
        <v>45016</v>
      </c>
      <c r="BU121" s="82">
        <v>45260</v>
      </c>
      <c r="BV121" s="31"/>
      <c r="BW121" s="31"/>
      <c r="BX121" s="67"/>
      <c r="BY121" s="67"/>
      <c r="BZ121" s="67"/>
      <c r="CA121" s="67"/>
      <c r="CB121" s="67"/>
      <c r="CC121" s="67"/>
      <c r="CD121" s="67"/>
      <c r="CE121" s="67"/>
      <c r="CF121" s="67"/>
      <c r="CG121" s="67"/>
      <c r="CH121" s="67"/>
      <c r="CI121" s="67"/>
      <c r="CJ121" s="67"/>
      <c r="CK121" s="67"/>
      <c r="CL121" s="67"/>
      <c r="CM121" s="67"/>
      <c r="CN121" s="67"/>
      <c r="CO121" s="67"/>
      <c r="CP121" s="67"/>
      <c r="CQ121" s="67"/>
    </row>
    <row r="122" spans="1:95" ht="49.5" customHeight="1">
      <c r="A122" s="365"/>
      <c r="B122" s="365"/>
      <c r="C122" s="408"/>
      <c r="D122" s="408"/>
      <c r="E122" s="84" t="s">
        <v>765</v>
      </c>
      <c r="F122" s="32"/>
      <c r="G122" s="365"/>
      <c r="H122" s="365"/>
      <c r="I122" s="101" t="s">
        <v>486</v>
      </c>
      <c r="J122" s="365"/>
      <c r="K122" s="365"/>
      <c r="L122" s="365"/>
      <c r="M122" s="408"/>
      <c r="N122" s="408"/>
      <c r="O122" s="408"/>
      <c r="P122" s="408"/>
      <c r="Q122" s="408"/>
      <c r="R122" s="408"/>
      <c r="S122" s="408"/>
      <c r="T122" s="408"/>
      <c r="U122" s="408"/>
      <c r="V122" s="408"/>
      <c r="W122" s="408"/>
      <c r="X122" s="408"/>
      <c r="Y122" s="408"/>
      <c r="Z122" s="408"/>
      <c r="AA122" s="408"/>
      <c r="AB122" s="408"/>
      <c r="AC122" s="408"/>
      <c r="AD122" s="408"/>
      <c r="AE122" s="408"/>
      <c r="AF122" s="365"/>
      <c r="AG122" s="59">
        <f t="shared" si="48"/>
        <v>5</v>
      </c>
      <c r="AH122" s="365"/>
      <c r="AI122" s="365"/>
      <c r="AJ122" s="365"/>
      <c r="AK122" s="31">
        <v>3</v>
      </c>
      <c r="AL122" s="27" t="s">
        <v>766</v>
      </c>
      <c r="AM122" s="37" t="s">
        <v>467</v>
      </c>
      <c r="AN122" s="37">
        <f t="shared" si="60"/>
        <v>15</v>
      </c>
      <c r="AO122" s="37" t="s">
        <v>468</v>
      </c>
      <c r="AP122" s="37">
        <f t="shared" si="61"/>
        <v>15</v>
      </c>
      <c r="AQ122" s="37" t="s">
        <v>469</v>
      </c>
      <c r="AR122" s="37">
        <f t="shared" si="62"/>
        <v>15</v>
      </c>
      <c r="AS122" s="37" t="s">
        <v>501</v>
      </c>
      <c r="AT122" s="37">
        <f t="shared" si="63"/>
        <v>15</v>
      </c>
      <c r="AU122" s="37" t="s">
        <v>471</v>
      </c>
      <c r="AV122" s="37">
        <f t="shared" si="64"/>
        <v>15</v>
      </c>
      <c r="AW122" s="37" t="s">
        <v>472</v>
      </c>
      <c r="AX122" s="37">
        <f t="shared" si="65"/>
        <v>15</v>
      </c>
      <c r="AY122" s="37" t="s">
        <v>473</v>
      </c>
      <c r="AZ122" s="37">
        <f t="shared" si="66"/>
        <v>15</v>
      </c>
      <c r="BA122" s="81">
        <f t="shared" si="71"/>
        <v>105</v>
      </c>
      <c r="BB122" s="37" t="str">
        <f t="shared" si="72"/>
        <v>Fuerte</v>
      </c>
      <c r="BC122" s="37" t="s">
        <v>474</v>
      </c>
      <c r="BD122" s="37">
        <f t="shared" si="73"/>
        <v>100</v>
      </c>
      <c r="BE122" s="30" t="str">
        <f t="shared" si="74"/>
        <v>Fuerte</v>
      </c>
      <c r="BF122" s="365"/>
      <c r="BG122" s="365"/>
      <c r="BH122" s="365"/>
      <c r="BI122" s="365"/>
      <c r="BJ122" s="365"/>
      <c r="BK122" s="365"/>
      <c r="BL122" s="365"/>
      <c r="BM122" s="365"/>
      <c r="BN122" s="30" t="s">
        <v>282</v>
      </c>
      <c r="BO122" s="31" t="s">
        <v>767</v>
      </c>
      <c r="BP122" s="31" t="s">
        <v>768</v>
      </c>
      <c r="BQ122" s="31" t="s">
        <v>769</v>
      </c>
      <c r="BR122" s="31" t="s">
        <v>22</v>
      </c>
      <c r="BS122" s="31" t="s">
        <v>679</v>
      </c>
      <c r="BT122" s="82">
        <v>45016</v>
      </c>
      <c r="BU122" s="82">
        <v>45260</v>
      </c>
      <c r="BV122" s="31"/>
      <c r="BW122" s="31"/>
      <c r="BX122" s="67"/>
      <c r="BY122" s="67"/>
      <c r="BZ122" s="67"/>
      <c r="CA122" s="67"/>
      <c r="CB122" s="67"/>
      <c r="CC122" s="67"/>
      <c r="CD122" s="67"/>
      <c r="CE122" s="67"/>
      <c r="CF122" s="67"/>
      <c r="CG122" s="67"/>
      <c r="CH122" s="67"/>
      <c r="CI122" s="67"/>
      <c r="CJ122" s="67"/>
      <c r="CK122" s="67"/>
      <c r="CL122" s="67"/>
      <c r="CM122" s="67"/>
      <c r="CN122" s="67"/>
      <c r="CO122" s="67"/>
      <c r="CP122" s="67"/>
      <c r="CQ122" s="67"/>
    </row>
    <row r="123" spans="1:95" ht="49.5" customHeight="1">
      <c r="A123" s="365"/>
      <c r="B123" s="365"/>
      <c r="C123" s="408"/>
      <c r="D123" s="408"/>
      <c r="E123" s="84"/>
      <c r="F123" s="84"/>
      <c r="G123" s="365"/>
      <c r="H123" s="365"/>
      <c r="I123" s="101" t="s">
        <v>674</v>
      </c>
      <c r="J123" s="365"/>
      <c r="K123" s="365"/>
      <c r="L123" s="365"/>
      <c r="M123" s="408"/>
      <c r="N123" s="408"/>
      <c r="O123" s="408"/>
      <c r="P123" s="408"/>
      <c r="Q123" s="408"/>
      <c r="R123" s="408"/>
      <c r="S123" s="408"/>
      <c r="T123" s="408"/>
      <c r="U123" s="408"/>
      <c r="V123" s="408"/>
      <c r="W123" s="408"/>
      <c r="X123" s="408"/>
      <c r="Y123" s="408"/>
      <c r="Z123" s="408"/>
      <c r="AA123" s="408"/>
      <c r="AB123" s="408"/>
      <c r="AC123" s="408"/>
      <c r="AD123" s="408"/>
      <c r="AE123" s="408"/>
      <c r="AF123" s="365"/>
      <c r="AG123" s="59">
        <f t="shared" si="48"/>
        <v>5</v>
      </c>
      <c r="AH123" s="365"/>
      <c r="AI123" s="365"/>
      <c r="AJ123" s="365"/>
      <c r="AK123" s="31">
        <v>4</v>
      </c>
      <c r="AL123" s="27" t="s">
        <v>770</v>
      </c>
      <c r="AM123" s="37" t="s">
        <v>467</v>
      </c>
      <c r="AN123" s="37">
        <f t="shared" si="60"/>
        <v>15</v>
      </c>
      <c r="AO123" s="37" t="s">
        <v>468</v>
      </c>
      <c r="AP123" s="37">
        <f t="shared" si="61"/>
        <v>15</v>
      </c>
      <c r="AQ123" s="37" t="s">
        <v>469</v>
      </c>
      <c r="AR123" s="37">
        <f t="shared" si="62"/>
        <v>15</v>
      </c>
      <c r="AS123" s="37" t="s">
        <v>470</v>
      </c>
      <c r="AT123" s="37">
        <f t="shared" si="63"/>
        <v>10</v>
      </c>
      <c r="AU123" s="37" t="s">
        <v>471</v>
      </c>
      <c r="AV123" s="37">
        <f t="shared" si="64"/>
        <v>15</v>
      </c>
      <c r="AW123" s="37" t="s">
        <v>472</v>
      </c>
      <c r="AX123" s="37">
        <f t="shared" si="65"/>
        <v>15</v>
      </c>
      <c r="AY123" s="37" t="s">
        <v>473</v>
      </c>
      <c r="AZ123" s="37">
        <f t="shared" si="66"/>
        <v>15</v>
      </c>
      <c r="BA123" s="81">
        <f t="shared" si="71"/>
        <v>100</v>
      </c>
      <c r="BB123" s="37" t="str">
        <f t="shared" si="72"/>
        <v>Fuerte</v>
      </c>
      <c r="BC123" s="37" t="s">
        <v>474</v>
      </c>
      <c r="BD123" s="37">
        <f t="shared" si="73"/>
        <v>100</v>
      </c>
      <c r="BE123" s="30" t="str">
        <f t="shared" si="74"/>
        <v>Fuerte</v>
      </c>
      <c r="BF123" s="365"/>
      <c r="BG123" s="365"/>
      <c r="BH123" s="365"/>
      <c r="BI123" s="365"/>
      <c r="BJ123" s="365"/>
      <c r="BK123" s="365"/>
      <c r="BL123" s="365"/>
      <c r="BM123" s="365"/>
      <c r="BN123" s="30" t="s">
        <v>282</v>
      </c>
      <c r="BO123" s="31" t="s">
        <v>771</v>
      </c>
      <c r="BP123" s="108" t="s">
        <v>772</v>
      </c>
      <c r="BQ123" s="108" t="s">
        <v>773</v>
      </c>
      <c r="BR123" s="31" t="s">
        <v>22</v>
      </c>
      <c r="BS123" s="31" t="s">
        <v>679</v>
      </c>
      <c r="BT123" s="82">
        <v>45016</v>
      </c>
      <c r="BU123" s="82">
        <v>45260</v>
      </c>
      <c r="BV123" s="31"/>
      <c r="BW123" s="31"/>
      <c r="BX123" s="67"/>
      <c r="BY123" s="67"/>
      <c r="BZ123" s="67"/>
      <c r="CA123" s="67"/>
      <c r="CB123" s="67"/>
      <c r="CC123" s="67"/>
      <c r="CD123" s="67"/>
      <c r="CE123" s="67"/>
      <c r="CF123" s="67"/>
      <c r="CG123" s="67"/>
      <c r="CH123" s="67"/>
      <c r="CI123" s="67"/>
      <c r="CJ123" s="67"/>
      <c r="CK123" s="67"/>
      <c r="CL123" s="67"/>
      <c r="CM123" s="67"/>
      <c r="CN123" s="67"/>
      <c r="CO123" s="67"/>
      <c r="CP123" s="67"/>
      <c r="CQ123" s="67"/>
    </row>
    <row r="124" spans="1:95" ht="49.5" customHeight="1">
      <c r="A124" s="365"/>
      <c r="B124" s="365"/>
      <c r="C124" s="408"/>
      <c r="D124" s="408"/>
      <c r="E124" s="84"/>
      <c r="F124" s="84"/>
      <c r="G124" s="365"/>
      <c r="H124" s="365"/>
      <c r="I124" s="101" t="s">
        <v>564</v>
      </c>
      <c r="J124" s="365"/>
      <c r="K124" s="365"/>
      <c r="L124" s="365"/>
      <c r="M124" s="408"/>
      <c r="N124" s="408"/>
      <c r="O124" s="408"/>
      <c r="P124" s="408"/>
      <c r="Q124" s="408"/>
      <c r="R124" s="408"/>
      <c r="S124" s="408"/>
      <c r="T124" s="408"/>
      <c r="U124" s="408"/>
      <c r="V124" s="408"/>
      <c r="W124" s="408"/>
      <c r="X124" s="408"/>
      <c r="Y124" s="408"/>
      <c r="Z124" s="408"/>
      <c r="AA124" s="408"/>
      <c r="AB124" s="408"/>
      <c r="AC124" s="408"/>
      <c r="AD124" s="408"/>
      <c r="AE124" s="408"/>
      <c r="AF124" s="365"/>
      <c r="AG124" s="59">
        <f t="shared" si="48"/>
        <v>5</v>
      </c>
      <c r="AH124" s="365"/>
      <c r="AI124" s="365"/>
      <c r="AJ124" s="365"/>
      <c r="AK124" s="31">
        <v>5</v>
      </c>
      <c r="AL124" s="27" t="s">
        <v>774</v>
      </c>
      <c r="AM124" s="37" t="s">
        <v>467</v>
      </c>
      <c r="AN124" s="37">
        <f t="shared" si="60"/>
        <v>15</v>
      </c>
      <c r="AO124" s="37" t="s">
        <v>468</v>
      </c>
      <c r="AP124" s="37">
        <f t="shared" si="61"/>
        <v>15</v>
      </c>
      <c r="AQ124" s="37" t="s">
        <v>469</v>
      </c>
      <c r="AR124" s="37">
        <f t="shared" si="62"/>
        <v>15</v>
      </c>
      <c r="AS124" s="37" t="s">
        <v>470</v>
      </c>
      <c r="AT124" s="37">
        <f t="shared" si="63"/>
        <v>10</v>
      </c>
      <c r="AU124" s="37" t="s">
        <v>471</v>
      </c>
      <c r="AV124" s="37">
        <f t="shared" si="64"/>
        <v>15</v>
      </c>
      <c r="AW124" s="37" t="s">
        <v>472</v>
      </c>
      <c r="AX124" s="37">
        <f t="shared" si="65"/>
        <v>15</v>
      </c>
      <c r="AY124" s="37" t="s">
        <v>473</v>
      </c>
      <c r="AZ124" s="37">
        <f t="shared" si="66"/>
        <v>15</v>
      </c>
      <c r="BA124" s="81">
        <f t="shared" si="71"/>
        <v>100</v>
      </c>
      <c r="BB124" s="37" t="str">
        <f t="shared" si="72"/>
        <v>Fuerte</v>
      </c>
      <c r="BC124" s="37" t="s">
        <v>474</v>
      </c>
      <c r="BD124" s="37">
        <f t="shared" si="73"/>
        <v>100</v>
      </c>
      <c r="BE124" s="30" t="str">
        <f t="shared" si="74"/>
        <v>Fuerte</v>
      </c>
      <c r="BF124" s="365"/>
      <c r="BG124" s="365"/>
      <c r="BH124" s="365"/>
      <c r="BI124" s="365"/>
      <c r="BJ124" s="365"/>
      <c r="BK124" s="365"/>
      <c r="BL124" s="365"/>
      <c r="BM124" s="365"/>
      <c r="BN124" s="30" t="s">
        <v>282</v>
      </c>
      <c r="BO124" s="109" t="s">
        <v>775</v>
      </c>
      <c r="BP124" s="31" t="s">
        <v>776</v>
      </c>
      <c r="BQ124" s="31" t="s">
        <v>777</v>
      </c>
      <c r="BR124" s="31" t="s">
        <v>22</v>
      </c>
      <c r="BS124" s="31" t="s">
        <v>679</v>
      </c>
      <c r="BT124" s="82">
        <v>45016</v>
      </c>
      <c r="BU124" s="82">
        <v>45260</v>
      </c>
      <c r="BV124" s="31"/>
      <c r="BW124" s="31"/>
      <c r="BX124" s="67"/>
      <c r="BY124" s="67"/>
      <c r="BZ124" s="67"/>
      <c r="CA124" s="67"/>
      <c r="CB124" s="67"/>
      <c r="CC124" s="67"/>
      <c r="CD124" s="67"/>
      <c r="CE124" s="67"/>
      <c r="CF124" s="67"/>
      <c r="CG124" s="67"/>
      <c r="CH124" s="67"/>
      <c r="CI124" s="67"/>
      <c r="CJ124" s="67"/>
      <c r="CK124" s="67"/>
      <c r="CL124" s="67"/>
      <c r="CM124" s="67"/>
      <c r="CN124" s="67"/>
      <c r="CO124" s="67"/>
      <c r="CP124" s="67"/>
      <c r="CQ124" s="67"/>
    </row>
    <row r="125" spans="1:95" ht="49.5" customHeight="1">
      <c r="A125" s="366"/>
      <c r="B125" s="366"/>
      <c r="C125" s="422"/>
      <c r="D125" s="422"/>
      <c r="E125" s="85"/>
      <c r="F125" s="85"/>
      <c r="G125" s="366"/>
      <c r="H125" s="366"/>
      <c r="I125" s="58"/>
      <c r="J125" s="366"/>
      <c r="K125" s="366"/>
      <c r="L125" s="366"/>
      <c r="M125" s="422"/>
      <c r="N125" s="422"/>
      <c r="O125" s="422"/>
      <c r="P125" s="422"/>
      <c r="Q125" s="422"/>
      <c r="R125" s="422"/>
      <c r="S125" s="422"/>
      <c r="T125" s="422"/>
      <c r="U125" s="422"/>
      <c r="V125" s="422"/>
      <c r="W125" s="422"/>
      <c r="X125" s="422"/>
      <c r="Y125" s="422"/>
      <c r="Z125" s="422"/>
      <c r="AA125" s="422"/>
      <c r="AB125" s="422"/>
      <c r="AC125" s="422"/>
      <c r="AD125" s="422"/>
      <c r="AE125" s="422"/>
      <c r="AF125" s="366"/>
      <c r="AG125" s="59">
        <f t="shared" si="48"/>
        <v>5</v>
      </c>
      <c r="AH125" s="366"/>
      <c r="AI125" s="366"/>
      <c r="AJ125" s="366"/>
      <c r="AK125" s="31">
        <v>6</v>
      </c>
      <c r="AL125" s="27" t="s">
        <v>497</v>
      </c>
      <c r="AM125" s="37"/>
      <c r="AN125" s="37" t="str">
        <f t="shared" si="60"/>
        <v/>
      </c>
      <c r="AO125" s="37"/>
      <c r="AP125" s="37" t="str">
        <f t="shared" si="61"/>
        <v/>
      </c>
      <c r="AQ125" s="37"/>
      <c r="AR125" s="37" t="str">
        <f t="shared" si="62"/>
        <v/>
      </c>
      <c r="AS125" s="37"/>
      <c r="AT125" s="37" t="str">
        <f t="shared" si="63"/>
        <v/>
      </c>
      <c r="AU125" s="37"/>
      <c r="AV125" s="37" t="str">
        <f t="shared" si="64"/>
        <v/>
      </c>
      <c r="AW125" s="37"/>
      <c r="AX125" s="37" t="str">
        <f t="shared" si="65"/>
        <v/>
      </c>
      <c r="AY125" s="37"/>
      <c r="AZ125" s="37" t="str">
        <f t="shared" si="66"/>
        <v/>
      </c>
      <c r="BA125" s="81"/>
      <c r="BB125" s="37"/>
      <c r="BC125" s="37"/>
      <c r="BD125" s="37"/>
      <c r="BE125" s="30"/>
      <c r="BF125" s="366"/>
      <c r="BG125" s="366"/>
      <c r="BH125" s="366"/>
      <c r="BI125" s="366"/>
      <c r="BJ125" s="366"/>
      <c r="BK125" s="366"/>
      <c r="BL125" s="366"/>
      <c r="BM125" s="366"/>
      <c r="BN125" s="30"/>
      <c r="BO125" s="31"/>
      <c r="BP125" s="31"/>
      <c r="BQ125" s="31"/>
      <c r="BR125" s="31"/>
      <c r="BS125" s="31"/>
      <c r="BT125" s="82"/>
      <c r="BU125" s="82"/>
      <c r="BV125" s="31"/>
      <c r="BW125" s="31"/>
      <c r="BX125" s="67"/>
      <c r="BY125" s="67"/>
      <c r="BZ125" s="67"/>
      <c r="CA125" s="67"/>
      <c r="CB125" s="67"/>
      <c r="CC125" s="67"/>
      <c r="CD125" s="67"/>
      <c r="CE125" s="67"/>
      <c r="CF125" s="67"/>
      <c r="CG125" s="67"/>
      <c r="CH125" s="67"/>
      <c r="CI125" s="67"/>
      <c r="CJ125" s="67"/>
      <c r="CK125" s="67"/>
      <c r="CL125" s="67"/>
      <c r="CM125" s="67"/>
      <c r="CN125" s="67"/>
      <c r="CO125" s="67"/>
      <c r="CP125" s="67"/>
      <c r="CQ125" s="67"/>
    </row>
    <row r="126" spans="1:95" ht="96" customHeight="1">
      <c r="A126" s="400">
        <v>21</v>
      </c>
      <c r="B126" s="400" t="s">
        <v>778</v>
      </c>
      <c r="C126" s="400" t="s">
        <v>779</v>
      </c>
      <c r="D126" s="400" t="s">
        <v>780</v>
      </c>
      <c r="E126" s="400" t="s">
        <v>781</v>
      </c>
      <c r="F126" s="400" t="s">
        <v>782</v>
      </c>
      <c r="G126" s="400" t="s">
        <v>783</v>
      </c>
      <c r="H126" s="400" t="s">
        <v>464</v>
      </c>
      <c r="I126" s="58" t="s">
        <v>465</v>
      </c>
      <c r="J126" s="404">
        <v>4</v>
      </c>
      <c r="K126" s="367" t="str">
        <f>IF(J126&lt;=0,"",IF(J126=1,"Rara vez",IF(J126=2,"Improbable",IF(J126=3,"Posible",IF(J126=4,"Probable",IF(J126=5,"Casi Seguro"))))))</f>
        <v>Probable</v>
      </c>
      <c r="L126" s="364">
        <f>IF(K126="","",IF(K126="Rara vez",0.2,IF(K126="Improbable",0.4,IF(K126="Posible",0.6,IF(K126="Probable",0.8,IF(K126="Casi seguro",1,))))))</f>
        <v>0.8</v>
      </c>
      <c r="M126" s="364" t="s">
        <v>280</v>
      </c>
      <c r="N126" s="364" t="s">
        <v>280</v>
      </c>
      <c r="O126" s="364" t="s">
        <v>281</v>
      </c>
      <c r="P126" s="364" t="s">
        <v>281</v>
      </c>
      <c r="Q126" s="364" t="s">
        <v>280</v>
      </c>
      <c r="R126" s="364" t="s">
        <v>281</v>
      </c>
      <c r="S126" s="364" t="s">
        <v>281</v>
      </c>
      <c r="T126" s="364" t="s">
        <v>281</v>
      </c>
      <c r="U126" s="364" t="s">
        <v>280</v>
      </c>
      <c r="V126" s="364" t="s">
        <v>281</v>
      </c>
      <c r="W126" s="364" t="s">
        <v>280</v>
      </c>
      <c r="X126" s="364" t="s">
        <v>280</v>
      </c>
      <c r="Y126" s="364" t="s">
        <v>281</v>
      </c>
      <c r="Z126" s="364" t="s">
        <v>280</v>
      </c>
      <c r="AA126" s="364" t="s">
        <v>281</v>
      </c>
      <c r="AB126" s="364" t="s">
        <v>281</v>
      </c>
      <c r="AC126" s="364" t="s">
        <v>281</v>
      </c>
      <c r="AD126" s="364" t="s">
        <v>281</v>
      </c>
      <c r="AE126" s="364" t="s">
        <v>281</v>
      </c>
      <c r="AF126" s="373">
        <f>IF(AB126="Si","19",COUNTIF(M126:AE127,"si"))</f>
        <v>7</v>
      </c>
      <c r="AG126" s="59">
        <f t="shared" si="48"/>
        <v>10</v>
      </c>
      <c r="AH126" s="367" t="str">
        <f>IF(AG126=5,"Moderado",IF(AG126=10,"Mayor",IF(AG126=20,"Catastrófico",0)))</f>
        <v>Mayor</v>
      </c>
      <c r="AI126" s="364">
        <f>IF(AH126="","",IF(AH126="Moderado",0.6,IF(AH126="Mayor",0.8,IF(AH126="Catastrófico",1,))))</f>
        <v>0.8</v>
      </c>
      <c r="AJ126" s="367" t="str">
        <f>IF(OR(AND(K126="Rara vez",AH126="Moderado"),AND(K126="Improbable",AH126="Moderado")),"Moderado",IF(OR(AND(K126="Rara vez",AH126="Mayor"),AND(K126="Improbable",AH126="Mayor"),AND(K126="Posible",AH126="Moderado"),AND(K126="Probable",AH126="Moderado")),"Alta",IF(OR(AND(K126="Rara vez",AH126="Catastrófico"),AND(K126="Improbable",AH126="Catastrófico"),AND(K126="Posible",AH126="Catastrófico"),AND(K126="Probable",AH126="Catastrófico"),AND(K126="Casi seguro",AH126="Catastrófico"),AND(K126="Posible",AH126="Moderado"),AND(K126="Probable",AH126="Moderado"),AND(K126="Casi seguro",AH126="Moderado"),AND(K126="Posible",AH126="Mayor"),AND(K126="Probable",AH126="Mayor"),AND(K126="Casi seguro",AH126="Mayor")),"Extremo",)))</f>
        <v>Extremo</v>
      </c>
      <c r="AK126" s="26">
        <v>1</v>
      </c>
      <c r="AL126" s="27" t="s">
        <v>784</v>
      </c>
      <c r="AM126" s="28" t="s">
        <v>467</v>
      </c>
      <c r="AN126" s="28">
        <f t="shared" si="60"/>
        <v>15</v>
      </c>
      <c r="AO126" s="28" t="s">
        <v>468</v>
      </c>
      <c r="AP126" s="28">
        <f t="shared" si="61"/>
        <v>15</v>
      </c>
      <c r="AQ126" s="28" t="s">
        <v>469</v>
      </c>
      <c r="AR126" s="28">
        <f t="shared" si="62"/>
        <v>15</v>
      </c>
      <c r="AS126" s="28" t="s">
        <v>501</v>
      </c>
      <c r="AT126" s="28">
        <f t="shared" si="63"/>
        <v>15</v>
      </c>
      <c r="AU126" s="28" t="s">
        <v>471</v>
      </c>
      <c r="AV126" s="28">
        <f t="shared" si="64"/>
        <v>15</v>
      </c>
      <c r="AW126" s="37" t="s">
        <v>472</v>
      </c>
      <c r="AX126" s="28">
        <f t="shared" si="65"/>
        <v>15</v>
      </c>
      <c r="AY126" s="37" t="s">
        <v>473</v>
      </c>
      <c r="AZ126" s="28">
        <f t="shared" si="66"/>
        <v>15</v>
      </c>
      <c r="BA126" s="86">
        <f>SUM(AN126,AP126,AR126,AT126,AV126,AX126,AZ126)</f>
        <v>105</v>
      </c>
      <c r="BB126" s="28" t="str">
        <f>IF(BA126&gt;=96,"Fuerte",IF(AND(BA126&gt;=86, BA126&lt;96),"Moderado",IF(BA126&lt;86,"Débil")))</f>
        <v>Fuerte</v>
      </c>
      <c r="BC126" s="28" t="s">
        <v>474</v>
      </c>
      <c r="BD126" s="28">
        <f>VALUE(IF(OR(AND(BB126="Fuerte",BC126="Fuerte")),"100",IF(OR(AND(BB126="Fuerte",BC126="Moderado"),AND(BB126="Moderado",BC126="Fuerte"),AND(BB126="Moderado",BC126="Moderado")),"50",IF(OR(AND(BB126="Fuerte",BC126="Débil"),AND(BB126="Moderado",BC126="Débil"),AND(BB126="Débil",BC126="Fuerte"),AND(BB126="Débil",BC126="Moderado"),AND(BB126="Débil",BC126="Débil")),"0",))))</f>
        <v>100</v>
      </c>
      <c r="BE126" s="61" t="str">
        <f>IF(BD126=100,"Fuerte",IF(BD126=50,"Moderado",IF(BD126=0,"Débil")))</f>
        <v>Fuerte</v>
      </c>
      <c r="BF126" s="370">
        <f>AVERAGE(BD126:BD131)</f>
        <v>100</v>
      </c>
      <c r="BG126" s="370" t="str">
        <f>IF(BF126=100,"Fuerte",IF(AND(BF126&lt;=99, BF126&gt;=50),"Moderado",IF(BF126&lt;50,"Débil")))</f>
        <v>Fuerte</v>
      </c>
      <c r="BH126" s="388">
        <f>IF(BG126="Fuerte",(J126-2),IF(BG126="Moderado",(J126-1), IF(BG126="Débil",((J126-0)))))</f>
        <v>2</v>
      </c>
      <c r="BI126" s="388" t="str">
        <f>IF(BH126&lt;=0,"",IF(BH126=1,"Rara vez",IF(BH126=2,"Improbable",IF(BH126=3,"Posible",IF(BH126=4,"Probable",IF(BH126=5,"Casi Seguro"))))))</f>
        <v>Improbable</v>
      </c>
      <c r="BJ126" s="405">
        <f>IF(BI126="","",IF(BI126="Rara vez",0.2,IF(BI126="Improbable",0.4,IF(BI126="Posible",0.6,IF(BI126="Probable",0.8,IF(BI126="Casi seguro",1,))))))</f>
        <v>0.4</v>
      </c>
      <c r="BK126" s="388" t="str">
        <f>IFERROR(IF(AG126=5,"Moderado",IF(AG126=10,"Mayor",IF(AG126=20,"Catastrófico",0))),"")</f>
        <v>Mayor</v>
      </c>
      <c r="BL126" s="405">
        <f>IF(AH126="","",IF(AH126="Moderado",0.6,IF(AH126="Mayor",0.8,IF(AH126="Catastrófico",1,))))</f>
        <v>0.8</v>
      </c>
      <c r="BM126" s="406" t="str">
        <f>IF(OR(AND(KBI126="Rara vez",BK126="Moderado"),AND(BI126="Improbable",BK126="Moderado")),"Moderado",IF(OR(AND(BI126="Rara vez",BK126="Mayor"),AND(BI126="Improbable",BK126="Mayor"),AND(BI126="Posible",BK126="Moderado"),AND(BI126="Probable",BK126="Moderado")),"Alta",IF(OR(AND(BI126="Rara vez",BK126="Catastrófico"),AND(BI126="Improbable",BK126="Catastrófico"),AND(BI126="Posible",BK126="Catastrófico"),AND(BI126="Probable",BK126="Catastrófico"),AND(BI126="Casi seguro",BK126="Catastrófico"),AND(BI126="Posible",BK126="Moderado"),AND(BI126="Probable",BK126="Moderado"),AND(BI126="Casi seguro",BK126="Moderado"),AND(BI126="Posible",BK126="Mayor"),AND(BI126="Probable",BK126="Mayor"),AND(BI126="Casi seguro",BK126="Mayor")),"Extremo",)))</f>
        <v>Alta</v>
      </c>
      <c r="BN126" s="61" t="s">
        <v>282</v>
      </c>
      <c r="BO126" s="31" t="s">
        <v>785</v>
      </c>
      <c r="BP126" s="31" t="s">
        <v>786</v>
      </c>
      <c r="BQ126" s="31" t="s">
        <v>787</v>
      </c>
      <c r="BR126" s="31" t="s">
        <v>778</v>
      </c>
      <c r="BS126" s="31" t="s">
        <v>788</v>
      </c>
      <c r="BT126" s="34" t="s">
        <v>789</v>
      </c>
      <c r="BU126" s="34" t="s">
        <v>790</v>
      </c>
      <c r="BV126" s="31"/>
      <c r="BW126" s="26"/>
      <c r="BX126" s="67"/>
      <c r="BY126" s="67"/>
      <c r="BZ126" s="67"/>
      <c r="CA126" s="67"/>
      <c r="CB126" s="67"/>
      <c r="CC126" s="67"/>
      <c r="CD126" s="67"/>
      <c r="CE126" s="67"/>
      <c r="CF126" s="67"/>
      <c r="CG126" s="67"/>
      <c r="CH126" s="67"/>
      <c r="CI126" s="67"/>
      <c r="CJ126" s="67"/>
      <c r="CK126" s="67"/>
      <c r="CL126" s="67"/>
      <c r="CM126" s="67"/>
      <c r="CN126" s="67"/>
      <c r="CO126" s="67"/>
      <c r="CP126" s="67"/>
      <c r="CQ126" s="67"/>
    </row>
    <row r="127" spans="1:95" ht="82.5" customHeight="1">
      <c r="A127" s="365"/>
      <c r="B127" s="365"/>
      <c r="C127" s="365"/>
      <c r="D127" s="365"/>
      <c r="E127" s="365"/>
      <c r="F127" s="365"/>
      <c r="G127" s="365"/>
      <c r="H127" s="365"/>
      <c r="I127" s="58"/>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59">
        <f t="shared" si="48"/>
        <v>5</v>
      </c>
      <c r="AH127" s="365"/>
      <c r="AI127" s="365"/>
      <c r="AJ127" s="365"/>
      <c r="AK127" s="26">
        <v>2</v>
      </c>
      <c r="AL127" s="27" t="s">
        <v>497</v>
      </c>
      <c r="AM127" s="28"/>
      <c r="AN127" s="28" t="str">
        <f t="shared" si="60"/>
        <v/>
      </c>
      <c r="AO127" s="28"/>
      <c r="AP127" s="28" t="str">
        <f t="shared" si="61"/>
        <v/>
      </c>
      <c r="AQ127" s="28"/>
      <c r="AR127" s="28" t="str">
        <f t="shared" si="62"/>
        <v/>
      </c>
      <c r="AS127" s="28"/>
      <c r="AT127" s="28" t="str">
        <f t="shared" si="63"/>
        <v/>
      </c>
      <c r="AU127" s="28"/>
      <c r="AV127" s="28" t="str">
        <f t="shared" si="64"/>
        <v/>
      </c>
      <c r="AW127" s="37"/>
      <c r="AX127" s="28" t="str">
        <f t="shared" si="65"/>
        <v/>
      </c>
      <c r="AY127" s="37"/>
      <c r="AZ127" s="28" t="str">
        <f t="shared" si="66"/>
        <v/>
      </c>
      <c r="BA127" s="86"/>
      <c r="BB127" s="28"/>
      <c r="BC127" s="28"/>
      <c r="BD127" s="28"/>
      <c r="BE127" s="61"/>
      <c r="BF127" s="365"/>
      <c r="BG127" s="365"/>
      <c r="BH127" s="365"/>
      <c r="BI127" s="365"/>
      <c r="BJ127" s="365"/>
      <c r="BK127" s="365"/>
      <c r="BL127" s="365"/>
      <c r="BM127" s="365"/>
      <c r="BN127" s="61"/>
      <c r="BO127" s="31"/>
      <c r="BP127" s="31"/>
      <c r="BQ127" s="31"/>
      <c r="BR127" s="31"/>
      <c r="BS127" s="31"/>
      <c r="BT127" s="34"/>
      <c r="BU127" s="34"/>
      <c r="BV127" s="31"/>
      <c r="BW127" s="26"/>
      <c r="BX127" s="67"/>
      <c r="BY127" s="67"/>
      <c r="BZ127" s="67"/>
      <c r="CA127" s="67"/>
      <c r="CB127" s="67"/>
      <c r="CC127" s="67"/>
      <c r="CD127" s="67"/>
      <c r="CE127" s="67"/>
      <c r="CF127" s="67"/>
      <c r="CG127" s="67"/>
      <c r="CH127" s="67"/>
      <c r="CI127" s="67"/>
      <c r="CJ127" s="67"/>
      <c r="CK127" s="67"/>
      <c r="CL127" s="67"/>
      <c r="CM127" s="67"/>
      <c r="CN127" s="67"/>
      <c r="CO127" s="67"/>
      <c r="CP127" s="67"/>
      <c r="CQ127" s="67"/>
    </row>
    <row r="128" spans="1:95" ht="49.5" customHeight="1">
      <c r="A128" s="365"/>
      <c r="B128" s="365"/>
      <c r="C128" s="365"/>
      <c r="D128" s="365"/>
      <c r="E128" s="365"/>
      <c r="F128" s="365"/>
      <c r="G128" s="365"/>
      <c r="H128" s="365"/>
      <c r="I128" s="58"/>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59">
        <f t="shared" si="48"/>
        <v>5</v>
      </c>
      <c r="AH128" s="365"/>
      <c r="AI128" s="365"/>
      <c r="AJ128" s="365"/>
      <c r="AK128" s="26">
        <v>3</v>
      </c>
      <c r="AL128" s="27" t="s">
        <v>497</v>
      </c>
      <c r="AM128" s="28"/>
      <c r="AN128" s="28" t="str">
        <f t="shared" si="60"/>
        <v/>
      </c>
      <c r="AO128" s="28"/>
      <c r="AP128" s="28" t="str">
        <f t="shared" si="61"/>
        <v/>
      </c>
      <c r="AQ128" s="28"/>
      <c r="AR128" s="28" t="str">
        <f t="shared" si="62"/>
        <v/>
      </c>
      <c r="AS128" s="28"/>
      <c r="AT128" s="28" t="str">
        <f t="shared" si="63"/>
        <v/>
      </c>
      <c r="AU128" s="28"/>
      <c r="AV128" s="28" t="str">
        <f t="shared" si="64"/>
        <v/>
      </c>
      <c r="AW128" s="37"/>
      <c r="AX128" s="28" t="str">
        <f t="shared" si="65"/>
        <v/>
      </c>
      <c r="AY128" s="37"/>
      <c r="AZ128" s="28" t="str">
        <f t="shared" si="66"/>
        <v/>
      </c>
      <c r="BA128" s="86"/>
      <c r="BB128" s="28"/>
      <c r="BC128" s="28"/>
      <c r="BD128" s="28"/>
      <c r="BE128" s="61"/>
      <c r="BF128" s="365"/>
      <c r="BG128" s="365"/>
      <c r="BH128" s="365"/>
      <c r="BI128" s="365"/>
      <c r="BJ128" s="365"/>
      <c r="BK128" s="365"/>
      <c r="BL128" s="365"/>
      <c r="BM128" s="365"/>
      <c r="BN128" s="61"/>
      <c r="BO128" s="31"/>
      <c r="BP128" s="31"/>
      <c r="BQ128" s="31"/>
      <c r="BR128" s="31"/>
      <c r="BS128" s="31"/>
      <c r="BT128" s="34"/>
      <c r="BU128" s="34"/>
      <c r="BV128" s="31"/>
      <c r="BW128" s="26"/>
      <c r="BX128" s="67"/>
      <c r="BY128" s="67"/>
      <c r="BZ128" s="67"/>
      <c r="CA128" s="67"/>
      <c r="CB128" s="67"/>
      <c r="CC128" s="67"/>
      <c r="CD128" s="67"/>
      <c r="CE128" s="67"/>
      <c r="CF128" s="67"/>
      <c r="CG128" s="67"/>
      <c r="CH128" s="67"/>
      <c r="CI128" s="67"/>
      <c r="CJ128" s="67"/>
      <c r="CK128" s="67"/>
      <c r="CL128" s="67"/>
      <c r="CM128" s="67"/>
      <c r="CN128" s="67"/>
      <c r="CO128" s="67"/>
      <c r="CP128" s="67"/>
      <c r="CQ128" s="67"/>
    </row>
    <row r="129" spans="1:95" ht="49.5" customHeight="1">
      <c r="A129" s="365"/>
      <c r="B129" s="365"/>
      <c r="C129" s="365"/>
      <c r="D129" s="365"/>
      <c r="E129" s="365"/>
      <c r="F129" s="365"/>
      <c r="G129" s="365"/>
      <c r="H129" s="365"/>
      <c r="I129" s="58"/>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365"/>
      <c r="AF129" s="365"/>
      <c r="AG129" s="59">
        <f t="shared" si="48"/>
        <v>5</v>
      </c>
      <c r="AH129" s="365"/>
      <c r="AI129" s="365"/>
      <c r="AJ129" s="365"/>
      <c r="AK129" s="26">
        <v>4</v>
      </c>
      <c r="AL129" s="27" t="s">
        <v>497</v>
      </c>
      <c r="AM129" s="28"/>
      <c r="AN129" s="28" t="str">
        <f t="shared" si="60"/>
        <v/>
      </c>
      <c r="AO129" s="28"/>
      <c r="AP129" s="28" t="str">
        <f t="shared" si="61"/>
        <v/>
      </c>
      <c r="AQ129" s="28"/>
      <c r="AR129" s="28" t="str">
        <f t="shared" si="62"/>
        <v/>
      </c>
      <c r="AS129" s="28"/>
      <c r="AT129" s="28" t="str">
        <f t="shared" si="63"/>
        <v/>
      </c>
      <c r="AU129" s="28"/>
      <c r="AV129" s="28" t="str">
        <f t="shared" si="64"/>
        <v/>
      </c>
      <c r="AW129" s="37"/>
      <c r="AX129" s="28" t="str">
        <f t="shared" si="65"/>
        <v/>
      </c>
      <c r="AY129" s="37"/>
      <c r="AZ129" s="28" t="str">
        <f t="shared" si="66"/>
        <v/>
      </c>
      <c r="BA129" s="86"/>
      <c r="BB129" s="28"/>
      <c r="BC129" s="28"/>
      <c r="BD129" s="28"/>
      <c r="BE129" s="61"/>
      <c r="BF129" s="365"/>
      <c r="BG129" s="365"/>
      <c r="BH129" s="365"/>
      <c r="BI129" s="365"/>
      <c r="BJ129" s="365"/>
      <c r="BK129" s="365"/>
      <c r="BL129" s="365"/>
      <c r="BM129" s="365"/>
      <c r="BN129" s="61"/>
      <c r="BO129" s="31"/>
      <c r="BP129" s="31"/>
      <c r="BQ129" s="31"/>
      <c r="BR129" s="31"/>
      <c r="BS129" s="31"/>
      <c r="BT129" s="34"/>
      <c r="BU129" s="34"/>
      <c r="BV129" s="31"/>
      <c r="BW129" s="26"/>
      <c r="BX129" s="67"/>
      <c r="BY129" s="67"/>
      <c r="BZ129" s="67"/>
      <c r="CA129" s="67"/>
      <c r="CB129" s="67"/>
      <c r="CC129" s="67"/>
      <c r="CD129" s="67"/>
      <c r="CE129" s="67"/>
      <c r="CF129" s="67"/>
      <c r="CG129" s="67"/>
      <c r="CH129" s="67"/>
      <c r="CI129" s="67"/>
      <c r="CJ129" s="67"/>
      <c r="CK129" s="67"/>
      <c r="CL129" s="67"/>
      <c r="CM129" s="67"/>
      <c r="CN129" s="67"/>
      <c r="CO129" s="67"/>
      <c r="CP129" s="67"/>
      <c r="CQ129" s="67"/>
    </row>
    <row r="130" spans="1:95" ht="49.5" customHeight="1">
      <c r="A130" s="365"/>
      <c r="B130" s="365"/>
      <c r="C130" s="365"/>
      <c r="D130" s="365"/>
      <c r="E130" s="365"/>
      <c r="F130" s="365"/>
      <c r="G130" s="365"/>
      <c r="H130" s="365"/>
      <c r="I130" s="58"/>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59">
        <f t="shared" si="48"/>
        <v>5</v>
      </c>
      <c r="AH130" s="365"/>
      <c r="AI130" s="365"/>
      <c r="AJ130" s="365"/>
      <c r="AK130" s="26">
        <v>5</v>
      </c>
      <c r="AL130" s="27" t="s">
        <v>497</v>
      </c>
      <c r="AM130" s="28"/>
      <c r="AN130" s="28" t="str">
        <f t="shared" si="60"/>
        <v/>
      </c>
      <c r="AO130" s="28"/>
      <c r="AP130" s="28" t="str">
        <f t="shared" si="61"/>
        <v/>
      </c>
      <c r="AQ130" s="28"/>
      <c r="AR130" s="28" t="str">
        <f t="shared" si="62"/>
        <v/>
      </c>
      <c r="AS130" s="28"/>
      <c r="AT130" s="28" t="str">
        <f t="shared" si="63"/>
        <v/>
      </c>
      <c r="AU130" s="28"/>
      <c r="AV130" s="28" t="str">
        <f t="shared" si="64"/>
        <v/>
      </c>
      <c r="AW130" s="37"/>
      <c r="AX130" s="28" t="str">
        <f t="shared" si="65"/>
        <v/>
      </c>
      <c r="AY130" s="37"/>
      <c r="AZ130" s="28" t="str">
        <f t="shared" si="66"/>
        <v/>
      </c>
      <c r="BA130" s="86"/>
      <c r="BB130" s="28"/>
      <c r="BC130" s="28"/>
      <c r="BD130" s="28"/>
      <c r="BE130" s="61"/>
      <c r="BF130" s="365"/>
      <c r="BG130" s="365"/>
      <c r="BH130" s="365"/>
      <c r="BI130" s="365"/>
      <c r="BJ130" s="365"/>
      <c r="BK130" s="365"/>
      <c r="BL130" s="365"/>
      <c r="BM130" s="365"/>
      <c r="BN130" s="61"/>
      <c r="BO130" s="31"/>
      <c r="BP130" s="31"/>
      <c r="BQ130" s="31"/>
      <c r="BR130" s="31"/>
      <c r="BS130" s="31"/>
      <c r="BT130" s="34"/>
      <c r="BU130" s="34"/>
      <c r="BV130" s="31"/>
      <c r="BW130" s="26"/>
      <c r="BX130" s="67"/>
      <c r="BY130" s="67"/>
      <c r="BZ130" s="67"/>
      <c r="CA130" s="67"/>
      <c r="CB130" s="67"/>
      <c r="CC130" s="67"/>
      <c r="CD130" s="67"/>
      <c r="CE130" s="67"/>
      <c r="CF130" s="67"/>
      <c r="CG130" s="67"/>
      <c r="CH130" s="67"/>
      <c r="CI130" s="67"/>
      <c r="CJ130" s="67"/>
      <c r="CK130" s="67"/>
      <c r="CL130" s="67"/>
      <c r="CM130" s="67"/>
      <c r="CN130" s="67"/>
      <c r="CO130" s="67"/>
      <c r="CP130" s="67"/>
      <c r="CQ130" s="67"/>
    </row>
    <row r="131" spans="1:95" ht="49.5" customHeight="1">
      <c r="A131" s="366"/>
      <c r="B131" s="366"/>
      <c r="C131" s="366"/>
      <c r="D131" s="366"/>
      <c r="E131" s="366"/>
      <c r="F131" s="366"/>
      <c r="G131" s="366"/>
      <c r="H131" s="366"/>
      <c r="I131" s="58"/>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59">
        <f t="shared" si="48"/>
        <v>5</v>
      </c>
      <c r="AH131" s="366"/>
      <c r="AI131" s="366"/>
      <c r="AJ131" s="366"/>
      <c r="AK131" s="26">
        <v>6</v>
      </c>
      <c r="AL131" s="27" t="s">
        <v>497</v>
      </c>
      <c r="AM131" s="28"/>
      <c r="AN131" s="28" t="str">
        <f t="shared" si="60"/>
        <v/>
      </c>
      <c r="AO131" s="28"/>
      <c r="AP131" s="28" t="str">
        <f t="shared" si="61"/>
        <v/>
      </c>
      <c r="AQ131" s="28"/>
      <c r="AR131" s="28" t="str">
        <f t="shared" si="62"/>
        <v/>
      </c>
      <c r="AS131" s="28"/>
      <c r="AT131" s="28" t="str">
        <f t="shared" si="63"/>
        <v/>
      </c>
      <c r="AU131" s="28"/>
      <c r="AV131" s="28" t="str">
        <f t="shared" si="64"/>
        <v/>
      </c>
      <c r="AW131" s="37"/>
      <c r="AX131" s="28" t="str">
        <f t="shared" si="65"/>
        <v/>
      </c>
      <c r="AY131" s="37"/>
      <c r="AZ131" s="28" t="str">
        <f t="shared" si="66"/>
        <v/>
      </c>
      <c r="BA131" s="86"/>
      <c r="BB131" s="28"/>
      <c r="BC131" s="28"/>
      <c r="BD131" s="28"/>
      <c r="BE131" s="61"/>
      <c r="BF131" s="366"/>
      <c r="BG131" s="366"/>
      <c r="BH131" s="366"/>
      <c r="BI131" s="366"/>
      <c r="BJ131" s="366"/>
      <c r="BK131" s="366"/>
      <c r="BL131" s="366"/>
      <c r="BM131" s="366"/>
      <c r="BN131" s="61"/>
      <c r="BO131" s="31"/>
      <c r="BP131" s="31"/>
      <c r="BQ131" s="31"/>
      <c r="BR131" s="31"/>
      <c r="BS131" s="31"/>
      <c r="BT131" s="34"/>
      <c r="BU131" s="34"/>
      <c r="BV131" s="31"/>
      <c r="BW131" s="26"/>
      <c r="BX131" s="67"/>
      <c r="BY131" s="67"/>
      <c r="BZ131" s="67"/>
      <c r="CA131" s="67"/>
      <c r="CB131" s="67"/>
      <c r="CC131" s="67"/>
      <c r="CD131" s="67"/>
      <c r="CE131" s="67"/>
      <c r="CF131" s="67"/>
      <c r="CG131" s="67"/>
      <c r="CH131" s="67"/>
      <c r="CI131" s="67"/>
      <c r="CJ131" s="67"/>
      <c r="CK131" s="67"/>
      <c r="CL131" s="67"/>
      <c r="CM131" s="67"/>
      <c r="CN131" s="67"/>
      <c r="CO131" s="67"/>
      <c r="CP131" s="67"/>
      <c r="CQ131" s="67"/>
    </row>
    <row r="132" spans="1:95" ht="49.5" customHeight="1">
      <c r="A132" s="400">
        <v>22</v>
      </c>
      <c r="B132" s="400" t="s">
        <v>291</v>
      </c>
      <c r="C132" s="400" t="s">
        <v>791</v>
      </c>
      <c r="D132" s="400" t="s">
        <v>792</v>
      </c>
      <c r="E132" s="84" t="s">
        <v>793</v>
      </c>
      <c r="F132" s="84" t="s">
        <v>794</v>
      </c>
      <c r="G132" s="400" t="s">
        <v>292</v>
      </c>
      <c r="H132" s="400" t="s">
        <v>464</v>
      </c>
      <c r="I132" s="58" t="s">
        <v>465</v>
      </c>
      <c r="J132" s="404">
        <v>5</v>
      </c>
      <c r="K132" s="367" t="str">
        <f>IF(J132&lt;=0,"",IF(J132=1,"Rara vez",IF(J132=2,"Improbable",IF(J132=3,"Posible",IF(J132=4,"Probable",IF(J132=5,"Casi Seguro"))))))</f>
        <v>Casi Seguro</v>
      </c>
      <c r="L132" s="364">
        <f>IF(K132="","",IF(K132="Rara vez",0.2,IF(K132="Improbable",0.4,IF(K132="Posible",0.6,IF(K132="Probable",0.8,IF(K132="Casi seguro",1,))))))</f>
        <v>1</v>
      </c>
      <c r="M132" s="364" t="s">
        <v>280</v>
      </c>
      <c r="N132" s="364" t="s">
        <v>280</v>
      </c>
      <c r="O132" s="364" t="s">
        <v>280</v>
      </c>
      <c r="P132" s="364" t="s">
        <v>280</v>
      </c>
      <c r="Q132" s="364" t="s">
        <v>280</v>
      </c>
      <c r="R132" s="364" t="s">
        <v>280</v>
      </c>
      <c r="S132" s="364" t="s">
        <v>280</v>
      </c>
      <c r="T132" s="364" t="s">
        <v>281</v>
      </c>
      <c r="U132" s="364" t="s">
        <v>280</v>
      </c>
      <c r="V132" s="364" t="s">
        <v>280</v>
      </c>
      <c r="W132" s="364" t="s">
        <v>280</v>
      </c>
      <c r="X132" s="364" t="s">
        <v>280</v>
      </c>
      <c r="Y132" s="364" t="s">
        <v>280</v>
      </c>
      <c r="Z132" s="364" t="s">
        <v>280</v>
      </c>
      <c r="AA132" s="364" t="s">
        <v>280</v>
      </c>
      <c r="AB132" s="364" t="s">
        <v>281</v>
      </c>
      <c r="AC132" s="364" t="s">
        <v>280</v>
      </c>
      <c r="AD132" s="364" t="s">
        <v>280</v>
      </c>
      <c r="AE132" s="364" t="s">
        <v>281</v>
      </c>
      <c r="AF132" s="373">
        <f>IF(AB132="Si","19",COUNTIF(M132:AE133,"si"))</f>
        <v>16</v>
      </c>
      <c r="AG132" s="59">
        <f t="shared" si="48"/>
        <v>20</v>
      </c>
      <c r="AH132" s="367" t="str">
        <f>IF(AG132=5,"Moderado",IF(AG132=10,"Mayor",IF(AG132=20,"Catastrófico",0)))</f>
        <v>Catastrófico</v>
      </c>
      <c r="AI132" s="364">
        <f>IF(AH132="","",IF(AH132="Moderado",0.6,IF(AH132="Mayor",0.8,IF(AH132="Catastrófico",1,))))</f>
        <v>1</v>
      </c>
      <c r="AJ132" s="367" t="str">
        <f>IF(OR(AND(K132="Rara vez",AH132="Moderado"),AND(K132="Improbable",AH132="Moderado")),"Moderado",IF(OR(AND(K132="Rara vez",AH132="Mayor"),AND(K132="Improbable",AH132="Mayor"),AND(K132="Posible",AH132="Moderado"),AND(K132="Probable",AH132="Moderado")),"Alta",IF(OR(AND(K132="Rara vez",AH132="Catastrófico"),AND(K132="Improbable",AH132="Catastrófico"),AND(K132="Posible",AH132="Catastrófico"),AND(K132="Probable",AH132="Catastrófico"),AND(K132="Casi seguro",AH132="Catastrófico"),AND(K132="Posible",AH132="Moderado"),AND(K132="Probable",AH132="Moderado"),AND(K132="Casi seguro",AH132="Moderado"),AND(K132="Posible",AH132="Mayor"),AND(K132="Probable",AH132="Mayor"),AND(K132="Casi seguro",AH132="Mayor")),"Extremo",)))</f>
        <v>Extremo</v>
      </c>
      <c r="AK132" s="26">
        <v>1</v>
      </c>
      <c r="AL132" s="27" t="s">
        <v>795</v>
      </c>
      <c r="AM132" s="28" t="s">
        <v>467</v>
      </c>
      <c r="AN132" s="28">
        <f t="shared" si="60"/>
        <v>15</v>
      </c>
      <c r="AO132" s="28" t="s">
        <v>468</v>
      </c>
      <c r="AP132" s="28">
        <f t="shared" si="61"/>
        <v>15</v>
      </c>
      <c r="AQ132" s="28" t="s">
        <v>469</v>
      </c>
      <c r="AR132" s="28">
        <f t="shared" si="62"/>
        <v>15</v>
      </c>
      <c r="AS132" s="28" t="s">
        <v>470</v>
      </c>
      <c r="AT132" s="28">
        <f t="shared" si="63"/>
        <v>10</v>
      </c>
      <c r="AU132" s="28" t="s">
        <v>471</v>
      </c>
      <c r="AV132" s="28">
        <f t="shared" si="64"/>
        <v>15</v>
      </c>
      <c r="AW132" s="37" t="s">
        <v>472</v>
      </c>
      <c r="AX132" s="28">
        <f t="shared" si="65"/>
        <v>15</v>
      </c>
      <c r="AY132" s="37" t="s">
        <v>473</v>
      </c>
      <c r="AZ132" s="28">
        <f t="shared" si="66"/>
        <v>15</v>
      </c>
      <c r="BA132" s="86">
        <f>SUM(AN132,AP132,AR132,AT132,AV132,AX132,AZ132)</f>
        <v>100</v>
      </c>
      <c r="BB132" s="28" t="str">
        <f>IF(BA132&gt;=96,"Fuerte",IF(AND(BA132&gt;=86, BA132&lt;96),"Moderado",IF(BA132&lt;86,"Débil")))</f>
        <v>Fuerte</v>
      </c>
      <c r="BC132" s="28" t="s">
        <v>474</v>
      </c>
      <c r="BD132" s="28">
        <f>VALUE(IF(OR(AND(BB132="Fuerte",BC132="Fuerte")),"100",IF(OR(AND(BB132="Fuerte",BC132="Moderado"),AND(BB132="Moderado",BC132="Fuerte"),AND(BB132="Moderado",BC132="Moderado")),"50",IF(OR(AND(BB132="Fuerte",BC132="Débil"),AND(BB132="Moderado",BC132="Débil"),AND(BB132="Débil",BC132="Fuerte"),AND(BB132="Débil",BC132="Moderado"),AND(BB132="Débil",BC132="Débil")),"0",))))</f>
        <v>100</v>
      </c>
      <c r="BE132" s="61" t="str">
        <f>IF(BD132=100,"Fuerte",IF(BD132=50,"Moderado",IF(BD132=0,"Débil")))</f>
        <v>Fuerte</v>
      </c>
      <c r="BF132" s="370">
        <f>AVERAGE(BD132:BD137)</f>
        <v>100</v>
      </c>
      <c r="BG132" s="370" t="str">
        <f>IF(BF132=100,"Fuerte",IF(AND(BF132&lt;=99, BF132&gt;=50),"Moderado",IF(BF132&lt;50,"Débil")))</f>
        <v>Fuerte</v>
      </c>
      <c r="BH132" s="388">
        <f>IF(BG132="Fuerte",(J132-2),IF(BG132="Moderado",(J132-1), IF(BG132="Débil",((J132-0)))))</f>
        <v>3</v>
      </c>
      <c r="BI132" s="388" t="str">
        <f>IF(BH132&lt;=0,"",IF(BH132=1,"Rara vez",IF(BH132=2,"Improbable",IF(BH132=3,"Posible",IF(BH132=4,"Probable",IF(BH132=5,"Casi Seguro"))))))</f>
        <v>Posible</v>
      </c>
      <c r="BJ132" s="405">
        <f>IF(BI132="","",IF(BI132="Rara vez",0.2,IF(BI132="Improbable",0.4,IF(BI132="Posible",0.6,IF(BI132="Probable",0.8,IF(BI132="Casi seguro",1,))))))</f>
        <v>0.6</v>
      </c>
      <c r="BK132" s="388" t="str">
        <f>IFERROR(IF(AG132=5,"Moderado",IF(AG132=10,"Mayor",IF(AG132=20,"Catastrófico",0))),"")</f>
        <v>Catastrófico</v>
      </c>
      <c r="BL132" s="405">
        <f>IF(AH132="","",IF(AH132="Moderado",0.6,IF(AH132="Mayor",0.8,IF(AH132="Catastrófico",1,))))</f>
        <v>1</v>
      </c>
      <c r="BM132" s="406" t="str">
        <f>IF(OR(AND(KBI132="Rara vez",BK132="Moderado"),AND(BI132="Improbable",BK132="Moderado")),"Moderado",IF(OR(AND(BI132="Rara vez",BK132="Mayor"),AND(BI132="Improbable",BK132="Mayor"),AND(BI132="Posible",BK132="Moderado"),AND(BI132="Probable",BK132="Moderado")),"Alta",IF(OR(AND(BI132="Rara vez",BK132="Catastrófico"),AND(BI132="Improbable",BK132="Catastrófico"),AND(BI132="Posible",BK132="Catastrófico"),AND(BI132="Probable",BK132="Catastrófico"),AND(BI132="Casi seguro",BK132="Catastrófico"),AND(BI132="Posible",BK132="Moderado"),AND(BI132="Probable",BK132="Moderado"),AND(BI132="Casi seguro",BK132="Moderado"),AND(BI132="Posible",BK132="Mayor"),AND(BI132="Probable",BK132="Mayor"),AND(BI132="Casi seguro",BK132="Mayor")),"Extremo",)))</f>
        <v>Extremo</v>
      </c>
      <c r="BN132" s="61"/>
      <c r="BO132" s="36" t="s">
        <v>796</v>
      </c>
      <c r="BP132" s="31" t="s">
        <v>797</v>
      </c>
      <c r="BQ132" s="31" t="s">
        <v>293</v>
      </c>
      <c r="BR132" s="31" t="s">
        <v>798</v>
      </c>
      <c r="BS132" s="31" t="s">
        <v>799</v>
      </c>
      <c r="BT132" s="34"/>
      <c r="BU132" s="34"/>
      <c r="BV132" s="31"/>
      <c r="BW132" s="26"/>
      <c r="BX132" s="67"/>
      <c r="BY132" s="67"/>
      <c r="BZ132" s="67"/>
      <c r="CA132" s="67"/>
      <c r="CB132" s="67"/>
      <c r="CC132" s="67"/>
      <c r="CD132" s="67"/>
      <c r="CE132" s="67"/>
      <c r="CF132" s="67"/>
      <c r="CG132" s="67"/>
      <c r="CH132" s="67"/>
      <c r="CI132" s="67"/>
      <c r="CJ132" s="67"/>
      <c r="CK132" s="67"/>
      <c r="CL132" s="67"/>
      <c r="CM132" s="67"/>
      <c r="CN132" s="67"/>
      <c r="CO132" s="67"/>
      <c r="CP132" s="67"/>
      <c r="CQ132" s="67"/>
    </row>
    <row r="133" spans="1:95" ht="49.5" customHeight="1">
      <c r="A133" s="365"/>
      <c r="B133" s="365"/>
      <c r="C133" s="365"/>
      <c r="D133" s="365"/>
      <c r="E133" s="84"/>
      <c r="F133" s="84"/>
      <c r="G133" s="365"/>
      <c r="H133" s="365"/>
      <c r="I133" s="58" t="s">
        <v>559</v>
      </c>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59">
        <f t="shared" si="48"/>
        <v>5</v>
      </c>
      <c r="AH133" s="365"/>
      <c r="AI133" s="365"/>
      <c r="AJ133" s="365"/>
      <c r="AK133" s="26">
        <v>2</v>
      </c>
      <c r="AL133" s="27" t="s">
        <v>497</v>
      </c>
      <c r="AM133" s="28"/>
      <c r="AN133" s="28" t="str">
        <f t="shared" si="60"/>
        <v/>
      </c>
      <c r="AO133" s="28"/>
      <c r="AP133" s="28" t="str">
        <f t="shared" si="61"/>
        <v/>
      </c>
      <c r="AQ133" s="28"/>
      <c r="AR133" s="28" t="str">
        <f t="shared" si="62"/>
        <v/>
      </c>
      <c r="AS133" s="28"/>
      <c r="AT133" s="28" t="str">
        <f t="shared" si="63"/>
        <v/>
      </c>
      <c r="AU133" s="28"/>
      <c r="AV133" s="28" t="str">
        <f t="shared" si="64"/>
        <v/>
      </c>
      <c r="AW133" s="37"/>
      <c r="AX133" s="28" t="str">
        <f t="shared" si="65"/>
        <v/>
      </c>
      <c r="AY133" s="37"/>
      <c r="AZ133" s="28" t="str">
        <f t="shared" si="66"/>
        <v/>
      </c>
      <c r="BA133" s="86"/>
      <c r="BB133" s="28"/>
      <c r="BC133" s="28"/>
      <c r="BD133" s="28"/>
      <c r="BE133" s="61"/>
      <c r="BF133" s="365"/>
      <c r="BG133" s="365"/>
      <c r="BH133" s="365"/>
      <c r="BI133" s="365"/>
      <c r="BJ133" s="365"/>
      <c r="BK133" s="365"/>
      <c r="BL133" s="365"/>
      <c r="BM133" s="365"/>
      <c r="BN133" s="61"/>
      <c r="BO133" s="31"/>
      <c r="BP133" s="31"/>
      <c r="BQ133" s="31"/>
      <c r="BR133" s="31"/>
      <c r="BS133" s="31"/>
      <c r="BT133" s="34"/>
      <c r="BU133" s="34"/>
      <c r="BV133" s="31"/>
      <c r="BW133" s="26"/>
      <c r="BX133" s="67"/>
      <c r="BY133" s="67"/>
      <c r="BZ133" s="67"/>
      <c r="CA133" s="67"/>
      <c r="CB133" s="67"/>
      <c r="CC133" s="67"/>
      <c r="CD133" s="67"/>
      <c r="CE133" s="67"/>
      <c r="CF133" s="67"/>
      <c r="CG133" s="67"/>
      <c r="CH133" s="67"/>
      <c r="CI133" s="67"/>
      <c r="CJ133" s="67"/>
      <c r="CK133" s="67"/>
      <c r="CL133" s="67"/>
      <c r="CM133" s="67"/>
      <c r="CN133" s="67"/>
      <c r="CO133" s="67"/>
      <c r="CP133" s="67"/>
      <c r="CQ133" s="67"/>
    </row>
    <row r="134" spans="1:95" ht="49.5" customHeight="1">
      <c r="A134" s="365"/>
      <c r="B134" s="365"/>
      <c r="C134" s="365"/>
      <c r="D134" s="365"/>
      <c r="E134" s="84"/>
      <c r="F134" s="84"/>
      <c r="G134" s="365"/>
      <c r="H134" s="365"/>
      <c r="I134" s="58" t="s">
        <v>480</v>
      </c>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59">
        <f t="shared" si="48"/>
        <v>5</v>
      </c>
      <c r="AH134" s="365"/>
      <c r="AI134" s="365"/>
      <c r="AJ134" s="365"/>
      <c r="AK134" s="26">
        <v>3</v>
      </c>
      <c r="AL134" s="27" t="s">
        <v>497</v>
      </c>
      <c r="AM134" s="28"/>
      <c r="AN134" s="28" t="str">
        <f t="shared" si="60"/>
        <v/>
      </c>
      <c r="AO134" s="28"/>
      <c r="AP134" s="28" t="str">
        <f t="shared" si="61"/>
        <v/>
      </c>
      <c r="AQ134" s="28"/>
      <c r="AR134" s="28" t="str">
        <f t="shared" si="62"/>
        <v/>
      </c>
      <c r="AS134" s="28"/>
      <c r="AT134" s="28" t="str">
        <f t="shared" si="63"/>
        <v/>
      </c>
      <c r="AU134" s="28"/>
      <c r="AV134" s="28" t="str">
        <f t="shared" si="64"/>
        <v/>
      </c>
      <c r="AW134" s="37"/>
      <c r="AX134" s="28" t="str">
        <f t="shared" si="65"/>
        <v/>
      </c>
      <c r="AY134" s="37"/>
      <c r="AZ134" s="28" t="str">
        <f t="shared" si="66"/>
        <v/>
      </c>
      <c r="BA134" s="86"/>
      <c r="BB134" s="28"/>
      <c r="BC134" s="28"/>
      <c r="BD134" s="28"/>
      <c r="BE134" s="61"/>
      <c r="BF134" s="365"/>
      <c r="BG134" s="365"/>
      <c r="BH134" s="365"/>
      <c r="BI134" s="365"/>
      <c r="BJ134" s="365"/>
      <c r="BK134" s="365"/>
      <c r="BL134" s="365"/>
      <c r="BM134" s="365"/>
      <c r="BN134" s="61"/>
      <c r="BO134" s="31"/>
      <c r="BP134" s="31"/>
      <c r="BQ134" s="31"/>
      <c r="BR134" s="31"/>
      <c r="BS134" s="31"/>
      <c r="BT134" s="34"/>
      <c r="BU134" s="34"/>
      <c r="BV134" s="31"/>
      <c r="BW134" s="26"/>
      <c r="BX134" s="67"/>
      <c r="BY134" s="67"/>
      <c r="BZ134" s="67"/>
      <c r="CA134" s="67"/>
      <c r="CB134" s="67"/>
      <c r="CC134" s="67"/>
      <c r="CD134" s="67"/>
      <c r="CE134" s="67"/>
      <c r="CF134" s="67"/>
      <c r="CG134" s="67"/>
      <c r="CH134" s="67"/>
      <c r="CI134" s="67"/>
      <c r="CJ134" s="67"/>
      <c r="CK134" s="67"/>
      <c r="CL134" s="67"/>
      <c r="CM134" s="67"/>
      <c r="CN134" s="67"/>
      <c r="CO134" s="67"/>
      <c r="CP134" s="67"/>
      <c r="CQ134" s="67"/>
    </row>
    <row r="135" spans="1:95" ht="49.5" customHeight="1">
      <c r="A135" s="365"/>
      <c r="B135" s="365"/>
      <c r="C135" s="365"/>
      <c r="D135" s="365"/>
      <c r="E135" s="84"/>
      <c r="F135" s="84"/>
      <c r="G135" s="365"/>
      <c r="H135" s="365"/>
      <c r="I135" s="58" t="s">
        <v>486</v>
      </c>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59">
        <f t="shared" si="48"/>
        <v>5</v>
      </c>
      <c r="AH135" s="365"/>
      <c r="AI135" s="365"/>
      <c r="AJ135" s="365"/>
      <c r="AK135" s="26">
        <v>4</v>
      </c>
      <c r="AL135" s="27" t="s">
        <v>497</v>
      </c>
      <c r="AM135" s="28"/>
      <c r="AN135" s="28" t="str">
        <f t="shared" si="60"/>
        <v/>
      </c>
      <c r="AO135" s="28"/>
      <c r="AP135" s="28" t="str">
        <f t="shared" si="61"/>
        <v/>
      </c>
      <c r="AQ135" s="28"/>
      <c r="AR135" s="28" t="str">
        <f t="shared" si="62"/>
        <v/>
      </c>
      <c r="AS135" s="28"/>
      <c r="AT135" s="28" t="str">
        <f t="shared" si="63"/>
        <v/>
      </c>
      <c r="AU135" s="28"/>
      <c r="AV135" s="28" t="str">
        <f t="shared" si="64"/>
        <v/>
      </c>
      <c r="AW135" s="37"/>
      <c r="AX135" s="28" t="str">
        <f t="shared" si="65"/>
        <v/>
      </c>
      <c r="AY135" s="37"/>
      <c r="AZ135" s="28" t="str">
        <f t="shared" si="66"/>
        <v/>
      </c>
      <c r="BA135" s="86"/>
      <c r="BB135" s="28"/>
      <c r="BC135" s="28"/>
      <c r="BD135" s="28"/>
      <c r="BE135" s="61"/>
      <c r="BF135" s="365"/>
      <c r="BG135" s="365"/>
      <c r="BH135" s="365"/>
      <c r="BI135" s="365"/>
      <c r="BJ135" s="365"/>
      <c r="BK135" s="365"/>
      <c r="BL135" s="365"/>
      <c r="BM135" s="365"/>
      <c r="BN135" s="61"/>
      <c r="BO135" s="31"/>
      <c r="BP135" s="31"/>
      <c r="BQ135" s="31"/>
      <c r="BR135" s="31"/>
      <c r="BS135" s="31"/>
      <c r="BT135" s="34"/>
      <c r="BU135" s="34"/>
      <c r="BV135" s="31"/>
      <c r="BW135" s="26"/>
      <c r="BX135" s="67"/>
      <c r="BY135" s="67"/>
      <c r="BZ135" s="67"/>
      <c r="CA135" s="67"/>
      <c r="CB135" s="67"/>
      <c r="CC135" s="67"/>
      <c r="CD135" s="67"/>
      <c r="CE135" s="67"/>
      <c r="CF135" s="67"/>
      <c r="CG135" s="67"/>
      <c r="CH135" s="67"/>
      <c r="CI135" s="67"/>
      <c r="CJ135" s="67"/>
      <c r="CK135" s="67"/>
      <c r="CL135" s="67"/>
      <c r="CM135" s="67"/>
      <c r="CN135" s="67"/>
      <c r="CO135" s="67"/>
      <c r="CP135" s="67"/>
      <c r="CQ135" s="67"/>
    </row>
    <row r="136" spans="1:95" ht="49.5" customHeight="1">
      <c r="A136" s="365"/>
      <c r="B136" s="365"/>
      <c r="C136" s="365"/>
      <c r="D136" s="365"/>
      <c r="E136" s="84"/>
      <c r="F136" s="84"/>
      <c r="G136" s="365"/>
      <c r="H136" s="365"/>
      <c r="I136" s="58"/>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59">
        <f t="shared" si="48"/>
        <v>5</v>
      </c>
      <c r="AH136" s="365"/>
      <c r="AI136" s="365"/>
      <c r="AJ136" s="365"/>
      <c r="AK136" s="26">
        <v>5</v>
      </c>
      <c r="AL136" s="27" t="s">
        <v>497</v>
      </c>
      <c r="AM136" s="28"/>
      <c r="AN136" s="28" t="str">
        <f t="shared" si="60"/>
        <v/>
      </c>
      <c r="AO136" s="28"/>
      <c r="AP136" s="28" t="str">
        <f t="shared" si="61"/>
        <v/>
      </c>
      <c r="AQ136" s="28"/>
      <c r="AR136" s="28" t="str">
        <f t="shared" si="62"/>
        <v/>
      </c>
      <c r="AS136" s="28"/>
      <c r="AT136" s="28" t="str">
        <f t="shared" si="63"/>
        <v/>
      </c>
      <c r="AU136" s="28"/>
      <c r="AV136" s="28" t="str">
        <f t="shared" si="64"/>
        <v/>
      </c>
      <c r="AW136" s="37"/>
      <c r="AX136" s="28" t="str">
        <f t="shared" si="65"/>
        <v/>
      </c>
      <c r="AY136" s="37"/>
      <c r="AZ136" s="28" t="str">
        <f t="shared" si="66"/>
        <v/>
      </c>
      <c r="BA136" s="86"/>
      <c r="BB136" s="28"/>
      <c r="BC136" s="28"/>
      <c r="BD136" s="28"/>
      <c r="BE136" s="61"/>
      <c r="BF136" s="365"/>
      <c r="BG136" s="365"/>
      <c r="BH136" s="365"/>
      <c r="BI136" s="365"/>
      <c r="BJ136" s="365"/>
      <c r="BK136" s="365"/>
      <c r="BL136" s="365"/>
      <c r="BM136" s="365"/>
      <c r="BN136" s="61"/>
      <c r="BO136" s="31"/>
      <c r="BP136" s="31"/>
      <c r="BQ136" s="31"/>
      <c r="BR136" s="31"/>
      <c r="BS136" s="31"/>
      <c r="BT136" s="34"/>
      <c r="BU136" s="34"/>
      <c r="BV136" s="31"/>
      <c r="BW136" s="26"/>
      <c r="BX136" s="67"/>
      <c r="BY136" s="67"/>
      <c r="BZ136" s="67"/>
      <c r="CA136" s="67"/>
      <c r="CB136" s="67"/>
      <c r="CC136" s="67"/>
      <c r="CD136" s="67"/>
      <c r="CE136" s="67"/>
      <c r="CF136" s="67"/>
      <c r="CG136" s="67"/>
      <c r="CH136" s="67"/>
      <c r="CI136" s="67"/>
      <c r="CJ136" s="67"/>
      <c r="CK136" s="67"/>
      <c r="CL136" s="67"/>
      <c r="CM136" s="67"/>
      <c r="CN136" s="67"/>
      <c r="CO136" s="67"/>
      <c r="CP136" s="67"/>
      <c r="CQ136" s="67"/>
    </row>
    <row r="137" spans="1:95" ht="49.5" customHeight="1">
      <c r="A137" s="366"/>
      <c r="B137" s="366"/>
      <c r="C137" s="366"/>
      <c r="D137" s="366"/>
      <c r="E137" s="85"/>
      <c r="F137" s="85"/>
      <c r="G137" s="366"/>
      <c r="H137" s="366"/>
      <c r="I137" s="58"/>
      <c r="J137" s="366"/>
      <c r="K137" s="366"/>
      <c r="L137" s="366"/>
      <c r="M137" s="366"/>
      <c r="N137" s="366"/>
      <c r="O137" s="366"/>
      <c r="P137" s="366"/>
      <c r="Q137" s="366"/>
      <c r="R137" s="366"/>
      <c r="S137" s="366"/>
      <c r="T137" s="366"/>
      <c r="U137" s="366"/>
      <c r="V137" s="366"/>
      <c r="W137" s="366"/>
      <c r="X137" s="366"/>
      <c r="Y137" s="366"/>
      <c r="Z137" s="366"/>
      <c r="AA137" s="366"/>
      <c r="AB137" s="366"/>
      <c r="AC137" s="366"/>
      <c r="AD137" s="366"/>
      <c r="AE137" s="366"/>
      <c r="AF137" s="366"/>
      <c r="AG137" s="59">
        <f t="shared" si="48"/>
        <v>5</v>
      </c>
      <c r="AH137" s="366"/>
      <c r="AI137" s="366"/>
      <c r="AJ137" s="366"/>
      <c r="AK137" s="26">
        <v>6</v>
      </c>
      <c r="AL137" s="27" t="s">
        <v>497</v>
      </c>
      <c r="AM137" s="28"/>
      <c r="AN137" s="28" t="str">
        <f t="shared" si="60"/>
        <v/>
      </c>
      <c r="AO137" s="28"/>
      <c r="AP137" s="28" t="str">
        <f t="shared" si="61"/>
        <v/>
      </c>
      <c r="AQ137" s="28"/>
      <c r="AR137" s="28" t="str">
        <f t="shared" si="62"/>
        <v/>
      </c>
      <c r="AS137" s="28"/>
      <c r="AT137" s="28" t="str">
        <f t="shared" si="63"/>
        <v/>
      </c>
      <c r="AU137" s="28"/>
      <c r="AV137" s="28" t="str">
        <f t="shared" si="64"/>
        <v/>
      </c>
      <c r="AW137" s="37"/>
      <c r="AX137" s="28" t="str">
        <f t="shared" si="65"/>
        <v/>
      </c>
      <c r="AY137" s="37"/>
      <c r="AZ137" s="28" t="str">
        <f t="shared" si="66"/>
        <v/>
      </c>
      <c r="BA137" s="86"/>
      <c r="BB137" s="28"/>
      <c r="BC137" s="28"/>
      <c r="BD137" s="28"/>
      <c r="BE137" s="61"/>
      <c r="BF137" s="366"/>
      <c r="BG137" s="366"/>
      <c r="BH137" s="366"/>
      <c r="BI137" s="366"/>
      <c r="BJ137" s="366"/>
      <c r="BK137" s="366"/>
      <c r="BL137" s="366"/>
      <c r="BM137" s="366"/>
      <c r="BN137" s="61"/>
      <c r="BO137" s="31"/>
      <c r="BP137" s="31"/>
      <c r="BQ137" s="31"/>
      <c r="BR137" s="31"/>
      <c r="BS137" s="31"/>
      <c r="BT137" s="34"/>
      <c r="BU137" s="34"/>
      <c r="BV137" s="31"/>
      <c r="BW137" s="26"/>
      <c r="BX137" s="67"/>
      <c r="BY137" s="67"/>
      <c r="BZ137" s="67"/>
      <c r="CA137" s="67"/>
      <c r="CB137" s="67"/>
      <c r="CC137" s="67"/>
      <c r="CD137" s="67"/>
      <c r="CE137" s="67"/>
      <c r="CF137" s="67"/>
      <c r="CG137" s="67"/>
      <c r="CH137" s="67"/>
      <c r="CI137" s="67"/>
      <c r="CJ137" s="67"/>
      <c r="CK137" s="67"/>
      <c r="CL137" s="67"/>
      <c r="CM137" s="67"/>
      <c r="CN137" s="67"/>
      <c r="CO137" s="67"/>
      <c r="CP137" s="67"/>
      <c r="CQ137" s="67"/>
    </row>
    <row r="138" spans="1:95" ht="270" customHeight="1">
      <c r="A138" s="400">
        <v>23</v>
      </c>
      <c r="B138" s="400" t="s">
        <v>800</v>
      </c>
      <c r="C138" s="400" t="s">
        <v>801</v>
      </c>
      <c r="D138" s="400" t="s">
        <v>802</v>
      </c>
      <c r="E138" s="60" t="s">
        <v>803</v>
      </c>
      <c r="F138" s="60" t="s">
        <v>804</v>
      </c>
      <c r="G138" s="400" t="s">
        <v>805</v>
      </c>
      <c r="H138" s="400" t="s">
        <v>464</v>
      </c>
      <c r="I138" s="58" t="s">
        <v>480</v>
      </c>
      <c r="J138" s="400">
        <v>2</v>
      </c>
      <c r="K138" s="367" t="str">
        <f>IF(J138&lt;=0,"",IF(J138=1,"Rara vez",IF(J138=2,"Improbable",IF(J138=3,"Posible",IF(J138=4,"Probable",IF(J138=5,"Casi Seguro"))))))</f>
        <v>Improbable</v>
      </c>
      <c r="L138" s="364">
        <f>IF(K138="","",IF(K138="Rara vez",0.2,IF(K138="Improbable",0.4,IF(K138="Posible",0.6,IF(K138="Probable",0.8,IF(K138="Casi seguro",1,))))))</f>
        <v>0.4</v>
      </c>
      <c r="M138" s="364" t="s">
        <v>281</v>
      </c>
      <c r="N138" s="364" t="s">
        <v>280</v>
      </c>
      <c r="O138" s="364" t="s">
        <v>281</v>
      </c>
      <c r="P138" s="364" t="s">
        <v>281</v>
      </c>
      <c r="Q138" s="364" t="s">
        <v>281</v>
      </c>
      <c r="R138" s="364" t="s">
        <v>281</v>
      </c>
      <c r="S138" s="364" t="s">
        <v>281</v>
      </c>
      <c r="T138" s="364" t="s">
        <v>281</v>
      </c>
      <c r="U138" s="364" t="s">
        <v>281</v>
      </c>
      <c r="V138" s="364" t="s">
        <v>280</v>
      </c>
      <c r="W138" s="364" t="s">
        <v>281</v>
      </c>
      <c r="X138" s="364" t="s">
        <v>280</v>
      </c>
      <c r="Y138" s="364" t="s">
        <v>281</v>
      </c>
      <c r="Z138" s="364" t="s">
        <v>280</v>
      </c>
      <c r="AA138" s="364" t="s">
        <v>280</v>
      </c>
      <c r="AB138" s="364" t="s">
        <v>281</v>
      </c>
      <c r="AC138" s="364" t="s">
        <v>280</v>
      </c>
      <c r="AD138" s="364" t="s">
        <v>281</v>
      </c>
      <c r="AE138" s="364" t="s">
        <v>281</v>
      </c>
      <c r="AF138" s="373">
        <f>IF(AB138="Si","19",COUNTIF(M138:AE139,"si"))</f>
        <v>6</v>
      </c>
      <c r="AG138" s="59">
        <f t="shared" si="48"/>
        <v>10</v>
      </c>
      <c r="AH138" s="367" t="str">
        <f>IF(AG138=5,"Moderado",IF(AG138=10,"Mayor",IF(AG138=20,"Catastrófico",0)))</f>
        <v>Mayor</v>
      </c>
      <c r="AI138" s="364">
        <v>0.6</v>
      </c>
      <c r="AJ138" s="367" t="str">
        <f>IF(OR(AND(K138="Rara vez",AH138="Moderado"),AND(K138="Improbable",AH138="Moderado")),"Moderado",IF(OR(AND(K138="Rara vez",AH138="Mayor"),AND(K138="Improbable",AH138="Mayor"),AND(K138="Posible",AH138="Moderado"),AND(K138="Probable",AH138="Moderado")),"Alta",IF(OR(AND(K138="Rara vez",AH138="Catastrófico"),AND(K138="Improbable",AH138="Catastrófico"),AND(K138="Posible",AH138="Catastrófico"),AND(K138="Probable",AH138="Catastrófico"),AND(K138="Casi seguro",AH138="Catastrófico"),AND(K138="Posible",AH138="Moderado"),AND(K138="Probable",AH138="Moderado"),AND(K138="Casi seguro",AH138="Moderado"),AND(K138="Posible",AH138="Mayor"),AND(K138="Probable",AH138="Mayor"),AND(K138="Casi seguro",AH138="Mayor")),"Extremo",)))</f>
        <v>Alta</v>
      </c>
      <c r="AK138" s="31">
        <v>1</v>
      </c>
      <c r="AL138" s="27" t="s">
        <v>806</v>
      </c>
      <c r="AM138" s="37" t="s">
        <v>467</v>
      </c>
      <c r="AN138" s="37">
        <f t="shared" si="60"/>
        <v>15</v>
      </c>
      <c r="AO138" s="37" t="s">
        <v>468</v>
      </c>
      <c r="AP138" s="37">
        <f t="shared" si="61"/>
        <v>15</v>
      </c>
      <c r="AQ138" s="37" t="s">
        <v>469</v>
      </c>
      <c r="AR138" s="37">
        <f t="shared" si="62"/>
        <v>15</v>
      </c>
      <c r="AS138" s="37" t="s">
        <v>501</v>
      </c>
      <c r="AT138" s="37">
        <f t="shared" si="63"/>
        <v>15</v>
      </c>
      <c r="AU138" s="37" t="s">
        <v>471</v>
      </c>
      <c r="AV138" s="37">
        <f t="shared" si="64"/>
        <v>15</v>
      </c>
      <c r="AW138" s="37" t="s">
        <v>472</v>
      </c>
      <c r="AX138" s="37">
        <f t="shared" si="65"/>
        <v>15</v>
      </c>
      <c r="AY138" s="37" t="s">
        <v>473</v>
      </c>
      <c r="AZ138" s="37">
        <f t="shared" si="66"/>
        <v>15</v>
      </c>
      <c r="BA138" s="81">
        <f>SUM(AN138,AP138,AR138,AT138,AV138,AX138,AZ138)</f>
        <v>105</v>
      </c>
      <c r="BB138" s="37" t="str">
        <f>IF(BA138&gt;=96,"Fuerte",IF(AND(BA138&gt;=86, BA138&lt;96),"Moderado",IF(BA138&lt;86,"Débil")))</f>
        <v>Fuerte</v>
      </c>
      <c r="BC138" s="37" t="s">
        <v>474</v>
      </c>
      <c r="BD138" s="37">
        <f>VALUE(IF(OR(AND(BB138="Fuerte",BC138="Fuerte")),"100",IF(OR(AND(BB138="Fuerte",BC138="Moderado"),AND(BB138="Moderado",BC138="Fuerte"),AND(BB138="Moderado",BC138="Moderado")),"50",IF(OR(AND(BB138="Fuerte",BC138="Débil"),AND(BB138="Moderado",BC138="Débil"),AND(BB138="Débil",BC138="Fuerte"),AND(BB138="Débil",BC138="Moderado"),AND(BB138="Débil",BC138="Débil")),"0",))))</f>
        <v>100</v>
      </c>
      <c r="BE138" s="30" t="str">
        <f>IF(BD138=100,"Fuerte",IF(BD138=50,"Moderado",IF(BD138=0,"Débil")))</f>
        <v>Fuerte</v>
      </c>
      <c r="BF138" s="371">
        <f>AVERAGE(BD138:BD143)</f>
        <v>100</v>
      </c>
      <c r="BG138" s="371" t="str">
        <f>IF(BF138=100,"Fuerte",IF(AND(BF138&lt;=99, BF138&gt;=50),"Moderado",IF(BF138&lt;50,"Débil")))</f>
        <v>Fuerte</v>
      </c>
      <c r="BH138" s="388">
        <f>IF(BG138="Fuerte",(J138-2),IF(BG138="Moderado",(J138-1), IF(BG138="Débil",((J138-0)))))</f>
        <v>0</v>
      </c>
      <c r="BI138" s="388" t="str">
        <f>IF(BH138&lt;=0,"Rara vez",IF(BH138=1,"Rara vez",IF(BH138=2,"Improbable",IF(BH138=3,"Posible",IF(BH138=4,"Probable",IF(BH138=5,"Casi Seguro"))))))</f>
        <v>Rara vez</v>
      </c>
      <c r="BJ138" s="364">
        <f>IF(BI138="","",IF(BI138="Rara vez",0.2,IF(BI138="Improbable",0.4,IF(BI138="Posible",0.6,IF(BI138="Probable",0.8,IF(BI138="Casi seguro",1,))))))</f>
        <v>0.2</v>
      </c>
      <c r="BK138" s="388" t="str">
        <f>IFERROR(IF(AG138=5,"Moderado",IF(AG138=10,"Mayor",IF(AG138=20,"Catastrófico",0))),"")</f>
        <v>Mayor</v>
      </c>
      <c r="BL138" s="364">
        <f>IF(AH138="","",IF(AH138="Moderado",0.6,IF(AH138="Mayor",0.8,IF(AH138="Catastrófico",1,))))</f>
        <v>0.8</v>
      </c>
      <c r="BM138" s="388" t="str">
        <f>IF(OR(AND(KBI138="Rara vez",BK138="Moderado"),AND(BI138="Improbable",BK138="Moderado")),"Moderado",IF(OR(AND(BI138="Rara vez",BK138="Mayor"),AND(BI138="Improbable",BK138="Mayor"),AND(BI138="Posible",BK138="Moderado"),AND(BI138="Probable",BK138="Moderado")),"Alta",IF(OR(AND(BI138="Rara vez",BK138="Catastrófico"),AND(BI138="Improbable",BK138="Catastrófico"),AND(BI138="Posible",BK138="Catastrófico"),AND(BI138="Probable",BK138="Catastrófico"),AND(BI138="Casi seguro",BK138="Catastrófico"),AND(BI138="Posible",BK138="Moderado"),AND(BI138="Probable",BK138="Moderado"),AND(BI138="Casi seguro",BK138="Moderado"),AND(BI138="Posible",BK138="Mayor"),AND(BI138="Probable",BK138="Mayor"),AND(BI138="Casi seguro",BK138="Mayor")),"Extremo",)))</f>
        <v>Alta</v>
      </c>
      <c r="BN138" s="30" t="s">
        <v>282</v>
      </c>
      <c r="BO138" s="110" t="s">
        <v>807</v>
      </c>
      <c r="BP138" s="31" t="s">
        <v>808</v>
      </c>
      <c r="BQ138" s="31" t="s">
        <v>808</v>
      </c>
      <c r="BR138" s="31" t="s">
        <v>700</v>
      </c>
      <c r="BS138" s="31" t="s">
        <v>809</v>
      </c>
      <c r="BT138" s="34">
        <v>44756</v>
      </c>
      <c r="BU138" s="34">
        <v>44926</v>
      </c>
      <c r="BV138" s="34"/>
      <c r="BW138" s="31"/>
      <c r="BX138" s="67"/>
      <c r="BY138" s="67"/>
      <c r="BZ138" s="67"/>
      <c r="CA138" s="67"/>
      <c r="CB138" s="67"/>
      <c r="CC138" s="67"/>
      <c r="CD138" s="67"/>
      <c r="CE138" s="67"/>
      <c r="CF138" s="67"/>
      <c r="CG138" s="67"/>
      <c r="CH138" s="67"/>
      <c r="CI138" s="67"/>
      <c r="CJ138" s="67"/>
      <c r="CK138" s="67"/>
      <c r="CL138" s="67"/>
      <c r="CM138" s="67"/>
      <c r="CN138" s="67"/>
      <c r="CO138" s="67"/>
      <c r="CP138" s="67"/>
      <c r="CQ138" s="67"/>
    </row>
    <row r="139" spans="1:95" ht="78.75" customHeight="1">
      <c r="A139" s="365"/>
      <c r="B139" s="365"/>
      <c r="C139" s="365"/>
      <c r="D139" s="365"/>
      <c r="E139" s="84"/>
      <c r="F139" s="84"/>
      <c r="G139" s="365"/>
      <c r="H139" s="365"/>
      <c r="I139" s="58"/>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59">
        <f t="shared" si="48"/>
        <v>5</v>
      </c>
      <c r="AH139" s="365"/>
      <c r="AI139" s="365"/>
      <c r="AJ139" s="365"/>
      <c r="AK139" s="31">
        <v>2</v>
      </c>
      <c r="AL139" s="27" t="s">
        <v>701</v>
      </c>
      <c r="AM139" s="37"/>
      <c r="AN139" s="37"/>
      <c r="AO139" s="37"/>
      <c r="AP139" s="37"/>
      <c r="AQ139" s="37"/>
      <c r="AR139" s="37"/>
      <c r="AS139" s="37"/>
      <c r="AT139" s="37"/>
      <c r="AU139" s="37"/>
      <c r="AV139" s="37"/>
      <c r="AW139" s="37"/>
      <c r="AX139" s="37"/>
      <c r="AY139" s="37"/>
      <c r="AZ139" s="37"/>
      <c r="BA139" s="81"/>
      <c r="BB139" s="37"/>
      <c r="BC139" s="37"/>
      <c r="BD139" s="37"/>
      <c r="BE139" s="30"/>
      <c r="BF139" s="365"/>
      <c r="BG139" s="365"/>
      <c r="BH139" s="365"/>
      <c r="BI139" s="365"/>
      <c r="BJ139" s="365"/>
      <c r="BK139" s="365"/>
      <c r="BL139" s="365"/>
      <c r="BM139" s="365"/>
      <c r="BN139" s="30"/>
      <c r="BO139" s="110"/>
      <c r="BP139" s="31"/>
      <c r="BQ139" s="31"/>
      <c r="BR139" s="31"/>
      <c r="BS139" s="31"/>
      <c r="BT139" s="82"/>
      <c r="BU139" s="82"/>
      <c r="BV139" s="82"/>
      <c r="BW139" s="31"/>
      <c r="BX139" s="67"/>
      <c r="BY139" s="67"/>
      <c r="BZ139" s="67"/>
      <c r="CA139" s="67"/>
      <c r="CB139" s="67"/>
      <c r="CC139" s="67"/>
      <c r="CD139" s="67"/>
      <c r="CE139" s="67"/>
      <c r="CF139" s="67"/>
      <c r="CG139" s="67"/>
      <c r="CH139" s="67"/>
      <c r="CI139" s="67"/>
      <c r="CJ139" s="67"/>
      <c r="CK139" s="67"/>
      <c r="CL139" s="67"/>
      <c r="CM139" s="67"/>
      <c r="CN139" s="67"/>
      <c r="CO139" s="67"/>
      <c r="CP139" s="67"/>
      <c r="CQ139" s="67"/>
    </row>
    <row r="140" spans="1:95" ht="159.75" customHeight="1">
      <c r="A140" s="365"/>
      <c r="B140" s="365"/>
      <c r="C140" s="365"/>
      <c r="D140" s="365"/>
      <c r="E140" s="84"/>
      <c r="F140" s="84"/>
      <c r="G140" s="365"/>
      <c r="H140" s="365"/>
      <c r="I140" s="58"/>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59">
        <f t="shared" si="48"/>
        <v>5</v>
      </c>
      <c r="AH140" s="365"/>
      <c r="AI140" s="365"/>
      <c r="AJ140" s="365"/>
      <c r="AK140" s="31">
        <v>3</v>
      </c>
      <c r="AL140" s="27" t="s">
        <v>701</v>
      </c>
      <c r="AM140" s="37"/>
      <c r="AN140" s="37"/>
      <c r="AO140" s="37"/>
      <c r="AP140" s="37"/>
      <c r="AQ140" s="37"/>
      <c r="AR140" s="37"/>
      <c r="AS140" s="37"/>
      <c r="AT140" s="37"/>
      <c r="AU140" s="37"/>
      <c r="AV140" s="37"/>
      <c r="AW140" s="37"/>
      <c r="AX140" s="37"/>
      <c r="AY140" s="37"/>
      <c r="AZ140" s="37"/>
      <c r="BA140" s="81"/>
      <c r="BB140" s="37"/>
      <c r="BC140" s="37"/>
      <c r="BD140" s="37"/>
      <c r="BE140" s="30"/>
      <c r="BF140" s="365"/>
      <c r="BG140" s="365"/>
      <c r="BH140" s="365"/>
      <c r="BI140" s="365"/>
      <c r="BJ140" s="365"/>
      <c r="BK140" s="365"/>
      <c r="BL140" s="365"/>
      <c r="BM140" s="365"/>
      <c r="BN140" s="30"/>
      <c r="BO140" s="35"/>
      <c r="BP140" s="111"/>
      <c r="BQ140" s="31"/>
      <c r="BR140" s="31"/>
      <c r="BS140" s="98"/>
      <c r="BT140" s="82"/>
      <c r="BU140" s="82"/>
      <c r="BV140" s="82"/>
      <c r="BW140" s="31"/>
      <c r="BX140" s="67"/>
      <c r="BY140" s="67"/>
      <c r="BZ140" s="67"/>
      <c r="CA140" s="67"/>
      <c r="CB140" s="67"/>
      <c r="CC140" s="67"/>
      <c r="CD140" s="67"/>
      <c r="CE140" s="67"/>
      <c r="CF140" s="67"/>
      <c r="CG140" s="67"/>
      <c r="CH140" s="67"/>
      <c r="CI140" s="67"/>
      <c r="CJ140" s="67"/>
      <c r="CK140" s="67"/>
      <c r="CL140" s="67"/>
      <c r="CM140" s="67"/>
      <c r="CN140" s="67"/>
      <c r="CO140" s="67"/>
      <c r="CP140" s="67"/>
      <c r="CQ140" s="67"/>
    </row>
    <row r="141" spans="1:95" ht="226.5" customHeight="1">
      <c r="A141" s="365"/>
      <c r="B141" s="365"/>
      <c r="C141" s="365"/>
      <c r="D141" s="365"/>
      <c r="E141" s="84"/>
      <c r="F141" s="84"/>
      <c r="G141" s="365"/>
      <c r="H141" s="365"/>
      <c r="I141" s="58"/>
      <c r="J141" s="365"/>
      <c r="K141" s="365"/>
      <c r="L141" s="365"/>
      <c r="M141" s="365"/>
      <c r="N141" s="365"/>
      <c r="O141" s="365"/>
      <c r="P141" s="365"/>
      <c r="Q141" s="365"/>
      <c r="R141" s="365"/>
      <c r="S141" s="365"/>
      <c r="T141" s="365"/>
      <c r="U141" s="365"/>
      <c r="V141" s="365"/>
      <c r="W141" s="365"/>
      <c r="X141" s="365"/>
      <c r="Y141" s="365"/>
      <c r="Z141" s="365"/>
      <c r="AA141" s="365"/>
      <c r="AB141" s="365"/>
      <c r="AC141" s="365"/>
      <c r="AD141" s="365"/>
      <c r="AE141" s="365"/>
      <c r="AF141" s="365"/>
      <c r="AG141" s="59">
        <f t="shared" si="48"/>
        <v>5</v>
      </c>
      <c r="AH141" s="365"/>
      <c r="AI141" s="365"/>
      <c r="AJ141" s="365"/>
      <c r="AK141" s="31">
        <v>4</v>
      </c>
      <c r="AL141" s="27" t="s">
        <v>701</v>
      </c>
      <c r="AM141" s="37"/>
      <c r="AN141" s="37"/>
      <c r="AO141" s="37"/>
      <c r="AP141" s="37"/>
      <c r="AQ141" s="37"/>
      <c r="AR141" s="37"/>
      <c r="AS141" s="37"/>
      <c r="AT141" s="37"/>
      <c r="AU141" s="37"/>
      <c r="AV141" s="37"/>
      <c r="AW141" s="37"/>
      <c r="AX141" s="37"/>
      <c r="AY141" s="37"/>
      <c r="AZ141" s="37"/>
      <c r="BA141" s="81"/>
      <c r="BB141" s="37"/>
      <c r="BC141" s="37"/>
      <c r="BD141" s="37"/>
      <c r="BE141" s="30"/>
      <c r="BF141" s="365"/>
      <c r="BG141" s="365"/>
      <c r="BH141" s="365"/>
      <c r="BI141" s="365"/>
      <c r="BJ141" s="365"/>
      <c r="BK141" s="365"/>
      <c r="BL141" s="365"/>
      <c r="BM141" s="365"/>
      <c r="BN141" s="30"/>
      <c r="BO141" s="35"/>
      <c r="BP141" s="111"/>
      <c r="BQ141" s="31"/>
      <c r="BR141" s="31"/>
      <c r="BS141" s="111"/>
      <c r="BT141" s="82"/>
      <c r="BU141" s="82"/>
      <c r="BV141" s="82"/>
      <c r="BW141" s="31"/>
      <c r="BX141" s="67"/>
      <c r="BY141" s="67"/>
      <c r="BZ141" s="67"/>
      <c r="CA141" s="67"/>
      <c r="CB141" s="67"/>
      <c r="CC141" s="67"/>
      <c r="CD141" s="67"/>
      <c r="CE141" s="67"/>
      <c r="CF141" s="67"/>
      <c r="CG141" s="67"/>
      <c r="CH141" s="67"/>
      <c r="CI141" s="67"/>
      <c r="CJ141" s="67"/>
      <c r="CK141" s="67"/>
      <c r="CL141" s="67"/>
      <c r="CM141" s="67"/>
      <c r="CN141" s="67"/>
      <c r="CO141" s="67"/>
      <c r="CP141" s="67"/>
      <c r="CQ141" s="67"/>
    </row>
    <row r="142" spans="1:95" ht="78.75" customHeight="1">
      <c r="A142" s="365"/>
      <c r="B142" s="365"/>
      <c r="C142" s="365"/>
      <c r="D142" s="365"/>
      <c r="E142" s="84"/>
      <c r="F142" s="84"/>
      <c r="G142" s="365"/>
      <c r="H142" s="365"/>
      <c r="I142" s="58"/>
      <c r="J142" s="365"/>
      <c r="K142" s="365"/>
      <c r="L142" s="365"/>
      <c r="M142" s="365"/>
      <c r="N142" s="365"/>
      <c r="O142" s="365"/>
      <c r="P142" s="365"/>
      <c r="Q142" s="365"/>
      <c r="R142" s="365"/>
      <c r="S142" s="365"/>
      <c r="T142" s="365"/>
      <c r="U142" s="365"/>
      <c r="V142" s="365"/>
      <c r="W142" s="365"/>
      <c r="X142" s="365"/>
      <c r="Y142" s="365"/>
      <c r="Z142" s="365"/>
      <c r="AA142" s="365"/>
      <c r="AB142" s="365"/>
      <c r="AC142" s="365"/>
      <c r="AD142" s="365"/>
      <c r="AE142" s="365"/>
      <c r="AF142" s="365"/>
      <c r="AG142" s="59">
        <f t="shared" si="48"/>
        <v>5</v>
      </c>
      <c r="AH142" s="365"/>
      <c r="AI142" s="365"/>
      <c r="AJ142" s="365"/>
      <c r="AK142" s="31">
        <v>5</v>
      </c>
      <c r="AL142" s="27" t="s">
        <v>701</v>
      </c>
      <c r="AM142" s="37"/>
      <c r="AN142" s="37"/>
      <c r="AO142" s="37"/>
      <c r="AP142" s="37"/>
      <c r="AQ142" s="37"/>
      <c r="AR142" s="37"/>
      <c r="AS142" s="37"/>
      <c r="AT142" s="37"/>
      <c r="AU142" s="37"/>
      <c r="AV142" s="37"/>
      <c r="AW142" s="37"/>
      <c r="AX142" s="37"/>
      <c r="AY142" s="37"/>
      <c r="AZ142" s="37"/>
      <c r="BA142" s="81"/>
      <c r="BB142" s="37"/>
      <c r="BC142" s="37"/>
      <c r="BD142" s="37"/>
      <c r="BE142" s="30"/>
      <c r="BF142" s="365"/>
      <c r="BG142" s="365"/>
      <c r="BH142" s="365"/>
      <c r="BI142" s="365"/>
      <c r="BJ142" s="365"/>
      <c r="BK142" s="365"/>
      <c r="BL142" s="365"/>
      <c r="BM142" s="365"/>
      <c r="BN142" s="30"/>
      <c r="BO142" s="31"/>
      <c r="BP142" s="31"/>
      <c r="BQ142" s="31"/>
      <c r="BR142" s="31"/>
      <c r="BS142" s="31"/>
      <c r="BT142" s="82"/>
      <c r="BU142" s="82"/>
      <c r="BV142" s="82"/>
      <c r="BW142" s="31"/>
      <c r="BX142" s="67"/>
      <c r="BY142" s="67"/>
      <c r="BZ142" s="67"/>
      <c r="CA142" s="67"/>
      <c r="CB142" s="67"/>
      <c r="CC142" s="67"/>
      <c r="CD142" s="67"/>
      <c r="CE142" s="67"/>
      <c r="CF142" s="67"/>
      <c r="CG142" s="67"/>
      <c r="CH142" s="67"/>
      <c r="CI142" s="67"/>
      <c r="CJ142" s="67"/>
      <c r="CK142" s="67"/>
      <c r="CL142" s="67"/>
      <c r="CM142" s="67"/>
      <c r="CN142" s="67"/>
      <c r="CO142" s="67"/>
      <c r="CP142" s="67"/>
      <c r="CQ142" s="67"/>
    </row>
    <row r="143" spans="1:95" ht="64.5" customHeight="1">
      <c r="A143" s="366"/>
      <c r="B143" s="366"/>
      <c r="C143" s="366"/>
      <c r="D143" s="366"/>
      <c r="E143" s="85"/>
      <c r="F143" s="85"/>
      <c r="G143" s="366"/>
      <c r="H143" s="366"/>
      <c r="I143" s="58"/>
      <c r="J143" s="366"/>
      <c r="K143" s="366"/>
      <c r="L143" s="366"/>
      <c r="M143" s="366"/>
      <c r="N143" s="366"/>
      <c r="O143" s="366"/>
      <c r="P143" s="366"/>
      <c r="Q143" s="366"/>
      <c r="R143" s="366"/>
      <c r="S143" s="366"/>
      <c r="T143" s="366"/>
      <c r="U143" s="366"/>
      <c r="V143" s="366"/>
      <c r="W143" s="366"/>
      <c r="X143" s="366"/>
      <c r="Y143" s="366"/>
      <c r="Z143" s="366"/>
      <c r="AA143" s="366"/>
      <c r="AB143" s="366"/>
      <c r="AC143" s="366"/>
      <c r="AD143" s="366"/>
      <c r="AE143" s="366"/>
      <c r="AF143" s="366"/>
      <c r="AG143" s="59">
        <f t="shared" si="48"/>
        <v>5</v>
      </c>
      <c r="AH143" s="366"/>
      <c r="AI143" s="366"/>
      <c r="AJ143" s="366"/>
      <c r="AK143" s="31">
        <v>6</v>
      </c>
      <c r="AL143" s="27" t="s">
        <v>701</v>
      </c>
      <c r="AM143" s="37"/>
      <c r="AN143" s="37"/>
      <c r="AO143" s="37"/>
      <c r="AP143" s="37"/>
      <c r="AQ143" s="37"/>
      <c r="AR143" s="37"/>
      <c r="AS143" s="37"/>
      <c r="AT143" s="37"/>
      <c r="AU143" s="37"/>
      <c r="AV143" s="37"/>
      <c r="AW143" s="37"/>
      <c r="AX143" s="37"/>
      <c r="AY143" s="37"/>
      <c r="AZ143" s="37"/>
      <c r="BA143" s="81"/>
      <c r="BB143" s="37"/>
      <c r="BC143" s="37"/>
      <c r="BD143" s="37"/>
      <c r="BE143" s="30"/>
      <c r="BF143" s="366"/>
      <c r="BG143" s="366"/>
      <c r="BH143" s="366"/>
      <c r="BI143" s="366"/>
      <c r="BJ143" s="366"/>
      <c r="BK143" s="366"/>
      <c r="BL143" s="366"/>
      <c r="BM143" s="366"/>
      <c r="BN143" s="30"/>
      <c r="BO143" s="31"/>
      <c r="BP143" s="31"/>
      <c r="BQ143" s="31"/>
      <c r="BR143" s="31"/>
      <c r="BS143" s="31"/>
      <c r="BT143" s="82"/>
      <c r="BU143" s="82"/>
      <c r="BV143" s="82"/>
      <c r="BW143" s="31"/>
      <c r="BX143" s="67"/>
      <c r="BY143" s="67"/>
      <c r="BZ143" s="67"/>
      <c r="CA143" s="67"/>
      <c r="CB143" s="67"/>
      <c r="CC143" s="67"/>
      <c r="CD143" s="67"/>
      <c r="CE143" s="67"/>
      <c r="CF143" s="67"/>
      <c r="CG143" s="67"/>
      <c r="CH143" s="67"/>
      <c r="CI143" s="67"/>
      <c r="CJ143" s="67"/>
      <c r="CK143" s="67"/>
      <c r="CL143" s="67"/>
      <c r="CM143" s="67"/>
      <c r="CN143" s="67"/>
      <c r="CO143" s="67"/>
      <c r="CP143" s="67"/>
      <c r="CQ143" s="67"/>
    </row>
    <row r="144" spans="1:95" ht="105" customHeight="1">
      <c r="A144" s="404">
        <v>24</v>
      </c>
      <c r="B144" s="400" t="s">
        <v>810</v>
      </c>
      <c r="C144" s="400" t="s">
        <v>811</v>
      </c>
      <c r="D144" s="400" t="s">
        <v>812</v>
      </c>
      <c r="E144" s="80" t="s">
        <v>813</v>
      </c>
      <c r="F144" s="80" t="s">
        <v>814</v>
      </c>
      <c r="G144" s="400" t="s">
        <v>815</v>
      </c>
      <c r="H144" s="400" t="s">
        <v>464</v>
      </c>
      <c r="I144" s="58" t="s">
        <v>486</v>
      </c>
      <c r="J144" s="404">
        <v>4</v>
      </c>
      <c r="K144" s="367" t="str">
        <f>IF(J144&lt;=0,"",IF(J144=1,"Rara vez",IF(J144=2,"Improbable",IF(J144=3,"Posible",IF(J144=4,"Probable",IF(J144=5,"Casi Seguro"))))))</f>
        <v>Probable</v>
      </c>
      <c r="L144" s="364">
        <f>IF(K144="","",IF(K144="Rara vez",0.2,IF(K144="Improbable",0.4,IF(K144="Posible",0.6,IF(K144="Probable",0.8,IF(K144="Casi seguro",1,))))))</f>
        <v>0.8</v>
      </c>
      <c r="M144" s="364" t="s">
        <v>280</v>
      </c>
      <c r="N144" s="364" t="s">
        <v>280</v>
      </c>
      <c r="O144" s="364" t="s">
        <v>281</v>
      </c>
      <c r="P144" s="364" t="s">
        <v>281</v>
      </c>
      <c r="Q144" s="364" t="s">
        <v>280</v>
      </c>
      <c r="R144" s="364" t="s">
        <v>280</v>
      </c>
      <c r="S144" s="364" t="s">
        <v>281</v>
      </c>
      <c r="T144" s="364" t="s">
        <v>281</v>
      </c>
      <c r="U144" s="364" t="s">
        <v>281</v>
      </c>
      <c r="V144" s="364" t="s">
        <v>280</v>
      </c>
      <c r="W144" s="364" t="s">
        <v>280</v>
      </c>
      <c r="X144" s="364" t="s">
        <v>280</v>
      </c>
      <c r="Y144" s="364" t="s">
        <v>280</v>
      </c>
      <c r="Z144" s="364" t="s">
        <v>280</v>
      </c>
      <c r="AA144" s="364" t="s">
        <v>281</v>
      </c>
      <c r="AB144" s="364" t="s">
        <v>281</v>
      </c>
      <c r="AC144" s="364" t="s">
        <v>280</v>
      </c>
      <c r="AD144" s="364" t="s">
        <v>281</v>
      </c>
      <c r="AE144" s="364" t="s">
        <v>281</v>
      </c>
      <c r="AF144" s="373">
        <f>IF(AB144="Si","19",COUNTIF(M144:AE145,"si"))</f>
        <v>10</v>
      </c>
      <c r="AG144" s="59">
        <f t="shared" si="48"/>
        <v>10</v>
      </c>
      <c r="AH144" s="367" t="str">
        <f>IF(AG144=5,"Moderado",IF(AG144=10,"Mayor",IF(AG144=20,"Catastrófico",0)))</f>
        <v>Mayor</v>
      </c>
      <c r="AI144" s="364">
        <f>IF(AH144="","",IF(AH144="Moderado",0.6,IF(AH144="Mayor",0.8,IF(AH144="Catastrófico",1,))))</f>
        <v>0.8</v>
      </c>
      <c r="AJ144" s="367" t="str">
        <f>IF(OR(AND(K144="Rara vez",AH144="Moderado"),AND(K144="Improbable",AH144="Moderado")),"Moderado",IF(OR(AND(K144="Rara vez",AH144="Mayor"),AND(K144="Improbable",AH144="Mayor"),AND(K144="Posible",AH144="Moderado"),AND(K144="Probable",AH144="Moderado")),"Alta",IF(OR(AND(K144="Rara vez",AH144="Catastrófico"),AND(K144="Improbable",AH144="Catastrófico"),AND(K144="Posible",AH144="Catastrófico"),AND(K144="Probable",AH144="Catastrófico"),AND(K144="Casi seguro",AH144="Catastrófico"),AND(K144="Posible",AH144="Moderado"),AND(K144="Probable",AH144="Moderado"),AND(K144="Casi seguro",AH144="Moderado"),AND(K144="Posible",AH144="Mayor"),AND(K144="Probable",AH144="Mayor"),AND(K144="Casi seguro",AH144="Mayor")),"Extremo",)))</f>
        <v>Extremo</v>
      </c>
      <c r="AK144" s="26">
        <v>1</v>
      </c>
      <c r="AL144" s="27" t="s">
        <v>816</v>
      </c>
      <c r="AM144" s="28" t="s">
        <v>467</v>
      </c>
      <c r="AN144" s="28">
        <f t="shared" ref="AN144:AN149" si="75">IF(AM144="","",IF(AM144="Asignado",15,IF(AM144="No asignado",0,)))</f>
        <v>15</v>
      </c>
      <c r="AO144" s="28" t="s">
        <v>468</v>
      </c>
      <c r="AP144" s="28">
        <f t="shared" ref="AP144:AP149" si="76">IF(AO144="","",IF(AO144="Adecuado",15,IF(AO144="Inadecuado",0,)))</f>
        <v>15</v>
      </c>
      <c r="AQ144" s="28" t="s">
        <v>469</v>
      </c>
      <c r="AR144" s="28">
        <f t="shared" ref="AR144:AR149" si="77">IF(AQ144="","",IF(AQ144="Oportuna",15,IF(AQ144="Inoportuna",0,)))</f>
        <v>15</v>
      </c>
      <c r="AS144" s="28" t="s">
        <v>501</v>
      </c>
      <c r="AT144" s="28">
        <f t="shared" ref="AT144:AT149" si="78">IF(AS144="","",IF(AS144="Prevenir",15,IF(AS144="Detectar",10,IF(AS144="No es un control",0,))))</f>
        <v>15</v>
      </c>
      <c r="AU144" s="28" t="s">
        <v>471</v>
      </c>
      <c r="AV144" s="28">
        <f t="shared" ref="AV144:AV149" si="79">IF(AU144="","",IF(AU144="Confiable",15,IF(AU144="No confiable",0,)))</f>
        <v>15</v>
      </c>
      <c r="AW144" s="37" t="s">
        <v>472</v>
      </c>
      <c r="AX144" s="28">
        <f t="shared" ref="AX144:AX149" si="80">IF(AW144="","",IF(AW144="Se investigan y  resuelven oportunamente",15,IF(AW144="No se investigan y resuelven oportunamente",0,)))</f>
        <v>15</v>
      </c>
      <c r="AY144" s="37" t="s">
        <v>473</v>
      </c>
      <c r="AZ144" s="28">
        <f t="shared" ref="AZ144:AZ149" si="81">IF(AY144="","",IF(AY144="Completa",15,IF(AY144="Incompleta",10,IF(AY144="No existe",0,))))</f>
        <v>15</v>
      </c>
      <c r="BA144" s="86">
        <f t="shared" ref="BA144:BA145" si="82">SUM(AN144,AP144,AR144,AT144,AV144,AX144,AZ144)</f>
        <v>105</v>
      </c>
      <c r="BB144" s="28" t="str">
        <f t="shared" ref="BB144:BB145" si="83">IF(BA144&gt;=96,"Fuerte",IF(AND(BA144&gt;=86, BA144&lt;96),"Moderado",IF(BA144&lt;86,"Débil")))</f>
        <v>Fuerte</v>
      </c>
      <c r="BC144" s="28" t="s">
        <v>474</v>
      </c>
      <c r="BD144" s="28">
        <f t="shared" ref="BD144:BD145" si="84">VALUE(IF(OR(AND(BB144="Fuerte",BC144="Fuerte")),"100",IF(OR(AND(BB144="Fuerte",BC144="Moderado"),AND(BB144="Moderado",BC144="Fuerte"),AND(BB144="Moderado",BC144="Moderado")),"50",IF(OR(AND(BB144="Fuerte",BC144="Débil"),AND(BB144="Moderado",BC144="Débil"),AND(BB144="Débil",BC144="Fuerte"),AND(BB144="Débil",BC144="Moderado"),AND(BB144="Débil",BC144="Débil")),"0",))))</f>
        <v>100</v>
      </c>
      <c r="BE144" s="61" t="str">
        <f t="shared" ref="BE144:BE145" si="85">IF(BD144=100,"Fuerte",IF(BD144=50,"Moderado",IF(BD144=0,"Débil")))</f>
        <v>Fuerte</v>
      </c>
      <c r="BF144" s="370">
        <f>AVERAGE(BD144:BD149)</f>
        <v>100</v>
      </c>
      <c r="BG144" s="370" t="str">
        <f>IF(BF144=100,"Fuerte",IF(AND(BF144&lt;=99, BF144&gt;=50),"Moderado",IF(BF144&lt;50,"Débil")))</f>
        <v>Fuerte</v>
      </c>
      <c r="BH144" s="388">
        <f>IF(BG144="Fuerte",(J144-2),IF(BG144="Moderado",(J144-1), IF(BG144="Débil",((J144-0)))))</f>
        <v>2</v>
      </c>
      <c r="BI144" s="388" t="str">
        <f>IF(BH144&lt;=0,"",IF(BH144=1,"Rara vez",IF(BH144=2,"Improbable",IF(BH144=3,"Posible",IF(BH144=4,"Probable",IF(BH144=5,"Casi Seguro"))))))</f>
        <v>Improbable</v>
      </c>
      <c r="BJ144" s="405">
        <f>IF(BI144="","",IF(BI144="Rara vez",0.2,IF(BI144="Improbable",0.4,IF(BI144="Posible",0.6,IF(BI144="Probable",0.8,IF(BI144="Casi seguro",1,))))))</f>
        <v>0.4</v>
      </c>
      <c r="BK144" s="388" t="str">
        <f>IFERROR(IF(AG144=5,"Moderado",IF(AG144=10,"Mayor",IF(AG144=20,"Catastrófico",0))),"")</f>
        <v>Mayor</v>
      </c>
      <c r="BL144" s="405">
        <f>IF(AH144="","",IF(AH144="Moderado",0.6,IF(AH144="Mayor",0.8,IF(AH144="Catastrófico",1,))))</f>
        <v>0.8</v>
      </c>
      <c r="BM144" s="406" t="str">
        <f>IF(OR(AND(KBI144="Rara vez",BK144="Moderado"),AND(BI144="Improbable",BK144="Moderado")),"Moderado",IF(OR(AND(BI144="Rara vez",BK144="Mayor"),AND(BI144="Improbable",BK144="Mayor"),AND(BI144="Posible",BK144="Moderado"),AND(BI144="Probable",BK144="Moderado")),"Alta",IF(OR(AND(BI144="Rara vez",BK144="Catastrófico"),AND(BI144="Improbable",BK144="Catastrófico"),AND(BI144="Posible",BK144="Catastrófico"),AND(BI144="Probable",BK144="Catastrófico"),AND(BI144="Casi seguro",BK144="Catastrófico"),AND(BI144="Posible",BK144="Moderado"),AND(BI144="Probable",BK144="Moderado"),AND(BI144="Casi seguro",BK144="Moderado"),AND(BI144="Posible",BK144="Mayor"),AND(BI144="Probable",BK144="Mayor"),AND(BI144="Casi seguro",BK144="Mayor")),"Extremo",)))</f>
        <v>Alta</v>
      </c>
      <c r="BN144" s="61" t="s">
        <v>282</v>
      </c>
      <c r="BO144" s="31" t="s">
        <v>817</v>
      </c>
      <c r="BP144" s="31" t="s">
        <v>818</v>
      </c>
      <c r="BQ144" s="31" t="s">
        <v>819</v>
      </c>
      <c r="BR144" s="31" t="s">
        <v>820</v>
      </c>
      <c r="BS144" s="31" t="s">
        <v>821</v>
      </c>
      <c r="BT144" s="34" t="s">
        <v>822</v>
      </c>
      <c r="BU144" s="34" t="s">
        <v>823</v>
      </c>
      <c r="BV144" s="70"/>
      <c r="BW144" s="31"/>
      <c r="BX144" s="67"/>
      <c r="BY144" s="67"/>
      <c r="BZ144" s="67"/>
      <c r="CA144" s="67"/>
      <c r="CB144" s="67"/>
      <c r="CC144" s="67"/>
      <c r="CD144" s="67"/>
      <c r="CE144" s="67"/>
      <c r="CF144" s="67"/>
      <c r="CG144" s="67"/>
      <c r="CH144" s="67"/>
      <c r="CI144" s="67"/>
      <c r="CJ144" s="67"/>
      <c r="CK144" s="67"/>
      <c r="CL144" s="67"/>
      <c r="CM144" s="67"/>
      <c r="CN144" s="67"/>
      <c r="CO144" s="67"/>
      <c r="CP144" s="67"/>
      <c r="CQ144" s="67"/>
    </row>
    <row r="145" spans="1:95" ht="133.5" customHeight="1">
      <c r="A145" s="365"/>
      <c r="B145" s="365"/>
      <c r="C145" s="365"/>
      <c r="D145" s="365"/>
      <c r="E145" s="84" t="s">
        <v>824</v>
      </c>
      <c r="F145" s="84"/>
      <c r="G145" s="365"/>
      <c r="H145" s="365"/>
      <c r="I145" s="58" t="s">
        <v>564</v>
      </c>
      <c r="J145" s="365"/>
      <c r="K145" s="365"/>
      <c r="L145" s="365"/>
      <c r="M145" s="365"/>
      <c r="N145" s="365"/>
      <c r="O145" s="365"/>
      <c r="P145" s="365"/>
      <c r="Q145" s="365"/>
      <c r="R145" s="365"/>
      <c r="S145" s="365"/>
      <c r="T145" s="365"/>
      <c r="U145" s="365"/>
      <c r="V145" s="365"/>
      <c r="W145" s="365"/>
      <c r="X145" s="365"/>
      <c r="Y145" s="365"/>
      <c r="Z145" s="365"/>
      <c r="AA145" s="365"/>
      <c r="AB145" s="365"/>
      <c r="AC145" s="365"/>
      <c r="AD145" s="365"/>
      <c r="AE145" s="365"/>
      <c r="AF145" s="365"/>
      <c r="AG145" s="59">
        <f t="shared" si="48"/>
        <v>5</v>
      </c>
      <c r="AH145" s="365"/>
      <c r="AI145" s="365"/>
      <c r="AJ145" s="365"/>
      <c r="AK145" s="26">
        <v>2</v>
      </c>
      <c r="AL145" s="27" t="s">
        <v>825</v>
      </c>
      <c r="AM145" s="28" t="s">
        <v>467</v>
      </c>
      <c r="AN145" s="28">
        <f t="shared" si="75"/>
        <v>15</v>
      </c>
      <c r="AO145" s="28" t="s">
        <v>468</v>
      </c>
      <c r="AP145" s="28">
        <f t="shared" si="76"/>
        <v>15</v>
      </c>
      <c r="AQ145" s="28" t="s">
        <v>469</v>
      </c>
      <c r="AR145" s="28">
        <f t="shared" si="77"/>
        <v>15</v>
      </c>
      <c r="AS145" s="28" t="s">
        <v>501</v>
      </c>
      <c r="AT145" s="28">
        <f t="shared" si="78"/>
        <v>15</v>
      </c>
      <c r="AU145" s="28" t="s">
        <v>471</v>
      </c>
      <c r="AV145" s="28">
        <f t="shared" si="79"/>
        <v>15</v>
      </c>
      <c r="AW145" s="37" t="s">
        <v>472</v>
      </c>
      <c r="AX145" s="28">
        <f t="shared" si="80"/>
        <v>15</v>
      </c>
      <c r="AY145" s="37" t="s">
        <v>473</v>
      </c>
      <c r="AZ145" s="28">
        <f t="shared" si="81"/>
        <v>15</v>
      </c>
      <c r="BA145" s="86">
        <f t="shared" si="82"/>
        <v>105</v>
      </c>
      <c r="BB145" s="28" t="str">
        <f t="shared" si="83"/>
        <v>Fuerte</v>
      </c>
      <c r="BC145" s="28" t="s">
        <v>474</v>
      </c>
      <c r="BD145" s="28">
        <f t="shared" si="84"/>
        <v>100</v>
      </c>
      <c r="BE145" s="61" t="str">
        <f t="shared" si="85"/>
        <v>Fuerte</v>
      </c>
      <c r="BF145" s="365"/>
      <c r="BG145" s="365"/>
      <c r="BH145" s="365"/>
      <c r="BI145" s="365"/>
      <c r="BJ145" s="365"/>
      <c r="BK145" s="365"/>
      <c r="BL145" s="365"/>
      <c r="BM145" s="365"/>
      <c r="BN145" s="61"/>
      <c r="BO145" s="31"/>
      <c r="BP145" s="31"/>
      <c r="BQ145" s="31"/>
      <c r="BR145" s="31"/>
      <c r="BS145" s="31"/>
      <c r="BT145" s="34"/>
      <c r="BU145" s="34"/>
      <c r="BV145" s="31"/>
      <c r="BW145" s="31"/>
      <c r="BX145" s="67"/>
      <c r="BY145" s="67"/>
      <c r="BZ145" s="67"/>
      <c r="CA145" s="67"/>
      <c r="CB145" s="67"/>
      <c r="CC145" s="67"/>
      <c r="CD145" s="67"/>
      <c r="CE145" s="67"/>
      <c r="CF145" s="67"/>
      <c r="CG145" s="67"/>
      <c r="CH145" s="67"/>
      <c r="CI145" s="67"/>
      <c r="CJ145" s="67"/>
      <c r="CK145" s="67"/>
      <c r="CL145" s="67"/>
      <c r="CM145" s="67"/>
      <c r="CN145" s="67"/>
      <c r="CO145" s="67"/>
      <c r="CP145" s="67"/>
      <c r="CQ145" s="67"/>
    </row>
    <row r="146" spans="1:95" ht="15.75" customHeight="1">
      <c r="A146" s="365"/>
      <c r="B146" s="365"/>
      <c r="C146" s="365"/>
      <c r="D146" s="365"/>
      <c r="E146" s="84"/>
      <c r="F146" s="84"/>
      <c r="G146" s="365"/>
      <c r="H146" s="365"/>
      <c r="I146" s="58" t="s">
        <v>674</v>
      </c>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5"/>
      <c r="AF146" s="365"/>
      <c r="AG146" s="59">
        <f t="shared" si="48"/>
        <v>5</v>
      </c>
      <c r="AH146" s="365"/>
      <c r="AI146" s="365"/>
      <c r="AJ146" s="365"/>
      <c r="AK146" s="26">
        <v>3</v>
      </c>
      <c r="AL146" s="27" t="s">
        <v>497</v>
      </c>
      <c r="AM146" s="28"/>
      <c r="AN146" s="28" t="str">
        <f t="shared" si="75"/>
        <v/>
      </c>
      <c r="AO146" s="28"/>
      <c r="AP146" s="28" t="str">
        <f t="shared" si="76"/>
        <v/>
      </c>
      <c r="AQ146" s="28"/>
      <c r="AR146" s="28" t="str">
        <f t="shared" si="77"/>
        <v/>
      </c>
      <c r="AS146" s="28"/>
      <c r="AT146" s="28" t="str">
        <f t="shared" si="78"/>
        <v/>
      </c>
      <c r="AU146" s="28"/>
      <c r="AV146" s="28" t="str">
        <f t="shared" si="79"/>
        <v/>
      </c>
      <c r="AW146" s="37"/>
      <c r="AX146" s="28" t="str">
        <f t="shared" si="80"/>
        <v/>
      </c>
      <c r="AY146" s="37"/>
      <c r="AZ146" s="28" t="str">
        <f t="shared" si="81"/>
        <v/>
      </c>
      <c r="BA146" s="86"/>
      <c r="BB146" s="28"/>
      <c r="BC146" s="28"/>
      <c r="BD146" s="28"/>
      <c r="BE146" s="61"/>
      <c r="BF146" s="365"/>
      <c r="BG146" s="365"/>
      <c r="BH146" s="365"/>
      <c r="BI146" s="365"/>
      <c r="BJ146" s="365"/>
      <c r="BK146" s="365"/>
      <c r="BL146" s="365"/>
      <c r="BM146" s="365"/>
      <c r="BN146" s="61"/>
      <c r="BO146" s="31"/>
      <c r="BP146" s="31"/>
      <c r="BQ146" s="31"/>
      <c r="BR146" s="31"/>
      <c r="BS146" s="31"/>
      <c r="BT146" s="34"/>
      <c r="BU146" s="34"/>
      <c r="BV146" s="31"/>
      <c r="BW146" s="31"/>
      <c r="BX146" s="67"/>
      <c r="BY146" s="67"/>
      <c r="BZ146" s="67"/>
      <c r="CA146" s="67"/>
      <c r="CB146" s="67"/>
      <c r="CC146" s="67"/>
      <c r="CD146" s="67"/>
      <c r="CE146" s="67"/>
      <c r="CF146" s="67"/>
      <c r="CG146" s="67"/>
      <c r="CH146" s="67"/>
      <c r="CI146" s="67"/>
      <c r="CJ146" s="67"/>
      <c r="CK146" s="67"/>
      <c r="CL146" s="67"/>
      <c r="CM146" s="67"/>
      <c r="CN146" s="67"/>
      <c r="CO146" s="67"/>
      <c r="CP146" s="67"/>
      <c r="CQ146" s="67"/>
    </row>
    <row r="147" spans="1:95" ht="15.75" customHeight="1">
      <c r="A147" s="365"/>
      <c r="B147" s="365"/>
      <c r="C147" s="365"/>
      <c r="D147" s="365"/>
      <c r="E147" s="84"/>
      <c r="F147" s="84"/>
      <c r="G147" s="365"/>
      <c r="H147" s="365"/>
      <c r="I147" s="58" t="s">
        <v>465</v>
      </c>
      <c r="J147" s="365"/>
      <c r="K147" s="365"/>
      <c r="L147" s="365"/>
      <c r="M147" s="365"/>
      <c r="N147" s="365"/>
      <c r="O147" s="365"/>
      <c r="P147" s="365"/>
      <c r="Q147" s="365"/>
      <c r="R147" s="365"/>
      <c r="S147" s="365"/>
      <c r="T147" s="365"/>
      <c r="U147" s="365"/>
      <c r="V147" s="365"/>
      <c r="W147" s="365"/>
      <c r="X147" s="365"/>
      <c r="Y147" s="365"/>
      <c r="Z147" s="365"/>
      <c r="AA147" s="365"/>
      <c r="AB147" s="365"/>
      <c r="AC147" s="365"/>
      <c r="AD147" s="365"/>
      <c r="AE147" s="365"/>
      <c r="AF147" s="365"/>
      <c r="AG147" s="59">
        <f t="shared" si="48"/>
        <v>5</v>
      </c>
      <c r="AH147" s="365"/>
      <c r="AI147" s="365"/>
      <c r="AJ147" s="365"/>
      <c r="AK147" s="26">
        <v>4</v>
      </c>
      <c r="AL147" s="27" t="s">
        <v>497</v>
      </c>
      <c r="AM147" s="28"/>
      <c r="AN147" s="28" t="str">
        <f t="shared" si="75"/>
        <v/>
      </c>
      <c r="AO147" s="28"/>
      <c r="AP147" s="28" t="str">
        <f t="shared" si="76"/>
        <v/>
      </c>
      <c r="AQ147" s="28"/>
      <c r="AR147" s="28" t="str">
        <f t="shared" si="77"/>
        <v/>
      </c>
      <c r="AS147" s="28"/>
      <c r="AT147" s="28" t="str">
        <f t="shared" si="78"/>
        <v/>
      </c>
      <c r="AU147" s="28"/>
      <c r="AV147" s="28" t="str">
        <f t="shared" si="79"/>
        <v/>
      </c>
      <c r="AW147" s="37"/>
      <c r="AX147" s="28" t="str">
        <f t="shared" si="80"/>
        <v/>
      </c>
      <c r="AY147" s="37"/>
      <c r="AZ147" s="28" t="str">
        <f t="shared" si="81"/>
        <v/>
      </c>
      <c r="BA147" s="86"/>
      <c r="BB147" s="28"/>
      <c r="BC147" s="28"/>
      <c r="BD147" s="28"/>
      <c r="BE147" s="61"/>
      <c r="BF147" s="365"/>
      <c r="BG147" s="365"/>
      <c r="BH147" s="365"/>
      <c r="BI147" s="365"/>
      <c r="BJ147" s="365"/>
      <c r="BK147" s="365"/>
      <c r="BL147" s="365"/>
      <c r="BM147" s="365"/>
      <c r="BN147" s="61"/>
      <c r="BO147" s="31"/>
      <c r="BP147" s="31"/>
      <c r="BQ147" s="31"/>
      <c r="BR147" s="31"/>
      <c r="BS147" s="31"/>
      <c r="BT147" s="34"/>
      <c r="BU147" s="34"/>
      <c r="BV147" s="31"/>
      <c r="BW147" s="31"/>
      <c r="BX147" s="67"/>
      <c r="BY147" s="67"/>
      <c r="BZ147" s="67"/>
      <c r="CA147" s="67"/>
      <c r="CB147" s="67"/>
      <c r="CC147" s="67"/>
      <c r="CD147" s="67"/>
      <c r="CE147" s="67"/>
      <c r="CF147" s="67"/>
      <c r="CG147" s="67"/>
      <c r="CH147" s="67"/>
      <c r="CI147" s="67"/>
      <c r="CJ147" s="67"/>
      <c r="CK147" s="67"/>
      <c r="CL147" s="67"/>
      <c r="CM147" s="67"/>
      <c r="CN147" s="67"/>
      <c r="CO147" s="67"/>
      <c r="CP147" s="67"/>
      <c r="CQ147" s="67"/>
    </row>
    <row r="148" spans="1:95" ht="16.5" customHeight="1">
      <c r="A148" s="365"/>
      <c r="B148" s="365"/>
      <c r="C148" s="365"/>
      <c r="D148" s="365"/>
      <c r="E148" s="84"/>
      <c r="F148" s="84"/>
      <c r="G148" s="365"/>
      <c r="H148" s="365"/>
      <c r="I148" s="58"/>
      <c r="J148" s="365"/>
      <c r="K148" s="365"/>
      <c r="L148" s="365"/>
      <c r="M148" s="365"/>
      <c r="N148" s="365"/>
      <c r="O148" s="365"/>
      <c r="P148" s="365"/>
      <c r="Q148" s="365"/>
      <c r="R148" s="365"/>
      <c r="S148" s="365"/>
      <c r="T148" s="365"/>
      <c r="U148" s="365"/>
      <c r="V148" s="365"/>
      <c r="W148" s="365"/>
      <c r="X148" s="365"/>
      <c r="Y148" s="365"/>
      <c r="Z148" s="365"/>
      <c r="AA148" s="365"/>
      <c r="AB148" s="365"/>
      <c r="AC148" s="365"/>
      <c r="AD148" s="365"/>
      <c r="AE148" s="365"/>
      <c r="AF148" s="365"/>
      <c r="AG148" s="59">
        <f t="shared" si="48"/>
        <v>5</v>
      </c>
      <c r="AH148" s="365"/>
      <c r="AI148" s="365"/>
      <c r="AJ148" s="365"/>
      <c r="AK148" s="26">
        <v>5</v>
      </c>
      <c r="AL148" s="27" t="s">
        <v>497</v>
      </c>
      <c r="AM148" s="28"/>
      <c r="AN148" s="28" t="str">
        <f t="shared" si="75"/>
        <v/>
      </c>
      <c r="AO148" s="28"/>
      <c r="AP148" s="28" t="str">
        <f t="shared" si="76"/>
        <v/>
      </c>
      <c r="AQ148" s="28"/>
      <c r="AR148" s="28" t="str">
        <f t="shared" si="77"/>
        <v/>
      </c>
      <c r="AS148" s="28"/>
      <c r="AT148" s="28" t="str">
        <f t="shared" si="78"/>
        <v/>
      </c>
      <c r="AU148" s="28"/>
      <c r="AV148" s="28" t="str">
        <f t="shared" si="79"/>
        <v/>
      </c>
      <c r="AW148" s="37"/>
      <c r="AX148" s="28" t="str">
        <f t="shared" si="80"/>
        <v/>
      </c>
      <c r="AY148" s="37"/>
      <c r="AZ148" s="28" t="str">
        <f t="shared" si="81"/>
        <v/>
      </c>
      <c r="BA148" s="86"/>
      <c r="BB148" s="28"/>
      <c r="BC148" s="28"/>
      <c r="BD148" s="28"/>
      <c r="BE148" s="61"/>
      <c r="BF148" s="365"/>
      <c r="BG148" s="365"/>
      <c r="BH148" s="365"/>
      <c r="BI148" s="365"/>
      <c r="BJ148" s="365"/>
      <c r="BK148" s="365"/>
      <c r="BL148" s="365"/>
      <c r="BM148" s="365"/>
      <c r="BN148" s="61"/>
      <c r="BO148" s="31"/>
      <c r="BP148" s="31"/>
      <c r="BQ148" s="31"/>
      <c r="BR148" s="31"/>
      <c r="BS148" s="31"/>
      <c r="BT148" s="34"/>
      <c r="BU148" s="34"/>
      <c r="BV148" s="31"/>
      <c r="BW148" s="31"/>
      <c r="BX148" s="67"/>
      <c r="BY148" s="67"/>
      <c r="BZ148" s="67"/>
      <c r="CA148" s="67"/>
      <c r="CB148" s="67"/>
      <c r="CC148" s="67"/>
      <c r="CD148" s="67"/>
      <c r="CE148" s="67"/>
      <c r="CF148" s="67"/>
      <c r="CG148" s="67"/>
      <c r="CH148" s="67"/>
      <c r="CI148" s="67"/>
      <c r="CJ148" s="67"/>
      <c r="CK148" s="67"/>
      <c r="CL148" s="67"/>
      <c r="CM148" s="67"/>
      <c r="CN148" s="67"/>
      <c r="CO148" s="67"/>
      <c r="CP148" s="67"/>
      <c r="CQ148" s="67"/>
    </row>
    <row r="149" spans="1:95" ht="117" customHeight="1">
      <c r="A149" s="366"/>
      <c r="B149" s="366"/>
      <c r="C149" s="366"/>
      <c r="D149" s="366"/>
      <c r="E149" s="85"/>
      <c r="F149" s="85"/>
      <c r="G149" s="366"/>
      <c r="H149" s="366"/>
      <c r="I149" s="58"/>
      <c r="J149" s="366"/>
      <c r="K149" s="366"/>
      <c r="L149" s="366"/>
      <c r="M149" s="366"/>
      <c r="N149" s="366"/>
      <c r="O149" s="366"/>
      <c r="P149" s="366"/>
      <c r="Q149" s="366"/>
      <c r="R149" s="366"/>
      <c r="S149" s="366"/>
      <c r="T149" s="366"/>
      <c r="U149" s="366"/>
      <c r="V149" s="366"/>
      <c r="W149" s="366"/>
      <c r="X149" s="366"/>
      <c r="Y149" s="366"/>
      <c r="Z149" s="366"/>
      <c r="AA149" s="366"/>
      <c r="AB149" s="366"/>
      <c r="AC149" s="366"/>
      <c r="AD149" s="366"/>
      <c r="AE149" s="366"/>
      <c r="AF149" s="366"/>
      <c r="AG149" s="59">
        <f t="shared" si="48"/>
        <v>5</v>
      </c>
      <c r="AH149" s="366"/>
      <c r="AI149" s="366"/>
      <c r="AJ149" s="366"/>
      <c r="AK149" s="26">
        <v>6</v>
      </c>
      <c r="AL149" s="27" t="s">
        <v>497</v>
      </c>
      <c r="AM149" s="28"/>
      <c r="AN149" s="28" t="str">
        <f t="shared" si="75"/>
        <v/>
      </c>
      <c r="AO149" s="28"/>
      <c r="AP149" s="28" t="str">
        <f t="shared" si="76"/>
        <v/>
      </c>
      <c r="AQ149" s="28"/>
      <c r="AR149" s="28" t="str">
        <f t="shared" si="77"/>
        <v/>
      </c>
      <c r="AS149" s="28"/>
      <c r="AT149" s="28" t="str">
        <f t="shared" si="78"/>
        <v/>
      </c>
      <c r="AU149" s="28"/>
      <c r="AV149" s="28" t="str">
        <f t="shared" si="79"/>
        <v/>
      </c>
      <c r="AW149" s="37"/>
      <c r="AX149" s="28" t="str">
        <f t="shared" si="80"/>
        <v/>
      </c>
      <c r="AY149" s="37"/>
      <c r="AZ149" s="28" t="str">
        <f t="shared" si="81"/>
        <v/>
      </c>
      <c r="BA149" s="86"/>
      <c r="BB149" s="28"/>
      <c r="BC149" s="28"/>
      <c r="BD149" s="28"/>
      <c r="BE149" s="28"/>
      <c r="BF149" s="366"/>
      <c r="BG149" s="366"/>
      <c r="BH149" s="366"/>
      <c r="BI149" s="366"/>
      <c r="BJ149" s="366"/>
      <c r="BK149" s="366"/>
      <c r="BL149" s="366"/>
      <c r="BM149" s="366"/>
      <c r="BN149" s="61"/>
      <c r="BO149" s="31"/>
      <c r="BP149" s="31"/>
      <c r="BQ149" s="31"/>
      <c r="BR149" s="31"/>
      <c r="BS149" s="31"/>
      <c r="BT149" s="34"/>
      <c r="BU149" s="34"/>
      <c r="BV149" s="31"/>
      <c r="BW149" s="31"/>
      <c r="BX149" s="67"/>
      <c r="BY149" s="67"/>
      <c r="BZ149" s="67"/>
      <c r="CA149" s="67"/>
      <c r="CB149" s="67"/>
      <c r="CC149" s="67"/>
      <c r="CD149" s="67"/>
      <c r="CE149" s="67"/>
      <c r="CF149" s="67"/>
      <c r="CG149" s="67"/>
      <c r="CH149" s="67"/>
      <c r="CI149" s="67"/>
      <c r="CJ149" s="67"/>
      <c r="CK149" s="67"/>
      <c r="CL149" s="67"/>
      <c r="CM149" s="67"/>
      <c r="CN149" s="67"/>
      <c r="CO149" s="67"/>
      <c r="CP149" s="67"/>
      <c r="CQ149" s="67"/>
    </row>
    <row r="150" spans="1:95" ht="15.75" customHeight="1">
      <c r="A150" s="430">
        <v>25</v>
      </c>
      <c r="B150" s="400" t="s">
        <v>323</v>
      </c>
      <c r="C150" s="400" t="s">
        <v>324</v>
      </c>
      <c r="D150" s="400" t="s">
        <v>826</v>
      </c>
      <c r="E150" s="400" t="s">
        <v>827</v>
      </c>
      <c r="F150" s="400" t="s">
        <v>828</v>
      </c>
      <c r="G150" s="400" t="s">
        <v>829</v>
      </c>
      <c r="H150" s="400" t="s">
        <v>464</v>
      </c>
      <c r="I150" s="400" t="s">
        <v>486</v>
      </c>
      <c r="J150" s="404">
        <v>3</v>
      </c>
      <c r="K150" s="428" t="str">
        <f>IF(J150&lt;=0,"",IF(J150=1,"Rara vez",IF(J150=2,"Improbable",IF(J150=3,"Posible",IF(J150=4,"Probable",IF(J150=5,"Casi Seguro"))))))</f>
        <v>Posible</v>
      </c>
      <c r="L150" s="364">
        <f>IF(K150="","",IF(K150="Rara vez",0.2,IF(K150="Improbable",0.4,IF(K150="Posible",0.6,IF(K150="Probable",0.8,IF(K150="Casi seguro",1,))))))</f>
        <v>0.6</v>
      </c>
      <c r="M150" s="364" t="s">
        <v>280</v>
      </c>
      <c r="N150" s="364" t="s">
        <v>280</v>
      </c>
      <c r="O150" s="364" t="s">
        <v>280</v>
      </c>
      <c r="P150" s="364" t="s">
        <v>280</v>
      </c>
      <c r="Q150" s="364" t="s">
        <v>280</v>
      </c>
      <c r="R150" s="364" t="s">
        <v>281</v>
      </c>
      <c r="S150" s="364" t="s">
        <v>281</v>
      </c>
      <c r="T150" s="364" t="s">
        <v>280</v>
      </c>
      <c r="U150" s="364" t="s">
        <v>281</v>
      </c>
      <c r="V150" s="364" t="s">
        <v>280</v>
      </c>
      <c r="W150" s="364" t="s">
        <v>280</v>
      </c>
      <c r="X150" s="364" t="s">
        <v>280</v>
      </c>
      <c r="Y150" s="364" t="s">
        <v>280</v>
      </c>
      <c r="Z150" s="364" t="s">
        <v>280</v>
      </c>
      <c r="AA150" s="364" t="s">
        <v>280</v>
      </c>
      <c r="AB150" s="364" t="s">
        <v>280</v>
      </c>
      <c r="AC150" s="364" t="s">
        <v>280</v>
      </c>
      <c r="AD150" s="364" t="s">
        <v>280</v>
      </c>
      <c r="AE150" s="364" t="s">
        <v>281</v>
      </c>
      <c r="AF150" s="373" t="str">
        <f>IF(AB150="Si","19",COUNTIF(M150:AE151,"si"))</f>
        <v>19</v>
      </c>
      <c r="AG150" s="432">
        <f t="shared" si="48"/>
        <v>20</v>
      </c>
      <c r="AH150" s="428" t="str">
        <f>IF(AG150=5,"Moderado",IF(AG150=10,"Mayor",IF(AG150=20,"Catastrófico",0)))</f>
        <v>Catastrófico</v>
      </c>
      <c r="AI150" s="364">
        <f>IF(AH150="","",IF(AH150="Moderado",0.6,IF(AH150="Mayor",0.8,IF(AH150="Catastrófico",1,))))</f>
        <v>1</v>
      </c>
      <c r="AJ150" s="428" t="str">
        <f>IF(OR(AND(K150="Rara vez",AH150="Moderado"),AND(K150="Improbable",AH150="Moderado")),"Moderado",IF(OR(AND(K150="Rara vez",AH150="Mayor"),AND(K150="Improbable",AH150="Mayor"),AND(K150="Posible",AH150="Moderado"),AND(K150="Probable",AH150="Moderado")),"Alta",IF(OR(AND(K150="Rara vez",AH150="Catastrófico"),AND(K150="Improbable",AH150="Catastrófico"),AND(K150="Posible",AH150="Catastrófico"),AND(K150="Probable",AH150="Catastrófico"),AND(K150="Casi seguro",AH150="Catastrófico"),AND(K150="Posible",AH150="Moderado"),AND(K150="Probable",AH150="Moderado"),AND(K150="Casi seguro",AH150="Moderado"),AND(K150="Posible",AH150="Mayor"),AND(K150="Probable",AH150="Mayor"),AND(K150="Casi seguro",AH150="Mayor")),"Extremo",)))</f>
        <v>Extremo</v>
      </c>
      <c r="AK150" s="404">
        <v>1</v>
      </c>
      <c r="AL150" s="433" t="s">
        <v>830</v>
      </c>
      <c r="AM150" s="370" t="s">
        <v>467</v>
      </c>
      <c r="AN150" s="28">
        <v>15</v>
      </c>
      <c r="AO150" s="28" t="s">
        <v>468</v>
      </c>
      <c r="AP150" s="28">
        <v>15</v>
      </c>
      <c r="AQ150" s="28" t="s">
        <v>469</v>
      </c>
      <c r="AR150" s="28">
        <v>15</v>
      </c>
      <c r="AS150" s="28" t="s">
        <v>501</v>
      </c>
      <c r="AT150" s="28">
        <v>15</v>
      </c>
      <c r="AU150" s="28" t="s">
        <v>471</v>
      </c>
      <c r="AV150" s="28">
        <v>15</v>
      </c>
      <c r="AW150" s="37" t="s">
        <v>472</v>
      </c>
      <c r="AX150" s="28">
        <v>15</v>
      </c>
      <c r="AY150" s="37" t="s">
        <v>473</v>
      </c>
      <c r="AZ150" s="28">
        <v>15</v>
      </c>
      <c r="BA150" s="86">
        <f>SUM(AN150,AP150,AR150,AT150,AV150,AX150,AZ150)</f>
        <v>105</v>
      </c>
      <c r="BB150" s="28" t="str">
        <f>IF(BA150&gt;=96,"Fuerte",IF(AND(BA150&gt;=86, BA150&lt;96),"Moderado",IF(BA150&lt;86,"Débil")))</f>
        <v>Fuerte</v>
      </c>
      <c r="BC150" s="28" t="s">
        <v>474</v>
      </c>
      <c r="BD150" s="28">
        <f>VALUE(IF(OR(AND(BB150="Fuerte",BC150="Fuerte")),"100",IF(OR(AND(BB150="Fuerte",BC150="Moderado"),AND(BB150="Moderado",BC150="Fuerte"),AND(BB150="Moderado",BC150="Moderado")),"50",IF(OR(AND(BB150="Fuerte",BC150="Débil"),AND(BB150="Moderado",BC150="Débil"),AND(BB150="Débil",BC150="Fuerte"),AND(BB150="Débil",BC150="Moderado"),AND(BB150="Débil",BC150="Débil")),"0",))))</f>
        <v>100</v>
      </c>
      <c r="BE150" s="61" t="str">
        <f>IF(BD150=100,"Fuerte",IF(BD150=50,"Moderado",IF(BD150=0,"Débil")))</f>
        <v>Fuerte</v>
      </c>
      <c r="BF150" s="370">
        <f>AVERAGE(BD150:BD155)</f>
        <v>100</v>
      </c>
      <c r="BG150" s="370" t="str">
        <f>IF(BF150=100,"Fuerte",IF(AND(BF150&lt;=99, BF150&gt;=50),"Moderado",IF(BF150&lt;50,"Débil")))</f>
        <v>Fuerte</v>
      </c>
      <c r="BH150" s="388">
        <f>IF(BG150="Fuerte",(J150-2),IF(BG150="Moderado",(J150-1), IF(BG150="Débil",((J150-0)))))</f>
        <v>1</v>
      </c>
      <c r="BI150" s="388" t="str">
        <f>IF(BH150&lt;=0,"",IF(BH150=1,"Rara vez",IF(BH150=2,"Improbable",IF(BH150=3,"Posible",IF(BH150=4,"Probable",IF(BH150=5,"Casi Seguro"))))))</f>
        <v>Rara vez</v>
      </c>
      <c r="BJ150" s="405">
        <f>IF(BI150="","",IF(BI150="Rara vez",0.2,IF(BI150="Improbable",0.4,IF(BI150="Posible",0.6,IF(BI150="Probable",0.8,IF(BI150="Casi seguro",1,))))))</f>
        <v>0.2</v>
      </c>
      <c r="BK150" s="431" t="str">
        <f>IFERROR(IF(AG150=5,"Moderado",IF(AG150=10,"Mayor",IF(AG150=20,"Catastrófico",0))),"")</f>
        <v>Catastrófico</v>
      </c>
      <c r="BL150" s="405">
        <f>IF(AH150="","",IF(AH150="Moderado",0.6,IF(AH150="Mayor",0.8,IF(AH150="Catastrófico",1,))))</f>
        <v>1</v>
      </c>
      <c r="BM150" s="429" t="str">
        <f>IF(OR(AND(KBI150="Rara vez",BK150="Moderado"),AND(BI150="Improbable",BK150="Moderado")),"Moderado",IF(OR(AND(BI150="Rara vez",BK150="Mayor"),AND(BI150="Improbable",BK150="Mayor"),AND(BI150="Posible",BK150="Moderado"),AND(BI150="Probable",BK150="Moderado")),"Alta",IF(OR(AND(BI150="Rara vez",BK150="Catastrófico"),AND(BI150="Improbable",BK150="Catastrófico"),AND(BI150="Posible",BK150="Catastrófico"),AND(BI150="Probable",BK150="Catastrófico"),AND(BI150="Casi seguro",BK150="Catastrófico"),AND(BI150="Posible",BK150="Moderado"),AND(BI150="Probable",BK150="Moderado"),AND(BI150="Casi seguro",BK150="Moderado"),AND(BI150="Posible",BK150="Mayor"),AND(BI150="Probable",BK150="Mayor"),AND(BI150="Casi seguro",BK150="Mayor")),"Extremo",)))</f>
        <v>Extremo</v>
      </c>
      <c r="BN150" s="61" t="s">
        <v>282</v>
      </c>
      <c r="BO150" s="400" t="s">
        <v>831</v>
      </c>
      <c r="BP150" s="400" t="s">
        <v>832</v>
      </c>
      <c r="BQ150" s="400" t="s">
        <v>833</v>
      </c>
      <c r="BR150" s="400" t="s">
        <v>834</v>
      </c>
      <c r="BS150" s="400" t="s">
        <v>835</v>
      </c>
      <c r="BT150" s="34"/>
      <c r="BU150" s="34"/>
      <c r="BV150" s="31"/>
      <c r="BW150" s="26"/>
      <c r="BX150" s="67"/>
      <c r="BY150" s="67"/>
      <c r="BZ150" s="67"/>
      <c r="CA150" s="67"/>
      <c r="CB150" s="67"/>
      <c r="CC150" s="67"/>
      <c r="CD150" s="67"/>
      <c r="CE150" s="67"/>
      <c r="CF150" s="67"/>
      <c r="CG150" s="67"/>
      <c r="CH150" s="67"/>
      <c r="CI150" s="67"/>
      <c r="CJ150" s="67"/>
      <c r="CK150" s="67"/>
      <c r="CL150" s="67"/>
      <c r="CM150" s="67"/>
      <c r="CN150" s="67"/>
      <c r="CO150" s="67"/>
      <c r="CP150" s="67"/>
      <c r="CQ150" s="67"/>
    </row>
    <row r="151" spans="1:95" ht="16.5" customHeight="1">
      <c r="A151" s="408"/>
      <c r="B151" s="365"/>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c r="AA151" s="365"/>
      <c r="AB151" s="365"/>
      <c r="AC151" s="365"/>
      <c r="AD151" s="365"/>
      <c r="AE151" s="365"/>
      <c r="AF151" s="365"/>
      <c r="AG151" s="365"/>
      <c r="AH151" s="365"/>
      <c r="AI151" s="365"/>
      <c r="AJ151" s="365"/>
      <c r="AK151" s="365"/>
      <c r="AL151" s="365"/>
      <c r="AM151" s="365"/>
      <c r="AN151" s="28" t="str">
        <f t="shared" ref="AN151:AN161" si="86">IF(AM151="","",IF(AM151="Asignado",15,IF(AM151="No asignado",0,)))</f>
        <v/>
      </c>
      <c r="AO151" s="28"/>
      <c r="AP151" s="28" t="str">
        <f t="shared" ref="AP151:AP161" si="87">IF(AO151="","",IF(AO151="Adecuado",15,IF(AO151="Inadecuado",0,)))</f>
        <v/>
      </c>
      <c r="AQ151" s="28"/>
      <c r="AR151" s="28" t="str">
        <f t="shared" ref="AR151:AR161" si="88">IF(AQ151="","",IF(AQ151="Oportuna",15,IF(AQ151="Inoportuna",0,)))</f>
        <v/>
      </c>
      <c r="AS151" s="28"/>
      <c r="AT151" s="28" t="str">
        <f t="shared" ref="AT151:AT161" si="89">IF(AS151="","",IF(AS151="Prevenir",15,IF(AS151="Detectar",10,IF(AS151="No es un control",0,))))</f>
        <v/>
      </c>
      <c r="AU151" s="28"/>
      <c r="AV151" s="28" t="str">
        <f t="shared" ref="AV151:AV161" si="90">IF(AU151="","",IF(AU151="Confiable",15,IF(AU151="No confiable",0,)))</f>
        <v/>
      </c>
      <c r="AW151" s="37"/>
      <c r="AX151" s="28" t="str">
        <f t="shared" ref="AX151:AX161" si="91">IF(AW151="","",IF(AW151="Se investigan y  resuelven oportunamente",15,IF(AW151="No se investigan y resuelven oportunamente",0,)))</f>
        <v/>
      </c>
      <c r="AY151" s="37"/>
      <c r="AZ151" s="28" t="str">
        <f t="shared" ref="AZ151:AZ161" si="92">IF(AY151="","",IF(AY151="Completa",15,IF(AY151="Incompleta",10,IF(AY151="No existe",0,))))</f>
        <v/>
      </c>
      <c r="BA151" s="86"/>
      <c r="BB151" s="28"/>
      <c r="BC151" s="28"/>
      <c r="BD151" s="28"/>
      <c r="BE151" s="61"/>
      <c r="BF151" s="365"/>
      <c r="BG151" s="365"/>
      <c r="BH151" s="365"/>
      <c r="BI151" s="365"/>
      <c r="BJ151" s="365"/>
      <c r="BK151" s="365"/>
      <c r="BL151" s="365"/>
      <c r="BM151" s="365"/>
      <c r="BN151" s="61"/>
      <c r="BO151" s="365"/>
      <c r="BP151" s="365"/>
      <c r="BQ151" s="365"/>
      <c r="BR151" s="365"/>
      <c r="BS151" s="365"/>
      <c r="BT151" s="34"/>
      <c r="BU151" s="34"/>
      <c r="BV151" s="31"/>
      <c r="BW151" s="26"/>
      <c r="BX151" s="67"/>
      <c r="BY151" s="67"/>
      <c r="BZ151" s="67"/>
      <c r="CA151" s="67"/>
      <c r="CB151" s="67"/>
      <c r="CC151" s="67"/>
      <c r="CD151" s="67"/>
      <c r="CE151" s="67"/>
      <c r="CF151" s="67"/>
      <c r="CG151" s="67"/>
      <c r="CH151" s="67"/>
      <c r="CI151" s="67"/>
      <c r="CJ151" s="67"/>
      <c r="CK151" s="67"/>
      <c r="CL151" s="67"/>
      <c r="CM151" s="67"/>
      <c r="CN151" s="67"/>
      <c r="CO151" s="67"/>
      <c r="CP151" s="67"/>
      <c r="CQ151" s="67"/>
    </row>
    <row r="152" spans="1:95" ht="16.5" customHeight="1">
      <c r="A152" s="408"/>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c r="AA152" s="365"/>
      <c r="AB152" s="365"/>
      <c r="AC152" s="365"/>
      <c r="AD152" s="365"/>
      <c r="AE152" s="365"/>
      <c r="AF152" s="365"/>
      <c r="AG152" s="365"/>
      <c r="AH152" s="365"/>
      <c r="AI152" s="365"/>
      <c r="AJ152" s="365"/>
      <c r="AK152" s="365"/>
      <c r="AL152" s="365"/>
      <c r="AM152" s="365"/>
      <c r="AN152" s="28" t="str">
        <f t="shared" si="86"/>
        <v/>
      </c>
      <c r="AO152" s="28"/>
      <c r="AP152" s="28" t="str">
        <f t="shared" si="87"/>
        <v/>
      </c>
      <c r="AQ152" s="28"/>
      <c r="AR152" s="28" t="str">
        <f t="shared" si="88"/>
        <v/>
      </c>
      <c r="AS152" s="28"/>
      <c r="AT152" s="28" t="str">
        <f t="shared" si="89"/>
        <v/>
      </c>
      <c r="AU152" s="28"/>
      <c r="AV152" s="28" t="str">
        <f t="shared" si="90"/>
        <v/>
      </c>
      <c r="AW152" s="37"/>
      <c r="AX152" s="28" t="str">
        <f t="shared" si="91"/>
        <v/>
      </c>
      <c r="AY152" s="37"/>
      <c r="AZ152" s="28" t="str">
        <f t="shared" si="92"/>
        <v/>
      </c>
      <c r="BA152" s="86"/>
      <c r="BB152" s="28"/>
      <c r="BC152" s="28"/>
      <c r="BD152" s="28"/>
      <c r="BE152" s="61"/>
      <c r="BF152" s="365"/>
      <c r="BG152" s="365"/>
      <c r="BH152" s="365"/>
      <c r="BI152" s="365"/>
      <c r="BJ152" s="365"/>
      <c r="BK152" s="365"/>
      <c r="BL152" s="365"/>
      <c r="BM152" s="365"/>
      <c r="BN152" s="61"/>
      <c r="BO152" s="365"/>
      <c r="BP152" s="365"/>
      <c r="BQ152" s="365"/>
      <c r="BR152" s="365"/>
      <c r="BS152" s="365"/>
      <c r="BT152" s="34"/>
      <c r="BU152" s="34"/>
      <c r="BV152" s="31"/>
      <c r="BW152" s="26"/>
      <c r="BX152" s="67"/>
      <c r="BY152" s="67"/>
      <c r="BZ152" s="67"/>
      <c r="CA152" s="67"/>
      <c r="CB152" s="67"/>
      <c r="CC152" s="67"/>
      <c r="CD152" s="67"/>
      <c r="CE152" s="67"/>
      <c r="CF152" s="67"/>
      <c r="CG152" s="67"/>
      <c r="CH152" s="67"/>
      <c r="CI152" s="67"/>
      <c r="CJ152" s="67"/>
      <c r="CK152" s="67"/>
      <c r="CL152" s="67"/>
      <c r="CM152" s="67"/>
      <c r="CN152" s="67"/>
      <c r="CO152" s="67"/>
      <c r="CP152" s="67"/>
      <c r="CQ152" s="67"/>
    </row>
    <row r="153" spans="1:95" ht="16.5" customHeight="1">
      <c r="A153" s="408"/>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c r="AA153" s="365"/>
      <c r="AB153" s="365"/>
      <c r="AC153" s="365"/>
      <c r="AD153" s="365"/>
      <c r="AE153" s="365"/>
      <c r="AF153" s="365"/>
      <c r="AG153" s="365"/>
      <c r="AH153" s="365"/>
      <c r="AI153" s="365"/>
      <c r="AJ153" s="365"/>
      <c r="AK153" s="365"/>
      <c r="AL153" s="365"/>
      <c r="AM153" s="365"/>
      <c r="AN153" s="28" t="str">
        <f t="shared" si="86"/>
        <v/>
      </c>
      <c r="AO153" s="28"/>
      <c r="AP153" s="28" t="str">
        <f t="shared" si="87"/>
        <v/>
      </c>
      <c r="AQ153" s="28"/>
      <c r="AR153" s="28" t="str">
        <f t="shared" si="88"/>
        <v/>
      </c>
      <c r="AS153" s="28"/>
      <c r="AT153" s="28" t="str">
        <f t="shared" si="89"/>
        <v/>
      </c>
      <c r="AU153" s="28"/>
      <c r="AV153" s="28" t="str">
        <f t="shared" si="90"/>
        <v/>
      </c>
      <c r="AW153" s="37"/>
      <c r="AX153" s="28" t="str">
        <f t="shared" si="91"/>
        <v/>
      </c>
      <c r="AY153" s="37"/>
      <c r="AZ153" s="28" t="str">
        <f t="shared" si="92"/>
        <v/>
      </c>
      <c r="BA153" s="86"/>
      <c r="BB153" s="28"/>
      <c r="BC153" s="28"/>
      <c r="BD153" s="28"/>
      <c r="BE153" s="61"/>
      <c r="BF153" s="365"/>
      <c r="BG153" s="365"/>
      <c r="BH153" s="365"/>
      <c r="BI153" s="365"/>
      <c r="BJ153" s="365"/>
      <c r="BK153" s="365"/>
      <c r="BL153" s="365"/>
      <c r="BM153" s="365"/>
      <c r="BN153" s="61"/>
      <c r="BO153" s="365"/>
      <c r="BP153" s="366"/>
      <c r="BQ153" s="366"/>
      <c r="BR153" s="366"/>
      <c r="BS153" s="366"/>
      <c r="BT153" s="34"/>
      <c r="BU153" s="34"/>
      <c r="BV153" s="31"/>
      <c r="BW153" s="26"/>
      <c r="BX153" s="67"/>
      <c r="BY153" s="67"/>
      <c r="BZ153" s="67"/>
      <c r="CA153" s="67"/>
      <c r="CB153" s="67"/>
      <c r="CC153" s="67"/>
      <c r="CD153" s="67"/>
      <c r="CE153" s="67"/>
      <c r="CF153" s="67"/>
      <c r="CG153" s="67"/>
      <c r="CH153" s="67"/>
      <c r="CI153" s="67"/>
      <c r="CJ153" s="67"/>
      <c r="CK153" s="67"/>
      <c r="CL153" s="67"/>
      <c r="CM153" s="67"/>
      <c r="CN153" s="67"/>
      <c r="CO153" s="67"/>
      <c r="CP153" s="67"/>
      <c r="CQ153" s="67"/>
    </row>
    <row r="154" spans="1:95" ht="15.75" customHeight="1">
      <c r="A154" s="408"/>
      <c r="B154" s="365"/>
      <c r="C154" s="365"/>
      <c r="D154" s="365"/>
      <c r="E154" s="365"/>
      <c r="F154" s="365"/>
      <c r="G154" s="365"/>
      <c r="H154" s="365"/>
      <c r="I154" s="366"/>
      <c r="J154" s="365"/>
      <c r="K154" s="365"/>
      <c r="L154" s="365"/>
      <c r="M154" s="365"/>
      <c r="N154" s="365"/>
      <c r="O154" s="365"/>
      <c r="P154" s="365"/>
      <c r="Q154" s="365"/>
      <c r="R154" s="365"/>
      <c r="S154" s="365"/>
      <c r="T154" s="365"/>
      <c r="U154" s="365"/>
      <c r="V154" s="365"/>
      <c r="W154" s="365"/>
      <c r="X154" s="365"/>
      <c r="Y154" s="365"/>
      <c r="Z154" s="365"/>
      <c r="AA154" s="365"/>
      <c r="AB154" s="365"/>
      <c r="AC154" s="365"/>
      <c r="AD154" s="365"/>
      <c r="AE154" s="365"/>
      <c r="AF154" s="365"/>
      <c r="AG154" s="366"/>
      <c r="AH154" s="365"/>
      <c r="AI154" s="365"/>
      <c r="AJ154" s="365"/>
      <c r="AK154" s="366"/>
      <c r="AL154" s="366"/>
      <c r="AM154" s="366"/>
      <c r="AN154" s="28" t="str">
        <f t="shared" si="86"/>
        <v/>
      </c>
      <c r="AO154" s="28"/>
      <c r="AP154" s="28" t="str">
        <f t="shared" si="87"/>
        <v/>
      </c>
      <c r="AQ154" s="28"/>
      <c r="AR154" s="28" t="str">
        <f t="shared" si="88"/>
        <v/>
      </c>
      <c r="AS154" s="28"/>
      <c r="AT154" s="28" t="str">
        <f t="shared" si="89"/>
        <v/>
      </c>
      <c r="AU154" s="28"/>
      <c r="AV154" s="28" t="str">
        <f t="shared" si="90"/>
        <v/>
      </c>
      <c r="AW154" s="37"/>
      <c r="AX154" s="28" t="str">
        <f t="shared" si="91"/>
        <v/>
      </c>
      <c r="AY154" s="37"/>
      <c r="AZ154" s="28" t="str">
        <f t="shared" si="92"/>
        <v/>
      </c>
      <c r="BA154" s="86"/>
      <c r="BB154" s="28"/>
      <c r="BC154" s="28"/>
      <c r="BD154" s="28"/>
      <c r="BE154" s="61"/>
      <c r="BF154" s="365"/>
      <c r="BG154" s="365"/>
      <c r="BH154" s="365"/>
      <c r="BI154" s="365"/>
      <c r="BJ154" s="365"/>
      <c r="BK154" s="365"/>
      <c r="BL154" s="365"/>
      <c r="BM154" s="365"/>
      <c r="BN154" s="61"/>
      <c r="BO154" s="366"/>
      <c r="BP154" s="31"/>
      <c r="BQ154" s="31"/>
      <c r="BR154" s="31"/>
      <c r="BS154" s="31"/>
      <c r="BT154" s="34"/>
      <c r="BU154" s="34"/>
      <c r="BV154" s="31"/>
      <c r="BW154" s="26"/>
      <c r="BX154" s="67"/>
      <c r="BY154" s="67"/>
      <c r="BZ154" s="67"/>
      <c r="CA154" s="67"/>
      <c r="CB154" s="67"/>
      <c r="CC154" s="67"/>
      <c r="CD154" s="67"/>
      <c r="CE154" s="67"/>
      <c r="CF154" s="67"/>
      <c r="CG154" s="67"/>
      <c r="CH154" s="67"/>
      <c r="CI154" s="67"/>
      <c r="CJ154" s="67"/>
      <c r="CK154" s="67"/>
      <c r="CL154" s="67"/>
      <c r="CM154" s="67"/>
      <c r="CN154" s="67"/>
      <c r="CO154" s="67"/>
      <c r="CP154" s="67"/>
      <c r="CQ154" s="67"/>
    </row>
    <row r="155" spans="1:95" ht="46.5" customHeight="1">
      <c r="A155" s="408"/>
      <c r="B155" s="366"/>
      <c r="C155" s="366"/>
      <c r="D155" s="366"/>
      <c r="E155" s="85"/>
      <c r="F155" s="85"/>
      <c r="G155" s="366"/>
      <c r="H155" s="366"/>
      <c r="I155" s="58"/>
      <c r="J155" s="366"/>
      <c r="K155" s="366"/>
      <c r="L155" s="366"/>
      <c r="M155" s="366"/>
      <c r="N155" s="366"/>
      <c r="O155" s="366"/>
      <c r="P155" s="366"/>
      <c r="Q155" s="366"/>
      <c r="R155" s="366"/>
      <c r="S155" s="366"/>
      <c r="T155" s="366"/>
      <c r="U155" s="366"/>
      <c r="V155" s="366"/>
      <c r="W155" s="366"/>
      <c r="X155" s="366"/>
      <c r="Y155" s="366"/>
      <c r="Z155" s="366"/>
      <c r="AA155" s="366"/>
      <c r="AB155" s="366"/>
      <c r="AC155" s="366"/>
      <c r="AD155" s="366"/>
      <c r="AE155" s="366"/>
      <c r="AF155" s="366"/>
      <c r="AG155" s="59">
        <f>VALUE(IF(AF155&lt;=5,5,IF(AND(AF155&gt;5,AF155&lt;=11),10,IF(AF155&gt;11,20,0))))</f>
        <v>5</v>
      </c>
      <c r="AH155" s="366"/>
      <c r="AI155" s="366"/>
      <c r="AJ155" s="366"/>
      <c r="AK155" s="26">
        <v>6</v>
      </c>
      <c r="AL155" s="27" t="s">
        <v>497</v>
      </c>
      <c r="AM155" s="28"/>
      <c r="AN155" s="28" t="str">
        <f t="shared" si="86"/>
        <v/>
      </c>
      <c r="AO155" s="28"/>
      <c r="AP155" s="28" t="str">
        <f t="shared" si="87"/>
        <v/>
      </c>
      <c r="AQ155" s="28"/>
      <c r="AR155" s="28" t="str">
        <f t="shared" si="88"/>
        <v/>
      </c>
      <c r="AS155" s="28"/>
      <c r="AT155" s="28" t="str">
        <f t="shared" si="89"/>
        <v/>
      </c>
      <c r="AU155" s="28"/>
      <c r="AV155" s="28" t="str">
        <f t="shared" si="90"/>
        <v/>
      </c>
      <c r="AW155" s="37"/>
      <c r="AX155" s="28" t="str">
        <f t="shared" si="91"/>
        <v/>
      </c>
      <c r="AY155" s="37"/>
      <c r="AZ155" s="28" t="str">
        <f t="shared" si="92"/>
        <v/>
      </c>
      <c r="BA155" s="86"/>
      <c r="BB155" s="28"/>
      <c r="BC155" s="28"/>
      <c r="BD155" s="28"/>
      <c r="BE155" s="61"/>
      <c r="BF155" s="366"/>
      <c r="BG155" s="366"/>
      <c r="BH155" s="366"/>
      <c r="BI155" s="366"/>
      <c r="BJ155" s="366"/>
      <c r="BK155" s="366"/>
      <c r="BL155" s="366"/>
      <c r="BM155" s="366"/>
      <c r="BN155" s="61"/>
      <c r="BO155" s="31"/>
      <c r="BP155" s="31"/>
      <c r="BQ155" s="31"/>
      <c r="BR155" s="31"/>
      <c r="BS155" s="31"/>
      <c r="BT155" s="34"/>
      <c r="BU155" s="34"/>
      <c r="BV155" s="31"/>
      <c r="BW155" s="26"/>
      <c r="BX155" s="67"/>
      <c r="BY155" s="67"/>
      <c r="BZ155" s="67"/>
      <c r="CA155" s="67"/>
      <c r="CB155" s="67"/>
      <c r="CC155" s="67"/>
      <c r="CD155" s="67"/>
      <c r="CE155" s="67"/>
      <c r="CF155" s="67"/>
      <c r="CG155" s="67"/>
      <c r="CH155" s="67"/>
      <c r="CI155" s="67"/>
      <c r="CJ155" s="67"/>
      <c r="CK155" s="67"/>
      <c r="CL155" s="67"/>
      <c r="CM155" s="67"/>
      <c r="CN155" s="67"/>
      <c r="CO155" s="67"/>
      <c r="CP155" s="67"/>
      <c r="CQ155" s="67"/>
    </row>
    <row r="156" spans="1:95" ht="15.75" customHeight="1">
      <c r="A156" s="408"/>
      <c r="B156" s="400" t="s">
        <v>323</v>
      </c>
      <c r="C156" s="400" t="s">
        <v>324</v>
      </c>
      <c r="D156" s="400" t="s">
        <v>826</v>
      </c>
      <c r="E156" s="400" t="s">
        <v>827</v>
      </c>
      <c r="F156" s="400" t="s">
        <v>828</v>
      </c>
      <c r="G156" s="400" t="s">
        <v>836</v>
      </c>
      <c r="H156" s="400" t="s">
        <v>464</v>
      </c>
      <c r="I156" s="400" t="s">
        <v>564</v>
      </c>
      <c r="J156" s="404">
        <v>3</v>
      </c>
      <c r="K156" s="428" t="str">
        <f>IF(J156&lt;=0,"",IF(J156=1,"Rara vez",IF(J156=2,"Improbable",IF(J156=3,"Posible",IF(J156=4,"Probable",IF(J156=5,"Casi Seguro"))))))</f>
        <v>Posible</v>
      </c>
      <c r="L156" s="364">
        <f>IF(K156="","",IF(K156="Rara vez",0.2,IF(K156="Improbable",0.4,IF(K156="Posible",0.6,IF(K156="Probable",0.8,IF(K156="Casi seguro",1,))))))</f>
        <v>0.6</v>
      </c>
      <c r="M156" s="364" t="s">
        <v>280</v>
      </c>
      <c r="N156" s="364" t="s">
        <v>280</v>
      </c>
      <c r="O156" s="364" t="s">
        <v>280</v>
      </c>
      <c r="P156" s="364" t="s">
        <v>280</v>
      </c>
      <c r="Q156" s="364" t="s">
        <v>280</v>
      </c>
      <c r="R156" s="364" t="s">
        <v>280</v>
      </c>
      <c r="S156" s="364" t="s">
        <v>281</v>
      </c>
      <c r="T156" s="364" t="s">
        <v>280</v>
      </c>
      <c r="U156" s="364" t="s">
        <v>281</v>
      </c>
      <c r="V156" s="364" t="s">
        <v>280</v>
      </c>
      <c r="W156" s="364" t="s">
        <v>280</v>
      </c>
      <c r="X156" s="364" t="s">
        <v>280</v>
      </c>
      <c r="Y156" s="364" t="s">
        <v>280</v>
      </c>
      <c r="Z156" s="364" t="s">
        <v>280</v>
      </c>
      <c r="AA156" s="364" t="s">
        <v>280</v>
      </c>
      <c r="AB156" s="364" t="s">
        <v>280</v>
      </c>
      <c r="AC156" s="364" t="s">
        <v>280</v>
      </c>
      <c r="AD156" s="364" t="s">
        <v>280</v>
      </c>
      <c r="AE156" s="364" t="s">
        <v>281</v>
      </c>
      <c r="AF156" s="373" t="str">
        <f>IF(AB156="Si","19",COUNTIF(M156:AE157,"si"))</f>
        <v>19</v>
      </c>
      <c r="AG156" s="432">
        <v>10</v>
      </c>
      <c r="AH156" s="428" t="str">
        <f>IF(AG156=5,"Moderado",IF(AG156=10,"Mayor",IF(AG156=20,"Catastrófico",0)))</f>
        <v>Mayor</v>
      </c>
      <c r="AI156" s="364">
        <f>IF(AH156="","",IF(AH156="Leve",0.2,IF(AH156="Menor",0.4,IF(AH156="Moderado",0.6,IF(AH156="Mayor",0.8,IF(AH156="Catastrófico",1,))))))</f>
        <v>0.8</v>
      </c>
      <c r="AJ156" s="428" t="str">
        <f>IF(OR(AND(K156="Rara vez",AH156="Moderado"),AND(K156="Improbable",AH156="Moderado")),"Moderado",IF(OR(AND(K156="Rara vez",AH156="Mayor"),AND(K156="Improbable",AH156="Mayor"),AND(K156="Posible",AH156="Moderado"),AND(K156="Probable",AH156="Moderado")),"Alta",IF(OR(AND(K156="Rara vez",AH156="Catastrófico"),AND(K156="Improbable",AH156="Catastrófico"),AND(K156="Posible",AH156="Catastrófico"),AND(K156="Probable",AH156="Catastrófico"),AND(K156="Casi seguro",AH156="Catastrófico"),AND(K156="Posible",AH156="Moderado"),AND(K156="Probable",AH156="Moderado"),AND(K156="Casi seguro",AH156="Moderado"),AND(K156="Posible",AH156="Mayor"),AND(K156="Probable",AH156="Mayor"),AND(K156="Casi seguro",AH156="Mayor")),"Extremo",)))</f>
        <v>Extremo</v>
      </c>
      <c r="AK156" s="404">
        <v>2</v>
      </c>
      <c r="AL156" s="433" t="s">
        <v>837</v>
      </c>
      <c r="AM156" s="370" t="s">
        <v>467</v>
      </c>
      <c r="AN156" s="28">
        <f t="shared" si="86"/>
        <v>15</v>
      </c>
      <c r="AO156" s="370" t="s">
        <v>468</v>
      </c>
      <c r="AP156" s="28">
        <f t="shared" si="87"/>
        <v>15</v>
      </c>
      <c r="AQ156" s="370" t="s">
        <v>469</v>
      </c>
      <c r="AR156" s="28">
        <f t="shared" si="88"/>
        <v>15</v>
      </c>
      <c r="AS156" s="370" t="s">
        <v>501</v>
      </c>
      <c r="AT156" s="28">
        <f t="shared" si="89"/>
        <v>15</v>
      </c>
      <c r="AU156" s="370" t="s">
        <v>471</v>
      </c>
      <c r="AV156" s="28">
        <f t="shared" si="90"/>
        <v>15</v>
      </c>
      <c r="AW156" s="371" t="s">
        <v>472</v>
      </c>
      <c r="AX156" s="28">
        <f t="shared" si="91"/>
        <v>15</v>
      </c>
      <c r="AY156" s="371" t="s">
        <v>473</v>
      </c>
      <c r="AZ156" s="28">
        <f t="shared" si="92"/>
        <v>15</v>
      </c>
      <c r="BA156" s="86">
        <f>SUM(AN156,AP156,AR156,AT156,AV156,AX156,AZ156)</f>
        <v>105</v>
      </c>
      <c r="BB156" s="28" t="str">
        <f>IF(BA156&gt;=96,"Fuerte",IF(AND(BA156&gt;=86, BA156&lt;96),"Moderado",IF(BA156&lt;86,"Débil")))</f>
        <v>Fuerte</v>
      </c>
      <c r="BC156" s="28" t="s">
        <v>474</v>
      </c>
      <c r="BD156" s="28">
        <f>VALUE(IF(OR(AND(BB156="Fuerte",BC156="Fuerte")),"100",IF(OR(AND(BB156="Fuerte",BC156="Moderado"),AND(BB156="Moderado",BC156="Fuerte"),AND(BB156="Moderado",BC156="Moderado")),"50",IF(OR(AND(BB156="Fuerte",BC156="Débil"),AND(BB156="Moderado",BC156="Débil"),AND(BB156="Débil",BC156="Fuerte"),AND(BB156="Débil",BC156="Moderado"),AND(BB156="Débil",BC156="Débil")),"0",))))</f>
        <v>100</v>
      </c>
      <c r="BE156" s="61" t="str">
        <f>IF(BD156=100,"Fuerte",IF(BD156=50,"Moderado",IF(BD156=0,"Débil")))</f>
        <v>Fuerte</v>
      </c>
      <c r="BF156" s="370">
        <f>AVERAGE(BD156:BD161)</f>
        <v>100</v>
      </c>
      <c r="BG156" s="370" t="str">
        <f>IF(BF156=100,"Fuerte",IF(AND(BF156&lt;=99, BF156&gt;=50),"Moderado",IF(BF156&lt;50,"Débil")))</f>
        <v>Fuerte</v>
      </c>
      <c r="BH156" s="388">
        <f>IF(BG156="Fuerte",(J156-2),IF(BG156="Moderado",(J156-1), IF(BG156="Débil",((J156-0)))))</f>
        <v>1</v>
      </c>
      <c r="BI156" s="388" t="str">
        <f>IF(BH156&lt;=0,"",IF(BH156=1,"Rara vez",IF(BH156=2,"Improbable",IF(BH156=3,"Posible",IF(BH156=4,"Probable",IF(BH156=5,"Casi Seguro"))))))</f>
        <v>Rara vez</v>
      </c>
      <c r="BJ156" s="405">
        <f>IF(BI156="","",IF(BI156="Rara vez",0.2,IF(BI156="Improbable",0.4,IF(BI156="Posible",0.6,IF(BI156="Probable",0.8,IF(BI156="Casi seguro",1,))))))</f>
        <v>0.2</v>
      </c>
      <c r="BK156" s="431" t="str">
        <f>IFERROR(IF(AG156=5,"Moderado",IF(AG156=10,"Mayor",IF(AG156=20,"Catastrófico",0))),"")</f>
        <v>Mayor</v>
      </c>
      <c r="BL156" s="405">
        <f>IF(AH156="","",IF(AH156="Moderado",0.6,IF(AH156="Mayor",0.8,IF(AH156="Catastrófico",1,))))</f>
        <v>0.8</v>
      </c>
      <c r="BM156" s="429" t="str">
        <f>IF(OR(AND(KBI156="Rara vez",BK156="Moderado"),AND(BI156="Improbable",BK156="Moderado")),"Moderado",IF(OR(AND(BI156="Rara vez",BK156="Mayor"),AND(BI156="Improbable",BK156="Mayor"),AND(BI156="Posible",BK156="Moderado"),AND(BI156="Probable",BK156="Moderado")),"Alta",IF(OR(AND(BI156="Rara vez",BK156="Catastrófico"),AND(BI156="Improbable",BK156="Catastrófico"),AND(BI156="Posible",BK156="Catastrófico"),AND(BI156="Probable",BK156="Catastrófico"),AND(BI156="Casi seguro",BK156="Catastrófico"),AND(BI156="Posible",BK156="Moderado"),AND(BI156="Probable",BK156="Moderado"),AND(BI156="Casi seguro",BK156="Moderado"),AND(BI156="Posible",BK156="Mayor"),AND(BI156="Probable",BK156="Mayor"),AND(BI156="Casi seguro",BK156="Mayor")),"Extremo",)))</f>
        <v>Alta</v>
      </c>
      <c r="BN156" s="61"/>
      <c r="BO156" s="400" t="s">
        <v>838</v>
      </c>
      <c r="BP156" s="400" t="s">
        <v>835</v>
      </c>
      <c r="BQ156" s="400" t="s">
        <v>839</v>
      </c>
      <c r="BR156" s="400" t="s">
        <v>840</v>
      </c>
      <c r="BS156" s="400" t="s">
        <v>835</v>
      </c>
      <c r="BT156" s="34"/>
      <c r="BU156" s="34"/>
      <c r="BV156" s="31"/>
      <c r="BW156" s="26"/>
      <c r="BX156" s="67"/>
      <c r="BY156" s="67"/>
      <c r="BZ156" s="67"/>
      <c r="CA156" s="67"/>
      <c r="CB156" s="67"/>
      <c r="CC156" s="67"/>
      <c r="CD156" s="67"/>
      <c r="CE156" s="67"/>
      <c r="CF156" s="67"/>
      <c r="CG156" s="67"/>
      <c r="CH156" s="67"/>
      <c r="CI156" s="67"/>
      <c r="CJ156" s="67"/>
      <c r="CK156" s="67"/>
      <c r="CL156" s="67"/>
      <c r="CM156" s="67"/>
      <c r="CN156" s="67"/>
      <c r="CO156" s="67"/>
      <c r="CP156" s="67"/>
      <c r="CQ156" s="67"/>
    </row>
    <row r="157" spans="1:95" ht="16.5" customHeight="1">
      <c r="A157" s="408"/>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c r="AA157" s="365"/>
      <c r="AB157" s="365"/>
      <c r="AC157" s="365"/>
      <c r="AD157" s="365"/>
      <c r="AE157" s="365"/>
      <c r="AF157" s="365"/>
      <c r="AG157" s="365"/>
      <c r="AH157" s="365"/>
      <c r="AI157" s="365"/>
      <c r="AJ157" s="365"/>
      <c r="AK157" s="365"/>
      <c r="AL157" s="365"/>
      <c r="AM157" s="365"/>
      <c r="AN157" s="28" t="str">
        <f t="shared" si="86"/>
        <v/>
      </c>
      <c r="AO157" s="365"/>
      <c r="AP157" s="28" t="str">
        <f t="shared" si="87"/>
        <v/>
      </c>
      <c r="AQ157" s="365"/>
      <c r="AR157" s="28" t="str">
        <f t="shared" si="88"/>
        <v/>
      </c>
      <c r="AS157" s="365"/>
      <c r="AT157" s="28" t="str">
        <f t="shared" si="89"/>
        <v/>
      </c>
      <c r="AU157" s="365"/>
      <c r="AV157" s="28" t="str">
        <f t="shared" si="90"/>
        <v/>
      </c>
      <c r="AW157" s="365"/>
      <c r="AX157" s="28" t="str">
        <f t="shared" si="91"/>
        <v/>
      </c>
      <c r="AY157" s="365"/>
      <c r="AZ157" s="28" t="str">
        <f t="shared" si="92"/>
        <v/>
      </c>
      <c r="BA157" s="86"/>
      <c r="BB157" s="28"/>
      <c r="BC157" s="28"/>
      <c r="BD157" s="28"/>
      <c r="BE157" s="61"/>
      <c r="BF157" s="365"/>
      <c r="BG157" s="365"/>
      <c r="BH157" s="365"/>
      <c r="BI157" s="365"/>
      <c r="BJ157" s="365"/>
      <c r="BK157" s="365"/>
      <c r="BL157" s="365"/>
      <c r="BM157" s="365"/>
      <c r="BN157" s="61"/>
      <c r="BO157" s="365"/>
      <c r="BP157" s="365"/>
      <c r="BQ157" s="365"/>
      <c r="BR157" s="365"/>
      <c r="BS157" s="365"/>
      <c r="BT157" s="34"/>
      <c r="BU157" s="34"/>
      <c r="BV157" s="31"/>
      <c r="BW157" s="26"/>
      <c r="BX157" s="67"/>
      <c r="BY157" s="67"/>
      <c r="BZ157" s="67"/>
      <c r="CA157" s="67"/>
      <c r="CB157" s="67"/>
      <c r="CC157" s="67"/>
      <c r="CD157" s="67"/>
      <c r="CE157" s="67"/>
      <c r="CF157" s="67"/>
      <c r="CG157" s="67"/>
      <c r="CH157" s="67"/>
      <c r="CI157" s="67"/>
      <c r="CJ157" s="67"/>
      <c r="CK157" s="67"/>
      <c r="CL157" s="67"/>
      <c r="CM157" s="67"/>
      <c r="CN157" s="67"/>
      <c r="CO157" s="67"/>
      <c r="CP157" s="67"/>
      <c r="CQ157" s="67"/>
    </row>
    <row r="158" spans="1:95" ht="16.5" customHeight="1">
      <c r="A158" s="408"/>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c r="AA158" s="365"/>
      <c r="AB158" s="365"/>
      <c r="AC158" s="365"/>
      <c r="AD158" s="365"/>
      <c r="AE158" s="365"/>
      <c r="AF158" s="365"/>
      <c r="AG158" s="365"/>
      <c r="AH158" s="365"/>
      <c r="AI158" s="365"/>
      <c r="AJ158" s="365"/>
      <c r="AK158" s="365"/>
      <c r="AL158" s="365"/>
      <c r="AM158" s="365"/>
      <c r="AN158" s="28" t="str">
        <f t="shared" si="86"/>
        <v/>
      </c>
      <c r="AO158" s="365"/>
      <c r="AP158" s="28" t="str">
        <f t="shared" si="87"/>
        <v/>
      </c>
      <c r="AQ158" s="365"/>
      <c r="AR158" s="28" t="str">
        <f t="shared" si="88"/>
        <v/>
      </c>
      <c r="AS158" s="365"/>
      <c r="AT158" s="28" t="str">
        <f t="shared" si="89"/>
        <v/>
      </c>
      <c r="AU158" s="365"/>
      <c r="AV158" s="28" t="str">
        <f t="shared" si="90"/>
        <v/>
      </c>
      <c r="AW158" s="365"/>
      <c r="AX158" s="28" t="str">
        <f t="shared" si="91"/>
        <v/>
      </c>
      <c r="AY158" s="365"/>
      <c r="AZ158" s="28" t="str">
        <f t="shared" si="92"/>
        <v/>
      </c>
      <c r="BA158" s="86"/>
      <c r="BB158" s="28"/>
      <c r="BC158" s="28"/>
      <c r="BD158" s="28"/>
      <c r="BE158" s="61"/>
      <c r="BF158" s="365"/>
      <c r="BG158" s="365"/>
      <c r="BH158" s="365"/>
      <c r="BI158" s="365"/>
      <c r="BJ158" s="365"/>
      <c r="BK158" s="365"/>
      <c r="BL158" s="365"/>
      <c r="BM158" s="365"/>
      <c r="BN158" s="61"/>
      <c r="BO158" s="365"/>
      <c r="BP158" s="365"/>
      <c r="BQ158" s="365"/>
      <c r="BR158" s="365"/>
      <c r="BS158" s="365"/>
      <c r="BT158" s="34"/>
      <c r="BU158" s="34"/>
      <c r="BV158" s="31"/>
      <c r="BW158" s="26"/>
      <c r="BX158" s="67"/>
      <c r="BY158" s="67"/>
      <c r="BZ158" s="67"/>
      <c r="CA158" s="67"/>
      <c r="CB158" s="67"/>
      <c r="CC158" s="67"/>
      <c r="CD158" s="67"/>
      <c r="CE158" s="67"/>
      <c r="CF158" s="67"/>
      <c r="CG158" s="67"/>
      <c r="CH158" s="67"/>
      <c r="CI158" s="67"/>
      <c r="CJ158" s="67"/>
      <c r="CK158" s="67"/>
      <c r="CL158" s="67"/>
      <c r="CM158" s="67"/>
      <c r="CN158" s="67"/>
      <c r="CO158" s="67"/>
      <c r="CP158" s="67"/>
      <c r="CQ158" s="67"/>
    </row>
    <row r="159" spans="1:95" ht="16.5" customHeight="1">
      <c r="A159" s="408"/>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6"/>
      <c r="AN159" s="28" t="str">
        <f t="shared" si="86"/>
        <v/>
      </c>
      <c r="AO159" s="366"/>
      <c r="AP159" s="28" t="str">
        <f t="shared" si="87"/>
        <v/>
      </c>
      <c r="AQ159" s="366"/>
      <c r="AR159" s="28" t="str">
        <f t="shared" si="88"/>
        <v/>
      </c>
      <c r="AS159" s="366"/>
      <c r="AT159" s="28" t="str">
        <f t="shared" si="89"/>
        <v/>
      </c>
      <c r="AU159" s="366"/>
      <c r="AV159" s="28" t="str">
        <f t="shared" si="90"/>
        <v/>
      </c>
      <c r="AW159" s="366"/>
      <c r="AX159" s="28" t="str">
        <f t="shared" si="91"/>
        <v/>
      </c>
      <c r="AY159" s="366"/>
      <c r="AZ159" s="28" t="str">
        <f t="shared" si="92"/>
        <v/>
      </c>
      <c r="BA159" s="86"/>
      <c r="BB159" s="28"/>
      <c r="BC159" s="28"/>
      <c r="BD159" s="28"/>
      <c r="BE159" s="61"/>
      <c r="BF159" s="365"/>
      <c r="BG159" s="365"/>
      <c r="BH159" s="365"/>
      <c r="BI159" s="365"/>
      <c r="BJ159" s="365"/>
      <c r="BK159" s="365"/>
      <c r="BL159" s="365"/>
      <c r="BM159" s="365"/>
      <c r="BN159" s="61"/>
      <c r="BO159" s="365"/>
      <c r="BP159" s="366"/>
      <c r="BQ159" s="366"/>
      <c r="BR159" s="366"/>
      <c r="BS159" s="366"/>
      <c r="BT159" s="34"/>
      <c r="BU159" s="34"/>
      <c r="BV159" s="31"/>
      <c r="BW159" s="26"/>
      <c r="BX159" s="67"/>
      <c r="BY159" s="67"/>
      <c r="BZ159" s="67"/>
      <c r="CA159" s="67"/>
      <c r="CB159" s="67"/>
      <c r="CC159" s="67"/>
      <c r="CD159" s="67"/>
      <c r="CE159" s="67"/>
      <c r="CF159" s="67"/>
      <c r="CG159" s="67"/>
      <c r="CH159" s="67"/>
      <c r="CI159" s="67"/>
      <c r="CJ159" s="67"/>
      <c r="CK159" s="67"/>
      <c r="CL159" s="67"/>
      <c r="CM159" s="67"/>
      <c r="CN159" s="67"/>
      <c r="CO159" s="67"/>
      <c r="CP159" s="67"/>
      <c r="CQ159" s="67"/>
    </row>
    <row r="160" spans="1:95" ht="16.5" customHeight="1">
      <c r="A160" s="408"/>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365"/>
      <c r="AM160" s="28"/>
      <c r="AN160" s="28" t="str">
        <f t="shared" si="86"/>
        <v/>
      </c>
      <c r="AO160" s="28"/>
      <c r="AP160" s="28" t="str">
        <f t="shared" si="87"/>
        <v/>
      </c>
      <c r="AQ160" s="28"/>
      <c r="AR160" s="28" t="str">
        <f t="shared" si="88"/>
        <v/>
      </c>
      <c r="AS160" s="28"/>
      <c r="AT160" s="28" t="str">
        <f t="shared" si="89"/>
        <v/>
      </c>
      <c r="AU160" s="28"/>
      <c r="AV160" s="28" t="str">
        <f t="shared" si="90"/>
        <v/>
      </c>
      <c r="AW160" s="37"/>
      <c r="AX160" s="28" t="str">
        <f t="shared" si="91"/>
        <v/>
      </c>
      <c r="AY160" s="37"/>
      <c r="AZ160" s="28" t="str">
        <f t="shared" si="92"/>
        <v/>
      </c>
      <c r="BA160" s="86"/>
      <c r="BB160" s="28"/>
      <c r="BC160" s="28"/>
      <c r="BD160" s="28"/>
      <c r="BE160" s="61"/>
      <c r="BF160" s="365"/>
      <c r="BG160" s="365"/>
      <c r="BH160" s="365"/>
      <c r="BI160" s="365"/>
      <c r="BJ160" s="365"/>
      <c r="BK160" s="365"/>
      <c r="BL160" s="365"/>
      <c r="BM160" s="365"/>
      <c r="BN160" s="61"/>
      <c r="BO160" s="365"/>
      <c r="BP160" s="31"/>
      <c r="BQ160" s="31"/>
      <c r="BR160" s="31"/>
      <c r="BS160" s="31"/>
      <c r="BT160" s="34"/>
      <c r="BU160" s="34"/>
      <c r="BV160" s="31"/>
      <c r="BW160" s="26"/>
      <c r="BX160" s="67"/>
      <c r="BY160" s="67"/>
      <c r="BZ160" s="67"/>
      <c r="CA160" s="67"/>
      <c r="CB160" s="67"/>
      <c r="CC160" s="67"/>
      <c r="CD160" s="67"/>
      <c r="CE160" s="67"/>
      <c r="CF160" s="67"/>
      <c r="CG160" s="67"/>
      <c r="CH160" s="67"/>
      <c r="CI160" s="67"/>
      <c r="CJ160" s="67"/>
      <c r="CK160" s="67"/>
      <c r="CL160" s="67"/>
      <c r="CM160" s="67"/>
      <c r="CN160" s="67"/>
      <c r="CO160" s="67"/>
      <c r="CP160" s="67"/>
      <c r="CQ160" s="67"/>
    </row>
    <row r="161" spans="1:95" ht="16.5" customHeight="1">
      <c r="A161" s="408"/>
      <c r="B161" s="366"/>
      <c r="C161" s="366"/>
      <c r="D161" s="366"/>
      <c r="E161" s="366"/>
      <c r="F161" s="366"/>
      <c r="G161" s="366"/>
      <c r="H161" s="366"/>
      <c r="I161" s="366"/>
      <c r="J161" s="366"/>
      <c r="K161" s="366"/>
      <c r="L161" s="366"/>
      <c r="M161" s="366"/>
      <c r="N161" s="366"/>
      <c r="O161" s="366"/>
      <c r="P161" s="366"/>
      <c r="Q161" s="366"/>
      <c r="R161" s="366"/>
      <c r="S161" s="366"/>
      <c r="T161" s="366"/>
      <c r="U161" s="366"/>
      <c r="V161" s="366"/>
      <c r="W161" s="366"/>
      <c r="X161" s="366"/>
      <c r="Y161" s="366"/>
      <c r="Z161" s="366"/>
      <c r="AA161" s="366"/>
      <c r="AB161" s="366"/>
      <c r="AC161" s="366"/>
      <c r="AD161" s="366"/>
      <c r="AE161" s="366"/>
      <c r="AF161" s="366"/>
      <c r="AG161" s="366"/>
      <c r="AH161" s="366"/>
      <c r="AI161" s="366"/>
      <c r="AJ161" s="366"/>
      <c r="AK161" s="366"/>
      <c r="AL161" s="366"/>
      <c r="AM161" s="28"/>
      <c r="AN161" s="28" t="str">
        <f t="shared" si="86"/>
        <v/>
      </c>
      <c r="AO161" s="28"/>
      <c r="AP161" s="28" t="str">
        <f t="shared" si="87"/>
        <v/>
      </c>
      <c r="AQ161" s="28"/>
      <c r="AR161" s="28" t="str">
        <f t="shared" si="88"/>
        <v/>
      </c>
      <c r="AS161" s="28"/>
      <c r="AT161" s="28" t="str">
        <f t="shared" si="89"/>
        <v/>
      </c>
      <c r="AU161" s="28"/>
      <c r="AV161" s="28" t="str">
        <f t="shared" si="90"/>
        <v/>
      </c>
      <c r="AW161" s="37"/>
      <c r="AX161" s="28" t="str">
        <f t="shared" si="91"/>
        <v/>
      </c>
      <c r="AY161" s="37"/>
      <c r="AZ161" s="28" t="str">
        <f t="shared" si="92"/>
        <v/>
      </c>
      <c r="BA161" s="86"/>
      <c r="BB161" s="28"/>
      <c r="BC161" s="28"/>
      <c r="BD161" s="28"/>
      <c r="BE161" s="61"/>
      <c r="BF161" s="366"/>
      <c r="BG161" s="366"/>
      <c r="BH161" s="366"/>
      <c r="BI161" s="366"/>
      <c r="BJ161" s="366"/>
      <c r="BK161" s="366"/>
      <c r="BL161" s="366"/>
      <c r="BM161" s="366"/>
      <c r="BN161" s="61"/>
      <c r="BO161" s="366"/>
      <c r="BP161" s="31"/>
      <c r="BQ161" s="31"/>
      <c r="BR161" s="31"/>
      <c r="BS161" s="31"/>
      <c r="BT161" s="34"/>
      <c r="BU161" s="34"/>
      <c r="BV161" s="31"/>
      <c r="BW161" s="26"/>
      <c r="BX161" s="67"/>
      <c r="BY161" s="67"/>
      <c r="BZ161" s="67"/>
      <c r="CA161" s="67"/>
      <c r="CB161" s="67"/>
      <c r="CC161" s="67"/>
      <c r="CD161" s="67"/>
      <c r="CE161" s="67"/>
      <c r="CF161" s="67"/>
      <c r="CG161" s="67"/>
      <c r="CH161" s="67"/>
      <c r="CI161" s="67"/>
      <c r="CJ161" s="67"/>
      <c r="CK161" s="67"/>
      <c r="CL161" s="67"/>
      <c r="CM161" s="67"/>
      <c r="CN161" s="67"/>
      <c r="CO161" s="67"/>
      <c r="CP161" s="67"/>
      <c r="CQ161" s="67"/>
    </row>
    <row r="162" spans="1:95" ht="16.5" customHeight="1">
      <c r="A162" s="70"/>
      <c r="B162" s="70"/>
      <c r="C162" s="70"/>
      <c r="D162" s="70"/>
      <c r="E162" s="70"/>
      <c r="F162" s="70"/>
      <c r="G162" s="67"/>
      <c r="H162" s="71"/>
      <c r="I162" s="71"/>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row>
    <row r="163" spans="1:95" ht="16.5" customHeight="1">
      <c r="A163" s="70"/>
      <c r="B163" s="70"/>
      <c r="C163" s="70"/>
      <c r="D163" s="70"/>
      <c r="E163" s="70"/>
      <c r="F163" s="70"/>
      <c r="G163" s="67"/>
      <c r="H163" s="71"/>
      <c r="I163" s="71"/>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row>
    <row r="164" spans="1:95" ht="16.5" customHeight="1">
      <c r="A164" s="70"/>
      <c r="B164" s="70"/>
      <c r="C164" s="70"/>
      <c r="D164" s="70"/>
      <c r="E164" s="70"/>
      <c r="F164" s="70"/>
      <c r="G164" s="67"/>
      <c r="H164" s="71"/>
      <c r="I164" s="71"/>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row>
    <row r="165" spans="1:95" ht="16.5" customHeight="1">
      <c r="A165" s="70"/>
      <c r="B165" s="70"/>
      <c r="C165" s="70"/>
      <c r="D165" s="70"/>
      <c r="E165" s="70"/>
      <c r="F165" s="70"/>
      <c r="G165" s="67"/>
      <c r="H165" s="71"/>
      <c r="I165" s="71"/>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row>
    <row r="166" spans="1:95" ht="16.5" customHeight="1">
      <c r="A166" s="70"/>
      <c r="B166" s="70"/>
      <c r="C166" s="70"/>
      <c r="D166" s="70"/>
      <c r="E166" s="70"/>
      <c r="F166" s="70"/>
      <c r="G166" s="67"/>
      <c r="H166" s="71"/>
      <c r="I166" s="71"/>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row>
    <row r="167" spans="1:95" ht="16.5" customHeight="1">
      <c r="A167" s="70"/>
      <c r="B167" s="70"/>
      <c r="C167" s="70"/>
      <c r="D167" s="70"/>
      <c r="E167" s="70"/>
      <c r="F167" s="70"/>
      <c r="G167" s="67"/>
      <c r="H167" s="71"/>
      <c r="I167" s="71"/>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row>
    <row r="168" spans="1:95" ht="16.5" customHeight="1">
      <c r="A168" s="70"/>
      <c r="B168" s="112" t="s">
        <v>841</v>
      </c>
      <c r="C168" s="70"/>
      <c r="D168" s="70"/>
      <c r="E168" s="70"/>
      <c r="F168" s="70"/>
      <c r="G168" s="67"/>
      <c r="H168" s="71"/>
      <c r="I168" s="71"/>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row>
    <row r="169" spans="1:95" ht="16.5" customHeight="1">
      <c r="A169" s="70"/>
      <c r="B169" s="113" t="s">
        <v>842</v>
      </c>
      <c r="C169" s="70"/>
      <c r="D169" s="70"/>
      <c r="E169" s="70"/>
      <c r="F169" s="70"/>
      <c r="G169" s="67"/>
      <c r="H169" s="71"/>
      <c r="I169" s="71"/>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row>
    <row r="170" spans="1:95" ht="16.5" customHeight="1">
      <c r="A170" s="70"/>
      <c r="B170" s="70"/>
      <c r="C170" s="70"/>
      <c r="D170" s="70"/>
      <c r="E170" s="70"/>
      <c r="F170" s="70"/>
      <c r="G170" s="67"/>
      <c r="H170" s="71"/>
      <c r="I170" s="71"/>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row>
    <row r="171" spans="1:95" ht="16.5" customHeight="1">
      <c r="A171" s="70"/>
      <c r="B171" s="70"/>
      <c r="C171" s="70"/>
      <c r="D171" s="70"/>
      <c r="E171" s="70"/>
      <c r="F171" s="70"/>
      <c r="G171" s="67"/>
      <c r="H171" s="71"/>
      <c r="I171" s="71"/>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row>
    <row r="172" spans="1:95" ht="16.5" customHeight="1">
      <c r="A172" s="70"/>
      <c r="B172" s="70"/>
      <c r="C172" s="70"/>
      <c r="D172" s="70"/>
      <c r="E172" s="70"/>
      <c r="F172" s="70"/>
      <c r="G172" s="67"/>
      <c r="H172" s="71"/>
      <c r="I172" s="71"/>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row>
    <row r="173" spans="1:95" ht="16.5" customHeight="1">
      <c r="A173" s="70"/>
      <c r="B173" s="70"/>
      <c r="C173" s="70"/>
      <c r="D173" s="70"/>
      <c r="E173" s="70"/>
      <c r="F173" s="70"/>
      <c r="G173" s="67"/>
      <c r="H173" s="71"/>
      <c r="I173" s="71"/>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row>
    <row r="174" spans="1:95" ht="16.5" customHeight="1">
      <c r="A174" s="70"/>
      <c r="B174" s="70"/>
      <c r="C174" s="70"/>
      <c r="D174" s="70"/>
      <c r="E174" s="70"/>
      <c r="F174" s="70"/>
      <c r="G174" s="67"/>
      <c r="H174" s="71"/>
      <c r="I174" s="71"/>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row>
    <row r="175" spans="1:95" ht="16.5" customHeight="1">
      <c r="A175" s="70"/>
      <c r="B175" s="70"/>
      <c r="C175" s="70"/>
      <c r="D175" s="70"/>
      <c r="E175" s="70"/>
      <c r="F175" s="70"/>
      <c r="G175" s="67"/>
      <c r="H175" s="71"/>
      <c r="I175" s="71"/>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row>
    <row r="176" spans="1:95" ht="16.5" customHeight="1">
      <c r="A176" s="70"/>
      <c r="B176" s="70"/>
      <c r="C176" s="70"/>
      <c r="D176" s="70"/>
      <c r="E176" s="70"/>
      <c r="F176" s="70"/>
      <c r="G176" s="67"/>
      <c r="H176" s="71"/>
      <c r="I176" s="71"/>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row>
    <row r="177" spans="1:95" ht="16.5" customHeight="1">
      <c r="A177" s="70"/>
      <c r="B177" s="70"/>
      <c r="C177" s="70"/>
      <c r="D177" s="70"/>
      <c r="E177" s="70"/>
      <c r="F177" s="70"/>
      <c r="G177" s="67"/>
      <c r="H177" s="71"/>
      <c r="I177" s="71"/>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row>
    <row r="178" spans="1:95" ht="16.5" customHeight="1">
      <c r="A178" s="70"/>
      <c r="B178" s="70"/>
      <c r="C178" s="70"/>
      <c r="D178" s="70"/>
      <c r="E178" s="70"/>
      <c r="F178" s="70"/>
      <c r="G178" s="67"/>
      <c r="H178" s="71"/>
      <c r="I178" s="71"/>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row>
    <row r="179" spans="1:95" ht="16.5" customHeight="1">
      <c r="A179" s="70"/>
      <c r="B179" s="70"/>
      <c r="C179" s="70"/>
      <c r="D179" s="70"/>
      <c r="E179" s="70"/>
      <c r="F179" s="70"/>
      <c r="G179" s="67"/>
      <c r="H179" s="71"/>
      <c r="I179" s="71"/>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row>
    <row r="180" spans="1:95" ht="16.5" customHeight="1">
      <c r="A180" s="70"/>
      <c r="B180" s="70"/>
      <c r="C180" s="70"/>
      <c r="D180" s="70"/>
      <c r="E180" s="70"/>
      <c r="F180" s="70"/>
      <c r="G180" s="67"/>
      <c r="H180" s="71"/>
      <c r="I180" s="71"/>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row>
    <row r="181" spans="1:95" ht="16.5" customHeight="1">
      <c r="A181" s="70"/>
      <c r="B181" s="70"/>
      <c r="C181" s="70"/>
      <c r="D181" s="70"/>
      <c r="E181" s="70"/>
      <c r="F181" s="70"/>
      <c r="G181" s="67"/>
      <c r="H181" s="71"/>
      <c r="I181" s="71"/>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row>
    <row r="182" spans="1:95" ht="16.5" customHeight="1">
      <c r="A182" s="70"/>
      <c r="B182" s="70"/>
      <c r="C182" s="70"/>
      <c r="D182" s="70"/>
      <c r="E182" s="70"/>
      <c r="F182" s="70"/>
      <c r="G182" s="67"/>
      <c r="H182" s="71"/>
      <c r="I182" s="71"/>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row>
    <row r="183" spans="1:95" ht="16.5" customHeight="1">
      <c r="A183" s="70"/>
      <c r="B183" s="70"/>
      <c r="C183" s="70"/>
      <c r="D183" s="70"/>
      <c r="E183" s="70"/>
      <c r="F183" s="70"/>
      <c r="G183" s="67"/>
      <c r="H183" s="71"/>
      <c r="I183" s="71"/>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row>
    <row r="184" spans="1:95" ht="16.5" customHeight="1">
      <c r="A184" s="70"/>
      <c r="B184" s="70"/>
      <c r="C184" s="70"/>
      <c r="D184" s="70"/>
      <c r="E184" s="70"/>
      <c r="F184" s="70"/>
      <c r="G184" s="67"/>
      <c r="H184" s="71"/>
      <c r="I184" s="71"/>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row>
    <row r="185" spans="1:95" ht="16.5" customHeight="1">
      <c r="A185" s="70"/>
      <c r="B185" s="70"/>
      <c r="C185" s="70"/>
      <c r="D185" s="70"/>
      <c r="E185" s="70"/>
      <c r="F185" s="70"/>
      <c r="G185" s="67"/>
      <c r="H185" s="71"/>
      <c r="I185" s="71"/>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row>
    <row r="186" spans="1:95" ht="16.5" customHeight="1">
      <c r="A186" s="70"/>
      <c r="B186" s="70"/>
      <c r="C186" s="70"/>
      <c r="D186" s="70"/>
      <c r="E186" s="70"/>
      <c r="F186" s="70"/>
      <c r="G186" s="67"/>
      <c r="H186" s="71"/>
      <c r="I186" s="71"/>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row>
    <row r="187" spans="1:95" ht="16.5" customHeight="1">
      <c r="A187" s="70"/>
      <c r="B187" s="70"/>
      <c r="C187" s="70"/>
      <c r="D187" s="70"/>
      <c r="E187" s="70"/>
      <c r="F187" s="70"/>
      <c r="G187" s="67"/>
      <c r="H187" s="71"/>
      <c r="I187" s="71"/>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row>
    <row r="188" spans="1:95" ht="16.5" customHeight="1">
      <c r="A188" s="70"/>
      <c r="B188" s="70"/>
      <c r="C188" s="70"/>
      <c r="D188" s="70"/>
      <c r="E188" s="70"/>
      <c r="F188" s="70"/>
      <c r="G188" s="67"/>
      <c r="H188" s="71"/>
      <c r="I188" s="71"/>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row>
    <row r="189" spans="1:95" ht="16.5" customHeight="1">
      <c r="A189" s="70"/>
      <c r="B189" s="70"/>
      <c r="C189" s="70"/>
      <c r="D189" s="70"/>
      <c r="E189" s="70"/>
      <c r="F189" s="70"/>
      <c r="G189" s="67"/>
      <c r="H189" s="71"/>
      <c r="I189" s="71"/>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row>
    <row r="190" spans="1:95" ht="16.5" customHeight="1">
      <c r="A190" s="70"/>
      <c r="B190" s="70"/>
      <c r="C190" s="70"/>
      <c r="D190" s="70"/>
      <c r="E190" s="70"/>
      <c r="F190" s="70"/>
      <c r="G190" s="67"/>
      <c r="H190" s="71"/>
      <c r="I190" s="71"/>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row>
    <row r="191" spans="1:95" ht="16.5" customHeight="1">
      <c r="A191" s="70"/>
      <c r="B191" s="70"/>
      <c r="C191" s="70"/>
      <c r="D191" s="70"/>
      <c r="E191" s="70"/>
      <c r="F191" s="70"/>
      <c r="G191" s="67"/>
      <c r="H191" s="71"/>
      <c r="I191" s="71"/>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row>
    <row r="192" spans="1:95" ht="16.5" customHeight="1">
      <c r="A192" s="70"/>
      <c r="B192" s="70"/>
      <c r="C192" s="70"/>
      <c r="D192" s="70"/>
      <c r="E192" s="70"/>
      <c r="F192" s="70"/>
      <c r="G192" s="67"/>
      <c r="H192" s="71"/>
      <c r="I192" s="71"/>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row>
    <row r="193" spans="1:95" ht="16.5" customHeight="1">
      <c r="A193" s="70"/>
      <c r="B193" s="70"/>
      <c r="C193" s="70"/>
      <c r="D193" s="70"/>
      <c r="E193" s="70"/>
      <c r="F193" s="70"/>
      <c r="G193" s="67"/>
      <c r="H193" s="71"/>
      <c r="I193" s="71"/>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row>
    <row r="194" spans="1:95" ht="16.5" customHeight="1">
      <c r="A194" s="70"/>
      <c r="B194" s="70"/>
      <c r="C194" s="70"/>
      <c r="D194" s="70"/>
      <c r="E194" s="70"/>
      <c r="F194" s="70"/>
      <c r="G194" s="67"/>
      <c r="H194" s="71"/>
      <c r="I194" s="71"/>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row>
    <row r="195" spans="1:95" ht="16.5" customHeight="1">
      <c r="A195" s="70"/>
      <c r="B195" s="70"/>
      <c r="C195" s="70"/>
      <c r="D195" s="70"/>
      <c r="E195" s="70"/>
      <c r="F195" s="70"/>
      <c r="G195" s="67"/>
      <c r="H195" s="71"/>
      <c r="I195" s="71"/>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row>
    <row r="196" spans="1:95" ht="16.5" customHeight="1">
      <c r="A196" s="70"/>
      <c r="B196" s="70"/>
      <c r="C196" s="70"/>
      <c r="D196" s="70"/>
      <c r="E196" s="70"/>
      <c r="F196" s="70"/>
      <c r="G196" s="67"/>
      <c r="H196" s="71"/>
      <c r="I196" s="71"/>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row>
    <row r="197" spans="1:95" ht="16.5" customHeight="1">
      <c r="A197" s="70"/>
      <c r="B197" s="70"/>
      <c r="C197" s="70"/>
      <c r="D197" s="70"/>
      <c r="E197" s="70"/>
      <c r="F197" s="70"/>
      <c r="G197" s="67"/>
      <c r="H197" s="71"/>
      <c r="I197" s="71"/>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row>
    <row r="198" spans="1:95" ht="16.5" customHeight="1">
      <c r="A198" s="70"/>
      <c r="B198" s="70"/>
      <c r="C198" s="70"/>
      <c r="D198" s="70"/>
      <c r="E198" s="70"/>
      <c r="F198" s="70"/>
      <c r="G198" s="67"/>
      <c r="H198" s="71"/>
      <c r="I198" s="71"/>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row>
    <row r="199" spans="1:95" ht="16.5" customHeight="1">
      <c r="A199" s="70"/>
      <c r="B199" s="70"/>
      <c r="C199" s="70"/>
      <c r="D199" s="70"/>
      <c r="E199" s="70"/>
      <c r="F199" s="70"/>
      <c r="G199" s="67"/>
      <c r="H199" s="71"/>
      <c r="I199" s="71"/>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row>
    <row r="200" spans="1:95" ht="16.5" customHeight="1">
      <c r="A200" s="70"/>
      <c r="B200" s="70"/>
      <c r="C200" s="70"/>
      <c r="D200" s="70"/>
      <c r="E200" s="70"/>
      <c r="F200" s="70"/>
      <c r="G200" s="67"/>
      <c r="H200" s="71"/>
      <c r="I200" s="71"/>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row>
    <row r="201" spans="1:95" ht="16.5" customHeight="1">
      <c r="A201" s="70"/>
      <c r="B201" s="70"/>
      <c r="C201" s="70"/>
      <c r="D201" s="70"/>
      <c r="E201" s="70"/>
      <c r="F201" s="70"/>
      <c r="G201" s="67"/>
      <c r="H201" s="71"/>
      <c r="I201" s="71"/>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row>
    <row r="202" spans="1:95" ht="16.5" customHeight="1">
      <c r="A202" s="70"/>
      <c r="B202" s="70"/>
      <c r="C202" s="70"/>
      <c r="D202" s="70"/>
      <c r="E202" s="70"/>
      <c r="F202" s="70"/>
      <c r="G202" s="67"/>
      <c r="H202" s="71"/>
      <c r="I202" s="71"/>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row>
    <row r="203" spans="1:95" ht="16.5" customHeight="1">
      <c r="A203" s="70"/>
      <c r="B203" s="70"/>
      <c r="C203" s="70"/>
      <c r="D203" s="70"/>
      <c r="E203" s="70"/>
      <c r="F203" s="70"/>
      <c r="G203" s="67"/>
      <c r="H203" s="71"/>
      <c r="I203" s="71"/>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row>
    <row r="204" spans="1:95" ht="16.5" customHeight="1">
      <c r="A204" s="70"/>
      <c r="B204" s="70"/>
      <c r="C204" s="70"/>
      <c r="D204" s="70"/>
      <c r="E204" s="70"/>
      <c r="F204" s="70"/>
      <c r="G204" s="67"/>
      <c r="H204" s="71"/>
      <c r="I204" s="71"/>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row>
    <row r="205" spans="1:95" ht="16.5" customHeight="1">
      <c r="A205" s="70"/>
      <c r="B205" s="70"/>
      <c r="C205" s="70"/>
      <c r="D205" s="70"/>
      <c r="E205" s="70"/>
      <c r="F205" s="70"/>
      <c r="G205" s="67"/>
      <c r="H205" s="71"/>
      <c r="I205" s="71"/>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row>
    <row r="206" spans="1:95" ht="16.5" customHeight="1">
      <c r="A206" s="70"/>
      <c r="B206" s="70"/>
      <c r="C206" s="70"/>
      <c r="D206" s="70"/>
      <c r="E206" s="70"/>
      <c r="F206" s="70"/>
      <c r="G206" s="67"/>
      <c r="H206" s="71"/>
      <c r="I206" s="71"/>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row>
    <row r="207" spans="1:95" ht="16.5" customHeight="1">
      <c r="A207" s="70"/>
      <c r="B207" s="70"/>
      <c r="C207" s="70"/>
      <c r="D207" s="70"/>
      <c r="E207" s="70"/>
      <c r="F207" s="70"/>
      <c r="G207" s="67"/>
      <c r="H207" s="71"/>
      <c r="I207" s="71"/>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row>
    <row r="208" spans="1:95" ht="16.5" customHeight="1">
      <c r="A208" s="70"/>
      <c r="B208" s="70"/>
      <c r="C208" s="70"/>
      <c r="D208" s="70"/>
      <c r="E208" s="70"/>
      <c r="F208" s="70"/>
      <c r="G208" s="67"/>
      <c r="H208" s="71"/>
      <c r="I208" s="71"/>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row>
    <row r="209" spans="1:95" ht="16.5" customHeight="1">
      <c r="A209" s="70"/>
      <c r="B209" s="70"/>
      <c r="C209" s="70"/>
      <c r="D209" s="70"/>
      <c r="E209" s="70"/>
      <c r="F209" s="70"/>
      <c r="G209" s="67"/>
      <c r="H209" s="71"/>
      <c r="I209" s="71"/>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row>
    <row r="210" spans="1:95" ht="16.5" customHeight="1">
      <c r="A210" s="70"/>
      <c r="B210" s="70"/>
      <c r="C210" s="70"/>
      <c r="D210" s="70"/>
      <c r="E210" s="70"/>
      <c r="F210" s="70"/>
      <c r="G210" s="67"/>
      <c r="H210" s="71"/>
      <c r="I210" s="71"/>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row>
    <row r="211" spans="1:95" ht="16.5" customHeight="1">
      <c r="A211" s="70"/>
      <c r="B211" s="70"/>
      <c r="C211" s="70"/>
      <c r="D211" s="70"/>
      <c r="E211" s="70"/>
      <c r="F211" s="70"/>
      <c r="G211" s="67"/>
      <c r="H211" s="71"/>
      <c r="I211" s="71"/>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row>
    <row r="212" spans="1:95" ht="16.5" customHeight="1">
      <c r="A212" s="70"/>
      <c r="B212" s="70"/>
      <c r="C212" s="70"/>
      <c r="D212" s="70"/>
      <c r="E212" s="70"/>
      <c r="F212" s="70"/>
      <c r="G212" s="67"/>
      <c r="H212" s="71"/>
      <c r="I212" s="71"/>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row>
    <row r="213" spans="1:95" ht="16.5" customHeight="1">
      <c r="A213" s="70"/>
      <c r="B213" s="70"/>
      <c r="C213" s="70"/>
      <c r="D213" s="70"/>
      <c r="E213" s="70"/>
      <c r="F213" s="70"/>
      <c r="G213" s="67"/>
      <c r="H213" s="71"/>
      <c r="I213" s="71"/>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row>
    <row r="214" spans="1:95" ht="16.5" customHeight="1">
      <c r="A214" s="70"/>
      <c r="B214" s="70"/>
      <c r="C214" s="70"/>
      <c r="D214" s="70"/>
      <c r="E214" s="70"/>
      <c r="F214" s="70"/>
      <c r="G214" s="67"/>
      <c r="H214" s="71"/>
      <c r="I214" s="71"/>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row>
    <row r="215" spans="1:95" ht="16.5" customHeight="1">
      <c r="A215" s="70"/>
      <c r="B215" s="70"/>
      <c r="C215" s="70"/>
      <c r="D215" s="70"/>
      <c r="E215" s="70"/>
      <c r="F215" s="70"/>
      <c r="G215" s="67"/>
      <c r="H215" s="71"/>
      <c r="I215" s="71"/>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row>
    <row r="216" spans="1:95" ht="16.5" customHeight="1">
      <c r="A216" s="70"/>
      <c r="B216" s="70"/>
      <c r="C216" s="70"/>
      <c r="D216" s="70"/>
      <c r="E216" s="70"/>
      <c r="F216" s="70"/>
      <c r="G216" s="67"/>
      <c r="H216" s="71"/>
      <c r="I216" s="71"/>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row>
    <row r="217" spans="1:95" ht="16.5" customHeight="1">
      <c r="A217" s="70"/>
      <c r="B217" s="70"/>
      <c r="C217" s="70"/>
      <c r="D217" s="70"/>
      <c r="E217" s="70"/>
      <c r="F217" s="70"/>
      <c r="G217" s="67"/>
      <c r="H217" s="71"/>
      <c r="I217" s="71"/>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row>
    <row r="218" spans="1:95" ht="16.5" customHeight="1">
      <c r="A218" s="70"/>
      <c r="B218" s="70"/>
      <c r="C218" s="70"/>
      <c r="D218" s="70"/>
      <c r="E218" s="70"/>
      <c r="F218" s="70"/>
      <c r="G218" s="67"/>
      <c r="H218" s="71"/>
      <c r="I218" s="71"/>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row>
    <row r="219" spans="1:95" ht="16.5" customHeight="1">
      <c r="A219" s="70"/>
      <c r="B219" s="70"/>
      <c r="C219" s="70"/>
      <c r="D219" s="70"/>
      <c r="E219" s="70"/>
      <c r="F219" s="70"/>
      <c r="G219" s="67"/>
      <c r="H219" s="71"/>
      <c r="I219" s="71"/>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row>
    <row r="220" spans="1:95" ht="16.5" customHeight="1">
      <c r="A220" s="70"/>
      <c r="B220" s="70"/>
      <c r="C220" s="70"/>
      <c r="D220" s="70"/>
      <c r="E220" s="70"/>
      <c r="F220" s="70"/>
      <c r="G220" s="67"/>
      <c r="H220" s="71"/>
      <c r="I220" s="71"/>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row>
    <row r="221" spans="1:95" ht="16.5" customHeight="1">
      <c r="A221" s="70"/>
      <c r="B221" s="70"/>
      <c r="C221" s="70"/>
      <c r="D221" s="70"/>
      <c r="E221" s="70"/>
      <c r="F221" s="70"/>
      <c r="G221" s="67"/>
      <c r="H221" s="71"/>
      <c r="I221" s="71"/>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row>
    <row r="222" spans="1:95" ht="16.5" customHeight="1">
      <c r="A222" s="70"/>
      <c r="B222" s="70"/>
      <c r="C222" s="70"/>
      <c r="D222" s="70"/>
      <c r="E222" s="70"/>
      <c r="F222" s="70"/>
      <c r="G222" s="67"/>
      <c r="H222" s="71"/>
      <c r="I222" s="71"/>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row>
    <row r="223" spans="1:95" ht="16.5" customHeight="1">
      <c r="A223" s="70"/>
      <c r="B223" s="70"/>
      <c r="C223" s="70"/>
      <c r="D223" s="70"/>
      <c r="E223" s="70"/>
      <c r="F223" s="70"/>
      <c r="G223" s="67"/>
      <c r="H223" s="71"/>
      <c r="I223" s="71"/>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row>
    <row r="224" spans="1:95" ht="16.5" customHeight="1">
      <c r="A224" s="70"/>
      <c r="B224" s="70"/>
      <c r="C224" s="70"/>
      <c r="D224" s="70"/>
      <c r="E224" s="70"/>
      <c r="F224" s="70"/>
      <c r="G224" s="67"/>
      <c r="H224" s="71"/>
      <c r="I224" s="71"/>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row>
    <row r="225" spans="1:95" ht="16.5" customHeight="1">
      <c r="A225" s="70"/>
      <c r="B225" s="70"/>
      <c r="C225" s="70"/>
      <c r="D225" s="70"/>
      <c r="E225" s="70"/>
      <c r="F225" s="70"/>
      <c r="G225" s="67"/>
      <c r="H225" s="71"/>
      <c r="I225" s="71"/>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row>
    <row r="226" spans="1:95" ht="16.5" customHeight="1">
      <c r="A226" s="70"/>
      <c r="B226" s="70"/>
      <c r="C226" s="70"/>
      <c r="D226" s="70"/>
      <c r="E226" s="70"/>
      <c r="F226" s="70"/>
      <c r="G226" s="67"/>
      <c r="H226" s="71"/>
      <c r="I226" s="71"/>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row>
    <row r="227" spans="1:95" ht="16.5" customHeight="1">
      <c r="A227" s="70"/>
      <c r="B227" s="70"/>
      <c r="C227" s="70"/>
      <c r="D227" s="70"/>
      <c r="E227" s="70"/>
      <c r="F227" s="70"/>
      <c r="G227" s="67"/>
      <c r="H227" s="71"/>
      <c r="I227" s="71"/>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row>
    <row r="228" spans="1:95" ht="16.5" customHeight="1">
      <c r="A228" s="70"/>
      <c r="B228" s="70"/>
      <c r="C228" s="70"/>
      <c r="D228" s="70"/>
      <c r="E228" s="70"/>
      <c r="F228" s="70"/>
      <c r="G228" s="67"/>
      <c r="H228" s="71"/>
      <c r="I228" s="71"/>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row>
    <row r="229" spans="1:95" ht="16.5" customHeight="1">
      <c r="A229" s="70"/>
      <c r="B229" s="70"/>
      <c r="C229" s="70"/>
      <c r="D229" s="70"/>
      <c r="E229" s="70"/>
      <c r="F229" s="70"/>
      <c r="G229" s="67"/>
      <c r="H229" s="71"/>
      <c r="I229" s="71"/>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row>
    <row r="230" spans="1:95" ht="16.5" customHeight="1">
      <c r="A230" s="70"/>
      <c r="B230" s="70"/>
      <c r="C230" s="70"/>
      <c r="D230" s="70"/>
      <c r="E230" s="70"/>
      <c r="F230" s="70"/>
      <c r="G230" s="67"/>
      <c r="H230" s="71"/>
      <c r="I230" s="71"/>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row>
    <row r="231" spans="1:95" ht="16.5" customHeight="1">
      <c r="A231" s="70"/>
      <c r="B231" s="70"/>
      <c r="C231" s="70"/>
      <c r="D231" s="70"/>
      <c r="E231" s="70"/>
      <c r="F231" s="70"/>
      <c r="G231" s="67"/>
      <c r="H231" s="71"/>
      <c r="I231" s="71"/>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row>
    <row r="232" spans="1:95" ht="16.5" customHeight="1">
      <c r="A232" s="70"/>
      <c r="B232" s="70"/>
      <c r="C232" s="70"/>
      <c r="D232" s="70"/>
      <c r="E232" s="70"/>
      <c r="F232" s="70"/>
      <c r="G232" s="67"/>
      <c r="H232" s="71"/>
      <c r="I232" s="71"/>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row>
    <row r="233" spans="1:95" ht="16.5" customHeight="1">
      <c r="A233" s="70"/>
      <c r="B233" s="70"/>
      <c r="C233" s="70"/>
      <c r="D233" s="70"/>
      <c r="E233" s="70"/>
      <c r="F233" s="70"/>
      <c r="G233" s="67"/>
      <c r="H233" s="71"/>
      <c r="I233" s="71"/>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row>
    <row r="234" spans="1:95" ht="16.5" customHeight="1">
      <c r="A234" s="70"/>
      <c r="B234" s="70"/>
      <c r="C234" s="70"/>
      <c r="D234" s="70"/>
      <c r="E234" s="70"/>
      <c r="F234" s="70"/>
      <c r="G234" s="67"/>
      <c r="H234" s="71"/>
      <c r="I234" s="71"/>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row>
    <row r="235" spans="1:95" ht="16.5" customHeight="1">
      <c r="A235" s="70"/>
      <c r="B235" s="70"/>
      <c r="C235" s="70"/>
      <c r="D235" s="70"/>
      <c r="E235" s="70"/>
      <c r="F235" s="70"/>
      <c r="G235" s="67"/>
      <c r="H235" s="71"/>
      <c r="I235" s="71"/>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row>
    <row r="236" spans="1:95" ht="16.5" customHeight="1">
      <c r="A236" s="70"/>
      <c r="B236" s="70"/>
      <c r="C236" s="70"/>
      <c r="D236" s="70"/>
      <c r="E236" s="70"/>
      <c r="F236" s="70"/>
      <c r="G236" s="67"/>
      <c r="H236" s="71"/>
      <c r="I236" s="71"/>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row>
    <row r="237" spans="1:95" ht="16.5" customHeight="1">
      <c r="A237" s="70"/>
      <c r="B237" s="70"/>
      <c r="C237" s="70"/>
      <c r="D237" s="70"/>
      <c r="E237" s="70"/>
      <c r="F237" s="70"/>
      <c r="G237" s="67"/>
      <c r="H237" s="71"/>
      <c r="I237" s="71"/>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row>
    <row r="238" spans="1:95" ht="16.5" customHeight="1">
      <c r="A238" s="70"/>
      <c r="B238" s="70"/>
      <c r="C238" s="70"/>
      <c r="D238" s="70"/>
      <c r="E238" s="70"/>
      <c r="F238" s="70"/>
      <c r="G238" s="67"/>
      <c r="H238" s="71"/>
      <c r="I238" s="71"/>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row>
    <row r="239" spans="1:95" ht="16.5" customHeight="1">
      <c r="A239" s="70"/>
      <c r="B239" s="70"/>
      <c r="C239" s="70"/>
      <c r="D239" s="70"/>
      <c r="E239" s="70"/>
      <c r="F239" s="70"/>
      <c r="G239" s="67"/>
      <c r="H239" s="71"/>
      <c r="I239" s="71"/>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row>
    <row r="240" spans="1:95" ht="16.5" customHeight="1">
      <c r="A240" s="70"/>
      <c r="B240" s="70"/>
      <c r="C240" s="70"/>
      <c r="D240" s="70"/>
      <c r="E240" s="70"/>
      <c r="F240" s="70"/>
      <c r="G240" s="67"/>
      <c r="H240" s="71"/>
      <c r="I240" s="71"/>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row>
    <row r="241" spans="1:95" ht="16.5" customHeight="1">
      <c r="A241" s="70"/>
      <c r="B241" s="70"/>
      <c r="C241" s="70"/>
      <c r="D241" s="70"/>
      <c r="E241" s="70"/>
      <c r="F241" s="70"/>
      <c r="G241" s="67"/>
      <c r="H241" s="71"/>
      <c r="I241" s="71"/>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row>
    <row r="242" spans="1:95" ht="16.5" customHeight="1">
      <c r="A242" s="70"/>
      <c r="B242" s="70"/>
      <c r="C242" s="70"/>
      <c r="D242" s="70"/>
      <c r="E242" s="70"/>
      <c r="F242" s="70"/>
      <c r="G242" s="67"/>
      <c r="H242" s="71"/>
      <c r="I242" s="71"/>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row>
    <row r="243" spans="1:95" ht="16.5" customHeight="1">
      <c r="A243" s="70"/>
      <c r="B243" s="70"/>
      <c r="C243" s="70"/>
      <c r="D243" s="70"/>
      <c r="E243" s="70"/>
      <c r="F243" s="70"/>
      <c r="G243" s="67"/>
      <c r="H243" s="71"/>
      <c r="I243" s="71"/>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row>
    <row r="244" spans="1:95" ht="16.5" customHeight="1">
      <c r="A244" s="70"/>
      <c r="B244" s="70"/>
      <c r="C244" s="70"/>
      <c r="D244" s="70"/>
      <c r="E244" s="70"/>
      <c r="F244" s="70"/>
      <c r="G244" s="67"/>
      <c r="H244" s="71"/>
      <c r="I244" s="71"/>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row>
    <row r="245" spans="1:95" ht="16.5" customHeight="1">
      <c r="A245" s="70"/>
      <c r="B245" s="70"/>
      <c r="C245" s="70"/>
      <c r="D245" s="70"/>
      <c r="E245" s="70"/>
      <c r="F245" s="70"/>
      <c r="G245" s="67"/>
      <c r="H245" s="71"/>
      <c r="I245" s="71"/>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row>
    <row r="246" spans="1:95" ht="16.5" customHeight="1">
      <c r="A246" s="70"/>
      <c r="B246" s="70"/>
      <c r="C246" s="70"/>
      <c r="D246" s="70"/>
      <c r="E246" s="70"/>
      <c r="F246" s="70"/>
      <c r="G246" s="67"/>
      <c r="H246" s="71"/>
      <c r="I246" s="71"/>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row>
    <row r="247" spans="1:95" ht="16.5" customHeight="1">
      <c r="A247" s="70"/>
      <c r="B247" s="70"/>
      <c r="C247" s="70"/>
      <c r="D247" s="70"/>
      <c r="E247" s="70"/>
      <c r="F247" s="70"/>
      <c r="G247" s="67"/>
      <c r="H247" s="71"/>
      <c r="I247" s="71"/>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row>
    <row r="248" spans="1:95" ht="16.5" customHeight="1">
      <c r="A248" s="70"/>
      <c r="B248" s="70"/>
      <c r="C248" s="70"/>
      <c r="D248" s="70"/>
      <c r="E248" s="70"/>
      <c r="F248" s="70"/>
      <c r="G248" s="67"/>
      <c r="H248" s="71"/>
      <c r="I248" s="71"/>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row>
    <row r="249" spans="1:95" ht="16.5" customHeight="1">
      <c r="A249" s="70"/>
      <c r="B249" s="70"/>
      <c r="C249" s="70"/>
      <c r="D249" s="70"/>
      <c r="E249" s="70"/>
      <c r="F249" s="70"/>
      <c r="G249" s="67"/>
      <c r="H249" s="71"/>
      <c r="I249" s="71"/>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row>
    <row r="250" spans="1:95" ht="16.5" customHeight="1">
      <c r="A250" s="70"/>
      <c r="B250" s="70"/>
      <c r="C250" s="70"/>
      <c r="D250" s="70"/>
      <c r="E250" s="70"/>
      <c r="F250" s="70"/>
      <c r="G250" s="67"/>
      <c r="H250" s="71"/>
      <c r="I250" s="71"/>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row>
    <row r="251" spans="1:95" ht="16.5" customHeight="1">
      <c r="A251" s="70"/>
      <c r="B251" s="70"/>
      <c r="C251" s="70"/>
      <c r="D251" s="70"/>
      <c r="E251" s="70"/>
      <c r="F251" s="70"/>
      <c r="G251" s="67"/>
      <c r="H251" s="71"/>
      <c r="I251" s="71"/>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row>
    <row r="252" spans="1:95" ht="16.5" customHeight="1">
      <c r="A252" s="70"/>
      <c r="B252" s="70"/>
      <c r="C252" s="70"/>
      <c r="D252" s="70"/>
      <c r="E252" s="70"/>
      <c r="F252" s="70"/>
      <c r="G252" s="67"/>
      <c r="H252" s="71"/>
      <c r="I252" s="71"/>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row>
    <row r="253" spans="1:95" ht="16.5" customHeight="1">
      <c r="A253" s="70"/>
      <c r="B253" s="70"/>
      <c r="C253" s="70"/>
      <c r="D253" s="70"/>
      <c r="E253" s="70"/>
      <c r="F253" s="70"/>
      <c r="G253" s="67"/>
      <c r="H253" s="71"/>
      <c r="I253" s="71"/>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row>
    <row r="254" spans="1:95" ht="16.5" customHeight="1">
      <c r="A254" s="70"/>
      <c r="B254" s="70"/>
      <c r="C254" s="70"/>
      <c r="D254" s="70"/>
      <c r="E254" s="70"/>
      <c r="F254" s="70"/>
      <c r="G254" s="67"/>
      <c r="H254" s="71"/>
      <c r="I254" s="71"/>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row>
    <row r="255" spans="1:95" ht="16.5" customHeight="1">
      <c r="A255" s="70"/>
      <c r="B255" s="70"/>
      <c r="C255" s="70"/>
      <c r="D255" s="70"/>
      <c r="E255" s="70"/>
      <c r="F255" s="70"/>
      <c r="G255" s="67"/>
      <c r="H255" s="71"/>
      <c r="I255" s="71"/>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row>
    <row r="256" spans="1:95" ht="16.5" customHeight="1">
      <c r="A256" s="70"/>
      <c r="B256" s="70"/>
      <c r="C256" s="70"/>
      <c r="D256" s="70"/>
      <c r="E256" s="70"/>
      <c r="F256" s="70"/>
      <c r="G256" s="67"/>
      <c r="H256" s="71"/>
      <c r="I256" s="71"/>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row>
    <row r="257" spans="1:95" ht="16.5" customHeight="1">
      <c r="A257" s="70"/>
      <c r="B257" s="70"/>
      <c r="C257" s="70"/>
      <c r="D257" s="70"/>
      <c r="E257" s="70"/>
      <c r="F257" s="70"/>
      <c r="G257" s="67"/>
      <c r="H257" s="71"/>
      <c r="I257" s="71"/>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row>
    <row r="258" spans="1:95" ht="16.5" customHeight="1">
      <c r="A258" s="70"/>
      <c r="B258" s="70"/>
      <c r="C258" s="70"/>
      <c r="D258" s="70"/>
      <c r="E258" s="70"/>
      <c r="F258" s="70"/>
      <c r="G258" s="67"/>
      <c r="H258" s="71"/>
      <c r="I258" s="71"/>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row>
    <row r="259" spans="1:95" ht="16.5" customHeight="1">
      <c r="A259" s="70"/>
      <c r="B259" s="70"/>
      <c r="C259" s="70"/>
      <c r="D259" s="70"/>
      <c r="E259" s="70"/>
      <c r="F259" s="70"/>
      <c r="G259" s="67"/>
      <c r="H259" s="71"/>
      <c r="I259" s="71"/>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row>
    <row r="260" spans="1:95" ht="16.5" customHeight="1">
      <c r="A260" s="70"/>
      <c r="B260" s="70"/>
      <c r="C260" s="70"/>
      <c r="D260" s="70"/>
      <c r="E260" s="70"/>
      <c r="F260" s="70"/>
      <c r="G260" s="67"/>
      <c r="H260" s="71"/>
      <c r="I260" s="71"/>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row>
    <row r="261" spans="1:95" ht="16.5" customHeight="1">
      <c r="A261" s="70"/>
      <c r="B261" s="70"/>
      <c r="C261" s="70"/>
      <c r="D261" s="70"/>
      <c r="E261" s="70"/>
      <c r="F261" s="70"/>
      <c r="G261" s="67"/>
      <c r="H261" s="71"/>
      <c r="I261" s="71"/>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row>
    <row r="262" spans="1:95" ht="16.5" customHeight="1">
      <c r="A262" s="70"/>
      <c r="B262" s="70"/>
      <c r="C262" s="70"/>
      <c r="D262" s="70"/>
      <c r="E262" s="70"/>
      <c r="F262" s="70"/>
      <c r="G262" s="67"/>
      <c r="H262" s="71"/>
      <c r="I262" s="71"/>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row>
    <row r="263" spans="1:95" ht="16.5" customHeight="1">
      <c r="A263" s="70"/>
      <c r="B263" s="70"/>
      <c r="C263" s="70"/>
      <c r="D263" s="70"/>
      <c r="E263" s="70"/>
      <c r="F263" s="70"/>
      <c r="G263" s="67"/>
      <c r="H263" s="71"/>
      <c r="I263" s="71"/>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row>
    <row r="264" spans="1:95" ht="16.5" customHeight="1">
      <c r="A264" s="70"/>
      <c r="B264" s="70"/>
      <c r="C264" s="70"/>
      <c r="D264" s="70"/>
      <c r="E264" s="70"/>
      <c r="F264" s="70"/>
      <c r="G264" s="67"/>
      <c r="H264" s="71"/>
      <c r="I264" s="71"/>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row>
    <row r="265" spans="1:95" ht="16.5" customHeight="1">
      <c r="A265" s="70"/>
      <c r="B265" s="70"/>
      <c r="C265" s="70"/>
      <c r="D265" s="70"/>
      <c r="E265" s="70"/>
      <c r="F265" s="70"/>
      <c r="G265" s="67"/>
      <c r="H265" s="71"/>
      <c r="I265" s="71"/>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row>
    <row r="266" spans="1:95" ht="16.5" customHeight="1">
      <c r="A266" s="70"/>
      <c r="B266" s="70"/>
      <c r="C266" s="70"/>
      <c r="D266" s="70"/>
      <c r="E266" s="70"/>
      <c r="F266" s="70"/>
      <c r="G266" s="67"/>
      <c r="H266" s="71"/>
      <c r="I266" s="71"/>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row>
    <row r="267" spans="1:95" ht="16.5" customHeight="1">
      <c r="A267" s="70"/>
      <c r="B267" s="70"/>
      <c r="C267" s="70"/>
      <c r="D267" s="70"/>
      <c r="E267" s="70"/>
      <c r="F267" s="70"/>
      <c r="G267" s="67"/>
      <c r="H267" s="71"/>
      <c r="I267" s="71"/>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row>
    <row r="268" spans="1:95" ht="16.5" customHeight="1">
      <c r="A268" s="70"/>
      <c r="B268" s="70"/>
      <c r="C268" s="70"/>
      <c r="D268" s="70"/>
      <c r="E268" s="70"/>
      <c r="F268" s="70"/>
      <c r="G268" s="67"/>
      <c r="H268" s="71"/>
      <c r="I268" s="71"/>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row>
    <row r="269" spans="1:95" ht="16.5" customHeight="1">
      <c r="A269" s="70"/>
      <c r="B269" s="70"/>
      <c r="C269" s="70"/>
      <c r="D269" s="70"/>
      <c r="E269" s="70"/>
      <c r="F269" s="70"/>
      <c r="G269" s="67"/>
      <c r="H269" s="71"/>
      <c r="I269" s="71"/>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row>
    <row r="270" spans="1:95" ht="16.5" customHeight="1">
      <c r="A270" s="70"/>
      <c r="B270" s="70"/>
      <c r="C270" s="70"/>
      <c r="D270" s="70"/>
      <c r="E270" s="70"/>
      <c r="F270" s="70"/>
      <c r="G270" s="67"/>
      <c r="H270" s="71"/>
      <c r="I270" s="71"/>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row>
    <row r="271" spans="1:95" ht="16.5" customHeight="1">
      <c r="A271" s="70"/>
      <c r="B271" s="70"/>
      <c r="C271" s="70"/>
      <c r="D271" s="70"/>
      <c r="E271" s="70"/>
      <c r="F271" s="70"/>
      <c r="G271" s="67"/>
      <c r="H271" s="71"/>
      <c r="I271" s="71"/>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row>
    <row r="272" spans="1:95" ht="16.5" customHeight="1">
      <c r="A272" s="70"/>
      <c r="B272" s="70"/>
      <c r="C272" s="70"/>
      <c r="D272" s="70"/>
      <c r="E272" s="70"/>
      <c r="F272" s="70"/>
      <c r="G272" s="67"/>
      <c r="H272" s="71"/>
      <c r="I272" s="71"/>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row>
    <row r="273" spans="1:95" ht="16.5" customHeight="1">
      <c r="A273" s="70"/>
      <c r="B273" s="70"/>
      <c r="C273" s="70"/>
      <c r="D273" s="70"/>
      <c r="E273" s="70"/>
      <c r="F273" s="70"/>
      <c r="G273" s="67"/>
      <c r="H273" s="71"/>
      <c r="I273" s="71"/>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row>
    <row r="274" spans="1:95" ht="16.5" customHeight="1">
      <c r="A274" s="70"/>
      <c r="B274" s="70"/>
      <c r="C274" s="70"/>
      <c r="D274" s="70"/>
      <c r="E274" s="70"/>
      <c r="F274" s="70"/>
      <c r="G274" s="67"/>
      <c r="H274" s="71"/>
      <c r="I274" s="71"/>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row>
    <row r="275" spans="1:95" ht="16.5" customHeight="1">
      <c r="A275" s="70"/>
      <c r="B275" s="70"/>
      <c r="C275" s="70"/>
      <c r="D275" s="70"/>
      <c r="E275" s="70"/>
      <c r="F275" s="70"/>
      <c r="G275" s="67"/>
      <c r="H275" s="71"/>
      <c r="I275" s="71"/>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row>
    <row r="276" spans="1:95" ht="16.5" customHeight="1">
      <c r="A276" s="70"/>
      <c r="B276" s="70"/>
      <c r="C276" s="70"/>
      <c r="D276" s="70"/>
      <c r="E276" s="70"/>
      <c r="F276" s="70"/>
      <c r="G276" s="67"/>
      <c r="H276" s="71"/>
      <c r="I276" s="71"/>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row>
    <row r="277" spans="1:95" ht="16.5" customHeight="1">
      <c r="A277" s="70"/>
      <c r="B277" s="70"/>
      <c r="C277" s="70"/>
      <c r="D277" s="70"/>
      <c r="E277" s="70"/>
      <c r="F277" s="70"/>
      <c r="G277" s="67"/>
      <c r="H277" s="71"/>
      <c r="I277" s="71"/>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row>
    <row r="278" spans="1:95" ht="16.5" customHeight="1">
      <c r="A278" s="70"/>
      <c r="B278" s="70"/>
      <c r="C278" s="70"/>
      <c r="D278" s="70"/>
      <c r="E278" s="70"/>
      <c r="F278" s="70"/>
      <c r="G278" s="67"/>
      <c r="H278" s="71"/>
      <c r="I278" s="71"/>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row>
    <row r="279" spans="1:95" ht="16.5" customHeight="1">
      <c r="A279" s="70"/>
      <c r="B279" s="70"/>
      <c r="C279" s="70"/>
      <c r="D279" s="70"/>
      <c r="E279" s="70"/>
      <c r="F279" s="70"/>
      <c r="G279" s="67"/>
      <c r="H279" s="71"/>
      <c r="I279" s="71"/>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row>
    <row r="280" spans="1:95" ht="16.5" customHeight="1">
      <c r="A280" s="70"/>
      <c r="B280" s="70"/>
      <c r="C280" s="70"/>
      <c r="D280" s="70"/>
      <c r="E280" s="70"/>
      <c r="F280" s="70"/>
      <c r="G280" s="67"/>
      <c r="H280" s="71"/>
      <c r="I280" s="71"/>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row>
    <row r="281" spans="1:95" ht="16.5" customHeight="1">
      <c r="A281" s="70"/>
      <c r="B281" s="70"/>
      <c r="C281" s="70"/>
      <c r="D281" s="70"/>
      <c r="E281" s="70"/>
      <c r="F281" s="70"/>
      <c r="G281" s="67"/>
      <c r="H281" s="71"/>
      <c r="I281" s="71"/>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row>
    <row r="282" spans="1:95" ht="16.5" customHeight="1">
      <c r="A282" s="70"/>
      <c r="B282" s="70"/>
      <c r="C282" s="70"/>
      <c r="D282" s="70"/>
      <c r="E282" s="70"/>
      <c r="F282" s="70"/>
      <c r="G282" s="67"/>
      <c r="H282" s="71"/>
      <c r="I282" s="71"/>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row>
    <row r="283" spans="1:95" ht="16.5" customHeight="1">
      <c r="A283" s="70"/>
      <c r="B283" s="70"/>
      <c r="C283" s="70"/>
      <c r="D283" s="70"/>
      <c r="E283" s="70"/>
      <c r="F283" s="70"/>
      <c r="G283" s="67"/>
      <c r="H283" s="71"/>
      <c r="I283" s="71"/>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row>
    <row r="284" spans="1:95" ht="16.5" customHeight="1">
      <c r="A284" s="70"/>
      <c r="B284" s="70"/>
      <c r="C284" s="70"/>
      <c r="D284" s="70"/>
      <c r="E284" s="70"/>
      <c r="F284" s="70"/>
      <c r="G284" s="67"/>
      <c r="H284" s="71"/>
      <c r="I284" s="71"/>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row>
    <row r="285" spans="1:95" ht="16.5" customHeight="1">
      <c r="A285" s="70"/>
      <c r="B285" s="70"/>
      <c r="C285" s="70"/>
      <c r="D285" s="70"/>
      <c r="E285" s="70"/>
      <c r="F285" s="70"/>
      <c r="G285" s="67"/>
      <c r="H285" s="71"/>
      <c r="I285" s="71"/>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row>
    <row r="286" spans="1:95" ht="16.5" customHeight="1">
      <c r="A286" s="70"/>
      <c r="B286" s="70"/>
      <c r="C286" s="70"/>
      <c r="D286" s="70"/>
      <c r="E286" s="70"/>
      <c r="F286" s="70"/>
      <c r="G286" s="67"/>
      <c r="H286" s="71"/>
      <c r="I286" s="71"/>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row>
    <row r="287" spans="1:95" ht="16.5" customHeight="1">
      <c r="A287" s="70"/>
      <c r="B287" s="70"/>
      <c r="C287" s="70"/>
      <c r="D287" s="70"/>
      <c r="E287" s="70"/>
      <c r="F287" s="70"/>
      <c r="G287" s="67"/>
      <c r="H287" s="71"/>
      <c r="I287" s="71"/>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row>
    <row r="288" spans="1:95" ht="16.5" customHeight="1">
      <c r="A288" s="70"/>
      <c r="B288" s="70"/>
      <c r="C288" s="70"/>
      <c r="D288" s="70"/>
      <c r="E288" s="70"/>
      <c r="F288" s="70"/>
      <c r="G288" s="67"/>
      <c r="H288" s="71"/>
      <c r="I288" s="71"/>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row>
    <row r="289" spans="1:95" ht="16.5" customHeight="1">
      <c r="A289" s="70"/>
      <c r="B289" s="70"/>
      <c r="C289" s="70"/>
      <c r="D289" s="70"/>
      <c r="E289" s="70"/>
      <c r="F289" s="70"/>
      <c r="G289" s="67"/>
      <c r="H289" s="71"/>
      <c r="I289" s="71"/>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row>
    <row r="290" spans="1:95" ht="16.5" customHeight="1">
      <c r="A290" s="70"/>
      <c r="B290" s="70"/>
      <c r="C290" s="70"/>
      <c r="D290" s="70"/>
      <c r="E290" s="70"/>
      <c r="F290" s="70"/>
      <c r="G290" s="67"/>
      <c r="H290" s="71"/>
      <c r="I290" s="71"/>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row>
    <row r="291" spans="1:95" ht="16.5" customHeight="1">
      <c r="A291" s="70"/>
      <c r="B291" s="70"/>
      <c r="C291" s="70"/>
      <c r="D291" s="70"/>
      <c r="E291" s="70"/>
      <c r="F291" s="70"/>
      <c r="G291" s="67"/>
      <c r="H291" s="71"/>
      <c r="I291" s="71"/>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row>
    <row r="292" spans="1:95" ht="16.5" customHeight="1">
      <c r="A292" s="70"/>
      <c r="B292" s="70"/>
      <c r="C292" s="70"/>
      <c r="D292" s="70"/>
      <c r="E292" s="70"/>
      <c r="F292" s="70"/>
      <c r="G292" s="67"/>
      <c r="H292" s="71"/>
      <c r="I292" s="71"/>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row>
    <row r="293" spans="1:95" ht="16.5" customHeight="1">
      <c r="A293" s="70"/>
      <c r="B293" s="70"/>
      <c r="C293" s="70"/>
      <c r="D293" s="70"/>
      <c r="E293" s="70"/>
      <c r="F293" s="70"/>
      <c r="G293" s="67"/>
      <c r="H293" s="71"/>
      <c r="I293" s="71"/>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row>
    <row r="294" spans="1:95" ht="16.5" customHeight="1">
      <c r="A294" s="70"/>
      <c r="B294" s="70"/>
      <c r="C294" s="70"/>
      <c r="D294" s="70"/>
      <c r="E294" s="70"/>
      <c r="F294" s="70"/>
      <c r="G294" s="67"/>
      <c r="H294" s="71"/>
      <c r="I294" s="71"/>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row>
    <row r="295" spans="1:95" ht="16.5" customHeight="1">
      <c r="A295" s="70"/>
      <c r="B295" s="70"/>
      <c r="C295" s="70"/>
      <c r="D295" s="70"/>
      <c r="E295" s="70"/>
      <c r="F295" s="70"/>
      <c r="G295" s="67"/>
      <c r="H295" s="71"/>
      <c r="I295" s="71"/>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row>
    <row r="296" spans="1:95" ht="16.5" customHeight="1">
      <c r="A296" s="70"/>
      <c r="B296" s="70"/>
      <c r="C296" s="70"/>
      <c r="D296" s="70"/>
      <c r="E296" s="70"/>
      <c r="F296" s="70"/>
      <c r="G296" s="67"/>
      <c r="H296" s="71"/>
      <c r="I296" s="71"/>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row>
    <row r="297" spans="1:95" ht="16.5" customHeight="1">
      <c r="A297" s="70"/>
      <c r="B297" s="70"/>
      <c r="C297" s="70"/>
      <c r="D297" s="70"/>
      <c r="E297" s="70"/>
      <c r="F297" s="70"/>
      <c r="G297" s="67"/>
      <c r="H297" s="71"/>
      <c r="I297" s="71"/>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row>
    <row r="298" spans="1:95" ht="16.5" customHeight="1">
      <c r="A298" s="70"/>
      <c r="B298" s="70"/>
      <c r="C298" s="70"/>
      <c r="D298" s="70"/>
      <c r="E298" s="70"/>
      <c r="F298" s="70"/>
      <c r="G298" s="67"/>
      <c r="H298" s="71"/>
      <c r="I298" s="71"/>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row>
    <row r="299" spans="1:95" ht="16.5" customHeight="1">
      <c r="A299" s="70"/>
      <c r="B299" s="70"/>
      <c r="C299" s="70"/>
      <c r="D299" s="70"/>
      <c r="E299" s="70"/>
      <c r="F299" s="70"/>
      <c r="G299" s="67"/>
      <c r="H299" s="71"/>
      <c r="I299" s="71"/>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row>
    <row r="300" spans="1:95" ht="16.5" customHeight="1">
      <c r="A300" s="70"/>
      <c r="B300" s="70"/>
      <c r="C300" s="70"/>
      <c r="D300" s="70"/>
      <c r="E300" s="70"/>
      <c r="F300" s="70"/>
      <c r="G300" s="67"/>
      <c r="H300" s="71"/>
      <c r="I300" s="71"/>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row>
    <row r="301" spans="1:95" ht="16.5" customHeight="1">
      <c r="A301" s="70"/>
      <c r="B301" s="70"/>
      <c r="C301" s="70"/>
      <c r="D301" s="70"/>
      <c r="E301" s="70"/>
      <c r="F301" s="70"/>
      <c r="G301" s="67"/>
      <c r="H301" s="71"/>
      <c r="I301" s="71"/>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row>
    <row r="302" spans="1:95" ht="16.5" customHeight="1">
      <c r="A302" s="70"/>
      <c r="B302" s="70"/>
      <c r="C302" s="70"/>
      <c r="D302" s="70"/>
      <c r="E302" s="70"/>
      <c r="F302" s="70"/>
      <c r="G302" s="67"/>
      <c r="H302" s="71"/>
      <c r="I302" s="71"/>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row>
    <row r="303" spans="1:95" ht="16.5" customHeight="1">
      <c r="A303" s="70"/>
      <c r="B303" s="70"/>
      <c r="C303" s="70"/>
      <c r="D303" s="70"/>
      <c r="E303" s="70"/>
      <c r="F303" s="70"/>
      <c r="G303" s="67"/>
      <c r="H303" s="71"/>
      <c r="I303" s="71"/>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row>
    <row r="304" spans="1:95" ht="16.5" customHeight="1">
      <c r="A304" s="70"/>
      <c r="B304" s="70"/>
      <c r="C304" s="70"/>
      <c r="D304" s="70"/>
      <c r="E304" s="70"/>
      <c r="F304" s="70"/>
      <c r="G304" s="67"/>
      <c r="H304" s="71"/>
      <c r="I304" s="71"/>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row>
    <row r="305" spans="1:95" ht="16.5" customHeight="1">
      <c r="A305" s="70"/>
      <c r="B305" s="70"/>
      <c r="C305" s="70"/>
      <c r="D305" s="70"/>
      <c r="E305" s="70"/>
      <c r="F305" s="70"/>
      <c r="G305" s="67"/>
      <c r="H305" s="71"/>
      <c r="I305" s="71"/>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row>
    <row r="306" spans="1:95" ht="16.5" customHeight="1">
      <c r="A306" s="70"/>
      <c r="B306" s="70"/>
      <c r="C306" s="70"/>
      <c r="D306" s="70"/>
      <c r="E306" s="70"/>
      <c r="F306" s="70"/>
      <c r="G306" s="67"/>
      <c r="H306" s="71"/>
      <c r="I306" s="71"/>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row>
    <row r="307" spans="1:95" ht="16.5" customHeight="1">
      <c r="A307" s="70"/>
      <c r="B307" s="70"/>
      <c r="C307" s="70"/>
      <c r="D307" s="70"/>
      <c r="E307" s="70"/>
      <c r="F307" s="70"/>
      <c r="G307" s="67"/>
      <c r="H307" s="71"/>
      <c r="I307" s="71"/>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row>
    <row r="308" spans="1:95" ht="16.5" customHeight="1">
      <c r="A308" s="70"/>
      <c r="B308" s="70"/>
      <c r="C308" s="70"/>
      <c r="D308" s="70"/>
      <c r="E308" s="70"/>
      <c r="F308" s="70"/>
      <c r="G308" s="67"/>
      <c r="H308" s="71"/>
      <c r="I308" s="71"/>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row>
    <row r="309" spans="1:95" ht="16.5" customHeight="1">
      <c r="A309" s="70"/>
      <c r="B309" s="70"/>
      <c r="C309" s="70"/>
      <c r="D309" s="70"/>
      <c r="E309" s="70"/>
      <c r="F309" s="70"/>
      <c r="G309" s="67"/>
      <c r="H309" s="71"/>
      <c r="I309" s="71"/>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row>
    <row r="310" spans="1:95" ht="16.5" customHeight="1">
      <c r="A310" s="70"/>
      <c r="B310" s="70"/>
      <c r="C310" s="70"/>
      <c r="D310" s="70"/>
      <c r="E310" s="70"/>
      <c r="F310" s="70"/>
      <c r="G310" s="67"/>
      <c r="H310" s="71"/>
      <c r="I310" s="71"/>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row>
    <row r="311" spans="1:95" ht="16.5" customHeight="1">
      <c r="A311" s="70"/>
      <c r="B311" s="70"/>
      <c r="C311" s="70"/>
      <c r="D311" s="70"/>
      <c r="E311" s="70"/>
      <c r="F311" s="70"/>
      <c r="G311" s="67"/>
      <c r="H311" s="71"/>
      <c r="I311" s="71"/>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row>
    <row r="312" spans="1:95" ht="16.5" customHeight="1">
      <c r="A312" s="70"/>
      <c r="B312" s="70"/>
      <c r="C312" s="70"/>
      <c r="D312" s="70"/>
      <c r="E312" s="70"/>
      <c r="F312" s="70"/>
      <c r="G312" s="67"/>
      <c r="H312" s="71"/>
      <c r="I312" s="71"/>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row>
    <row r="313" spans="1:95" ht="16.5" customHeight="1">
      <c r="A313" s="70"/>
      <c r="B313" s="70"/>
      <c r="C313" s="70"/>
      <c r="D313" s="70"/>
      <c r="E313" s="70"/>
      <c r="F313" s="70"/>
      <c r="G313" s="67"/>
      <c r="H313" s="71"/>
      <c r="I313" s="71"/>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row>
    <row r="314" spans="1:95" ht="16.5" customHeight="1">
      <c r="A314" s="70"/>
      <c r="B314" s="70"/>
      <c r="C314" s="70"/>
      <c r="D314" s="70"/>
      <c r="E314" s="70"/>
      <c r="F314" s="70"/>
      <c r="G314" s="67"/>
      <c r="H314" s="71"/>
      <c r="I314" s="71"/>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row>
    <row r="315" spans="1:95" ht="16.5" customHeight="1">
      <c r="A315" s="70"/>
      <c r="B315" s="70"/>
      <c r="C315" s="70"/>
      <c r="D315" s="70"/>
      <c r="E315" s="70"/>
      <c r="F315" s="70"/>
      <c r="G315" s="67"/>
      <c r="H315" s="71"/>
      <c r="I315" s="71"/>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row>
    <row r="316" spans="1:95" ht="16.5" customHeight="1">
      <c r="A316" s="70"/>
      <c r="B316" s="70"/>
      <c r="C316" s="70"/>
      <c r="D316" s="70"/>
      <c r="E316" s="70"/>
      <c r="F316" s="70"/>
      <c r="G316" s="67"/>
      <c r="H316" s="71"/>
      <c r="I316" s="71"/>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row>
    <row r="317" spans="1:95" ht="16.5" customHeight="1">
      <c r="A317" s="70"/>
      <c r="B317" s="70"/>
      <c r="C317" s="70"/>
      <c r="D317" s="70"/>
      <c r="E317" s="70"/>
      <c r="F317" s="70"/>
      <c r="G317" s="67"/>
      <c r="H317" s="71"/>
      <c r="I317" s="71"/>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row>
    <row r="318" spans="1:95" ht="16.5" customHeight="1">
      <c r="A318" s="70"/>
      <c r="B318" s="70"/>
      <c r="C318" s="70"/>
      <c r="D318" s="70"/>
      <c r="E318" s="70"/>
      <c r="F318" s="70"/>
      <c r="G318" s="67"/>
      <c r="H318" s="71"/>
      <c r="I318" s="71"/>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row>
    <row r="319" spans="1:95" ht="16.5" customHeight="1">
      <c r="A319" s="70"/>
      <c r="B319" s="70"/>
      <c r="C319" s="70"/>
      <c r="D319" s="70"/>
      <c r="E319" s="70"/>
      <c r="F319" s="70"/>
      <c r="G319" s="67"/>
      <c r="H319" s="71"/>
      <c r="I319" s="71"/>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row>
    <row r="320" spans="1:95" ht="16.5" customHeight="1">
      <c r="A320" s="70"/>
      <c r="B320" s="70"/>
      <c r="C320" s="70"/>
      <c r="D320" s="70"/>
      <c r="E320" s="70"/>
      <c r="F320" s="70"/>
      <c r="G320" s="67"/>
      <c r="H320" s="71"/>
      <c r="I320" s="71"/>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row>
    <row r="321" spans="1:95" ht="16.5" customHeight="1">
      <c r="A321" s="70"/>
      <c r="B321" s="70"/>
      <c r="C321" s="70"/>
      <c r="D321" s="70"/>
      <c r="E321" s="70"/>
      <c r="F321" s="70"/>
      <c r="G321" s="67"/>
      <c r="H321" s="71"/>
      <c r="I321" s="71"/>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row>
    <row r="322" spans="1:95" ht="16.5" customHeight="1">
      <c r="A322" s="70"/>
      <c r="B322" s="70"/>
      <c r="C322" s="70"/>
      <c r="D322" s="70"/>
      <c r="E322" s="70"/>
      <c r="F322" s="70"/>
      <c r="G322" s="67"/>
      <c r="H322" s="71"/>
      <c r="I322" s="71"/>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row>
    <row r="323" spans="1:95" ht="16.5" customHeight="1">
      <c r="A323" s="70"/>
      <c r="B323" s="70"/>
      <c r="C323" s="70"/>
      <c r="D323" s="70"/>
      <c r="E323" s="70"/>
      <c r="F323" s="70"/>
      <c r="G323" s="67"/>
      <c r="H323" s="71"/>
      <c r="I323" s="71"/>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row>
    <row r="324" spans="1:95" ht="16.5" customHeight="1">
      <c r="A324" s="70"/>
      <c r="B324" s="70"/>
      <c r="C324" s="70"/>
      <c r="D324" s="70"/>
      <c r="E324" s="70"/>
      <c r="F324" s="70"/>
      <c r="G324" s="67"/>
      <c r="H324" s="71"/>
      <c r="I324" s="71"/>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row>
    <row r="325" spans="1:95" ht="16.5" customHeight="1">
      <c r="A325" s="70"/>
      <c r="B325" s="70"/>
      <c r="C325" s="70"/>
      <c r="D325" s="70"/>
      <c r="E325" s="70"/>
      <c r="F325" s="70"/>
      <c r="G325" s="67"/>
      <c r="H325" s="71"/>
      <c r="I325" s="71"/>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row>
    <row r="326" spans="1:95" ht="16.5" customHeight="1">
      <c r="A326" s="70"/>
      <c r="B326" s="70"/>
      <c r="C326" s="70"/>
      <c r="D326" s="70"/>
      <c r="E326" s="70"/>
      <c r="F326" s="70"/>
      <c r="G326" s="67"/>
      <c r="H326" s="71"/>
      <c r="I326" s="71"/>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row>
    <row r="327" spans="1:95" ht="16.5" customHeight="1">
      <c r="A327" s="70"/>
      <c r="B327" s="70"/>
      <c r="C327" s="70"/>
      <c r="D327" s="70"/>
      <c r="E327" s="70"/>
      <c r="F327" s="70"/>
      <c r="G327" s="67"/>
      <c r="H327" s="71"/>
      <c r="I327" s="71"/>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row>
    <row r="328" spans="1:95" ht="16.5" customHeight="1">
      <c r="A328" s="70"/>
      <c r="B328" s="70"/>
      <c r="C328" s="70"/>
      <c r="D328" s="70"/>
      <c r="E328" s="70"/>
      <c r="F328" s="70"/>
      <c r="G328" s="67"/>
      <c r="H328" s="71"/>
      <c r="I328" s="71"/>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row>
    <row r="329" spans="1:95" ht="16.5" customHeight="1">
      <c r="A329" s="70"/>
      <c r="B329" s="70"/>
      <c r="C329" s="70"/>
      <c r="D329" s="70"/>
      <c r="E329" s="70"/>
      <c r="F329" s="70"/>
      <c r="G329" s="67"/>
      <c r="H329" s="71"/>
      <c r="I329" s="71"/>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row>
    <row r="330" spans="1:95" ht="16.5" customHeight="1">
      <c r="A330" s="70"/>
      <c r="B330" s="70"/>
      <c r="C330" s="70"/>
      <c r="D330" s="70"/>
      <c r="E330" s="70"/>
      <c r="F330" s="70"/>
      <c r="G330" s="67"/>
      <c r="H330" s="71"/>
      <c r="I330" s="71"/>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row>
    <row r="331" spans="1:95" ht="16.5" customHeight="1">
      <c r="A331" s="70"/>
      <c r="B331" s="70"/>
      <c r="C331" s="70"/>
      <c r="D331" s="70"/>
      <c r="E331" s="70"/>
      <c r="F331" s="70"/>
      <c r="G331" s="67"/>
      <c r="H331" s="71"/>
      <c r="I331" s="71"/>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row>
    <row r="332" spans="1:95" ht="16.5" customHeight="1">
      <c r="A332" s="70"/>
      <c r="B332" s="70"/>
      <c r="C332" s="70"/>
      <c r="D332" s="70"/>
      <c r="E332" s="70"/>
      <c r="F332" s="70"/>
      <c r="G332" s="67"/>
      <c r="H332" s="71"/>
      <c r="I332" s="71"/>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row>
    <row r="333" spans="1:95" ht="16.5" customHeight="1">
      <c r="A333" s="70"/>
      <c r="B333" s="70"/>
      <c r="C333" s="70"/>
      <c r="D333" s="70"/>
      <c r="E333" s="70"/>
      <c r="F333" s="70"/>
      <c r="G333" s="67"/>
      <c r="H333" s="71"/>
      <c r="I333" s="71"/>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row>
    <row r="334" spans="1:95" ht="16.5" customHeight="1">
      <c r="A334" s="70"/>
      <c r="B334" s="70"/>
      <c r="C334" s="70"/>
      <c r="D334" s="70"/>
      <c r="E334" s="70"/>
      <c r="F334" s="70"/>
      <c r="G334" s="67"/>
      <c r="H334" s="71"/>
      <c r="I334" s="71"/>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row>
    <row r="335" spans="1:95" ht="16.5" customHeight="1">
      <c r="A335" s="70"/>
      <c r="B335" s="70"/>
      <c r="C335" s="70"/>
      <c r="D335" s="70"/>
      <c r="E335" s="70"/>
      <c r="F335" s="70"/>
      <c r="G335" s="67"/>
      <c r="H335" s="71"/>
      <c r="I335" s="71"/>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row>
    <row r="336" spans="1:95" ht="16.5" customHeight="1">
      <c r="A336" s="70"/>
      <c r="B336" s="70"/>
      <c r="C336" s="70"/>
      <c r="D336" s="70"/>
      <c r="E336" s="70"/>
      <c r="F336" s="70"/>
      <c r="G336" s="67"/>
      <c r="H336" s="71"/>
      <c r="I336" s="71"/>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row>
    <row r="337" spans="1:95" ht="16.5" customHeight="1">
      <c r="A337" s="70"/>
      <c r="B337" s="70"/>
      <c r="C337" s="70"/>
      <c r="D337" s="70"/>
      <c r="E337" s="70"/>
      <c r="F337" s="70"/>
      <c r="G337" s="67"/>
      <c r="H337" s="71"/>
      <c r="I337" s="71"/>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row>
    <row r="338" spans="1:95" ht="16.5" customHeight="1">
      <c r="A338" s="70"/>
      <c r="B338" s="70"/>
      <c r="C338" s="70"/>
      <c r="D338" s="70"/>
      <c r="E338" s="70"/>
      <c r="F338" s="70"/>
      <c r="G338" s="67"/>
      <c r="H338" s="71"/>
      <c r="I338" s="71"/>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row>
    <row r="339" spans="1:95" ht="16.5" customHeight="1">
      <c r="A339" s="70"/>
      <c r="B339" s="70"/>
      <c r="C339" s="70"/>
      <c r="D339" s="70"/>
      <c r="E339" s="70"/>
      <c r="F339" s="70"/>
      <c r="G339" s="67"/>
      <c r="H339" s="71"/>
      <c r="I339" s="71"/>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row>
    <row r="340" spans="1:95" ht="16.5" customHeight="1">
      <c r="A340" s="70"/>
      <c r="B340" s="70"/>
      <c r="C340" s="70"/>
      <c r="D340" s="70"/>
      <c r="E340" s="70"/>
      <c r="F340" s="70"/>
      <c r="G340" s="67"/>
      <c r="H340" s="71"/>
      <c r="I340" s="71"/>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row>
    <row r="341" spans="1:95" ht="16.5" customHeight="1">
      <c r="A341" s="70"/>
      <c r="B341" s="70"/>
      <c r="C341" s="70"/>
      <c r="D341" s="70"/>
      <c r="E341" s="70"/>
      <c r="F341" s="70"/>
      <c r="G341" s="67"/>
      <c r="H341" s="71"/>
      <c r="I341" s="71"/>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row>
    <row r="342" spans="1:95" ht="16.5" customHeight="1">
      <c r="A342" s="70"/>
      <c r="B342" s="70"/>
      <c r="C342" s="70"/>
      <c r="D342" s="70"/>
      <c r="E342" s="70"/>
      <c r="F342" s="70"/>
      <c r="G342" s="67"/>
      <c r="H342" s="71"/>
      <c r="I342" s="71"/>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row>
    <row r="343" spans="1:95" ht="16.5" customHeight="1">
      <c r="A343" s="70"/>
      <c r="B343" s="70"/>
      <c r="C343" s="70"/>
      <c r="D343" s="70"/>
      <c r="E343" s="70"/>
      <c r="F343" s="70"/>
      <c r="G343" s="67"/>
      <c r="H343" s="71"/>
      <c r="I343" s="71"/>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row>
    <row r="344" spans="1:95" ht="16.5" customHeight="1">
      <c r="A344" s="70"/>
      <c r="B344" s="70"/>
      <c r="C344" s="70"/>
      <c r="D344" s="70"/>
      <c r="E344" s="70"/>
      <c r="F344" s="70"/>
      <c r="G344" s="67"/>
      <c r="H344" s="71"/>
      <c r="I344" s="71"/>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row>
    <row r="345" spans="1:95" ht="16.5" customHeight="1">
      <c r="A345" s="70"/>
      <c r="B345" s="70"/>
      <c r="C345" s="70"/>
      <c r="D345" s="70"/>
      <c r="E345" s="70"/>
      <c r="F345" s="70"/>
      <c r="G345" s="67"/>
      <c r="H345" s="71"/>
      <c r="I345" s="71"/>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row>
    <row r="346" spans="1:95" ht="16.5" customHeight="1">
      <c r="A346" s="70"/>
      <c r="B346" s="70"/>
      <c r="C346" s="70"/>
      <c r="D346" s="70"/>
      <c r="E346" s="70"/>
      <c r="F346" s="70"/>
      <c r="G346" s="67"/>
      <c r="H346" s="71"/>
      <c r="I346" s="71"/>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row>
    <row r="347" spans="1:95" ht="16.5" customHeight="1">
      <c r="A347" s="70"/>
      <c r="B347" s="70"/>
      <c r="C347" s="70"/>
      <c r="D347" s="70"/>
      <c r="E347" s="70"/>
      <c r="F347" s="70"/>
      <c r="G347" s="67"/>
      <c r="H347" s="71"/>
      <c r="I347" s="71"/>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row>
    <row r="348" spans="1:95" ht="16.5" customHeight="1">
      <c r="A348" s="70"/>
      <c r="B348" s="70"/>
      <c r="C348" s="70"/>
      <c r="D348" s="70"/>
      <c r="E348" s="70"/>
      <c r="F348" s="70"/>
      <c r="G348" s="67"/>
      <c r="H348" s="71"/>
      <c r="I348" s="71"/>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row>
    <row r="349" spans="1:95" ht="16.5" customHeight="1">
      <c r="A349" s="70"/>
      <c r="B349" s="70"/>
      <c r="C349" s="70"/>
      <c r="D349" s="70"/>
      <c r="E349" s="70"/>
      <c r="F349" s="70"/>
      <c r="G349" s="67"/>
      <c r="H349" s="71"/>
      <c r="I349" s="71"/>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row>
    <row r="350" spans="1:95" ht="16.5" customHeight="1">
      <c r="A350" s="70"/>
      <c r="B350" s="70"/>
      <c r="C350" s="70"/>
      <c r="D350" s="70"/>
      <c r="E350" s="70"/>
      <c r="F350" s="70"/>
      <c r="G350" s="67"/>
      <c r="H350" s="71"/>
      <c r="I350" s="71"/>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row>
    <row r="351" spans="1:95" ht="16.5" customHeight="1">
      <c r="A351" s="70"/>
      <c r="B351" s="70"/>
      <c r="C351" s="70"/>
      <c r="D351" s="70"/>
      <c r="E351" s="70"/>
      <c r="F351" s="70"/>
      <c r="G351" s="67"/>
      <c r="H351" s="71"/>
      <c r="I351" s="71"/>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row>
    <row r="352" spans="1:95" ht="16.5" customHeight="1">
      <c r="A352" s="70"/>
      <c r="B352" s="70"/>
      <c r="C352" s="70"/>
      <c r="D352" s="70"/>
      <c r="E352" s="70"/>
      <c r="F352" s="70"/>
      <c r="G352" s="67"/>
      <c r="H352" s="71"/>
      <c r="I352" s="71"/>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row>
    <row r="353" spans="1:95" ht="16.5" customHeight="1">
      <c r="A353" s="70"/>
      <c r="B353" s="70"/>
      <c r="C353" s="70"/>
      <c r="D353" s="70"/>
      <c r="E353" s="70"/>
      <c r="F353" s="70"/>
      <c r="G353" s="67"/>
      <c r="H353" s="71"/>
      <c r="I353" s="71"/>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row>
    <row r="354" spans="1:95" ht="16.5" customHeight="1">
      <c r="A354" s="70"/>
      <c r="B354" s="70"/>
      <c r="C354" s="70"/>
      <c r="D354" s="70"/>
      <c r="E354" s="70"/>
      <c r="F354" s="70"/>
      <c r="G354" s="67"/>
      <c r="H354" s="71"/>
      <c r="I354" s="71"/>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row>
    <row r="355" spans="1:95" ht="16.5" customHeight="1">
      <c r="A355" s="70"/>
      <c r="B355" s="70"/>
      <c r="C355" s="70"/>
      <c r="D355" s="70"/>
      <c r="E355" s="70"/>
      <c r="F355" s="70"/>
      <c r="G355" s="67"/>
      <c r="H355" s="71"/>
      <c r="I355" s="71"/>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row>
    <row r="356" spans="1:95" ht="16.5" customHeight="1">
      <c r="A356" s="70"/>
      <c r="B356" s="70"/>
      <c r="C356" s="70"/>
      <c r="D356" s="70"/>
      <c r="E356" s="70"/>
      <c r="F356" s="70"/>
      <c r="G356" s="67"/>
      <c r="H356" s="71"/>
      <c r="I356" s="71"/>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row>
    <row r="357" spans="1:95" ht="16.5" customHeight="1">
      <c r="A357" s="70"/>
      <c r="B357" s="70"/>
      <c r="C357" s="70"/>
      <c r="D357" s="70"/>
      <c r="E357" s="70"/>
      <c r="F357" s="70"/>
      <c r="G357" s="67"/>
      <c r="H357" s="71"/>
      <c r="I357" s="71"/>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row>
    <row r="358" spans="1:95" ht="16.5" customHeight="1">
      <c r="A358" s="70"/>
      <c r="B358" s="70"/>
      <c r="C358" s="70"/>
      <c r="D358" s="70"/>
      <c r="E358" s="70"/>
      <c r="F358" s="70"/>
      <c r="G358" s="67"/>
      <c r="H358" s="71"/>
      <c r="I358" s="71"/>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row>
    <row r="359" spans="1:95" ht="16.5" customHeight="1">
      <c r="A359" s="70"/>
      <c r="B359" s="70"/>
      <c r="C359" s="70"/>
      <c r="D359" s="70"/>
      <c r="E359" s="70"/>
      <c r="F359" s="70"/>
      <c r="G359" s="67"/>
      <c r="H359" s="71"/>
      <c r="I359" s="71"/>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row>
    <row r="360" spans="1:95" ht="16.5" customHeight="1">
      <c r="A360" s="70"/>
      <c r="B360" s="70"/>
      <c r="C360" s="70"/>
      <c r="D360" s="70"/>
      <c r="E360" s="70"/>
      <c r="F360" s="70"/>
      <c r="G360" s="67"/>
      <c r="H360" s="71"/>
      <c r="I360" s="71"/>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row>
    <row r="361" spans="1:95" ht="16.5" customHeight="1">
      <c r="A361" s="70"/>
      <c r="B361" s="70"/>
      <c r="C361" s="70"/>
      <c r="D361" s="70"/>
      <c r="E361" s="70"/>
      <c r="F361" s="70"/>
      <c r="G361" s="67"/>
      <c r="H361" s="71"/>
      <c r="I361" s="71"/>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row>
    <row r="362" spans="1:95" ht="16.5" customHeight="1">
      <c r="A362" s="70"/>
      <c r="B362" s="70"/>
      <c r="C362" s="70"/>
      <c r="D362" s="70"/>
      <c r="E362" s="70"/>
      <c r="F362" s="70"/>
      <c r="G362" s="67"/>
      <c r="H362" s="71"/>
      <c r="I362" s="71"/>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row>
    <row r="363" spans="1:95" ht="16.5" customHeight="1">
      <c r="A363" s="70"/>
      <c r="B363" s="70"/>
      <c r="C363" s="70"/>
      <c r="D363" s="70"/>
      <c r="E363" s="70"/>
      <c r="F363" s="70"/>
      <c r="G363" s="67"/>
      <c r="H363" s="71"/>
      <c r="I363" s="71"/>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row>
    <row r="364" spans="1:95" ht="16.5" customHeight="1">
      <c r="A364" s="70"/>
      <c r="B364" s="70"/>
      <c r="C364" s="70"/>
      <c r="D364" s="70"/>
      <c r="E364" s="70"/>
      <c r="F364" s="70"/>
      <c r="G364" s="67"/>
      <c r="H364" s="71"/>
      <c r="I364" s="71"/>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row>
    <row r="365" spans="1:95" ht="16.5" customHeight="1">
      <c r="A365" s="70"/>
      <c r="B365" s="70"/>
      <c r="C365" s="70"/>
      <c r="D365" s="70"/>
      <c r="E365" s="70"/>
      <c r="F365" s="70"/>
      <c r="G365" s="67"/>
      <c r="H365" s="71"/>
      <c r="I365" s="71"/>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row>
    <row r="366" spans="1:95" ht="16.5" customHeight="1">
      <c r="A366" s="70"/>
      <c r="B366" s="70"/>
      <c r="C366" s="70"/>
      <c r="D366" s="70"/>
      <c r="E366" s="70"/>
      <c r="F366" s="70"/>
      <c r="G366" s="67"/>
      <c r="H366" s="71"/>
      <c r="I366" s="71"/>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row>
    <row r="367" spans="1:95" ht="16.5" customHeight="1">
      <c r="A367" s="70"/>
      <c r="B367" s="70"/>
      <c r="C367" s="70"/>
      <c r="D367" s="70"/>
      <c r="E367" s="70"/>
      <c r="F367" s="70"/>
      <c r="G367" s="67"/>
      <c r="H367" s="71"/>
      <c r="I367" s="71"/>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row>
    <row r="368" spans="1:95" ht="16.5" customHeight="1">
      <c r="A368" s="70"/>
      <c r="B368" s="70"/>
      <c r="C368" s="70"/>
      <c r="D368" s="70"/>
      <c r="E368" s="70"/>
      <c r="F368" s="70"/>
      <c r="G368" s="67"/>
      <c r="H368" s="71"/>
      <c r="I368" s="71"/>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row>
    <row r="369" spans="1:95" ht="16.5" customHeight="1">
      <c r="A369" s="70"/>
      <c r="B369" s="70"/>
      <c r="C369" s="70"/>
      <c r="D369" s="70"/>
      <c r="E369" s="70"/>
      <c r="F369" s="70"/>
      <c r="G369" s="67"/>
      <c r="H369" s="71"/>
      <c r="I369" s="71"/>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row>
  </sheetData>
  <mergeCells count="1127">
    <mergeCell ref="AJ156:AJ161"/>
    <mergeCell ref="S156:S161"/>
    <mergeCell ref="T156:T161"/>
    <mergeCell ref="U156:U161"/>
    <mergeCell ref="V156:V161"/>
    <mergeCell ref="W156:W161"/>
    <mergeCell ref="X156:X161"/>
    <mergeCell ref="Y156:Y161"/>
    <mergeCell ref="Z156:Z161"/>
    <mergeCell ref="AA156:AA161"/>
    <mergeCell ref="BP156:BP159"/>
    <mergeCell ref="BQ156:BQ159"/>
    <mergeCell ref="BR156:BR159"/>
    <mergeCell ref="BS156:BS159"/>
    <mergeCell ref="BF156:BF161"/>
    <mergeCell ref="BG156:BG161"/>
    <mergeCell ref="BH156:BH161"/>
    <mergeCell ref="BI156:BI161"/>
    <mergeCell ref="BJ156:BJ161"/>
    <mergeCell ref="BK156:BK161"/>
    <mergeCell ref="BL156:BL161"/>
    <mergeCell ref="BM156:BM161"/>
    <mergeCell ref="BO156:BO161"/>
    <mergeCell ref="AK156:AK161"/>
    <mergeCell ref="AL156:AL161"/>
    <mergeCell ref="AM156:AM159"/>
    <mergeCell ref="AO156:AO159"/>
    <mergeCell ref="AQ156:AQ159"/>
    <mergeCell ref="AS156:AS159"/>
    <mergeCell ref="AU156:AU159"/>
    <mergeCell ref="AF156:AF161"/>
    <mergeCell ref="AG156:AG161"/>
    <mergeCell ref="BO150:BO154"/>
    <mergeCell ref="BP150:BP153"/>
    <mergeCell ref="BQ150:BQ153"/>
    <mergeCell ref="BR150:BR153"/>
    <mergeCell ref="BS150:BS153"/>
    <mergeCell ref="B156:B161"/>
    <mergeCell ref="C156:C161"/>
    <mergeCell ref="D156:D161"/>
    <mergeCell ref="E156:E161"/>
    <mergeCell ref="F156:F161"/>
    <mergeCell ref="G156:G161"/>
    <mergeCell ref="H156:H161"/>
    <mergeCell ref="I156:I161"/>
    <mergeCell ref="J156:J161"/>
    <mergeCell ref="K156:K161"/>
    <mergeCell ref="L156:L161"/>
    <mergeCell ref="M156:M161"/>
    <mergeCell ref="N156:N161"/>
    <mergeCell ref="O156:O161"/>
    <mergeCell ref="P156:P161"/>
    <mergeCell ref="Q156:Q161"/>
    <mergeCell ref="R156:R161"/>
    <mergeCell ref="AK150:AK154"/>
    <mergeCell ref="AL150:AL154"/>
    <mergeCell ref="AM150:AM154"/>
    <mergeCell ref="BF150:BF155"/>
    <mergeCell ref="BG150:BG155"/>
    <mergeCell ref="BH150:BH155"/>
    <mergeCell ref="BI150:BI155"/>
    <mergeCell ref="BJ150:BJ155"/>
    <mergeCell ref="AH156:AH161"/>
    <mergeCell ref="AI156:AI161"/>
    <mergeCell ref="A150:A161"/>
    <mergeCell ref="B150:B155"/>
    <mergeCell ref="C150:C155"/>
    <mergeCell ref="D150:D155"/>
    <mergeCell ref="E150:E154"/>
    <mergeCell ref="F150:F154"/>
    <mergeCell ref="G150:G155"/>
    <mergeCell ref="H150:H155"/>
    <mergeCell ref="I150:I154"/>
    <mergeCell ref="BK150:BK155"/>
    <mergeCell ref="AB150:AB155"/>
    <mergeCell ref="AC150:AC155"/>
    <mergeCell ref="AD150:AD155"/>
    <mergeCell ref="AE150:AE155"/>
    <mergeCell ref="AF150:AF155"/>
    <mergeCell ref="AG150:AG154"/>
    <mergeCell ref="AH150:AH155"/>
    <mergeCell ref="AI150:AI155"/>
    <mergeCell ref="AJ150:AJ155"/>
    <mergeCell ref="S150:S155"/>
    <mergeCell ref="T150:T155"/>
    <mergeCell ref="U150:U155"/>
    <mergeCell ref="V150:V155"/>
    <mergeCell ref="W150:W155"/>
    <mergeCell ref="X150:X155"/>
    <mergeCell ref="Y150:Y155"/>
    <mergeCell ref="Z150:Z155"/>
    <mergeCell ref="AA150:AA155"/>
    <mergeCell ref="AD156:AD161"/>
    <mergeCell ref="AE156:AE161"/>
    <mergeCell ref="AW156:AW159"/>
    <mergeCell ref="AY156:AY159"/>
    <mergeCell ref="BK144:BK149"/>
    <mergeCell ref="BL144:BL149"/>
    <mergeCell ref="BM144:BM149"/>
    <mergeCell ref="Z144:Z149"/>
    <mergeCell ref="AA144:AA149"/>
    <mergeCell ref="AB144:AB149"/>
    <mergeCell ref="AC144:AC149"/>
    <mergeCell ref="AD144:AD149"/>
    <mergeCell ref="AE144:AE149"/>
    <mergeCell ref="AF144:AF149"/>
    <mergeCell ref="AH144:AH149"/>
    <mergeCell ref="AI144:AI149"/>
    <mergeCell ref="J150:J155"/>
    <mergeCell ref="K150:K155"/>
    <mergeCell ref="L150:L155"/>
    <mergeCell ref="M150:M155"/>
    <mergeCell ref="N150:N155"/>
    <mergeCell ref="O150:O155"/>
    <mergeCell ref="P150:P155"/>
    <mergeCell ref="Q150:Q155"/>
    <mergeCell ref="R150:R155"/>
    <mergeCell ref="BL150:BL155"/>
    <mergeCell ref="BM150:BM155"/>
    <mergeCell ref="U144:U149"/>
    <mergeCell ref="V144:V149"/>
    <mergeCell ref="W144:W149"/>
    <mergeCell ref="X144:X149"/>
    <mergeCell ref="Y144:Y149"/>
    <mergeCell ref="AB156:AB161"/>
    <mergeCell ref="AC156:AC161"/>
    <mergeCell ref="AI138:AI143"/>
    <mergeCell ref="AJ138:AJ143"/>
    <mergeCell ref="BF138:BF143"/>
    <mergeCell ref="BG138:BG143"/>
    <mergeCell ref="BH138:BH143"/>
    <mergeCell ref="BI138:BI143"/>
    <mergeCell ref="BJ138:BJ143"/>
    <mergeCell ref="AJ144:AJ149"/>
    <mergeCell ref="BF144:BF149"/>
    <mergeCell ref="BG144:BG149"/>
    <mergeCell ref="BH144:BH149"/>
    <mergeCell ref="BI144:BI149"/>
    <mergeCell ref="BJ144:BJ149"/>
    <mergeCell ref="A144:A149"/>
    <mergeCell ref="B144:B149"/>
    <mergeCell ref="C144:C149"/>
    <mergeCell ref="D144:D149"/>
    <mergeCell ref="G144:G149"/>
    <mergeCell ref="H144:H149"/>
    <mergeCell ref="J144:J149"/>
    <mergeCell ref="K144:K149"/>
    <mergeCell ref="L144:L149"/>
    <mergeCell ref="M144:M149"/>
    <mergeCell ref="N144:N149"/>
    <mergeCell ref="O144:O149"/>
    <mergeCell ref="P144:P149"/>
    <mergeCell ref="Q144:Q149"/>
    <mergeCell ref="R144:R149"/>
    <mergeCell ref="S144:S149"/>
    <mergeCell ref="T144:T149"/>
    <mergeCell ref="BL132:BL137"/>
    <mergeCell ref="BM132:BM137"/>
    <mergeCell ref="A138:A143"/>
    <mergeCell ref="B138:B143"/>
    <mergeCell ref="C138:C143"/>
    <mergeCell ref="D138:D143"/>
    <mergeCell ref="G138:G143"/>
    <mergeCell ref="H138:H143"/>
    <mergeCell ref="J138:J143"/>
    <mergeCell ref="K138:K143"/>
    <mergeCell ref="L138:L143"/>
    <mergeCell ref="M138:M143"/>
    <mergeCell ref="N138:N143"/>
    <mergeCell ref="O138:O143"/>
    <mergeCell ref="P138:P143"/>
    <mergeCell ref="Q138:Q143"/>
    <mergeCell ref="R138:R143"/>
    <mergeCell ref="S138:S143"/>
    <mergeCell ref="T138:T143"/>
    <mergeCell ref="U138:U143"/>
    <mergeCell ref="BL138:BL143"/>
    <mergeCell ref="BM138:BM143"/>
    <mergeCell ref="BG132:BG137"/>
    <mergeCell ref="BH132:BH137"/>
    <mergeCell ref="BI132:BI137"/>
    <mergeCell ref="V132:V137"/>
    <mergeCell ref="W132:W137"/>
    <mergeCell ref="X132:X137"/>
    <mergeCell ref="Y132:Y137"/>
    <mergeCell ref="Z132:Z137"/>
    <mergeCell ref="AA132:AA137"/>
    <mergeCell ref="AB132:AB137"/>
    <mergeCell ref="AC132:AC137"/>
    <mergeCell ref="AD132:AD137"/>
    <mergeCell ref="BK138:BK143"/>
    <mergeCell ref="X138:X143"/>
    <mergeCell ref="Y138:Y143"/>
    <mergeCell ref="Z138:Z143"/>
    <mergeCell ref="AA138:AA143"/>
    <mergeCell ref="AB138:AB143"/>
    <mergeCell ref="AC138:AC143"/>
    <mergeCell ref="AD138:AD143"/>
    <mergeCell ref="AE138:AE143"/>
    <mergeCell ref="AF138:AF143"/>
    <mergeCell ref="BJ132:BJ137"/>
    <mergeCell ref="BK132:BK137"/>
    <mergeCell ref="U132:U137"/>
    <mergeCell ref="AC126:AC131"/>
    <mergeCell ref="AD126:AD131"/>
    <mergeCell ref="AE126:AE131"/>
    <mergeCell ref="AF126:AF131"/>
    <mergeCell ref="AH126:AH131"/>
    <mergeCell ref="AI126:AI131"/>
    <mergeCell ref="AJ126:AJ131"/>
    <mergeCell ref="BF126:BF131"/>
    <mergeCell ref="V138:V143"/>
    <mergeCell ref="W138:W143"/>
    <mergeCell ref="AE132:AE137"/>
    <mergeCell ref="AF132:AF137"/>
    <mergeCell ref="AH132:AH137"/>
    <mergeCell ref="AI132:AI137"/>
    <mergeCell ref="AJ132:AJ137"/>
    <mergeCell ref="BF132:BF137"/>
    <mergeCell ref="AH138:AH143"/>
    <mergeCell ref="A132:A137"/>
    <mergeCell ref="B132:B137"/>
    <mergeCell ref="C132:C137"/>
    <mergeCell ref="D132:D137"/>
    <mergeCell ref="G132:G137"/>
    <mergeCell ref="H132:H137"/>
    <mergeCell ref="J132:J137"/>
    <mergeCell ref="K132:K137"/>
    <mergeCell ref="L132:L137"/>
    <mergeCell ref="M132:M137"/>
    <mergeCell ref="N132:N137"/>
    <mergeCell ref="O132:O137"/>
    <mergeCell ref="P132:P137"/>
    <mergeCell ref="Q132:Q137"/>
    <mergeCell ref="R132:R137"/>
    <mergeCell ref="S132:S137"/>
    <mergeCell ref="T132:T137"/>
    <mergeCell ref="BH120:BH125"/>
    <mergeCell ref="BI120:BI125"/>
    <mergeCell ref="BJ120:BJ125"/>
    <mergeCell ref="BK120:BK125"/>
    <mergeCell ref="BL120:BL125"/>
    <mergeCell ref="BM120:BM125"/>
    <mergeCell ref="A126:A131"/>
    <mergeCell ref="B126:B131"/>
    <mergeCell ref="C126:C131"/>
    <mergeCell ref="D126:D131"/>
    <mergeCell ref="E126:E131"/>
    <mergeCell ref="F126:F131"/>
    <mergeCell ref="G126:G131"/>
    <mergeCell ref="H126:H131"/>
    <mergeCell ref="J126:J131"/>
    <mergeCell ref="K126:K131"/>
    <mergeCell ref="L126:L131"/>
    <mergeCell ref="M126:M131"/>
    <mergeCell ref="N126:N131"/>
    <mergeCell ref="O126:O131"/>
    <mergeCell ref="P126:P131"/>
    <mergeCell ref="Q126:Q131"/>
    <mergeCell ref="BH126:BH131"/>
    <mergeCell ref="BI126:BI131"/>
    <mergeCell ref="BJ126:BJ131"/>
    <mergeCell ref="BK126:BK131"/>
    <mergeCell ref="BL126:BL131"/>
    <mergeCell ref="BM126:BM131"/>
    <mergeCell ref="R126:R131"/>
    <mergeCell ref="S126:S131"/>
    <mergeCell ref="AC120:AC125"/>
    <mergeCell ref="AD120:AD125"/>
    <mergeCell ref="AE120:AE125"/>
    <mergeCell ref="AF120:AF125"/>
    <mergeCell ref="AH120:AH125"/>
    <mergeCell ref="AI120:AI125"/>
    <mergeCell ref="AJ120:AJ125"/>
    <mergeCell ref="BF120:BF125"/>
    <mergeCell ref="BG120:BG125"/>
    <mergeCell ref="T120:T125"/>
    <mergeCell ref="U120:U125"/>
    <mergeCell ref="V120:V125"/>
    <mergeCell ref="W120:W125"/>
    <mergeCell ref="X120:X125"/>
    <mergeCell ref="Y120:Y125"/>
    <mergeCell ref="Z120:Z125"/>
    <mergeCell ref="AA120:AA125"/>
    <mergeCell ref="AB120:AB125"/>
    <mergeCell ref="BG126:BG131"/>
    <mergeCell ref="T126:T131"/>
    <mergeCell ref="U126:U131"/>
    <mergeCell ref="V126:V131"/>
    <mergeCell ref="W126:W131"/>
    <mergeCell ref="X126:X131"/>
    <mergeCell ref="Y126:Y131"/>
    <mergeCell ref="Z126:Z131"/>
    <mergeCell ref="AA126:AA131"/>
    <mergeCell ref="AB126:AB131"/>
    <mergeCell ref="BF114:BF119"/>
    <mergeCell ref="BG114:BG119"/>
    <mergeCell ref="BH114:BH119"/>
    <mergeCell ref="BI114:BI119"/>
    <mergeCell ref="BJ114:BJ119"/>
    <mergeCell ref="BK114:BK119"/>
    <mergeCell ref="BL114:BL119"/>
    <mergeCell ref="BM114:BM119"/>
    <mergeCell ref="A120:A125"/>
    <mergeCell ref="B120:B125"/>
    <mergeCell ref="C120:C125"/>
    <mergeCell ref="D120:D125"/>
    <mergeCell ref="G120:G125"/>
    <mergeCell ref="H120:H125"/>
    <mergeCell ref="J120:J125"/>
    <mergeCell ref="K120:K125"/>
    <mergeCell ref="L120:L125"/>
    <mergeCell ref="M120:M125"/>
    <mergeCell ref="N120:N125"/>
    <mergeCell ref="O120:O125"/>
    <mergeCell ref="P120:P125"/>
    <mergeCell ref="Q120:Q125"/>
    <mergeCell ref="R120:R125"/>
    <mergeCell ref="S120:S125"/>
    <mergeCell ref="AA114:AA119"/>
    <mergeCell ref="AB114:AB119"/>
    <mergeCell ref="AC114:AC119"/>
    <mergeCell ref="AD114:AD119"/>
    <mergeCell ref="AE114:AE119"/>
    <mergeCell ref="AF114:AF119"/>
    <mergeCell ref="AH114:AH119"/>
    <mergeCell ref="AI114:AI119"/>
    <mergeCell ref="AJ114:AJ119"/>
    <mergeCell ref="BS108:BS109"/>
    <mergeCell ref="A114:A119"/>
    <mergeCell ref="B114:B119"/>
    <mergeCell ref="C114:C119"/>
    <mergeCell ref="D114:D119"/>
    <mergeCell ref="G114:G119"/>
    <mergeCell ref="H114:H119"/>
    <mergeCell ref="J114:J119"/>
    <mergeCell ref="K114:K119"/>
    <mergeCell ref="L114:L119"/>
    <mergeCell ref="M114:M119"/>
    <mergeCell ref="N114:N119"/>
    <mergeCell ref="O114:O119"/>
    <mergeCell ref="P114:P119"/>
    <mergeCell ref="Q114:Q119"/>
    <mergeCell ref="R114:R119"/>
    <mergeCell ref="S114:S119"/>
    <mergeCell ref="T114:T119"/>
    <mergeCell ref="U114:U119"/>
    <mergeCell ref="V114:V119"/>
    <mergeCell ref="W114:W119"/>
    <mergeCell ref="X114:X119"/>
    <mergeCell ref="Y114:Y119"/>
    <mergeCell ref="Z114:Z119"/>
    <mergeCell ref="BI108:BI113"/>
    <mergeCell ref="BJ108:BJ113"/>
    <mergeCell ref="BK108:BK113"/>
    <mergeCell ref="BL108:BL113"/>
    <mergeCell ref="BM108:BM113"/>
    <mergeCell ref="BO108:BO109"/>
    <mergeCell ref="BP108:BP109"/>
    <mergeCell ref="A108:A113"/>
    <mergeCell ref="B108:B113"/>
    <mergeCell ref="C108:C113"/>
    <mergeCell ref="D108:D113"/>
    <mergeCell ref="F108:F113"/>
    <mergeCell ref="G108:G113"/>
    <mergeCell ref="H108:H113"/>
    <mergeCell ref="J108:J113"/>
    <mergeCell ref="K108:K113"/>
    <mergeCell ref="BQ108:BQ109"/>
    <mergeCell ref="BR108:BR109"/>
    <mergeCell ref="AD108:AD113"/>
    <mergeCell ref="AE108:AE113"/>
    <mergeCell ref="AF108:AF113"/>
    <mergeCell ref="AH108:AH113"/>
    <mergeCell ref="AI108:AI113"/>
    <mergeCell ref="AJ108:AJ113"/>
    <mergeCell ref="BF108:BF113"/>
    <mergeCell ref="BG108:BG113"/>
    <mergeCell ref="BH108:BH113"/>
    <mergeCell ref="U108:U113"/>
    <mergeCell ref="V108:V113"/>
    <mergeCell ref="W108:W113"/>
    <mergeCell ref="X108:X113"/>
    <mergeCell ref="Y108:Y113"/>
    <mergeCell ref="Z108:Z113"/>
    <mergeCell ref="AA108:AA113"/>
    <mergeCell ref="AB108:AB113"/>
    <mergeCell ref="AC108:AC113"/>
    <mergeCell ref="BL102:BL107"/>
    <mergeCell ref="BM102:BM107"/>
    <mergeCell ref="Z102:Z107"/>
    <mergeCell ref="AA102:AA107"/>
    <mergeCell ref="AB102:AB107"/>
    <mergeCell ref="AC102:AC107"/>
    <mergeCell ref="AD102:AD107"/>
    <mergeCell ref="AE102:AE107"/>
    <mergeCell ref="AF102:AF107"/>
    <mergeCell ref="AH102:AH107"/>
    <mergeCell ref="AI102:AI107"/>
    <mergeCell ref="L108:L113"/>
    <mergeCell ref="M108:M113"/>
    <mergeCell ref="N108:N113"/>
    <mergeCell ref="O108:O113"/>
    <mergeCell ref="P108:P113"/>
    <mergeCell ref="Q108:Q113"/>
    <mergeCell ref="R108:R113"/>
    <mergeCell ref="S108:S113"/>
    <mergeCell ref="T108:T113"/>
    <mergeCell ref="T102:T107"/>
    <mergeCell ref="U102:U107"/>
    <mergeCell ref="V102:V107"/>
    <mergeCell ref="W102:W107"/>
    <mergeCell ref="X102:X107"/>
    <mergeCell ref="Y102:Y107"/>
    <mergeCell ref="AJ96:AJ101"/>
    <mergeCell ref="BF96:BF101"/>
    <mergeCell ref="BG96:BG101"/>
    <mergeCell ref="BH96:BH101"/>
    <mergeCell ref="BI96:BI101"/>
    <mergeCell ref="BJ96:BJ101"/>
    <mergeCell ref="BK96:BK101"/>
    <mergeCell ref="AJ102:AJ107"/>
    <mergeCell ref="BF102:BF107"/>
    <mergeCell ref="BG102:BG107"/>
    <mergeCell ref="BH102:BH107"/>
    <mergeCell ref="BI102:BI107"/>
    <mergeCell ref="BJ102:BJ107"/>
    <mergeCell ref="BK102:BK107"/>
    <mergeCell ref="A102:A107"/>
    <mergeCell ref="B102:B107"/>
    <mergeCell ref="C102:C107"/>
    <mergeCell ref="D102:D107"/>
    <mergeCell ref="F102:F107"/>
    <mergeCell ref="G102:G107"/>
    <mergeCell ref="H102:H107"/>
    <mergeCell ref="J102:J107"/>
    <mergeCell ref="K102:K107"/>
    <mergeCell ref="L102:L107"/>
    <mergeCell ref="M102:M107"/>
    <mergeCell ref="N102:N107"/>
    <mergeCell ref="O102:O107"/>
    <mergeCell ref="P102:P107"/>
    <mergeCell ref="Q102:Q107"/>
    <mergeCell ref="R102:R107"/>
    <mergeCell ref="S102:S107"/>
    <mergeCell ref="BM90:BM95"/>
    <mergeCell ref="A96:A101"/>
    <mergeCell ref="B96:B101"/>
    <mergeCell ref="C96:C101"/>
    <mergeCell ref="D96:D101"/>
    <mergeCell ref="G96:G101"/>
    <mergeCell ref="H96:H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BM96:BM101"/>
    <mergeCell ref="BH90:BH95"/>
    <mergeCell ref="BI90:BI95"/>
    <mergeCell ref="BJ90:BJ95"/>
    <mergeCell ref="W90:W95"/>
    <mergeCell ref="X90:X95"/>
    <mergeCell ref="Y90:Y95"/>
    <mergeCell ref="Z90:Z95"/>
    <mergeCell ref="AA90:AA95"/>
    <mergeCell ref="AB90:AB95"/>
    <mergeCell ref="AC90:AC95"/>
    <mergeCell ref="AD90:AD95"/>
    <mergeCell ref="AE90:AE95"/>
    <mergeCell ref="BL96:BL101"/>
    <mergeCell ref="Y96:Y101"/>
    <mergeCell ref="Z96:Z101"/>
    <mergeCell ref="AA96:AA101"/>
    <mergeCell ref="AB96:AB101"/>
    <mergeCell ref="AC96:AC101"/>
    <mergeCell ref="AD96:AD101"/>
    <mergeCell ref="AE96:AE101"/>
    <mergeCell ref="AF96:AF101"/>
    <mergeCell ref="AH96:AH101"/>
    <mergeCell ref="BK90:BK95"/>
    <mergeCell ref="BL90:BL95"/>
    <mergeCell ref="U90:U95"/>
    <mergeCell ref="V90:V95"/>
    <mergeCell ref="AD84:AD89"/>
    <mergeCell ref="AE84:AE89"/>
    <mergeCell ref="AF84:AF89"/>
    <mergeCell ref="AH84:AH89"/>
    <mergeCell ref="AI84:AI89"/>
    <mergeCell ref="AJ84:AJ89"/>
    <mergeCell ref="BF84:BF89"/>
    <mergeCell ref="BG84:BG89"/>
    <mergeCell ref="W96:W101"/>
    <mergeCell ref="X96:X101"/>
    <mergeCell ref="AF90:AF95"/>
    <mergeCell ref="AH90:AH95"/>
    <mergeCell ref="AI90:AI95"/>
    <mergeCell ref="AJ90:AJ95"/>
    <mergeCell ref="BF90:BF95"/>
    <mergeCell ref="BG90:BG95"/>
    <mergeCell ref="AI96:AI101"/>
    <mergeCell ref="BM78:BM83"/>
    <mergeCell ref="AB78:AB83"/>
    <mergeCell ref="AC78:AC83"/>
    <mergeCell ref="AD78:AD83"/>
    <mergeCell ref="AE78:AE83"/>
    <mergeCell ref="AF78:AF83"/>
    <mergeCell ref="AH78:AH83"/>
    <mergeCell ref="AI78:AI83"/>
    <mergeCell ref="AJ78:AJ83"/>
    <mergeCell ref="BF78:BF83"/>
    <mergeCell ref="BI84:BI89"/>
    <mergeCell ref="BJ84:BJ89"/>
    <mergeCell ref="BK84:BK89"/>
    <mergeCell ref="BL84:BL89"/>
    <mergeCell ref="BM84:BM89"/>
    <mergeCell ref="A90:A95"/>
    <mergeCell ref="B90:B95"/>
    <mergeCell ref="C90:C95"/>
    <mergeCell ref="D90:D95"/>
    <mergeCell ref="G90:G95"/>
    <mergeCell ref="H90:H95"/>
    <mergeCell ref="J90:J95"/>
    <mergeCell ref="K90:K95"/>
    <mergeCell ref="L90:L95"/>
    <mergeCell ref="M90:M95"/>
    <mergeCell ref="N90:N95"/>
    <mergeCell ref="O90:O95"/>
    <mergeCell ref="P90:P95"/>
    <mergeCell ref="Q90:Q95"/>
    <mergeCell ref="R90:R95"/>
    <mergeCell ref="S90:S95"/>
    <mergeCell ref="T90:T95"/>
    <mergeCell ref="T84:T89"/>
    <mergeCell ref="BH84:BH89"/>
    <mergeCell ref="U84:U89"/>
    <mergeCell ref="V84:V89"/>
    <mergeCell ref="W84:W89"/>
    <mergeCell ref="X84:X89"/>
    <mergeCell ref="Y84:Y89"/>
    <mergeCell ref="Z84:Z89"/>
    <mergeCell ref="AA84:AA89"/>
    <mergeCell ref="AB84:AB89"/>
    <mergeCell ref="AC84:AC89"/>
    <mergeCell ref="BG78:BG83"/>
    <mergeCell ref="BH78:BH83"/>
    <mergeCell ref="BI78:BI83"/>
    <mergeCell ref="BJ78:BJ83"/>
    <mergeCell ref="BK78:BK83"/>
    <mergeCell ref="BL78:BL83"/>
    <mergeCell ref="BF72:BF77"/>
    <mergeCell ref="BG72:BG77"/>
    <mergeCell ref="BH72:BH77"/>
    <mergeCell ref="BI72:BI77"/>
    <mergeCell ref="BJ72:BJ77"/>
    <mergeCell ref="BK72:BK77"/>
    <mergeCell ref="BL72:BL77"/>
    <mergeCell ref="BM72:BM77"/>
    <mergeCell ref="AB72:AB77"/>
    <mergeCell ref="AC72:AC77"/>
    <mergeCell ref="AD72:AD77"/>
    <mergeCell ref="AE72:AE77"/>
    <mergeCell ref="AF72:AF77"/>
    <mergeCell ref="AH72:AH77"/>
    <mergeCell ref="AI72:AI77"/>
    <mergeCell ref="AJ72:AJ77"/>
    <mergeCell ref="A84:A89"/>
    <mergeCell ref="B84:B89"/>
    <mergeCell ref="C84:C89"/>
    <mergeCell ref="D84:D89"/>
    <mergeCell ref="G84:G89"/>
    <mergeCell ref="H84:H89"/>
    <mergeCell ref="J84:J89"/>
    <mergeCell ref="K84:K89"/>
    <mergeCell ref="L84:L89"/>
    <mergeCell ref="M84:M89"/>
    <mergeCell ref="N84:N89"/>
    <mergeCell ref="O84:O89"/>
    <mergeCell ref="P84:P89"/>
    <mergeCell ref="Q84:Q89"/>
    <mergeCell ref="R84:R89"/>
    <mergeCell ref="S84:S89"/>
    <mergeCell ref="A78:A83"/>
    <mergeCell ref="B78:B83"/>
    <mergeCell ref="C78:C83"/>
    <mergeCell ref="D78:D83"/>
    <mergeCell ref="G78:G83"/>
    <mergeCell ref="H78:H83"/>
    <mergeCell ref="I78:I83"/>
    <mergeCell ref="J78:J83"/>
    <mergeCell ref="K78:K83"/>
    <mergeCell ref="L78:L83"/>
    <mergeCell ref="M78:M83"/>
    <mergeCell ref="N78:N83"/>
    <mergeCell ref="O78:O83"/>
    <mergeCell ref="P78:P83"/>
    <mergeCell ref="Q78:Q83"/>
    <mergeCell ref="R78:R83"/>
    <mergeCell ref="AA72:AA77"/>
    <mergeCell ref="S78:S83"/>
    <mergeCell ref="T78:T83"/>
    <mergeCell ref="U78:U83"/>
    <mergeCell ref="V78:V83"/>
    <mergeCell ref="W78:W83"/>
    <mergeCell ref="X78:X83"/>
    <mergeCell ref="Y78:Y83"/>
    <mergeCell ref="Z78:Z83"/>
    <mergeCell ref="AA78:AA83"/>
    <mergeCell ref="BM69:BM71"/>
    <mergeCell ref="A72:A77"/>
    <mergeCell ref="B72:B77"/>
    <mergeCell ref="C72:C77"/>
    <mergeCell ref="D72:D77"/>
    <mergeCell ref="G72:G77"/>
    <mergeCell ref="H72:H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I69:AI71"/>
    <mergeCell ref="AJ69:AJ71"/>
    <mergeCell ref="BF69:BF71"/>
    <mergeCell ref="BG69:BG71"/>
    <mergeCell ref="BH69:BH71"/>
    <mergeCell ref="BI69:BI71"/>
    <mergeCell ref="BJ69:BJ71"/>
    <mergeCell ref="BK69:BK71"/>
    <mergeCell ref="BL69:BL71"/>
    <mergeCell ref="Y69:Y71"/>
    <mergeCell ref="Z69:Z71"/>
    <mergeCell ref="AA69:AA71"/>
    <mergeCell ref="AB69:AB71"/>
    <mergeCell ref="AC69:AC71"/>
    <mergeCell ref="AD69:AD71"/>
    <mergeCell ref="AE69:AE71"/>
    <mergeCell ref="AF69:AF71"/>
    <mergeCell ref="AH69:AH71"/>
    <mergeCell ref="BJ63:BJ68"/>
    <mergeCell ref="BK63:BK68"/>
    <mergeCell ref="BL63:BL68"/>
    <mergeCell ref="BM63:BM68"/>
    <mergeCell ref="A69:A71"/>
    <mergeCell ref="B69:B71"/>
    <mergeCell ref="C69:C71"/>
    <mergeCell ref="D69:D71"/>
    <mergeCell ref="G69:G71"/>
    <mergeCell ref="J69:J71"/>
    <mergeCell ref="K69:K71"/>
    <mergeCell ref="L69:L71"/>
    <mergeCell ref="M69:M71"/>
    <mergeCell ref="N69:N71"/>
    <mergeCell ref="O69:O71"/>
    <mergeCell ref="P69:P71"/>
    <mergeCell ref="Q69:Q71"/>
    <mergeCell ref="R69:R71"/>
    <mergeCell ref="S69:S71"/>
    <mergeCell ref="T69:T71"/>
    <mergeCell ref="U69:U71"/>
    <mergeCell ref="V69:V71"/>
    <mergeCell ref="W69:W71"/>
    <mergeCell ref="X69:X71"/>
    <mergeCell ref="AE63:AE68"/>
    <mergeCell ref="AF63:AF68"/>
    <mergeCell ref="AH63:AH68"/>
    <mergeCell ref="AI63:AI68"/>
    <mergeCell ref="AJ63:AJ68"/>
    <mergeCell ref="BF63:BF68"/>
    <mergeCell ref="BG63:BG68"/>
    <mergeCell ref="BH63:BH68"/>
    <mergeCell ref="BI63:BI68"/>
    <mergeCell ref="V63:V68"/>
    <mergeCell ref="W63:W68"/>
    <mergeCell ref="X63:X68"/>
    <mergeCell ref="Y63:Y68"/>
    <mergeCell ref="Z63:Z68"/>
    <mergeCell ref="AA63:AA68"/>
    <mergeCell ref="AB63:AB68"/>
    <mergeCell ref="AC63:AC68"/>
    <mergeCell ref="AD63:AD68"/>
    <mergeCell ref="M63:M68"/>
    <mergeCell ref="N63:N68"/>
    <mergeCell ref="O63:O68"/>
    <mergeCell ref="P63:P68"/>
    <mergeCell ref="Q63:Q68"/>
    <mergeCell ref="R63:R68"/>
    <mergeCell ref="S63:S68"/>
    <mergeCell ref="T63:T68"/>
    <mergeCell ref="U63:U68"/>
    <mergeCell ref="A63:A68"/>
    <mergeCell ref="B63:B68"/>
    <mergeCell ref="C63:C68"/>
    <mergeCell ref="D63:D68"/>
    <mergeCell ref="G63:G68"/>
    <mergeCell ref="H63:H68"/>
    <mergeCell ref="J63:J68"/>
    <mergeCell ref="K63:K68"/>
    <mergeCell ref="L63:L68"/>
    <mergeCell ref="AJ57:AJ62"/>
    <mergeCell ref="BF57:BF62"/>
    <mergeCell ref="BG57:BG62"/>
    <mergeCell ref="BH57:BH62"/>
    <mergeCell ref="BI57:BI62"/>
    <mergeCell ref="BJ57:BJ62"/>
    <mergeCell ref="BK57:BK62"/>
    <mergeCell ref="BL57:BL62"/>
    <mergeCell ref="BM57:BM62"/>
    <mergeCell ref="Z57:Z62"/>
    <mergeCell ref="AA57:AA62"/>
    <mergeCell ref="AB57:AB62"/>
    <mergeCell ref="AC57:AC62"/>
    <mergeCell ref="AD57:AD62"/>
    <mergeCell ref="AE57:AE62"/>
    <mergeCell ref="AF57:AF62"/>
    <mergeCell ref="AH57:AH62"/>
    <mergeCell ref="AI57:AI62"/>
    <mergeCell ref="BM51:BM56"/>
    <mergeCell ref="A57:A62"/>
    <mergeCell ref="B57:B62"/>
    <mergeCell ref="C57:C62"/>
    <mergeCell ref="D57:D62"/>
    <mergeCell ref="F57:F58"/>
    <mergeCell ref="G57:G62"/>
    <mergeCell ref="H57:H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AI51:AI56"/>
    <mergeCell ref="AJ51:AJ56"/>
    <mergeCell ref="BF51:BF56"/>
    <mergeCell ref="BG51:BG56"/>
    <mergeCell ref="BH51:BH56"/>
    <mergeCell ref="BI51:BI56"/>
    <mergeCell ref="BJ51:BJ56"/>
    <mergeCell ref="BK51:BK56"/>
    <mergeCell ref="BL51:BL56"/>
    <mergeCell ref="Y51:Y56"/>
    <mergeCell ref="Z51:Z56"/>
    <mergeCell ref="AA51:AA56"/>
    <mergeCell ref="AB51:AB56"/>
    <mergeCell ref="AC51:AC56"/>
    <mergeCell ref="AD51:AD56"/>
    <mergeCell ref="AE51:AE56"/>
    <mergeCell ref="AF51:AF56"/>
    <mergeCell ref="AH51:AH56"/>
    <mergeCell ref="BK45:BK50"/>
    <mergeCell ref="BL45:BL50"/>
    <mergeCell ref="BM45:BM50"/>
    <mergeCell ref="A51:A56"/>
    <mergeCell ref="B51:B56"/>
    <mergeCell ref="C51:C56"/>
    <mergeCell ref="D51:D56"/>
    <mergeCell ref="G51:G56"/>
    <mergeCell ref="H51:H56"/>
    <mergeCell ref="J51:J56"/>
    <mergeCell ref="K51:K56"/>
    <mergeCell ref="L51:L56"/>
    <mergeCell ref="M51:M56"/>
    <mergeCell ref="N51:N56"/>
    <mergeCell ref="O51:O56"/>
    <mergeCell ref="P51:P56"/>
    <mergeCell ref="Q51:Q56"/>
    <mergeCell ref="R51:R56"/>
    <mergeCell ref="S51:S56"/>
    <mergeCell ref="T51:T56"/>
    <mergeCell ref="U51:U56"/>
    <mergeCell ref="V51:V56"/>
    <mergeCell ref="W51:W56"/>
    <mergeCell ref="X51:X56"/>
    <mergeCell ref="AF45:AF50"/>
    <mergeCell ref="AH45:AH50"/>
    <mergeCell ref="AI45:AI50"/>
    <mergeCell ref="AJ45:AJ50"/>
    <mergeCell ref="BF45:BF50"/>
    <mergeCell ref="BG45:BG50"/>
    <mergeCell ref="BH45:BH50"/>
    <mergeCell ref="BI45:BI50"/>
    <mergeCell ref="BJ45:BJ50"/>
    <mergeCell ref="BF39:BF44"/>
    <mergeCell ref="BG39:BG44"/>
    <mergeCell ref="BH39:BH44"/>
    <mergeCell ref="BI39:BI44"/>
    <mergeCell ref="BJ39:BJ44"/>
    <mergeCell ref="BK39:BK44"/>
    <mergeCell ref="BL39:BL44"/>
    <mergeCell ref="BM39:BM44"/>
    <mergeCell ref="A45:A50"/>
    <mergeCell ref="B45:B50"/>
    <mergeCell ref="C45:C50"/>
    <mergeCell ref="D45:D50"/>
    <mergeCell ref="G45:G50"/>
    <mergeCell ref="H45:H50"/>
    <mergeCell ref="J45:J50"/>
    <mergeCell ref="K45:K50"/>
    <mergeCell ref="L45:L50"/>
    <mergeCell ref="M45:M50"/>
    <mergeCell ref="N45:N50"/>
    <mergeCell ref="O45:O50"/>
    <mergeCell ref="P45:P50"/>
    <mergeCell ref="Q45:Q50"/>
    <mergeCell ref="R45:R50"/>
    <mergeCell ref="S45:S50"/>
    <mergeCell ref="AA39:AA44"/>
    <mergeCell ref="AB39:AB44"/>
    <mergeCell ref="AC39:AC44"/>
    <mergeCell ref="AD39:AD44"/>
    <mergeCell ref="AE39:AE44"/>
    <mergeCell ref="AF39:AF44"/>
    <mergeCell ref="AH39:AH44"/>
    <mergeCell ref="AI39:AI44"/>
    <mergeCell ref="AJ39:AJ44"/>
    <mergeCell ref="BK33:BK38"/>
    <mergeCell ref="BL33:BL38"/>
    <mergeCell ref="BM33:BM38"/>
    <mergeCell ref="A39:A44"/>
    <mergeCell ref="B39:B44"/>
    <mergeCell ref="C39:C44"/>
    <mergeCell ref="D39:D44"/>
    <mergeCell ref="G39:G44"/>
    <mergeCell ref="H39:H44"/>
    <mergeCell ref="J39:J44"/>
    <mergeCell ref="K39:K44"/>
    <mergeCell ref="L39:L44"/>
    <mergeCell ref="M39:M44"/>
    <mergeCell ref="N39:N44"/>
    <mergeCell ref="O39:O44"/>
    <mergeCell ref="P39:P44"/>
    <mergeCell ref="Q39:Q44"/>
    <mergeCell ref="R39:R44"/>
    <mergeCell ref="S39:S44"/>
    <mergeCell ref="T39:T44"/>
    <mergeCell ref="U39:U44"/>
    <mergeCell ref="V39:V44"/>
    <mergeCell ref="W39:W44"/>
    <mergeCell ref="X39:X44"/>
    <mergeCell ref="AF33:AF38"/>
    <mergeCell ref="AH33:AH38"/>
    <mergeCell ref="AI33:AI38"/>
    <mergeCell ref="AJ33:AJ38"/>
    <mergeCell ref="BF33:BF38"/>
    <mergeCell ref="BG33:BG38"/>
    <mergeCell ref="BH33:BH38"/>
    <mergeCell ref="BI33:BI38"/>
    <mergeCell ref="BJ33:BJ38"/>
    <mergeCell ref="BI27:BI32"/>
    <mergeCell ref="BJ27:BJ32"/>
    <mergeCell ref="BK27:BK32"/>
    <mergeCell ref="BL27:BL32"/>
    <mergeCell ref="BM27:BM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O33:O38"/>
    <mergeCell ref="P33:P38"/>
    <mergeCell ref="Q33:Q38"/>
    <mergeCell ref="R33:R38"/>
    <mergeCell ref="S33:S38"/>
    <mergeCell ref="T27:T32"/>
    <mergeCell ref="U27:U32"/>
    <mergeCell ref="V27:V32"/>
    <mergeCell ref="W27:W32"/>
    <mergeCell ref="X27:X32"/>
    <mergeCell ref="Y27:Y32"/>
    <mergeCell ref="Z27:Z32"/>
    <mergeCell ref="BI21:BI26"/>
    <mergeCell ref="BJ21:BJ26"/>
    <mergeCell ref="BK21:BK26"/>
    <mergeCell ref="BL21:BL26"/>
    <mergeCell ref="BM21:BM26"/>
    <mergeCell ref="A27:A32"/>
    <mergeCell ref="B27:B32"/>
    <mergeCell ref="C27:C32"/>
    <mergeCell ref="D27:D32"/>
    <mergeCell ref="G27:G32"/>
    <mergeCell ref="H27:H32"/>
    <mergeCell ref="J27:J32"/>
    <mergeCell ref="K27:K32"/>
    <mergeCell ref="L27:L32"/>
    <mergeCell ref="M27:M32"/>
    <mergeCell ref="N27:N32"/>
    <mergeCell ref="O27:O32"/>
    <mergeCell ref="P27:P32"/>
    <mergeCell ref="Q27:Q32"/>
    <mergeCell ref="R27:R32"/>
    <mergeCell ref="S27:S32"/>
    <mergeCell ref="AE27:AE32"/>
    <mergeCell ref="AF27:AF32"/>
    <mergeCell ref="AH27:AH32"/>
    <mergeCell ref="AI27:AI32"/>
    <mergeCell ref="AJ27:AJ32"/>
    <mergeCell ref="BF27:BF32"/>
    <mergeCell ref="BH27:BH32"/>
    <mergeCell ref="AH21:AH26"/>
    <mergeCell ref="AI21:AI26"/>
    <mergeCell ref="AJ21:AJ26"/>
    <mergeCell ref="BJ15:BJ20"/>
    <mergeCell ref="BK15:BK20"/>
    <mergeCell ref="BL15:BL20"/>
    <mergeCell ref="BM15:BM20"/>
    <mergeCell ref="A21:A26"/>
    <mergeCell ref="B21:B26"/>
    <mergeCell ref="C21:C26"/>
    <mergeCell ref="D21:D26"/>
    <mergeCell ref="G21:G26"/>
    <mergeCell ref="H21:H26"/>
    <mergeCell ref="J21:J26"/>
    <mergeCell ref="K21:K26"/>
    <mergeCell ref="L21:L26"/>
    <mergeCell ref="M21:M26"/>
    <mergeCell ref="N21:N26"/>
    <mergeCell ref="O21:O26"/>
    <mergeCell ref="P21:P26"/>
    <mergeCell ref="Q21:Q26"/>
    <mergeCell ref="R21:R26"/>
    <mergeCell ref="S21:S26"/>
    <mergeCell ref="T21:T26"/>
    <mergeCell ref="AB15:AB20"/>
    <mergeCell ref="AC15:AC20"/>
    <mergeCell ref="AD15:AD20"/>
    <mergeCell ref="AE15:AE20"/>
    <mergeCell ref="AF15:AF20"/>
    <mergeCell ref="AH15:AH20"/>
    <mergeCell ref="AI15:AI20"/>
    <mergeCell ref="AJ15:AJ20"/>
    <mergeCell ref="BF21:BF26"/>
    <mergeCell ref="BG21:BG26"/>
    <mergeCell ref="BH21:BH26"/>
    <mergeCell ref="BI9:BI14"/>
    <mergeCell ref="BJ9:BJ14"/>
    <mergeCell ref="BK9:BK14"/>
    <mergeCell ref="BL9:BL14"/>
    <mergeCell ref="BM9:BM14"/>
    <mergeCell ref="A15:A20"/>
    <mergeCell ref="B15:B20"/>
    <mergeCell ref="C15:C20"/>
    <mergeCell ref="D15:D20"/>
    <mergeCell ref="G15:G20"/>
    <mergeCell ref="H15:H20"/>
    <mergeCell ref="J15:J20"/>
    <mergeCell ref="K15:K20"/>
    <mergeCell ref="L15:L20"/>
    <mergeCell ref="M15:M20"/>
    <mergeCell ref="N15:N20"/>
    <mergeCell ref="O15:O20"/>
    <mergeCell ref="P15:P20"/>
    <mergeCell ref="Q15:Q20"/>
    <mergeCell ref="R15:R20"/>
    <mergeCell ref="S15:S20"/>
    <mergeCell ref="T15:T20"/>
    <mergeCell ref="AB9:AB14"/>
    <mergeCell ref="AC9:AC14"/>
    <mergeCell ref="AD9:AD14"/>
    <mergeCell ref="AE9:AE14"/>
    <mergeCell ref="AF9:AF14"/>
    <mergeCell ref="AH9:AH14"/>
    <mergeCell ref="AI9:AI14"/>
    <mergeCell ref="BG15:BG20"/>
    <mergeCell ref="BH15:BH20"/>
    <mergeCell ref="BI15:BI20"/>
    <mergeCell ref="BQ7:BQ8"/>
    <mergeCell ref="BR7:BR8"/>
    <mergeCell ref="BS7:BS8"/>
    <mergeCell ref="BT7:BT8"/>
    <mergeCell ref="BU7:BU8"/>
    <mergeCell ref="BV7:BV8"/>
    <mergeCell ref="BW7:BW8"/>
    <mergeCell ref="A9:A14"/>
    <mergeCell ref="B9:B14"/>
    <mergeCell ref="C9:C14"/>
    <mergeCell ref="D9:D14"/>
    <mergeCell ref="G9:G14"/>
    <mergeCell ref="H9:H14"/>
    <mergeCell ref="J9:J14"/>
    <mergeCell ref="K9:K14"/>
    <mergeCell ref="L9:L14"/>
    <mergeCell ref="M9:M14"/>
    <mergeCell ref="N9:N14"/>
    <mergeCell ref="O9:O14"/>
    <mergeCell ref="P9:P14"/>
    <mergeCell ref="Q9:Q14"/>
    <mergeCell ref="R9:R14"/>
    <mergeCell ref="S9:S14"/>
    <mergeCell ref="T9:T14"/>
    <mergeCell ref="BA7:BG7"/>
    <mergeCell ref="BH7:BH8"/>
    <mergeCell ref="BI7:BI8"/>
    <mergeCell ref="BK7:BK8"/>
    <mergeCell ref="BL7:BL8"/>
    <mergeCell ref="BM7:BM8"/>
    <mergeCell ref="BG9:BG14"/>
    <mergeCell ref="BH9:BH14"/>
    <mergeCell ref="BN7:BN8"/>
    <mergeCell ref="BO7:BO8"/>
    <mergeCell ref="BP7:BP8"/>
    <mergeCell ref="K7:K8"/>
    <mergeCell ref="L7:L8"/>
    <mergeCell ref="M7:AE7"/>
    <mergeCell ref="AF7:AF8"/>
    <mergeCell ref="AG7:AG8"/>
    <mergeCell ref="AH7:AH8"/>
    <mergeCell ref="AI7:AI8"/>
    <mergeCell ref="AJ7:AJ8"/>
    <mergeCell ref="AK7:AK8"/>
    <mergeCell ref="A7:A8"/>
    <mergeCell ref="B7:B8"/>
    <mergeCell ref="C7:C8"/>
    <mergeCell ref="D7:D8"/>
    <mergeCell ref="E7:E8"/>
    <mergeCell ref="F7:F8"/>
    <mergeCell ref="G7:G8"/>
    <mergeCell ref="H7:H8"/>
    <mergeCell ref="J7:J8"/>
    <mergeCell ref="B1:D4"/>
    <mergeCell ref="E1:F2"/>
    <mergeCell ref="E3:F4"/>
    <mergeCell ref="G3:G4"/>
    <mergeCell ref="A6:J6"/>
    <mergeCell ref="K6:AJ6"/>
    <mergeCell ref="AK6:BB6"/>
    <mergeCell ref="BH6:BN6"/>
    <mergeCell ref="BP6:BW6"/>
    <mergeCell ref="T45:T50"/>
    <mergeCell ref="U45:U50"/>
    <mergeCell ref="V45:V50"/>
    <mergeCell ref="W45:W50"/>
    <mergeCell ref="X45:X50"/>
    <mergeCell ref="Y45:Y50"/>
    <mergeCell ref="Z45:Z50"/>
    <mergeCell ref="AA45:AA50"/>
    <mergeCell ref="AB45:AB50"/>
    <mergeCell ref="AC45:AC50"/>
    <mergeCell ref="AD45:AD50"/>
    <mergeCell ref="AE45:AE50"/>
    <mergeCell ref="T33:T38"/>
    <mergeCell ref="U33:U38"/>
    <mergeCell ref="V33:V38"/>
    <mergeCell ref="W33:W38"/>
    <mergeCell ref="X33:X38"/>
    <mergeCell ref="Y33:Y38"/>
    <mergeCell ref="Z33:Z38"/>
    <mergeCell ref="Y39:Y44"/>
    <mergeCell ref="Z39:Z44"/>
    <mergeCell ref="AC27:AC32"/>
    <mergeCell ref="AD27:AD32"/>
    <mergeCell ref="AA33:AA38"/>
    <mergeCell ref="AB33:AB38"/>
    <mergeCell ref="AC33:AC38"/>
    <mergeCell ref="AD33:AD38"/>
    <mergeCell ref="AE33:AE38"/>
    <mergeCell ref="U21:U26"/>
    <mergeCell ref="V21:V26"/>
    <mergeCell ref="W21:W26"/>
    <mergeCell ref="X21:X26"/>
    <mergeCell ref="Y21:Y26"/>
    <mergeCell ref="Z21:Z26"/>
    <mergeCell ref="AA21:AA26"/>
    <mergeCell ref="AB21:AB26"/>
    <mergeCell ref="AC21:AC26"/>
    <mergeCell ref="AD21:AD26"/>
    <mergeCell ref="AE21:AE26"/>
    <mergeCell ref="AF21:AF26"/>
    <mergeCell ref="AA27:AA32"/>
    <mergeCell ref="AB27:AB32"/>
    <mergeCell ref="U15:U20"/>
    <mergeCell ref="V15:V20"/>
    <mergeCell ref="W15:W20"/>
    <mergeCell ref="X15:X20"/>
    <mergeCell ref="Y15:Y20"/>
    <mergeCell ref="Z15:Z20"/>
    <mergeCell ref="AA15:AA20"/>
    <mergeCell ref="U9:U14"/>
    <mergeCell ref="V9:V14"/>
    <mergeCell ref="W9:W14"/>
    <mergeCell ref="X9:X14"/>
    <mergeCell ref="Y9:Y14"/>
    <mergeCell ref="Z9:Z14"/>
    <mergeCell ref="AA9:AA14"/>
    <mergeCell ref="AL7:AL8"/>
    <mergeCell ref="AM7:AY7"/>
    <mergeCell ref="BG27:BG32"/>
    <mergeCell ref="AJ9:AJ14"/>
    <mergeCell ref="BF9:BF14"/>
    <mergeCell ref="BF15:BF20"/>
  </mergeCells>
  <conditionalFormatting sqref="K84 K90 K96 K114">
    <cfRule type="cellIs" dxfId="1957" priority="144" operator="equal">
      <formula>"Muy Alta"</formula>
    </cfRule>
  </conditionalFormatting>
  <conditionalFormatting sqref="K84 K90 K96 K114">
    <cfRule type="cellIs" dxfId="1956" priority="145" operator="equal">
      <formula>"Alta"</formula>
    </cfRule>
  </conditionalFormatting>
  <conditionalFormatting sqref="K84 K90 K96 K114">
    <cfRule type="cellIs" dxfId="1955" priority="146" operator="equal">
      <formula>"Media"</formula>
    </cfRule>
  </conditionalFormatting>
  <conditionalFormatting sqref="K84 K90 K96 K114">
    <cfRule type="cellIs" dxfId="1954" priority="147" operator="equal">
      <formula>"Baja"</formula>
    </cfRule>
  </conditionalFormatting>
  <conditionalFormatting sqref="K84 K90 K96 K114">
    <cfRule type="cellIs" dxfId="1953" priority="148" operator="equal">
      <formula>"Muy Baja"</formula>
    </cfRule>
  </conditionalFormatting>
  <conditionalFormatting sqref="BI84 BI90 BI96 BI114">
    <cfRule type="cellIs" dxfId="1952" priority="149" operator="equal">
      <formula>"Catastrófico"</formula>
    </cfRule>
  </conditionalFormatting>
  <conditionalFormatting sqref="BI84 BI90 BI96 BI114">
    <cfRule type="cellIs" dxfId="1951" priority="150" operator="equal">
      <formula>"Mayor"</formula>
    </cfRule>
  </conditionalFormatting>
  <conditionalFormatting sqref="BI84 BI90 BI96 BI114">
    <cfRule type="cellIs" dxfId="1950" priority="151" operator="equal">
      <formula>"Moderado"</formula>
    </cfRule>
  </conditionalFormatting>
  <conditionalFormatting sqref="BI84 BI90 BI96 BI114">
    <cfRule type="cellIs" dxfId="1949" priority="152" operator="equal">
      <formula>"Menor"</formula>
    </cfRule>
  </conditionalFormatting>
  <conditionalFormatting sqref="BI84 BI90 BI96 BI114">
    <cfRule type="cellIs" dxfId="1948" priority="153" operator="equal">
      <formula>"Leve"</formula>
    </cfRule>
  </conditionalFormatting>
  <conditionalFormatting sqref="AH84 AH90 AH96 AH114 AH138">
    <cfRule type="cellIs" dxfId="1947" priority="292" operator="equal">
      <formula>"Catastrófico"</formula>
    </cfRule>
  </conditionalFormatting>
  <conditionalFormatting sqref="AH84 AH90 AH96 AH114 AH138">
    <cfRule type="cellIs" dxfId="1946" priority="293" operator="equal">
      <formula>"Mayor"</formula>
    </cfRule>
  </conditionalFormatting>
  <conditionalFormatting sqref="AH84 AH90 AH96 AH114 AH138">
    <cfRule type="cellIs" dxfId="1945" priority="294" operator="equal">
      <formula>"Moderado"</formula>
    </cfRule>
  </conditionalFormatting>
  <conditionalFormatting sqref="AH84 AH90 AH96 AH114 AH138">
    <cfRule type="cellIs" dxfId="1944" priority="295" operator="equal">
      <formula>"Menor"</formula>
    </cfRule>
  </conditionalFormatting>
  <conditionalFormatting sqref="AH84 AH90 AH96 AH114 AH138">
    <cfRule type="cellIs" dxfId="1943" priority="296" operator="equal">
      <formula>"Leve"</formula>
    </cfRule>
  </conditionalFormatting>
  <conditionalFormatting sqref="BM84 BM90 BM96">
    <cfRule type="cellIs" dxfId="1942" priority="1" operator="equal">
      <formula>"Extremo"</formula>
    </cfRule>
  </conditionalFormatting>
  <conditionalFormatting sqref="BM84 BM90 BM96">
    <cfRule type="cellIs" dxfId="1941" priority="2" operator="equal">
      <formula>"Alto"</formula>
    </cfRule>
  </conditionalFormatting>
  <conditionalFormatting sqref="BM84 BM90 BM96">
    <cfRule type="cellIs" dxfId="1940" priority="3" operator="equal">
      <formula>"Moderado"</formula>
    </cfRule>
  </conditionalFormatting>
  <conditionalFormatting sqref="BM84 BM90 BM96">
    <cfRule type="cellIs" dxfId="1939" priority="4" operator="equal">
      <formula>"Bajo"</formula>
    </cfRule>
  </conditionalFormatting>
  <conditionalFormatting sqref="BI72 BI78 BI84 BI90 BI96 BI114">
    <cfRule type="cellIs" dxfId="1938" priority="5" operator="equal">
      <formula>"Catastrófico"</formula>
    </cfRule>
  </conditionalFormatting>
  <conditionalFormatting sqref="BI72 BI78 BI84 BI90 BI96 BI114">
    <cfRule type="cellIs" dxfId="1937" priority="6" operator="equal">
      <formula>"Mayor"</formula>
    </cfRule>
  </conditionalFormatting>
  <conditionalFormatting sqref="BI72 BI78 BI84 BI90 BI96 BI114">
    <cfRule type="cellIs" dxfId="1936" priority="7" operator="equal">
      <formula>"Moderado"</formula>
    </cfRule>
  </conditionalFormatting>
  <conditionalFormatting sqref="BI72 BI78 BI84 BI90 BI96 BI114">
    <cfRule type="cellIs" dxfId="1935" priority="8" operator="equal">
      <formula>"Menor"</formula>
    </cfRule>
  </conditionalFormatting>
  <conditionalFormatting sqref="BI72 BI78 BI84 BI90 BI96 BI114">
    <cfRule type="cellIs" dxfId="1934" priority="9" operator="equal">
      <formula>"Leve"</formula>
    </cfRule>
  </conditionalFormatting>
  <conditionalFormatting sqref="BM84 BM90 BM96">
    <cfRule type="cellIs" dxfId="1933" priority="10" operator="equal">
      <formula>"Extremo"</formula>
    </cfRule>
  </conditionalFormatting>
  <conditionalFormatting sqref="BM84 BM90 BM96 BM138:BM143 BM162:BM206">
    <cfRule type="cellIs" dxfId="1932" priority="11" operator="equal">
      <formula>"Extremo"</formula>
    </cfRule>
  </conditionalFormatting>
  <conditionalFormatting sqref="BM84 BM90 BM96">
    <cfRule type="cellIs" dxfId="1931" priority="12" operator="equal">
      <formula>"Alta"</formula>
    </cfRule>
  </conditionalFormatting>
  <conditionalFormatting sqref="BI72:BI101 BI114:BI119">
    <cfRule type="cellIs" dxfId="1930" priority="13" operator="equal">
      <formula>"Casi Seguro"</formula>
    </cfRule>
  </conditionalFormatting>
  <conditionalFormatting sqref="BI72:BI101 BI114:BI119">
    <cfRule type="cellIs" dxfId="1929" priority="14" operator="equal">
      <formula>"Probable"</formula>
    </cfRule>
  </conditionalFormatting>
  <conditionalFormatting sqref="BI72:BI101 BI114:BI119">
    <cfRule type="cellIs" dxfId="1928" priority="15" operator="equal">
      <formula>"Posible"</formula>
    </cfRule>
  </conditionalFormatting>
  <conditionalFormatting sqref="BI72:BI101 BI114:BI119">
    <cfRule type="cellIs" dxfId="1927" priority="16" operator="equal">
      <formula>"Improbable"</formula>
    </cfRule>
  </conditionalFormatting>
  <conditionalFormatting sqref="BI72:BI101 BI114:BI119">
    <cfRule type="cellIs" dxfId="1926" priority="17" operator="equal">
      <formula>"Rara vez"</formula>
    </cfRule>
  </conditionalFormatting>
  <conditionalFormatting sqref="AJ72">
    <cfRule type="cellIs" dxfId="1925" priority="18" operator="equal">
      <formula>"Extremo"</formula>
    </cfRule>
  </conditionalFormatting>
  <conditionalFormatting sqref="AJ72">
    <cfRule type="cellIs" dxfId="1924" priority="19" operator="equal">
      <formula>"Alto"</formula>
    </cfRule>
  </conditionalFormatting>
  <conditionalFormatting sqref="AJ72">
    <cfRule type="cellIs" dxfId="1923" priority="20" operator="equal">
      <formula>"Moderado"</formula>
    </cfRule>
  </conditionalFormatting>
  <conditionalFormatting sqref="AJ72">
    <cfRule type="cellIs" dxfId="1922" priority="21" operator="equal">
      <formula>"Bajo"</formula>
    </cfRule>
  </conditionalFormatting>
  <conditionalFormatting sqref="BH72">
    <cfRule type="cellIs" dxfId="1921" priority="22" operator="equal">
      <formula>"Muy Alta"</formula>
    </cfRule>
  </conditionalFormatting>
  <conditionalFormatting sqref="BH72">
    <cfRule type="cellIs" dxfId="1920" priority="23" operator="equal">
      <formula>"Alta"</formula>
    </cfRule>
  </conditionalFormatting>
  <conditionalFormatting sqref="BH72">
    <cfRule type="cellIs" dxfId="1919" priority="24" operator="equal">
      <formula>"Media"</formula>
    </cfRule>
  </conditionalFormatting>
  <conditionalFormatting sqref="BH72">
    <cfRule type="cellIs" dxfId="1918" priority="25" operator="equal">
      <formula>"Baja"</formula>
    </cfRule>
  </conditionalFormatting>
  <conditionalFormatting sqref="BH72">
    <cfRule type="cellIs" dxfId="1917" priority="26" operator="equal">
      <formula>"Muy Baja"</formula>
    </cfRule>
  </conditionalFormatting>
  <conditionalFormatting sqref="BK72">
    <cfRule type="cellIs" dxfId="1916" priority="27" operator="equal">
      <formula>"Catastrófico"</formula>
    </cfRule>
  </conditionalFormatting>
  <conditionalFormatting sqref="BK72">
    <cfRule type="cellIs" dxfId="1915" priority="28" operator="equal">
      <formula>"Mayor"</formula>
    </cfRule>
  </conditionalFormatting>
  <conditionalFormatting sqref="BK72">
    <cfRule type="cellIs" dxfId="1914" priority="29" operator="equal">
      <formula>"Moderado"</formula>
    </cfRule>
  </conditionalFormatting>
  <conditionalFormatting sqref="BK72">
    <cfRule type="cellIs" dxfId="1913" priority="30" operator="equal">
      <formula>"Menor"</formula>
    </cfRule>
  </conditionalFormatting>
  <conditionalFormatting sqref="BK72">
    <cfRule type="cellIs" dxfId="1912" priority="31" operator="equal">
      <formula>"Leve"</formula>
    </cfRule>
  </conditionalFormatting>
  <conditionalFormatting sqref="BM72">
    <cfRule type="cellIs" dxfId="1911" priority="32" operator="equal">
      <formula>"Extremo"</formula>
    </cfRule>
  </conditionalFormatting>
  <conditionalFormatting sqref="BM72">
    <cfRule type="cellIs" dxfId="1910" priority="33" operator="equal">
      <formula>"Alto"</formula>
    </cfRule>
  </conditionalFormatting>
  <conditionalFormatting sqref="BM72">
    <cfRule type="cellIs" dxfId="1909" priority="34" operator="equal">
      <formula>"Moderado"</formula>
    </cfRule>
  </conditionalFormatting>
  <conditionalFormatting sqref="BM72">
    <cfRule type="cellIs" dxfId="1908" priority="35" operator="equal">
      <formula>"Bajo"</formula>
    </cfRule>
  </conditionalFormatting>
  <conditionalFormatting sqref="AG72:AG77">
    <cfRule type="containsText" dxfId="1907" priority="36" operator="containsText" text="❌">
      <formula>NOT(ISERROR(SEARCH(("❌"),(AG72))))</formula>
    </cfRule>
  </conditionalFormatting>
  <conditionalFormatting sqref="AH72">
    <cfRule type="cellIs" dxfId="1906" priority="37" operator="equal">
      <formula>"Catastrófico"</formula>
    </cfRule>
  </conditionalFormatting>
  <conditionalFormatting sqref="AH72">
    <cfRule type="cellIs" dxfId="1905" priority="38" operator="equal">
      <formula>"Mayor"</formula>
    </cfRule>
  </conditionalFormatting>
  <conditionalFormatting sqref="AH72">
    <cfRule type="cellIs" dxfId="1904" priority="39" operator="equal">
      <formula>"Moderado"</formula>
    </cfRule>
  </conditionalFormatting>
  <conditionalFormatting sqref="AH72">
    <cfRule type="cellIs" dxfId="1903" priority="40" operator="equal">
      <formula>"Menor"</formula>
    </cfRule>
  </conditionalFormatting>
  <conditionalFormatting sqref="AH72">
    <cfRule type="cellIs" dxfId="1902" priority="41" operator="equal">
      <formula>"Leve"</formula>
    </cfRule>
  </conditionalFormatting>
  <conditionalFormatting sqref="K72">
    <cfRule type="cellIs" dxfId="1901" priority="42" operator="equal">
      <formula>"Muy Alta"</formula>
    </cfRule>
  </conditionalFormatting>
  <conditionalFormatting sqref="K72">
    <cfRule type="cellIs" dxfId="1900" priority="43" operator="equal">
      <formula>"Alta"</formula>
    </cfRule>
  </conditionalFormatting>
  <conditionalFormatting sqref="K72">
    <cfRule type="cellIs" dxfId="1899" priority="44" operator="equal">
      <formula>"Media"</formula>
    </cfRule>
  </conditionalFormatting>
  <conditionalFormatting sqref="K72">
    <cfRule type="cellIs" dxfId="1898" priority="45" operator="equal">
      <formula>"Baja"</formula>
    </cfRule>
  </conditionalFormatting>
  <conditionalFormatting sqref="K72">
    <cfRule type="cellIs" dxfId="1897" priority="46" operator="equal">
      <formula>"Muy Baja"</formula>
    </cfRule>
  </conditionalFormatting>
  <conditionalFormatting sqref="BI72 BI78 BI84 BI90 BI96 BI114">
    <cfRule type="cellIs" dxfId="1896" priority="47" operator="equal">
      <formula>"Catastrófico"</formula>
    </cfRule>
  </conditionalFormatting>
  <conditionalFormatting sqref="BI72 BI78 BI84 BI90 BI96 BI114">
    <cfRule type="cellIs" dxfId="1895" priority="48" operator="equal">
      <formula>"Mayor"</formula>
    </cfRule>
  </conditionalFormatting>
  <conditionalFormatting sqref="BI72 BI78 BI84 BI90 BI96 BI114">
    <cfRule type="cellIs" dxfId="1894" priority="49" operator="equal">
      <formula>"Moderado"</formula>
    </cfRule>
  </conditionalFormatting>
  <conditionalFormatting sqref="BI72 BI78 BI84 BI90 BI96 BI114">
    <cfRule type="cellIs" dxfId="1893" priority="50" operator="equal">
      <formula>"Menor"</formula>
    </cfRule>
  </conditionalFormatting>
  <conditionalFormatting sqref="BI72 BI78 BI84 BI90 BI96 BI114">
    <cfRule type="cellIs" dxfId="1892" priority="51" operator="equal">
      <formula>"Leve"</formula>
    </cfRule>
  </conditionalFormatting>
  <conditionalFormatting sqref="BM72:BM77">
    <cfRule type="cellIs" dxfId="1891" priority="52" operator="equal">
      <formula>"Extremo"</formula>
    </cfRule>
  </conditionalFormatting>
  <conditionalFormatting sqref="BM72:BM77">
    <cfRule type="cellIs" dxfId="1890" priority="53" operator="equal">
      <formula>"Extremo"</formula>
    </cfRule>
  </conditionalFormatting>
  <conditionalFormatting sqref="BM72:BM77">
    <cfRule type="cellIs" dxfId="1889" priority="54" operator="equal">
      <formula>"Alta"</formula>
    </cfRule>
  </conditionalFormatting>
  <conditionalFormatting sqref="K72:K77">
    <cfRule type="cellIs" dxfId="1888" priority="55" operator="equal">
      <formula>"Casi Seguro"</formula>
    </cfRule>
  </conditionalFormatting>
  <conditionalFormatting sqref="K72:K77">
    <cfRule type="cellIs" dxfId="1887" priority="56" operator="equal">
      <formula>"Probable"</formula>
    </cfRule>
  </conditionalFormatting>
  <conditionalFormatting sqref="K72:K77">
    <cfRule type="cellIs" dxfId="1886" priority="57" operator="equal">
      <formula>"Posible"</formula>
    </cfRule>
  </conditionalFormatting>
  <conditionalFormatting sqref="K72:K77">
    <cfRule type="cellIs" dxfId="1885" priority="58" operator="equal">
      <formula>"Rara vez"</formula>
    </cfRule>
  </conditionalFormatting>
  <conditionalFormatting sqref="K72:K77">
    <cfRule type="cellIs" dxfId="1884" priority="59" operator="equal">
      <formula>"Improbable"</formula>
    </cfRule>
  </conditionalFormatting>
  <conditionalFormatting sqref="K72:K77">
    <cfRule type="cellIs" dxfId="1883" priority="60" operator="equal">
      <formula>"Rara vez"</formula>
    </cfRule>
  </conditionalFormatting>
  <conditionalFormatting sqref="BI72:BI101 BI114:BI119">
    <cfRule type="cellIs" dxfId="1882" priority="61" operator="equal">
      <formula>"Casi Seguro"</formula>
    </cfRule>
  </conditionalFormatting>
  <conditionalFormatting sqref="BI72:BI101 BI114:BI119">
    <cfRule type="cellIs" dxfId="1881" priority="62" operator="equal">
      <formula>"Probable"</formula>
    </cfRule>
  </conditionalFormatting>
  <conditionalFormatting sqref="BI72:BI101 BI114:BI119">
    <cfRule type="cellIs" dxfId="1880" priority="63" operator="equal">
      <formula>"Posible"</formula>
    </cfRule>
  </conditionalFormatting>
  <conditionalFormatting sqref="BI72:BI101 BI114:BI119">
    <cfRule type="cellIs" dxfId="1879" priority="64" operator="equal">
      <formula>"Improbable"</formula>
    </cfRule>
  </conditionalFormatting>
  <conditionalFormatting sqref="BI72:BI101 BI114:BI119">
    <cfRule type="cellIs" dxfId="1878" priority="65" operator="equal">
      <formula>"Rara vez"</formula>
    </cfRule>
  </conditionalFormatting>
  <conditionalFormatting sqref="AJ72:AJ77">
    <cfRule type="cellIs" dxfId="1877" priority="66" operator="equal">
      <formula>"Moderada"</formula>
    </cfRule>
  </conditionalFormatting>
  <conditionalFormatting sqref="AJ72:AJ77">
    <cfRule type="cellIs" dxfId="1876" priority="67" operator="equal">
      <formula>"Alta"</formula>
    </cfRule>
  </conditionalFormatting>
  <conditionalFormatting sqref="AJ72:AJ77">
    <cfRule type="cellIs" dxfId="1875" priority="68" operator="equal">
      <formula>"Extrema"</formula>
    </cfRule>
  </conditionalFormatting>
  <conditionalFormatting sqref="AJ78 AJ84 AJ90 AJ96 AJ114">
    <cfRule type="cellIs" dxfId="1874" priority="69" operator="equal">
      <formula>"Extremo"</formula>
    </cfRule>
  </conditionalFormatting>
  <conditionalFormatting sqref="AJ78 AJ84 AJ90 AJ96 AJ114">
    <cfRule type="cellIs" dxfId="1873" priority="70" operator="equal">
      <formula>"Alto"</formula>
    </cfRule>
  </conditionalFormatting>
  <conditionalFormatting sqref="AJ78 AJ84 AJ90 AJ96 AJ114">
    <cfRule type="cellIs" dxfId="1872" priority="71" operator="equal">
      <formula>"Moderado"</formula>
    </cfRule>
  </conditionalFormatting>
  <conditionalFormatting sqref="AJ78 AJ84 AJ90 AJ96 AJ114">
    <cfRule type="cellIs" dxfId="1871" priority="72" operator="equal">
      <formula>"Bajo"</formula>
    </cfRule>
  </conditionalFormatting>
  <conditionalFormatting sqref="BH78 BH84 BH90 BH96 BH114">
    <cfRule type="cellIs" dxfId="1870" priority="73" operator="equal">
      <formula>"Muy Alta"</formula>
    </cfRule>
  </conditionalFormatting>
  <conditionalFormatting sqref="BH78 BH84 BH90 BH96 BH114">
    <cfRule type="cellIs" dxfId="1869" priority="74" operator="equal">
      <formula>"Alta"</formula>
    </cfRule>
  </conditionalFormatting>
  <conditionalFormatting sqref="BH78 BH84 BH90 BH96 BH114">
    <cfRule type="cellIs" dxfId="1868" priority="75" operator="equal">
      <formula>"Media"</formula>
    </cfRule>
  </conditionalFormatting>
  <conditionalFormatting sqref="BH78 BH84 BH90 BH96 BH114">
    <cfRule type="cellIs" dxfId="1867" priority="76" operator="equal">
      <formula>"Baja"</formula>
    </cfRule>
  </conditionalFormatting>
  <conditionalFormatting sqref="BH78 BH84 BH90 BH96 BH114">
    <cfRule type="cellIs" dxfId="1866" priority="77" operator="equal">
      <formula>"Muy Baja"</formula>
    </cfRule>
  </conditionalFormatting>
  <conditionalFormatting sqref="BK78 BK84 BK90 BK96 BK114">
    <cfRule type="cellIs" dxfId="1865" priority="78" operator="equal">
      <formula>"Catastrófico"</formula>
    </cfRule>
  </conditionalFormatting>
  <conditionalFormatting sqref="BK78 BK84 BK90 BK96 BK114">
    <cfRule type="cellIs" dxfId="1864" priority="79" operator="equal">
      <formula>"Mayor"</formula>
    </cfRule>
  </conditionalFormatting>
  <conditionalFormatting sqref="BK78 BK84 BK90 BK96 BK114">
    <cfRule type="cellIs" dxfId="1863" priority="80" operator="equal">
      <formula>"Moderado"</formula>
    </cfRule>
  </conditionalFormatting>
  <conditionalFormatting sqref="BK78 BK84 BK90 BK96 BK114">
    <cfRule type="cellIs" dxfId="1862" priority="81" operator="equal">
      <formula>"Menor"</formula>
    </cfRule>
  </conditionalFormatting>
  <conditionalFormatting sqref="BK78 BK84 BK90 BK96 BK114">
    <cfRule type="cellIs" dxfId="1861" priority="82" operator="equal">
      <formula>"Leve"</formula>
    </cfRule>
  </conditionalFormatting>
  <conditionalFormatting sqref="BM78 BM84 BM90 BM96 BM114">
    <cfRule type="cellIs" dxfId="1860" priority="83" operator="equal">
      <formula>"Extremo"</formula>
    </cfRule>
  </conditionalFormatting>
  <conditionalFormatting sqref="BM78 BM84 BM90 BM96 BM114">
    <cfRule type="cellIs" dxfId="1859" priority="84" operator="equal">
      <formula>"Alto"</formula>
    </cfRule>
  </conditionalFormatting>
  <conditionalFormatting sqref="BM78 BM84 BM90 BM96 BM114">
    <cfRule type="cellIs" dxfId="1858" priority="85" operator="equal">
      <formula>"Moderado"</formula>
    </cfRule>
  </conditionalFormatting>
  <conditionalFormatting sqref="BM78 BM84 BM90 BM96 BM114">
    <cfRule type="cellIs" dxfId="1857" priority="86" operator="equal">
      <formula>"Bajo"</formula>
    </cfRule>
  </conditionalFormatting>
  <conditionalFormatting sqref="AG78:AG101 AG114:AG119">
    <cfRule type="containsText" dxfId="1856" priority="87" operator="containsText" text="❌">
      <formula>NOT(ISERROR(SEARCH(("❌"),(AG78))))</formula>
    </cfRule>
  </conditionalFormatting>
  <conditionalFormatting sqref="AH78 AH84 AH90 AH96 AH114 AH138">
    <cfRule type="cellIs" dxfId="1855" priority="88" operator="equal">
      <formula>"Catastrófico"</formula>
    </cfRule>
  </conditionalFormatting>
  <conditionalFormatting sqref="AH78 AH84 AH90 AH96 AH114 AH138">
    <cfRule type="cellIs" dxfId="1854" priority="89" operator="equal">
      <formula>"Mayor"</formula>
    </cfRule>
  </conditionalFormatting>
  <conditionalFormatting sqref="AH78 AH84 AH90 AH96 AH114 AH138">
    <cfRule type="cellIs" dxfId="1853" priority="90" operator="equal">
      <formula>"Moderado"</formula>
    </cfRule>
  </conditionalFormatting>
  <conditionalFormatting sqref="AH78 AH84 AH90 AH96 AH114 AH138">
    <cfRule type="cellIs" dxfId="1852" priority="91" operator="equal">
      <formula>"Menor"</formula>
    </cfRule>
  </conditionalFormatting>
  <conditionalFormatting sqref="AH78 AH84 AH90 AH96 AH114 AH138">
    <cfRule type="cellIs" dxfId="1851" priority="92" operator="equal">
      <formula>"Leve"</formula>
    </cfRule>
  </conditionalFormatting>
  <conditionalFormatting sqref="K78 K84 K90 K96 K114">
    <cfRule type="cellIs" dxfId="1850" priority="93" operator="equal">
      <formula>"Muy Alta"</formula>
    </cfRule>
  </conditionalFormatting>
  <conditionalFormatting sqref="K78 K84 K90 K96 K114">
    <cfRule type="cellIs" dxfId="1849" priority="94" operator="equal">
      <formula>"Alta"</formula>
    </cfRule>
  </conditionalFormatting>
  <conditionalFormatting sqref="K78 K84 K90 K96 K114">
    <cfRule type="cellIs" dxfId="1848" priority="95" operator="equal">
      <formula>"Media"</formula>
    </cfRule>
  </conditionalFormatting>
  <conditionalFormatting sqref="K78 K84 K90 K96 K114">
    <cfRule type="cellIs" dxfId="1847" priority="96" operator="equal">
      <formula>"Baja"</formula>
    </cfRule>
  </conditionalFormatting>
  <conditionalFormatting sqref="K78 K84 K90 K96 K114">
    <cfRule type="cellIs" dxfId="1846" priority="97" operator="equal">
      <formula>"Muy Baja"</formula>
    </cfRule>
  </conditionalFormatting>
  <conditionalFormatting sqref="BI78 BI84 BI90 BI96 BI114">
    <cfRule type="cellIs" dxfId="1845" priority="98" operator="equal">
      <formula>"Catastrófico"</formula>
    </cfRule>
  </conditionalFormatting>
  <conditionalFormatting sqref="BI78 BI84 BI90 BI96 BI114">
    <cfRule type="cellIs" dxfId="1844" priority="99" operator="equal">
      <formula>"Mayor"</formula>
    </cfRule>
  </conditionalFormatting>
  <conditionalFormatting sqref="BI78 BI84 BI90 BI96 BI114">
    <cfRule type="cellIs" dxfId="1843" priority="100" operator="equal">
      <formula>"Moderado"</formula>
    </cfRule>
  </conditionalFormatting>
  <conditionalFormatting sqref="BI78 BI84 BI90 BI96 BI114">
    <cfRule type="cellIs" dxfId="1842" priority="101" operator="equal">
      <formula>"Menor"</formula>
    </cfRule>
  </conditionalFormatting>
  <conditionalFormatting sqref="BI78 BI84 BI90 BI96 BI114">
    <cfRule type="cellIs" dxfId="1841" priority="102" operator="equal">
      <formula>"Leve"</formula>
    </cfRule>
  </conditionalFormatting>
  <conditionalFormatting sqref="BM78:BM101 BM114:BM119">
    <cfRule type="cellIs" dxfId="1840" priority="103" operator="equal">
      <formula>"Extremo"</formula>
    </cfRule>
  </conditionalFormatting>
  <conditionalFormatting sqref="BM78:BM101 BM114:BM119">
    <cfRule type="cellIs" dxfId="1839" priority="104" operator="equal">
      <formula>"Extremo"</formula>
    </cfRule>
  </conditionalFormatting>
  <conditionalFormatting sqref="BM78:BM101 BM114:BM119">
    <cfRule type="cellIs" dxfId="1838" priority="105" operator="equal">
      <formula>"Alta"</formula>
    </cfRule>
  </conditionalFormatting>
  <conditionalFormatting sqref="K78:K101 K114:K119">
    <cfRule type="cellIs" dxfId="1837" priority="106" operator="equal">
      <formula>"Casi Seguro"</formula>
    </cfRule>
  </conditionalFormatting>
  <conditionalFormatting sqref="K78:K101 K114:K119">
    <cfRule type="cellIs" dxfId="1836" priority="107" operator="equal">
      <formula>"Probable"</formula>
    </cfRule>
  </conditionalFormatting>
  <conditionalFormatting sqref="K78:K101 K114:K119">
    <cfRule type="cellIs" dxfId="1835" priority="108" operator="equal">
      <formula>"Posible"</formula>
    </cfRule>
  </conditionalFormatting>
  <conditionalFormatting sqref="K78:K101 K114:K119">
    <cfRule type="cellIs" dxfId="1834" priority="109" operator="equal">
      <formula>"Rara vez"</formula>
    </cfRule>
  </conditionalFormatting>
  <conditionalFormatting sqref="K78:K101 K114:K119">
    <cfRule type="cellIs" dxfId="1833" priority="110" operator="equal">
      <formula>"Improbable"</formula>
    </cfRule>
  </conditionalFormatting>
  <conditionalFormatting sqref="K78:K101 K114:K119">
    <cfRule type="cellIs" dxfId="1832" priority="111" operator="equal">
      <formula>"Rara vez"</formula>
    </cfRule>
  </conditionalFormatting>
  <conditionalFormatting sqref="BI78:BI101 BI114:BI119">
    <cfRule type="cellIs" dxfId="1831" priority="112" operator="equal">
      <formula>"Casi Seguro"</formula>
    </cfRule>
  </conditionalFormatting>
  <conditionalFormatting sqref="BI78:BI101 BI114:BI119">
    <cfRule type="cellIs" dxfId="1830" priority="113" operator="equal">
      <formula>"Probable"</formula>
    </cfRule>
  </conditionalFormatting>
  <conditionalFormatting sqref="BI78:BI101 BI114:BI119">
    <cfRule type="cellIs" dxfId="1829" priority="114" operator="equal">
      <formula>"Posible"</formula>
    </cfRule>
  </conditionalFormatting>
  <conditionalFormatting sqref="BI78:BI101 BI114:BI119">
    <cfRule type="cellIs" dxfId="1828" priority="115" operator="equal">
      <formula>"Improbable"</formula>
    </cfRule>
  </conditionalFormatting>
  <conditionalFormatting sqref="BI78:BI101 BI114:BI119">
    <cfRule type="cellIs" dxfId="1827" priority="116" operator="equal">
      <formula>"Rara vez"</formula>
    </cfRule>
  </conditionalFormatting>
  <conditionalFormatting sqref="AJ78:AJ101 AJ114:AJ119">
    <cfRule type="cellIs" dxfId="1826" priority="117" operator="equal">
      <formula>"Moderada"</formula>
    </cfRule>
  </conditionalFormatting>
  <conditionalFormatting sqref="AJ78:AJ101 AJ114:AJ119">
    <cfRule type="cellIs" dxfId="1825" priority="118" operator="equal">
      <formula>"Alta"</formula>
    </cfRule>
  </conditionalFormatting>
  <conditionalFormatting sqref="AJ78:AJ101 AJ114:AJ119">
    <cfRule type="cellIs" dxfId="1824" priority="119" operator="equal">
      <formula>"Extrema"</formula>
    </cfRule>
  </conditionalFormatting>
  <conditionalFormatting sqref="AJ84 AJ90 AJ96 AJ114">
    <cfRule type="cellIs" dxfId="1823" priority="120" operator="equal">
      <formula>"Extremo"</formula>
    </cfRule>
  </conditionalFormatting>
  <conditionalFormatting sqref="AJ84 AJ90 AJ96 AJ114">
    <cfRule type="cellIs" dxfId="1822" priority="121" operator="equal">
      <formula>"Alto"</formula>
    </cfRule>
  </conditionalFormatting>
  <conditionalFormatting sqref="AJ84 AJ90 AJ96 AJ114">
    <cfRule type="cellIs" dxfId="1821" priority="122" operator="equal">
      <formula>"Moderado"</formula>
    </cfRule>
  </conditionalFormatting>
  <conditionalFormatting sqref="AJ84 AJ90 AJ96 AJ114">
    <cfRule type="cellIs" dxfId="1820" priority="123" operator="equal">
      <formula>"Bajo"</formula>
    </cfRule>
  </conditionalFormatting>
  <conditionalFormatting sqref="BH84 BH90 BH96 BH114">
    <cfRule type="cellIs" dxfId="1819" priority="124" operator="equal">
      <formula>"Muy Alta"</formula>
    </cfRule>
  </conditionalFormatting>
  <conditionalFormatting sqref="BH84 BH90 BH96 BH114">
    <cfRule type="cellIs" dxfId="1818" priority="125" operator="equal">
      <formula>"Alta"</formula>
    </cfRule>
  </conditionalFormatting>
  <conditionalFormatting sqref="BH84 BH90 BH96 BH114">
    <cfRule type="cellIs" dxfId="1817" priority="126" operator="equal">
      <formula>"Media"</formula>
    </cfRule>
  </conditionalFormatting>
  <conditionalFormatting sqref="BH84 BH90 BH96 BH114">
    <cfRule type="cellIs" dxfId="1816" priority="127" operator="equal">
      <formula>"Baja"</formula>
    </cfRule>
  </conditionalFormatting>
  <conditionalFormatting sqref="BH84 BH90 BH96 BH114">
    <cfRule type="cellIs" dxfId="1815" priority="128" operator="equal">
      <formula>"Muy Baja"</formula>
    </cfRule>
  </conditionalFormatting>
  <conditionalFormatting sqref="BK84 BK90 BK96 BK114">
    <cfRule type="cellIs" dxfId="1814" priority="129" operator="equal">
      <formula>"Catastrófico"</formula>
    </cfRule>
  </conditionalFormatting>
  <conditionalFormatting sqref="BK84 BK90 BK96 BK114">
    <cfRule type="cellIs" dxfId="1813" priority="130" operator="equal">
      <formula>"Mayor"</formula>
    </cfRule>
  </conditionalFormatting>
  <conditionalFormatting sqref="BK84 BK90 BK96 BK114">
    <cfRule type="cellIs" dxfId="1812" priority="131" operator="equal">
      <formula>"Moderado"</formula>
    </cfRule>
  </conditionalFormatting>
  <conditionalFormatting sqref="BK84 BK90 BK96 BK114">
    <cfRule type="cellIs" dxfId="1811" priority="132" operator="equal">
      <formula>"Menor"</formula>
    </cfRule>
  </conditionalFormatting>
  <conditionalFormatting sqref="BK84 BK90 BK96 BK114">
    <cfRule type="cellIs" dxfId="1810" priority="133" operator="equal">
      <formula>"Leve"</formula>
    </cfRule>
  </conditionalFormatting>
  <conditionalFormatting sqref="BM84 BM90 BM96 BM114">
    <cfRule type="cellIs" dxfId="1809" priority="134" operator="equal">
      <formula>"Extremo"</formula>
    </cfRule>
  </conditionalFormatting>
  <conditionalFormatting sqref="BM84 BM90 BM96 BM114">
    <cfRule type="cellIs" dxfId="1808" priority="135" operator="equal">
      <formula>"Alto"</formula>
    </cfRule>
  </conditionalFormatting>
  <conditionalFormatting sqref="BM84 BM90 BM96 BM114">
    <cfRule type="cellIs" dxfId="1807" priority="136" operator="equal">
      <formula>"Moderado"</formula>
    </cfRule>
  </conditionalFormatting>
  <conditionalFormatting sqref="BM84 BM90 BM96 BM114">
    <cfRule type="cellIs" dxfId="1806" priority="137" operator="equal">
      <formula>"Bajo"</formula>
    </cfRule>
  </conditionalFormatting>
  <conditionalFormatting sqref="AG84:AG101 AG114:AG119">
    <cfRule type="containsText" dxfId="1805" priority="138" operator="containsText" text="❌">
      <formula>NOT(ISERROR(SEARCH(("❌"),(AG84))))</formula>
    </cfRule>
  </conditionalFormatting>
  <conditionalFormatting sqref="AH84 AH90 AH96 AH114 AH138">
    <cfRule type="cellIs" dxfId="1804" priority="139" operator="equal">
      <formula>"Catastrófico"</formula>
    </cfRule>
  </conditionalFormatting>
  <conditionalFormatting sqref="AH84 AH90 AH96 AH114 AH138">
    <cfRule type="cellIs" dxfId="1803" priority="140" operator="equal">
      <formula>"Mayor"</formula>
    </cfRule>
  </conditionalFormatting>
  <conditionalFormatting sqref="AH84 AH90 AH96 AH114 AH138">
    <cfRule type="cellIs" dxfId="1802" priority="141" operator="equal">
      <formula>"Moderado"</formula>
    </cfRule>
  </conditionalFormatting>
  <conditionalFormatting sqref="AH84 AH90 AH96 AH114 AH138">
    <cfRule type="cellIs" dxfId="1801" priority="142" operator="equal">
      <formula>"Menor"</formula>
    </cfRule>
  </conditionalFormatting>
  <conditionalFormatting sqref="AH84 AH90 AH96 AH114 AH138">
    <cfRule type="cellIs" dxfId="1800" priority="143" operator="equal">
      <formula>"Leve"</formula>
    </cfRule>
  </conditionalFormatting>
  <conditionalFormatting sqref="BM84:BM101 BM114:BM119">
    <cfRule type="cellIs" dxfId="1799" priority="154" operator="equal">
      <formula>"Extremo"</formula>
    </cfRule>
  </conditionalFormatting>
  <conditionalFormatting sqref="BM84:BM101 BM114:BM119">
    <cfRule type="cellIs" dxfId="1798" priority="155" operator="equal">
      <formula>"Extremo"</formula>
    </cfRule>
  </conditionalFormatting>
  <conditionalFormatting sqref="BM84:BM101 BM114:BM119">
    <cfRule type="cellIs" dxfId="1797" priority="156" operator="equal">
      <formula>"Alta"</formula>
    </cfRule>
  </conditionalFormatting>
  <conditionalFormatting sqref="K84:K101 K114:K119">
    <cfRule type="cellIs" dxfId="1796" priority="157" operator="equal">
      <formula>"Casi Seguro"</formula>
    </cfRule>
  </conditionalFormatting>
  <conditionalFormatting sqref="K84:K101 K114:K119">
    <cfRule type="cellIs" dxfId="1795" priority="158" operator="equal">
      <formula>"Probable"</formula>
    </cfRule>
  </conditionalFormatting>
  <conditionalFormatting sqref="K84:K101 K114:K119">
    <cfRule type="cellIs" dxfId="1794" priority="159" operator="equal">
      <formula>"Posible"</formula>
    </cfRule>
  </conditionalFormatting>
  <conditionalFormatting sqref="K84:K101 K114:K119">
    <cfRule type="cellIs" dxfId="1793" priority="160" operator="equal">
      <formula>"Rara vez"</formula>
    </cfRule>
  </conditionalFormatting>
  <conditionalFormatting sqref="K84:K101 K114:K119">
    <cfRule type="cellIs" dxfId="1792" priority="161" operator="equal">
      <formula>"Improbable"</formula>
    </cfRule>
  </conditionalFormatting>
  <conditionalFormatting sqref="K84:K101 K114:K119">
    <cfRule type="cellIs" dxfId="1791" priority="162" operator="equal">
      <formula>"Rara vez"</formula>
    </cfRule>
  </conditionalFormatting>
  <conditionalFormatting sqref="BI84:BI101 BI114:BI119">
    <cfRule type="cellIs" dxfId="1790" priority="163" operator="equal">
      <formula>"Casi Seguro"</formula>
    </cfRule>
  </conditionalFormatting>
  <conditionalFormatting sqref="BI84:BI101 BI114:BI119">
    <cfRule type="cellIs" dxfId="1789" priority="164" operator="equal">
      <formula>"Probable"</formula>
    </cfRule>
  </conditionalFormatting>
  <conditionalFormatting sqref="BI84:BI101 BI114:BI119">
    <cfRule type="cellIs" dxfId="1788" priority="165" operator="equal">
      <formula>"Posible"</formula>
    </cfRule>
  </conditionalFormatting>
  <conditionalFormatting sqref="BI84:BI101 BI114:BI119">
    <cfRule type="cellIs" dxfId="1787" priority="166" operator="equal">
      <formula>"Improbable"</formula>
    </cfRule>
  </conditionalFormatting>
  <conditionalFormatting sqref="BI84:BI101 BI114:BI119">
    <cfRule type="cellIs" dxfId="1786" priority="167" operator="equal">
      <formula>"Rara vez"</formula>
    </cfRule>
  </conditionalFormatting>
  <conditionalFormatting sqref="AJ84:AJ101 AJ114:AJ119">
    <cfRule type="cellIs" dxfId="1785" priority="168" operator="equal">
      <formula>"Moderada"</formula>
    </cfRule>
  </conditionalFormatting>
  <conditionalFormatting sqref="AJ84:AJ101 AJ114:AJ119">
    <cfRule type="cellIs" dxfId="1784" priority="169" operator="equal">
      <formula>"Alta"</formula>
    </cfRule>
  </conditionalFormatting>
  <conditionalFormatting sqref="AJ84:AJ101 AJ114:AJ119">
    <cfRule type="cellIs" dxfId="1783" priority="170" operator="equal">
      <formula>"Extrema"</formula>
    </cfRule>
  </conditionalFormatting>
  <conditionalFormatting sqref="AJ90">
    <cfRule type="cellIs" dxfId="1782" priority="171" operator="equal">
      <formula>"Extremo"</formula>
    </cfRule>
  </conditionalFormatting>
  <conditionalFormatting sqref="AJ90">
    <cfRule type="cellIs" dxfId="1781" priority="172" operator="equal">
      <formula>"Alto"</formula>
    </cfRule>
  </conditionalFormatting>
  <conditionalFormatting sqref="AJ90">
    <cfRule type="cellIs" dxfId="1780" priority="173" operator="equal">
      <formula>"Moderado"</formula>
    </cfRule>
  </conditionalFormatting>
  <conditionalFormatting sqref="AJ90">
    <cfRule type="cellIs" dxfId="1779" priority="174" operator="equal">
      <formula>"Bajo"</formula>
    </cfRule>
  </conditionalFormatting>
  <conditionalFormatting sqref="BH90 BH96 BH114">
    <cfRule type="cellIs" dxfId="1778" priority="175" operator="equal">
      <formula>"Muy Alta"</formula>
    </cfRule>
  </conditionalFormatting>
  <conditionalFormatting sqref="BH90 BH96 BH114">
    <cfRule type="cellIs" dxfId="1777" priority="176" operator="equal">
      <formula>"Alta"</formula>
    </cfRule>
  </conditionalFormatting>
  <conditionalFormatting sqref="BH90 BH96 BH114">
    <cfRule type="cellIs" dxfId="1776" priority="177" operator="equal">
      <formula>"Media"</formula>
    </cfRule>
  </conditionalFormatting>
  <conditionalFormatting sqref="BH90 BH96 BH114">
    <cfRule type="cellIs" dxfId="1775" priority="178" operator="equal">
      <formula>"Baja"</formula>
    </cfRule>
  </conditionalFormatting>
  <conditionalFormatting sqref="BH90 BH96 BH114">
    <cfRule type="cellIs" dxfId="1774" priority="179" operator="equal">
      <formula>"Muy Baja"</formula>
    </cfRule>
  </conditionalFormatting>
  <conditionalFormatting sqref="BK84 BK90 BK96 BK114">
    <cfRule type="cellIs" dxfId="1773" priority="180" operator="equal">
      <formula>"Catastrófico"</formula>
    </cfRule>
  </conditionalFormatting>
  <conditionalFormatting sqref="BK84 BK90 BK96 BK114">
    <cfRule type="cellIs" dxfId="1772" priority="181" operator="equal">
      <formula>"Mayor"</formula>
    </cfRule>
  </conditionalFormatting>
  <conditionalFormatting sqref="BK84 BK90 BK96 BK114">
    <cfRule type="cellIs" dxfId="1771" priority="182" operator="equal">
      <formula>"Moderado"</formula>
    </cfRule>
  </conditionalFormatting>
  <conditionalFormatting sqref="BK84 BK90 BK96 BK114">
    <cfRule type="cellIs" dxfId="1770" priority="183" operator="equal">
      <formula>"Menor"</formula>
    </cfRule>
  </conditionalFormatting>
  <conditionalFormatting sqref="BK84 BK90 BK96 BK114">
    <cfRule type="cellIs" dxfId="1769" priority="184" operator="equal">
      <formula>"Leve"</formula>
    </cfRule>
  </conditionalFormatting>
  <conditionalFormatting sqref="BM90 BM96 BM114">
    <cfRule type="cellIs" dxfId="1768" priority="185" operator="equal">
      <formula>"Extremo"</formula>
    </cfRule>
  </conditionalFormatting>
  <conditionalFormatting sqref="BM90 BM96 BM114">
    <cfRule type="cellIs" dxfId="1767" priority="186" operator="equal">
      <formula>"Alto"</formula>
    </cfRule>
  </conditionalFormatting>
  <conditionalFormatting sqref="BM90 BM96 BM114">
    <cfRule type="cellIs" dxfId="1766" priority="187" operator="equal">
      <formula>"Moderado"</formula>
    </cfRule>
  </conditionalFormatting>
  <conditionalFormatting sqref="BM90 BM96 BM114">
    <cfRule type="cellIs" dxfId="1765" priority="188" operator="equal">
      <formula>"Bajo"</formula>
    </cfRule>
  </conditionalFormatting>
  <conditionalFormatting sqref="AG90:AG95">
    <cfRule type="containsText" dxfId="1764" priority="189" operator="containsText" text="❌">
      <formula>NOT(ISERROR(SEARCH(("❌"),(AG90))))</formula>
    </cfRule>
  </conditionalFormatting>
  <conditionalFormatting sqref="AH90">
    <cfRule type="cellIs" dxfId="1763" priority="190" operator="equal">
      <formula>"Catastrófico"</formula>
    </cfRule>
  </conditionalFormatting>
  <conditionalFormatting sqref="AH90">
    <cfRule type="cellIs" dxfId="1762" priority="191" operator="equal">
      <formula>"Mayor"</formula>
    </cfRule>
  </conditionalFormatting>
  <conditionalFormatting sqref="AH90">
    <cfRule type="cellIs" dxfId="1761" priority="192" operator="equal">
      <formula>"Moderado"</formula>
    </cfRule>
  </conditionalFormatting>
  <conditionalFormatting sqref="AH90">
    <cfRule type="cellIs" dxfId="1760" priority="193" operator="equal">
      <formula>"Menor"</formula>
    </cfRule>
  </conditionalFormatting>
  <conditionalFormatting sqref="AH90">
    <cfRule type="cellIs" dxfId="1759" priority="194" operator="equal">
      <formula>"Leve"</formula>
    </cfRule>
  </conditionalFormatting>
  <conditionalFormatting sqref="K90">
    <cfRule type="cellIs" dxfId="1758" priority="195" operator="equal">
      <formula>"Muy Alta"</formula>
    </cfRule>
  </conditionalFormatting>
  <conditionalFormatting sqref="K90">
    <cfRule type="cellIs" dxfId="1757" priority="196" operator="equal">
      <formula>"Alta"</formula>
    </cfRule>
  </conditionalFormatting>
  <conditionalFormatting sqref="K90">
    <cfRule type="cellIs" dxfId="1756" priority="197" operator="equal">
      <formula>"Media"</formula>
    </cfRule>
  </conditionalFormatting>
  <conditionalFormatting sqref="K90">
    <cfRule type="cellIs" dxfId="1755" priority="198" operator="equal">
      <formula>"Baja"</formula>
    </cfRule>
  </conditionalFormatting>
  <conditionalFormatting sqref="K90">
    <cfRule type="cellIs" dxfId="1754" priority="199" operator="equal">
      <formula>"Muy Baja"</formula>
    </cfRule>
  </conditionalFormatting>
  <conditionalFormatting sqref="BI90 BI96 BI114">
    <cfRule type="cellIs" dxfId="1753" priority="200" operator="equal">
      <formula>"Catastrófico"</formula>
    </cfRule>
  </conditionalFormatting>
  <conditionalFormatting sqref="BI90 BI96 BI114">
    <cfRule type="cellIs" dxfId="1752" priority="201" operator="equal">
      <formula>"Mayor"</formula>
    </cfRule>
  </conditionalFormatting>
  <conditionalFormatting sqref="BI90 BI96 BI114">
    <cfRule type="cellIs" dxfId="1751" priority="202" operator="equal">
      <formula>"Moderado"</formula>
    </cfRule>
  </conditionalFormatting>
  <conditionalFormatting sqref="BI90 BI96 BI114">
    <cfRule type="cellIs" dxfId="1750" priority="203" operator="equal">
      <formula>"Menor"</formula>
    </cfRule>
  </conditionalFormatting>
  <conditionalFormatting sqref="BI90 BI96 BI114">
    <cfRule type="cellIs" dxfId="1749" priority="204" operator="equal">
      <formula>"Leve"</formula>
    </cfRule>
  </conditionalFormatting>
  <conditionalFormatting sqref="BM90:BM101 BM114:BM119">
    <cfRule type="cellIs" dxfId="1748" priority="205" operator="equal">
      <formula>"Extremo"</formula>
    </cfRule>
  </conditionalFormatting>
  <conditionalFormatting sqref="BM90:BM101 BM114:BM119">
    <cfRule type="cellIs" dxfId="1747" priority="206" operator="equal">
      <formula>"Extremo"</formula>
    </cfRule>
  </conditionalFormatting>
  <conditionalFormatting sqref="BM90:BM101 BM114:BM119">
    <cfRule type="cellIs" dxfId="1746" priority="207" operator="equal">
      <formula>"Alta"</formula>
    </cfRule>
  </conditionalFormatting>
  <conditionalFormatting sqref="K90:K95">
    <cfRule type="cellIs" dxfId="1745" priority="208" operator="equal">
      <formula>"Casi Seguro"</formula>
    </cfRule>
  </conditionalFormatting>
  <conditionalFormatting sqref="K90:K95">
    <cfRule type="cellIs" dxfId="1744" priority="209" operator="equal">
      <formula>"Probable"</formula>
    </cfRule>
  </conditionalFormatting>
  <conditionalFormatting sqref="K90:K95">
    <cfRule type="cellIs" dxfId="1743" priority="210" operator="equal">
      <formula>"Posible"</formula>
    </cfRule>
  </conditionalFormatting>
  <conditionalFormatting sqref="K90:K95">
    <cfRule type="cellIs" dxfId="1742" priority="211" operator="equal">
      <formula>"Rara vez"</formula>
    </cfRule>
  </conditionalFormatting>
  <conditionalFormatting sqref="K90:K95">
    <cfRule type="cellIs" dxfId="1741" priority="212" operator="equal">
      <formula>"Improbable"</formula>
    </cfRule>
  </conditionalFormatting>
  <conditionalFormatting sqref="K90:K95">
    <cfRule type="cellIs" dxfId="1740" priority="213" operator="equal">
      <formula>"Rara vez"</formula>
    </cfRule>
  </conditionalFormatting>
  <conditionalFormatting sqref="BI90:BI101 BI114:BI119">
    <cfRule type="cellIs" dxfId="1739" priority="214" operator="equal">
      <formula>"Casi Seguro"</formula>
    </cfRule>
  </conditionalFormatting>
  <conditionalFormatting sqref="BI90:BI101 BI114:BI119">
    <cfRule type="cellIs" dxfId="1738" priority="215" operator="equal">
      <formula>"Probable"</formula>
    </cfRule>
  </conditionalFormatting>
  <conditionalFormatting sqref="BI90:BI101 BI114:BI119">
    <cfRule type="cellIs" dxfId="1737" priority="216" operator="equal">
      <formula>"Posible"</formula>
    </cfRule>
  </conditionalFormatting>
  <conditionalFormatting sqref="BI90:BI101 BI114:BI119">
    <cfRule type="cellIs" dxfId="1736" priority="217" operator="equal">
      <formula>"Improbable"</formula>
    </cfRule>
  </conditionalFormatting>
  <conditionalFormatting sqref="BI90:BI101 BI114:BI119">
    <cfRule type="cellIs" dxfId="1735" priority="218" operator="equal">
      <formula>"Rara vez"</formula>
    </cfRule>
  </conditionalFormatting>
  <conditionalFormatting sqref="AJ90:AJ95">
    <cfRule type="cellIs" dxfId="1734" priority="219" operator="equal">
      <formula>"Moderada"</formula>
    </cfRule>
  </conditionalFormatting>
  <conditionalFormatting sqref="AJ90:AJ95">
    <cfRule type="cellIs" dxfId="1733" priority="220" operator="equal">
      <formula>"Alta"</formula>
    </cfRule>
  </conditionalFormatting>
  <conditionalFormatting sqref="AJ90:AJ95">
    <cfRule type="cellIs" dxfId="1732" priority="221" operator="equal">
      <formula>"Extrema"</formula>
    </cfRule>
  </conditionalFormatting>
  <conditionalFormatting sqref="AJ96">
    <cfRule type="cellIs" dxfId="1731" priority="222" operator="equal">
      <formula>"Extremo"</formula>
    </cfRule>
  </conditionalFormatting>
  <conditionalFormatting sqref="AJ96">
    <cfRule type="cellIs" dxfId="1730" priority="223" operator="equal">
      <formula>"Alto"</formula>
    </cfRule>
  </conditionalFormatting>
  <conditionalFormatting sqref="AJ96">
    <cfRule type="cellIs" dxfId="1729" priority="224" operator="equal">
      <formula>"Moderado"</formula>
    </cfRule>
  </conditionalFormatting>
  <conditionalFormatting sqref="AJ96">
    <cfRule type="cellIs" dxfId="1728" priority="225" operator="equal">
      <formula>"Bajo"</formula>
    </cfRule>
  </conditionalFormatting>
  <conditionalFormatting sqref="BH96 BH114">
    <cfRule type="cellIs" dxfId="1727" priority="226" operator="equal">
      <formula>"Muy Alta"</formula>
    </cfRule>
  </conditionalFormatting>
  <conditionalFormatting sqref="BH96 BH114">
    <cfRule type="cellIs" dxfId="1726" priority="227" operator="equal">
      <formula>"Alta"</formula>
    </cfRule>
  </conditionalFormatting>
  <conditionalFormatting sqref="BH96 BH114">
    <cfRule type="cellIs" dxfId="1725" priority="228" operator="equal">
      <formula>"Media"</formula>
    </cfRule>
  </conditionalFormatting>
  <conditionalFormatting sqref="BH96 BH114">
    <cfRule type="cellIs" dxfId="1724" priority="229" operator="equal">
      <formula>"Baja"</formula>
    </cfRule>
  </conditionalFormatting>
  <conditionalFormatting sqref="BH96 BH114">
    <cfRule type="cellIs" dxfId="1723" priority="230" operator="equal">
      <formula>"Muy Baja"</formula>
    </cfRule>
  </conditionalFormatting>
  <conditionalFormatting sqref="BK84 BK90 BK96 BK114">
    <cfRule type="cellIs" dxfId="1722" priority="231" operator="equal">
      <formula>"Catastrófico"</formula>
    </cfRule>
  </conditionalFormatting>
  <conditionalFormatting sqref="BK84 BK90 BK96 BK114">
    <cfRule type="cellIs" dxfId="1721" priority="232" operator="equal">
      <formula>"Mayor"</formula>
    </cfRule>
  </conditionalFormatting>
  <conditionalFormatting sqref="BK84 BK90 BK96 BK114">
    <cfRule type="cellIs" dxfId="1720" priority="233" operator="equal">
      <formula>"Moderado"</formula>
    </cfRule>
  </conditionalFormatting>
  <conditionalFormatting sqref="BK84 BK90 BK96 BK114">
    <cfRule type="cellIs" dxfId="1719" priority="234" operator="equal">
      <formula>"Menor"</formula>
    </cfRule>
  </conditionalFormatting>
  <conditionalFormatting sqref="BK84 BK90 BK96 BK114">
    <cfRule type="cellIs" dxfId="1718" priority="235" operator="equal">
      <formula>"Leve"</formula>
    </cfRule>
  </conditionalFormatting>
  <conditionalFormatting sqref="BM96 BM114">
    <cfRule type="cellIs" dxfId="1717" priority="236" operator="equal">
      <formula>"Extremo"</formula>
    </cfRule>
  </conditionalFormatting>
  <conditionalFormatting sqref="BM96 BM114">
    <cfRule type="cellIs" dxfId="1716" priority="237" operator="equal">
      <formula>"Alto"</formula>
    </cfRule>
  </conditionalFormatting>
  <conditionalFormatting sqref="BM96 BM114">
    <cfRule type="cellIs" dxfId="1715" priority="238" operator="equal">
      <formula>"Moderado"</formula>
    </cfRule>
  </conditionalFormatting>
  <conditionalFormatting sqref="BM96 BM114">
    <cfRule type="cellIs" dxfId="1714" priority="239" operator="equal">
      <formula>"Bajo"</formula>
    </cfRule>
  </conditionalFormatting>
  <conditionalFormatting sqref="AG96:AG101">
    <cfRule type="containsText" dxfId="1713" priority="240" operator="containsText" text="❌">
      <formula>NOT(ISERROR(SEARCH(("❌"),(AG96))))</formula>
    </cfRule>
  </conditionalFormatting>
  <conditionalFormatting sqref="AH96">
    <cfRule type="cellIs" dxfId="1712" priority="241" operator="equal">
      <formula>"Catastrófico"</formula>
    </cfRule>
  </conditionalFormatting>
  <conditionalFormatting sqref="AH96">
    <cfRule type="cellIs" dxfId="1711" priority="242" operator="equal">
      <formula>"Mayor"</formula>
    </cfRule>
  </conditionalFormatting>
  <conditionalFormatting sqref="AH96">
    <cfRule type="cellIs" dxfId="1710" priority="243" operator="equal">
      <formula>"Moderado"</formula>
    </cfRule>
  </conditionalFormatting>
  <conditionalFormatting sqref="AH96">
    <cfRule type="cellIs" dxfId="1709" priority="244" operator="equal">
      <formula>"Menor"</formula>
    </cfRule>
  </conditionalFormatting>
  <conditionalFormatting sqref="AH96">
    <cfRule type="cellIs" dxfId="1708" priority="245" operator="equal">
      <formula>"Leve"</formula>
    </cfRule>
  </conditionalFormatting>
  <conditionalFormatting sqref="K96 K114">
    <cfRule type="cellIs" dxfId="1707" priority="246" operator="equal">
      <formula>"Muy Alta"</formula>
    </cfRule>
  </conditionalFormatting>
  <conditionalFormatting sqref="K96 K114">
    <cfRule type="cellIs" dxfId="1706" priority="247" operator="equal">
      <formula>"Alta"</formula>
    </cfRule>
  </conditionalFormatting>
  <conditionalFormatting sqref="K96 K114">
    <cfRule type="cellIs" dxfId="1705" priority="248" operator="equal">
      <formula>"Media"</formula>
    </cfRule>
  </conditionalFormatting>
  <conditionalFormatting sqref="K96 K114">
    <cfRule type="cellIs" dxfId="1704" priority="249" operator="equal">
      <formula>"Baja"</formula>
    </cfRule>
  </conditionalFormatting>
  <conditionalFormatting sqref="K96 K114">
    <cfRule type="cellIs" dxfId="1703" priority="250" operator="equal">
      <formula>"Muy Baja"</formula>
    </cfRule>
  </conditionalFormatting>
  <conditionalFormatting sqref="BI96 BI114">
    <cfRule type="cellIs" dxfId="1702" priority="251" operator="equal">
      <formula>"Catastrófico"</formula>
    </cfRule>
  </conditionalFormatting>
  <conditionalFormatting sqref="BI96 BI114">
    <cfRule type="cellIs" dxfId="1701" priority="252" operator="equal">
      <formula>"Mayor"</formula>
    </cfRule>
  </conditionalFormatting>
  <conditionalFormatting sqref="BI96 BI114">
    <cfRule type="cellIs" dxfId="1700" priority="253" operator="equal">
      <formula>"Moderado"</formula>
    </cfRule>
  </conditionalFormatting>
  <conditionalFormatting sqref="BI96 BI114">
    <cfRule type="cellIs" dxfId="1699" priority="254" operator="equal">
      <formula>"Menor"</formula>
    </cfRule>
  </conditionalFormatting>
  <conditionalFormatting sqref="BI96 BI114">
    <cfRule type="cellIs" dxfId="1698" priority="255" operator="equal">
      <formula>"Leve"</formula>
    </cfRule>
  </conditionalFormatting>
  <conditionalFormatting sqref="BM96:BM101 BM114:BM119">
    <cfRule type="cellIs" dxfId="1697" priority="256" operator="equal">
      <formula>"Extremo"</formula>
    </cfRule>
  </conditionalFormatting>
  <conditionalFormatting sqref="BM96:BM101 BM114:BM119">
    <cfRule type="cellIs" dxfId="1696" priority="257" operator="equal">
      <formula>"Extremo"</formula>
    </cfRule>
  </conditionalFormatting>
  <conditionalFormatting sqref="BM96:BM101 BM114:BM119">
    <cfRule type="cellIs" dxfId="1695" priority="258" operator="equal">
      <formula>"Alta"</formula>
    </cfRule>
  </conditionalFormatting>
  <conditionalFormatting sqref="K96:K101 K114">
    <cfRule type="cellIs" dxfId="1694" priority="259" operator="equal">
      <formula>"Casi Seguro"</formula>
    </cfRule>
  </conditionalFormatting>
  <conditionalFormatting sqref="K96:K101 K114">
    <cfRule type="cellIs" dxfId="1693" priority="260" operator="equal">
      <formula>"Probable"</formula>
    </cfRule>
  </conditionalFormatting>
  <conditionalFormatting sqref="K96:K101 K114">
    <cfRule type="cellIs" dxfId="1692" priority="261" operator="equal">
      <formula>"Posible"</formula>
    </cfRule>
  </conditionalFormatting>
  <conditionalFormatting sqref="K96:K101 K114">
    <cfRule type="cellIs" dxfId="1691" priority="262" operator="equal">
      <formula>"Rara vez"</formula>
    </cfRule>
  </conditionalFormatting>
  <conditionalFormatting sqref="K96:K101 K114">
    <cfRule type="cellIs" dxfId="1690" priority="263" operator="equal">
      <formula>"Improbable"</formula>
    </cfRule>
  </conditionalFormatting>
  <conditionalFormatting sqref="K96:K101 K114">
    <cfRule type="cellIs" dxfId="1689" priority="264" operator="equal">
      <formula>"Rara vez"</formula>
    </cfRule>
  </conditionalFormatting>
  <conditionalFormatting sqref="BI96:BI101 BI114:BI119">
    <cfRule type="cellIs" dxfId="1688" priority="265" operator="equal">
      <formula>"Casi Seguro"</formula>
    </cfRule>
  </conditionalFormatting>
  <conditionalFormatting sqref="BI96:BI101 BI114:BI119">
    <cfRule type="cellIs" dxfId="1687" priority="266" operator="equal">
      <formula>"Probable"</formula>
    </cfRule>
  </conditionalFormatting>
  <conditionalFormatting sqref="BI96:BI101 BI114:BI119">
    <cfRule type="cellIs" dxfId="1686" priority="267" operator="equal">
      <formula>"Posible"</formula>
    </cfRule>
  </conditionalFormatting>
  <conditionalFormatting sqref="BI96:BI101 BI114:BI119">
    <cfRule type="cellIs" dxfId="1685" priority="268" operator="equal">
      <formula>"Improbable"</formula>
    </cfRule>
  </conditionalFormatting>
  <conditionalFormatting sqref="BI96:BI101 BI114:BI119">
    <cfRule type="cellIs" dxfId="1684" priority="269" operator="equal">
      <formula>"Rara vez"</formula>
    </cfRule>
  </conditionalFormatting>
  <conditionalFormatting sqref="AJ96:AJ101">
    <cfRule type="cellIs" dxfId="1683" priority="270" operator="equal">
      <formula>"Moderada"</formula>
    </cfRule>
  </conditionalFormatting>
  <conditionalFormatting sqref="AJ96:AJ101">
    <cfRule type="cellIs" dxfId="1682" priority="271" operator="equal">
      <formula>"Alta"</formula>
    </cfRule>
  </conditionalFormatting>
  <conditionalFormatting sqref="AJ96:AJ101">
    <cfRule type="cellIs" dxfId="1681" priority="272" operator="equal">
      <formula>"Extrema"</formula>
    </cfRule>
  </conditionalFormatting>
  <conditionalFormatting sqref="AJ114">
    <cfRule type="cellIs" dxfId="1680" priority="273" operator="equal">
      <formula>"Extremo"</formula>
    </cfRule>
  </conditionalFormatting>
  <conditionalFormatting sqref="AJ114">
    <cfRule type="cellIs" dxfId="1679" priority="274" operator="equal">
      <formula>"Alto"</formula>
    </cfRule>
  </conditionalFormatting>
  <conditionalFormatting sqref="AJ114">
    <cfRule type="cellIs" dxfId="1678" priority="275" operator="equal">
      <formula>"Moderado"</formula>
    </cfRule>
  </conditionalFormatting>
  <conditionalFormatting sqref="AJ114">
    <cfRule type="cellIs" dxfId="1677" priority="276" operator="equal">
      <formula>"Bajo"</formula>
    </cfRule>
  </conditionalFormatting>
  <conditionalFormatting sqref="BH114">
    <cfRule type="cellIs" dxfId="1676" priority="277" operator="equal">
      <formula>"Muy Alta"</formula>
    </cfRule>
  </conditionalFormatting>
  <conditionalFormatting sqref="BH114">
    <cfRule type="cellIs" dxfId="1675" priority="278" operator="equal">
      <formula>"Alta"</formula>
    </cfRule>
  </conditionalFormatting>
  <conditionalFormatting sqref="BH114">
    <cfRule type="cellIs" dxfId="1674" priority="279" operator="equal">
      <formula>"Media"</formula>
    </cfRule>
  </conditionalFormatting>
  <conditionalFormatting sqref="BH114">
    <cfRule type="cellIs" dxfId="1673" priority="280" operator="equal">
      <formula>"Baja"</formula>
    </cfRule>
  </conditionalFormatting>
  <conditionalFormatting sqref="BH114">
    <cfRule type="cellIs" dxfId="1672" priority="281" operator="equal">
      <formula>"Muy Baja"</formula>
    </cfRule>
  </conditionalFormatting>
  <conditionalFormatting sqref="BK84 BK90 BK96 BK114">
    <cfRule type="cellIs" dxfId="1671" priority="282" operator="equal">
      <formula>"Catastrófico"</formula>
    </cfRule>
  </conditionalFormatting>
  <conditionalFormatting sqref="BK84 BK90 BK96 BK114">
    <cfRule type="cellIs" dxfId="1670" priority="283" operator="equal">
      <formula>"Mayor"</formula>
    </cfRule>
  </conditionalFormatting>
  <conditionalFormatting sqref="BK84 BK90 BK96 BK114">
    <cfRule type="cellIs" dxfId="1669" priority="284" operator="equal">
      <formula>"Moderado"</formula>
    </cfRule>
  </conditionalFormatting>
  <conditionalFormatting sqref="BK84 BK90 BK96 BK114">
    <cfRule type="cellIs" dxfId="1668" priority="285" operator="equal">
      <formula>"Menor"</formula>
    </cfRule>
  </conditionalFormatting>
  <conditionalFormatting sqref="BK84 BK90 BK96 BK114">
    <cfRule type="cellIs" dxfId="1667" priority="286" operator="equal">
      <formula>"Leve"</formula>
    </cfRule>
  </conditionalFormatting>
  <conditionalFormatting sqref="BM114">
    <cfRule type="cellIs" dxfId="1666" priority="287" operator="equal">
      <formula>"Extremo"</formula>
    </cfRule>
  </conditionalFormatting>
  <conditionalFormatting sqref="BM114">
    <cfRule type="cellIs" dxfId="1665" priority="288" operator="equal">
      <formula>"Alto"</formula>
    </cfRule>
  </conditionalFormatting>
  <conditionalFormatting sqref="BM114">
    <cfRule type="cellIs" dxfId="1664" priority="289" operator="equal">
      <formula>"Moderado"</formula>
    </cfRule>
  </conditionalFormatting>
  <conditionalFormatting sqref="BM114">
    <cfRule type="cellIs" dxfId="1663" priority="290" operator="equal">
      <formula>"Bajo"</formula>
    </cfRule>
  </conditionalFormatting>
  <conditionalFormatting sqref="AG114:AG119">
    <cfRule type="containsText" dxfId="1662" priority="291" operator="containsText" text="❌">
      <formula>NOT(ISERROR(SEARCH(("❌"),(AG114))))</formula>
    </cfRule>
  </conditionalFormatting>
  <conditionalFormatting sqref="K114">
    <cfRule type="cellIs" dxfId="1661" priority="297" operator="equal">
      <formula>"Muy Alta"</formula>
    </cfRule>
  </conditionalFormatting>
  <conditionalFormatting sqref="K114">
    <cfRule type="cellIs" dxfId="1660" priority="298" operator="equal">
      <formula>"Alta"</formula>
    </cfRule>
  </conditionalFormatting>
  <conditionalFormatting sqref="K114">
    <cfRule type="cellIs" dxfId="1659" priority="299" operator="equal">
      <formula>"Media"</formula>
    </cfRule>
  </conditionalFormatting>
  <conditionalFormatting sqref="K114">
    <cfRule type="cellIs" dxfId="1658" priority="300" operator="equal">
      <formula>"Baja"</formula>
    </cfRule>
  </conditionalFormatting>
  <conditionalFormatting sqref="K114">
    <cfRule type="cellIs" dxfId="1657" priority="301" operator="equal">
      <formula>"Muy Baja"</formula>
    </cfRule>
  </conditionalFormatting>
  <conditionalFormatting sqref="BI114">
    <cfRule type="cellIs" dxfId="1656" priority="302" operator="equal">
      <formula>"Catastrófico"</formula>
    </cfRule>
  </conditionalFormatting>
  <conditionalFormatting sqref="BI114">
    <cfRule type="cellIs" dxfId="1655" priority="303" operator="equal">
      <formula>"Mayor"</formula>
    </cfRule>
  </conditionalFormatting>
  <conditionalFormatting sqref="BI114">
    <cfRule type="cellIs" dxfId="1654" priority="304" operator="equal">
      <formula>"Moderado"</formula>
    </cfRule>
  </conditionalFormatting>
  <conditionalFormatting sqref="BI114">
    <cfRule type="cellIs" dxfId="1653" priority="305" operator="equal">
      <formula>"Menor"</formula>
    </cfRule>
  </conditionalFormatting>
  <conditionalFormatting sqref="BI114">
    <cfRule type="cellIs" dxfId="1652" priority="306" operator="equal">
      <formula>"Leve"</formula>
    </cfRule>
  </conditionalFormatting>
  <conditionalFormatting sqref="BM114:BM119">
    <cfRule type="cellIs" dxfId="1651" priority="307" operator="equal">
      <formula>"Extremo"</formula>
    </cfRule>
  </conditionalFormatting>
  <conditionalFormatting sqref="BM114:BM119">
    <cfRule type="cellIs" dxfId="1650" priority="308" operator="equal">
      <formula>"Extremo"</formula>
    </cfRule>
  </conditionalFormatting>
  <conditionalFormatting sqref="BM114:BM119">
    <cfRule type="cellIs" dxfId="1649" priority="309" operator="equal">
      <formula>"Alta"</formula>
    </cfRule>
  </conditionalFormatting>
  <conditionalFormatting sqref="K114:K119">
    <cfRule type="cellIs" dxfId="1648" priority="310" operator="equal">
      <formula>"Casi Seguro"</formula>
    </cfRule>
  </conditionalFormatting>
  <conditionalFormatting sqref="K114:K119">
    <cfRule type="cellIs" dxfId="1647" priority="311" operator="equal">
      <formula>"Probable"</formula>
    </cfRule>
  </conditionalFormatting>
  <conditionalFormatting sqref="K114:K119">
    <cfRule type="cellIs" dxfId="1646" priority="312" operator="equal">
      <formula>"Posible"</formula>
    </cfRule>
  </conditionalFormatting>
  <conditionalFormatting sqref="K114:K119">
    <cfRule type="cellIs" dxfId="1645" priority="313" operator="equal">
      <formula>"Rara vez"</formula>
    </cfRule>
  </conditionalFormatting>
  <conditionalFormatting sqref="K114:K119">
    <cfRule type="cellIs" dxfId="1644" priority="314" operator="equal">
      <formula>"Improbable"</formula>
    </cfRule>
  </conditionalFormatting>
  <conditionalFormatting sqref="K114:K119">
    <cfRule type="cellIs" dxfId="1643" priority="315" operator="equal">
      <formula>"Rara vez"</formula>
    </cfRule>
  </conditionalFormatting>
  <conditionalFormatting sqref="BI114:BI119">
    <cfRule type="cellIs" dxfId="1642" priority="316" operator="equal">
      <formula>"Casi Seguro"</formula>
    </cfRule>
  </conditionalFormatting>
  <conditionalFormatting sqref="BI114:BI119">
    <cfRule type="cellIs" dxfId="1641" priority="317" operator="equal">
      <formula>"Probable"</formula>
    </cfRule>
  </conditionalFormatting>
  <conditionalFormatting sqref="BI114:BI119">
    <cfRule type="cellIs" dxfId="1640" priority="318" operator="equal">
      <formula>"Posible"</formula>
    </cfRule>
  </conditionalFormatting>
  <conditionalFormatting sqref="BI114:BI119">
    <cfRule type="cellIs" dxfId="1639" priority="319" operator="equal">
      <formula>"Improbable"</formula>
    </cfRule>
  </conditionalFormatting>
  <conditionalFormatting sqref="BI114:BI119">
    <cfRule type="cellIs" dxfId="1638" priority="320" operator="equal">
      <formula>"Rara vez"</formula>
    </cfRule>
  </conditionalFormatting>
  <conditionalFormatting sqref="AJ114:AJ119">
    <cfRule type="cellIs" dxfId="1637" priority="321" operator="equal">
      <formula>"Moderada"</formula>
    </cfRule>
  </conditionalFormatting>
  <conditionalFormatting sqref="AJ114:AJ119">
    <cfRule type="cellIs" dxfId="1636" priority="322" operator="equal">
      <formula>"Alta"</formula>
    </cfRule>
  </conditionalFormatting>
  <conditionalFormatting sqref="AJ114:AJ119">
    <cfRule type="cellIs" dxfId="1635" priority="323" operator="equal">
      <formula>"Extrema"</formula>
    </cfRule>
  </conditionalFormatting>
  <conditionalFormatting sqref="AJ138">
    <cfRule type="cellIs" dxfId="1634" priority="324" operator="equal">
      <formula>"Extremo"</formula>
    </cfRule>
  </conditionalFormatting>
  <conditionalFormatting sqref="AJ138">
    <cfRule type="cellIs" dxfId="1633" priority="325" operator="equal">
      <formula>"Alto"</formula>
    </cfRule>
  </conditionalFormatting>
  <conditionalFormatting sqref="AJ138">
    <cfRule type="cellIs" dxfId="1632" priority="326" operator="equal">
      <formula>"Moderado"</formula>
    </cfRule>
  </conditionalFormatting>
  <conditionalFormatting sqref="AJ138">
    <cfRule type="cellIs" dxfId="1631" priority="327" operator="equal">
      <formula>"Bajo"</formula>
    </cfRule>
  </conditionalFormatting>
  <conditionalFormatting sqref="AJ138:AJ143">
    <cfRule type="cellIs" dxfId="1630" priority="328" operator="equal">
      <formula>"Moderada"</formula>
    </cfRule>
  </conditionalFormatting>
  <conditionalFormatting sqref="AJ138:AJ143">
    <cfRule type="cellIs" dxfId="1629" priority="329" operator="equal">
      <formula>"Alta"</formula>
    </cfRule>
  </conditionalFormatting>
  <conditionalFormatting sqref="AJ138:AJ143">
    <cfRule type="cellIs" dxfId="1628" priority="330" operator="equal">
      <formula>"Extrema"</formula>
    </cfRule>
  </conditionalFormatting>
  <conditionalFormatting sqref="AJ138">
    <cfRule type="cellIs" dxfId="1627" priority="331" operator="equal">
      <formula>"Extremo"</formula>
    </cfRule>
  </conditionalFormatting>
  <conditionalFormatting sqref="AJ138">
    <cfRule type="cellIs" dxfId="1626" priority="332" operator="equal">
      <formula>"Alto"</formula>
    </cfRule>
  </conditionalFormatting>
  <conditionalFormatting sqref="AJ138">
    <cfRule type="cellIs" dxfId="1625" priority="333" operator="equal">
      <formula>"Moderado"</formula>
    </cfRule>
  </conditionalFormatting>
  <conditionalFormatting sqref="AJ138">
    <cfRule type="cellIs" dxfId="1624" priority="334" operator="equal">
      <formula>"Bajo"</formula>
    </cfRule>
  </conditionalFormatting>
  <conditionalFormatting sqref="AJ138:AJ143">
    <cfRule type="cellIs" dxfId="1623" priority="335" operator="equal">
      <formula>"Moderada"</formula>
    </cfRule>
  </conditionalFormatting>
  <conditionalFormatting sqref="AJ138:AJ143">
    <cfRule type="cellIs" dxfId="1622" priority="336" operator="equal">
      <formula>"Alta"</formula>
    </cfRule>
  </conditionalFormatting>
  <conditionalFormatting sqref="AJ138:AJ143">
    <cfRule type="cellIs" dxfId="1621" priority="337" operator="equal">
      <formula>"Extrema"</formula>
    </cfRule>
  </conditionalFormatting>
  <conditionalFormatting sqref="K138">
    <cfRule type="cellIs" dxfId="1620" priority="338" operator="equal">
      <formula>"Muy Alta"</formula>
    </cfRule>
  </conditionalFormatting>
  <conditionalFormatting sqref="K138">
    <cfRule type="cellIs" dxfId="1619" priority="339" operator="equal">
      <formula>"Alta"</formula>
    </cfRule>
  </conditionalFormatting>
  <conditionalFormatting sqref="K138">
    <cfRule type="cellIs" dxfId="1618" priority="340" operator="equal">
      <formula>"Media"</formula>
    </cfRule>
  </conditionalFormatting>
  <conditionalFormatting sqref="K138">
    <cfRule type="cellIs" dxfId="1617" priority="341" operator="equal">
      <formula>"Baja"</formula>
    </cfRule>
  </conditionalFormatting>
  <conditionalFormatting sqref="K138">
    <cfRule type="cellIs" dxfId="1616" priority="342" operator="equal">
      <formula>"Muy Baja"</formula>
    </cfRule>
  </conditionalFormatting>
  <conditionalFormatting sqref="K138:K143">
    <cfRule type="cellIs" dxfId="1615" priority="343" operator="equal">
      <formula>"Casi Seguro"</formula>
    </cfRule>
  </conditionalFormatting>
  <conditionalFormatting sqref="K138:K143">
    <cfRule type="cellIs" dxfId="1614" priority="344" operator="equal">
      <formula>"Probable"</formula>
    </cfRule>
  </conditionalFormatting>
  <conditionalFormatting sqref="K138:K143">
    <cfRule type="cellIs" dxfId="1613" priority="345" operator="equal">
      <formula>"Posible"</formula>
    </cfRule>
  </conditionalFormatting>
  <conditionalFormatting sqref="K138:K143">
    <cfRule type="cellIs" dxfId="1612" priority="346" operator="equal">
      <formula>"Rara vez"</formula>
    </cfRule>
  </conditionalFormatting>
  <conditionalFormatting sqref="K138:K143">
    <cfRule type="cellIs" dxfId="1611" priority="347" operator="equal">
      <formula>"Improbable"</formula>
    </cfRule>
  </conditionalFormatting>
  <conditionalFormatting sqref="K138:K143">
    <cfRule type="cellIs" dxfId="1610" priority="348" operator="equal">
      <formula>"Rara vez"</formula>
    </cfRule>
  </conditionalFormatting>
  <conditionalFormatting sqref="K138">
    <cfRule type="cellIs" dxfId="1609" priority="349" operator="equal">
      <formula>"Muy Alta"</formula>
    </cfRule>
  </conditionalFormatting>
  <conditionalFormatting sqref="K138">
    <cfRule type="cellIs" dxfId="1608" priority="350" operator="equal">
      <formula>"Alta"</formula>
    </cfRule>
  </conditionalFormatting>
  <conditionalFormatting sqref="K138">
    <cfRule type="cellIs" dxfId="1607" priority="351" operator="equal">
      <formula>"Media"</formula>
    </cfRule>
  </conditionalFormatting>
  <conditionalFormatting sqref="K138">
    <cfRule type="cellIs" dxfId="1606" priority="352" operator="equal">
      <formula>"Baja"</formula>
    </cfRule>
  </conditionalFormatting>
  <conditionalFormatting sqref="K138">
    <cfRule type="cellIs" dxfId="1605" priority="353" operator="equal">
      <formula>"Muy Baja"</formula>
    </cfRule>
  </conditionalFormatting>
  <conditionalFormatting sqref="K138:K143">
    <cfRule type="cellIs" dxfId="1604" priority="354" operator="equal">
      <formula>"Casi Seguro"</formula>
    </cfRule>
  </conditionalFormatting>
  <conditionalFormatting sqref="K138:K143">
    <cfRule type="cellIs" dxfId="1603" priority="355" operator="equal">
      <formula>"Probable"</formula>
    </cfRule>
  </conditionalFormatting>
  <conditionalFormatting sqref="K138:K143">
    <cfRule type="cellIs" dxfId="1602" priority="356" operator="equal">
      <formula>"Posible"</formula>
    </cfRule>
  </conditionalFormatting>
  <conditionalFormatting sqref="K138:K143">
    <cfRule type="cellIs" dxfId="1601" priority="357" operator="equal">
      <formula>"Rara vez"</formula>
    </cfRule>
  </conditionalFormatting>
  <conditionalFormatting sqref="K138:K143">
    <cfRule type="cellIs" dxfId="1600" priority="358" operator="equal">
      <formula>"Improbable"</formula>
    </cfRule>
  </conditionalFormatting>
  <conditionalFormatting sqref="K138:K143">
    <cfRule type="cellIs" dxfId="1599" priority="359" operator="equal">
      <formula>"Rara vez"</formula>
    </cfRule>
  </conditionalFormatting>
  <conditionalFormatting sqref="K138">
    <cfRule type="cellIs" dxfId="1598" priority="360" operator="equal">
      <formula>"Muy Alta"</formula>
    </cfRule>
  </conditionalFormatting>
  <conditionalFormatting sqref="K138">
    <cfRule type="cellIs" dxfId="1597" priority="361" operator="equal">
      <formula>"Alta"</formula>
    </cfRule>
  </conditionalFormatting>
  <conditionalFormatting sqref="K138">
    <cfRule type="cellIs" dxfId="1596" priority="362" operator="equal">
      <formula>"Media"</formula>
    </cfRule>
  </conditionalFormatting>
  <conditionalFormatting sqref="K138">
    <cfRule type="cellIs" dxfId="1595" priority="363" operator="equal">
      <formula>"Baja"</formula>
    </cfRule>
  </conditionalFormatting>
  <conditionalFormatting sqref="K138">
    <cfRule type="cellIs" dxfId="1594" priority="364" operator="equal">
      <formula>"Muy Baja"</formula>
    </cfRule>
  </conditionalFormatting>
  <conditionalFormatting sqref="K138">
    <cfRule type="cellIs" dxfId="1593" priority="365" operator="equal">
      <formula>"Casi Seguro"</formula>
    </cfRule>
  </conditionalFormatting>
  <conditionalFormatting sqref="K138">
    <cfRule type="cellIs" dxfId="1592" priority="366" operator="equal">
      <formula>"Probable"</formula>
    </cfRule>
  </conditionalFormatting>
  <conditionalFormatting sqref="K138">
    <cfRule type="cellIs" dxfId="1591" priority="367" operator="equal">
      <formula>"Posible"</formula>
    </cfRule>
  </conditionalFormatting>
  <conditionalFormatting sqref="K138">
    <cfRule type="cellIs" dxfId="1590" priority="368" operator="equal">
      <formula>"Rara vez"</formula>
    </cfRule>
  </conditionalFormatting>
  <conditionalFormatting sqref="K138">
    <cfRule type="cellIs" dxfId="1589" priority="369" operator="equal">
      <formula>"Improbable"</formula>
    </cfRule>
  </conditionalFormatting>
  <conditionalFormatting sqref="K138">
    <cfRule type="cellIs" dxfId="1588" priority="370" operator="equal">
      <formula>"Rara vez"</formula>
    </cfRule>
  </conditionalFormatting>
  <conditionalFormatting sqref="K138">
    <cfRule type="cellIs" dxfId="1587" priority="371" operator="equal">
      <formula>"Muy Alta"</formula>
    </cfRule>
  </conditionalFormatting>
  <conditionalFormatting sqref="K138">
    <cfRule type="cellIs" dxfId="1586" priority="372" operator="equal">
      <formula>"Alta"</formula>
    </cfRule>
  </conditionalFormatting>
  <conditionalFormatting sqref="K138">
    <cfRule type="cellIs" dxfId="1585" priority="373" operator="equal">
      <formula>"Media"</formula>
    </cfRule>
  </conditionalFormatting>
  <conditionalFormatting sqref="K138">
    <cfRule type="cellIs" dxfId="1584" priority="374" operator="equal">
      <formula>"Baja"</formula>
    </cfRule>
  </conditionalFormatting>
  <conditionalFormatting sqref="K138">
    <cfRule type="cellIs" dxfId="1583" priority="375" operator="equal">
      <formula>"Muy Baja"</formula>
    </cfRule>
  </conditionalFormatting>
  <conditionalFormatting sqref="K138:K143">
    <cfRule type="cellIs" dxfId="1582" priority="376" operator="equal">
      <formula>"Casi Seguro"</formula>
    </cfRule>
  </conditionalFormatting>
  <conditionalFormatting sqref="K138:K143">
    <cfRule type="cellIs" dxfId="1581" priority="377" operator="equal">
      <formula>"Probable"</formula>
    </cfRule>
  </conditionalFormatting>
  <conditionalFormatting sqref="K138:K143">
    <cfRule type="cellIs" dxfId="1580" priority="378" operator="equal">
      <formula>"Posible"</formula>
    </cfRule>
  </conditionalFormatting>
  <conditionalFormatting sqref="K138:K143">
    <cfRule type="cellIs" dxfId="1579" priority="379" operator="equal">
      <formula>"Rara vez"</formula>
    </cfRule>
  </conditionalFormatting>
  <conditionalFormatting sqref="K138:K143">
    <cfRule type="cellIs" dxfId="1578" priority="380" operator="equal">
      <formula>"Improbable"</formula>
    </cfRule>
  </conditionalFormatting>
  <conditionalFormatting sqref="K138:K143">
    <cfRule type="cellIs" dxfId="1577" priority="381" operator="equal">
      <formula>"Rara vez"</formula>
    </cfRule>
  </conditionalFormatting>
  <conditionalFormatting sqref="AG138:AG143">
    <cfRule type="containsText" dxfId="1576" priority="382" operator="containsText" text="❌">
      <formula>NOT(ISERROR(SEARCH(("❌"),(AG138))))</formula>
    </cfRule>
  </conditionalFormatting>
  <conditionalFormatting sqref="AG138:AG143">
    <cfRule type="containsText" dxfId="1575" priority="383" operator="containsText" text="❌">
      <formula>NOT(ISERROR(SEARCH(("❌"),(AG138))))</formula>
    </cfRule>
  </conditionalFormatting>
  <conditionalFormatting sqref="AG138:AG143">
    <cfRule type="containsText" dxfId="1574" priority="384" operator="containsText" text="❌">
      <formula>NOT(ISERROR(SEARCH(("❌"),(AG138))))</formula>
    </cfRule>
  </conditionalFormatting>
  <conditionalFormatting sqref="BI138">
    <cfRule type="cellIs" dxfId="1573" priority="385" operator="equal">
      <formula>"Catastrófico"</formula>
    </cfRule>
  </conditionalFormatting>
  <conditionalFormatting sqref="BI138">
    <cfRule type="cellIs" dxfId="1572" priority="386" operator="equal">
      <formula>"Mayor"</formula>
    </cfRule>
  </conditionalFormatting>
  <conditionalFormatting sqref="BI138">
    <cfRule type="cellIs" dxfId="1571" priority="387" operator="equal">
      <formula>"Moderado"</formula>
    </cfRule>
  </conditionalFormatting>
  <conditionalFormatting sqref="BI138">
    <cfRule type="cellIs" dxfId="1570" priority="388" operator="equal">
      <formula>"Menor"</formula>
    </cfRule>
  </conditionalFormatting>
  <conditionalFormatting sqref="BI138">
    <cfRule type="cellIs" dxfId="1569" priority="389" operator="equal">
      <formula>"Leve"</formula>
    </cfRule>
  </conditionalFormatting>
  <conditionalFormatting sqref="BI138:BI143">
    <cfRule type="cellIs" dxfId="1568" priority="390" operator="equal">
      <formula>"Casi Seguro"</formula>
    </cfRule>
  </conditionalFormatting>
  <conditionalFormatting sqref="BI138:BI143">
    <cfRule type="cellIs" dxfId="1567" priority="391" operator="equal">
      <formula>"Probable"</formula>
    </cfRule>
  </conditionalFormatting>
  <conditionalFormatting sqref="BI138:BI143">
    <cfRule type="cellIs" dxfId="1566" priority="392" operator="equal">
      <formula>"Posible"</formula>
    </cfRule>
  </conditionalFormatting>
  <conditionalFormatting sqref="BI138:BI143">
    <cfRule type="cellIs" dxfId="1565" priority="393" operator="equal">
      <formula>"Improbable"</formula>
    </cfRule>
  </conditionalFormatting>
  <conditionalFormatting sqref="BI138:BI143">
    <cfRule type="cellIs" dxfId="1564" priority="394" operator="equal">
      <formula>"Rara vez"</formula>
    </cfRule>
  </conditionalFormatting>
  <conditionalFormatting sqref="BI138">
    <cfRule type="cellIs" dxfId="1563" priority="395" operator="equal">
      <formula>"Catastrófico"</formula>
    </cfRule>
  </conditionalFormatting>
  <conditionalFormatting sqref="BI138">
    <cfRule type="cellIs" dxfId="1562" priority="396" operator="equal">
      <formula>"Mayor"</formula>
    </cfRule>
  </conditionalFormatting>
  <conditionalFormatting sqref="BI138">
    <cfRule type="cellIs" dxfId="1561" priority="397" operator="equal">
      <formula>"Moderado"</formula>
    </cfRule>
  </conditionalFormatting>
  <conditionalFormatting sqref="BI138">
    <cfRule type="cellIs" dxfId="1560" priority="398" operator="equal">
      <formula>"Menor"</formula>
    </cfRule>
  </conditionalFormatting>
  <conditionalFormatting sqref="BI138">
    <cfRule type="cellIs" dxfId="1559" priority="399" operator="equal">
      <formula>"Leve"</formula>
    </cfRule>
  </conditionalFormatting>
  <conditionalFormatting sqref="BI138:BI143">
    <cfRule type="cellIs" dxfId="1558" priority="400" operator="equal">
      <formula>"Casi Seguro"</formula>
    </cfRule>
  </conditionalFormatting>
  <conditionalFormatting sqref="BI138:BI143">
    <cfRule type="cellIs" dxfId="1557" priority="401" operator="equal">
      <formula>"Probable"</formula>
    </cfRule>
  </conditionalFormatting>
  <conditionalFormatting sqref="BI138:BI143">
    <cfRule type="cellIs" dxfId="1556" priority="402" operator="equal">
      <formula>"Posible"</formula>
    </cfRule>
  </conditionalFormatting>
  <conditionalFormatting sqref="BI138:BI143">
    <cfRule type="cellIs" dxfId="1555" priority="403" operator="equal">
      <formula>"Improbable"</formula>
    </cfRule>
  </conditionalFormatting>
  <conditionalFormatting sqref="BI138:BI143">
    <cfRule type="cellIs" dxfId="1554" priority="404" operator="equal">
      <formula>"Rara vez"</formula>
    </cfRule>
  </conditionalFormatting>
  <conditionalFormatting sqref="BH138">
    <cfRule type="cellIs" dxfId="1553" priority="405" operator="equal">
      <formula>"Muy Alta"</formula>
    </cfRule>
  </conditionalFormatting>
  <conditionalFormatting sqref="BH138">
    <cfRule type="cellIs" dxfId="1552" priority="406" operator="equal">
      <formula>"Alta"</formula>
    </cfRule>
  </conditionalFormatting>
  <conditionalFormatting sqref="BH138">
    <cfRule type="cellIs" dxfId="1551" priority="407" operator="equal">
      <formula>"Media"</formula>
    </cfRule>
  </conditionalFormatting>
  <conditionalFormatting sqref="BH138">
    <cfRule type="cellIs" dxfId="1550" priority="408" operator="equal">
      <formula>"Baja"</formula>
    </cfRule>
  </conditionalFormatting>
  <conditionalFormatting sqref="BH138">
    <cfRule type="cellIs" dxfId="1549" priority="409" operator="equal">
      <formula>"Muy Baja"</formula>
    </cfRule>
  </conditionalFormatting>
  <conditionalFormatting sqref="BK138">
    <cfRule type="cellIs" dxfId="1548" priority="410" operator="equal">
      <formula>"Catastrófico"</formula>
    </cfRule>
  </conditionalFormatting>
  <conditionalFormatting sqref="BK138">
    <cfRule type="cellIs" dxfId="1547" priority="411" operator="equal">
      <formula>"Mayor"</formula>
    </cfRule>
  </conditionalFormatting>
  <conditionalFormatting sqref="BK138">
    <cfRule type="cellIs" dxfId="1546" priority="412" operator="equal">
      <formula>"Moderado"</formula>
    </cfRule>
  </conditionalFormatting>
  <conditionalFormatting sqref="BK138">
    <cfRule type="cellIs" dxfId="1545" priority="413" operator="equal">
      <formula>"Menor"</formula>
    </cfRule>
  </conditionalFormatting>
  <conditionalFormatting sqref="BK138">
    <cfRule type="cellIs" dxfId="1544" priority="414" operator="equal">
      <formula>"Leve"</formula>
    </cfRule>
  </conditionalFormatting>
  <conditionalFormatting sqref="BM138">
    <cfRule type="cellIs" dxfId="1543" priority="415" operator="equal">
      <formula>"Extremo"</formula>
    </cfRule>
  </conditionalFormatting>
  <conditionalFormatting sqref="BM138">
    <cfRule type="cellIs" dxfId="1542" priority="416" operator="equal">
      <formula>"Alto"</formula>
    </cfRule>
  </conditionalFormatting>
  <conditionalFormatting sqref="BM138">
    <cfRule type="cellIs" dxfId="1541" priority="417" operator="equal">
      <formula>"Moderado"</formula>
    </cfRule>
  </conditionalFormatting>
  <conditionalFormatting sqref="BM138">
    <cfRule type="cellIs" dxfId="1540" priority="418" operator="equal">
      <formula>"Bajo"</formula>
    </cfRule>
  </conditionalFormatting>
  <conditionalFormatting sqref="BI138">
    <cfRule type="cellIs" dxfId="1539" priority="419" operator="equal">
      <formula>"Catastrófico"</formula>
    </cfRule>
  </conditionalFormatting>
  <conditionalFormatting sqref="BI138">
    <cfRule type="cellIs" dxfId="1538" priority="420" operator="equal">
      <formula>"Mayor"</formula>
    </cfRule>
  </conditionalFormatting>
  <conditionalFormatting sqref="BI138">
    <cfRule type="cellIs" dxfId="1537" priority="421" operator="equal">
      <formula>"Moderado"</formula>
    </cfRule>
  </conditionalFormatting>
  <conditionalFormatting sqref="BI138">
    <cfRule type="cellIs" dxfId="1536" priority="422" operator="equal">
      <formula>"Menor"</formula>
    </cfRule>
  </conditionalFormatting>
  <conditionalFormatting sqref="BI138">
    <cfRule type="cellIs" dxfId="1535" priority="423" operator="equal">
      <formula>"Leve"</formula>
    </cfRule>
  </conditionalFormatting>
  <conditionalFormatting sqref="BM138:BM143">
    <cfRule type="cellIs" dxfId="1534" priority="424" operator="equal">
      <formula>"Extremo"</formula>
    </cfRule>
  </conditionalFormatting>
  <conditionalFormatting sqref="BM138:BM143">
    <cfRule type="cellIs" dxfId="1533" priority="425" operator="equal">
      <formula>"Alta"</formula>
    </cfRule>
  </conditionalFormatting>
  <conditionalFormatting sqref="BI138:BI143">
    <cfRule type="cellIs" dxfId="1532" priority="426" operator="equal">
      <formula>"Casi Seguro"</formula>
    </cfRule>
  </conditionalFormatting>
  <conditionalFormatting sqref="BI138:BI143">
    <cfRule type="cellIs" dxfId="1531" priority="427" operator="equal">
      <formula>"Probable"</formula>
    </cfRule>
  </conditionalFormatting>
  <conditionalFormatting sqref="BI138:BI143">
    <cfRule type="cellIs" dxfId="1530" priority="428" operator="equal">
      <formula>"Posible"</formula>
    </cfRule>
  </conditionalFormatting>
  <conditionalFormatting sqref="BI138:BI143">
    <cfRule type="cellIs" dxfId="1529" priority="429" operator="equal">
      <formula>"Improbable"</formula>
    </cfRule>
  </conditionalFormatting>
  <conditionalFormatting sqref="BI138:BI143">
    <cfRule type="cellIs" dxfId="1528" priority="430" operator="equal">
      <formula>"Rara vez"</formula>
    </cfRule>
  </conditionalFormatting>
  <conditionalFormatting sqref="BH138">
    <cfRule type="cellIs" dxfId="1527" priority="431" operator="equal">
      <formula>"Muy Alta"</formula>
    </cfRule>
  </conditionalFormatting>
  <conditionalFormatting sqref="BH138">
    <cfRule type="cellIs" dxfId="1526" priority="432" operator="equal">
      <formula>"Alta"</formula>
    </cfRule>
  </conditionalFormatting>
  <conditionalFormatting sqref="BH138">
    <cfRule type="cellIs" dxfId="1525" priority="433" operator="equal">
      <formula>"Media"</formula>
    </cfRule>
  </conditionalFormatting>
  <conditionalFormatting sqref="BH138">
    <cfRule type="cellIs" dxfId="1524" priority="434" operator="equal">
      <formula>"Baja"</formula>
    </cfRule>
  </conditionalFormatting>
  <conditionalFormatting sqref="BH138">
    <cfRule type="cellIs" dxfId="1523" priority="435" operator="equal">
      <formula>"Muy Baja"</formula>
    </cfRule>
  </conditionalFormatting>
  <conditionalFormatting sqref="BK138">
    <cfRule type="cellIs" dxfId="1522" priority="436" operator="equal">
      <formula>"Catastrófico"</formula>
    </cfRule>
  </conditionalFormatting>
  <conditionalFormatting sqref="BK138">
    <cfRule type="cellIs" dxfId="1521" priority="437" operator="equal">
      <formula>"Mayor"</formula>
    </cfRule>
  </conditionalFormatting>
  <conditionalFormatting sqref="BK138">
    <cfRule type="cellIs" dxfId="1520" priority="438" operator="equal">
      <formula>"Moderado"</formula>
    </cfRule>
  </conditionalFormatting>
  <conditionalFormatting sqref="BK138">
    <cfRule type="cellIs" dxfId="1519" priority="439" operator="equal">
      <formula>"Menor"</formula>
    </cfRule>
  </conditionalFormatting>
  <conditionalFormatting sqref="BK138">
    <cfRule type="cellIs" dxfId="1518" priority="440" operator="equal">
      <formula>"Leve"</formula>
    </cfRule>
  </conditionalFormatting>
  <conditionalFormatting sqref="BM138">
    <cfRule type="cellIs" dxfId="1517" priority="441" operator="equal">
      <formula>"Extremo"</formula>
    </cfRule>
  </conditionalFormatting>
  <conditionalFormatting sqref="BM138">
    <cfRule type="cellIs" dxfId="1516" priority="442" operator="equal">
      <formula>"Alto"</formula>
    </cfRule>
  </conditionalFormatting>
  <conditionalFormatting sqref="BM138">
    <cfRule type="cellIs" dxfId="1515" priority="443" operator="equal">
      <formula>"Moderado"</formula>
    </cfRule>
  </conditionalFormatting>
  <conditionalFormatting sqref="BM138">
    <cfRule type="cellIs" dxfId="1514" priority="444" operator="equal">
      <formula>"Bajo"</formula>
    </cfRule>
  </conditionalFormatting>
  <conditionalFormatting sqref="BI138">
    <cfRule type="cellIs" dxfId="1513" priority="445" operator="equal">
      <formula>"Catastrófico"</formula>
    </cfRule>
  </conditionalFormatting>
  <conditionalFormatting sqref="BI138">
    <cfRule type="cellIs" dxfId="1512" priority="446" operator="equal">
      <formula>"Mayor"</formula>
    </cfRule>
  </conditionalFormatting>
  <conditionalFormatting sqref="BI138">
    <cfRule type="cellIs" dxfId="1511" priority="447" operator="equal">
      <formula>"Moderado"</formula>
    </cfRule>
  </conditionalFormatting>
  <conditionalFormatting sqref="BI138">
    <cfRule type="cellIs" dxfId="1510" priority="448" operator="equal">
      <formula>"Menor"</formula>
    </cfRule>
  </conditionalFormatting>
  <conditionalFormatting sqref="BI138">
    <cfRule type="cellIs" dxfId="1509" priority="449" operator="equal">
      <formula>"Leve"</formula>
    </cfRule>
  </conditionalFormatting>
  <conditionalFormatting sqref="BM138:BM143">
    <cfRule type="cellIs" dxfId="1508" priority="450" operator="equal">
      <formula>"Extremo"</formula>
    </cfRule>
  </conditionalFormatting>
  <conditionalFormatting sqref="BM138:BM143">
    <cfRule type="cellIs" dxfId="1507" priority="451" operator="equal">
      <formula>"Alta"</formula>
    </cfRule>
  </conditionalFormatting>
  <conditionalFormatting sqref="BI138:BI143">
    <cfRule type="cellIs" dxfId="1506" priority="452" operator="equal">
      <formula>"Casi Seguro"</formula>
    </cfRule>
  </conditionalFormatting>
  <conditionalFormatting sqref="BI138:BI143">
    <cfRule type="cellIs" dxfId="1505" priority="453" operator="equal">
      <formula>"Probable"</formula>
    </cfRule>
  </conditionalFormatting>
  <conditionalFormatting sqref="BI138:BI143">
    <cfRule type="cellIs" dxfId="1504" priority="454" operator="equal">
      <formula>"Posible"</formula>
    </cfRule>
  </conditionalFormatting>
  <conditionalFormatting sqref="BI138:BI143">
    <cfRule type="cellIs" dxfId="1503" priority="455" operator="equal">
      <formula>"Improbable"</formula>
    </cfRule>
  </conditionalFormatting>
  <conditionalFormatting sqref="BI138:BI143">
    <cfRule type="cellIs" dxfId="1502" priority="456" operator="equal">
      <formula>"Rara vez"</formula>
    </cfRule>
  </conditionalFormatting>
  <conditionalFormatting sqref="BH138">
    <cfRule type="cellIs" dxfId="1501" priority="457" operator="equal">
      <formula>"Muy Alta"</formula>
    </cfRule>
  </conditionalFormatting>
  <conditionalFormatting sqref="BH138">
    <cfRule type="cellIs" dxfId="1500" priority="458" operator="equal">
      <formula>"Alta"</formula>
    </cfRule>
  </conditionalFormatting>
  <conditionalFormatting sqref="BH138">
    <cfRule type="cellIs" dxfId="1499" priority="459" operator="equal">
      <formula>"Media"</formula>
    </cfRule>
  </conditionalFormatting>
  <conditionalFormatting sqref="BH138">
    <cfRule type="cellIs" dxfId="1498" priority="460" operator="equal">
      <formula>"Baja"</formula>
    </cfRule>
  </conditionalFormatting>
  <conditionalFormatting sqref="BH138">
    <cfRule type="cellIs" dxfId="1497" priority="461" operator="equal">
      <formula>"Muy Baja"</formula>
    </cfRule>
  </conditionalFormatting>
  <conditionalFormatting sqref="BK138">
    <cfRule type="cellIs" dxfId="1496" priority="462" operator="equal">
      <formula>"Catastrófico"</formula>
    </cfRule>
  </conditionalFormatting>
  <conditionalFormatting sqref="BK138">
    <cfRule type="cellIs" dxfId="1495" priority="463" operator="equal">
      <formula>"Mayor"</formula>
    </cfRule>
  </conditionalFormatting>
  <conditionalFormatting sqref="BK138">
    <cfRule type="cellIs" dxfId="1494" priority="464" operator="equal">
      <formula>"Moderado"</formula>
    </cfRule>
  </conditionalFormatting>
  <conditionalFormatting sqref="BK138">
    <cfRule type="cellIs" dxfId="1493" priority="465" operator="equal">
      <formula>"Menor"</formula>
    </cfRule>
  </conditionalFormatting>
  <conditionalFormatting sqref="BK138">
    <cfRule type="cellIs" dxfId="1492" priority="466" operator="equal">
      <formula>"Leve"</formula>
    </cfRule>
  </conditionalFormatting>
  <conditionalFormatting sqref="BM138">
    <cfRule type="cellIs" dxfId="1491" priority="467" operator="equal">
      <formula>"Extremo"</formula>
    </cfRule>
  </conditionalFormatting>
  <conditionalFormatting sqref="BM138">
    <cfRule type="cellIs" dxfId="1490" priority="468" operator="equal">
      <formula>"Alto"</formula>
    </cfRule>
  </conditionalFormatting>
  <conditionalFormatting sqref="BM138">
    <cfRule type="cellIs" dxfId="1489" priority="469" operator="equal">
      <formula>"Moderado"</formula>
    </cfRule>
  </conditionalFormatting>
  <conditionalFormatting sqref="BM138">
    <cfRule type="cellIs" dxfId="1488" priority="470" operator="equal">
      <formula>"Bajo"</formula>
    </cfRule>
  </conditionalFormatting>
  <conditionalFormatting sqref="BI138">
    <cfRule type="cellIs" dxfId="1487" priority="471" operator="equal">
      <formula>"Catastrófico"</formula>
    </cfRule>
  </conditionalFormatting>
  <conditionalFormatting sqref="BI138">
    <cfRule type="cellIs" dxfId="1486" priority="472" operator="equal">
      <formula>"Mayor"</formula>
    </cfRule>
  </conditionalFormatting>
  <conditionalFormatting sqref="BI138">
    <cfRule type="cellIs" dxfId="1485" priority="473" operator="equal">
      <formula>"Moderado"</formula>
    </cfRule>
  </conditionalFormatting>
  <conditionalFormatting sqref="BI138">
    <cfRule type="cellIs" dxfId="1484" priority="474" operator="equal">
      <formula>"Menor"</formula>
    </cfRule>
  </conditionalFormatting>
  <conditionalFormatting sqref="BI138">
    <cfRule type="cellIs" dxfId="1483" priority="475" operator="equal">
      <formula>"Leve"</formula>
    </cfRule>
  </conditionalFormatting>
  <conditionalFormatting sqref="BM138:BM143">
    <cfRule type="cellIs" dxfId="1482" priority="476" operator="equal">
      <formula>"Extremo"</formula>
    </cfRule>
  </conditionalFormatting>
  <conditionalFormatting sqref="BM138:BM143">
    <cfRule type="cellIs" dxfId="1481" priority="477" operator="equal">
      <formula>"Alta"</formula>
    </cfRule>
  </conditionalFormatting>
  <conditionalFormatting sqref="BI138:BI143">
    <cfRule type="cellIs" dxfId="1480" priority="478" operator="equal">
      <formula>"Casi Seguro"</formula>
    </cfRule>
  </conditionalFormatting>
  <conditionalFormatting sqref="BI138:BI143">
    <cfRule type="cellIs" dxfId="1479" priority="479" operator="equal">
      <formula>"Probable"</formula>
    </cfRule>
  </conditionalFormatting>
  <conditionalFormatting sqref="BI138:BI143">
    <cfRule type="cellIs" dxfId="1478" priority="480" operator="equal">
      <formula>"Posible"</formula>
    </cfRule>
  </conditionalFormatting>
  <conditionalFormatting sqref="BI138:BI143">
    <cfRule type="cellIs" dxfId="1477" priority="481" operator="equal">
      <formula>"Improbable"</formula>
    </cfRule>
  </conditionalFormatting>
  <conditionalFormatting sqref="BI138:BI143">
    <cfRule type="cellIs" dxfId="1476" priority="482" operator="equal">
      <formula>"Rara vez"</formula>
    </cfRule>
  </conditionalFormatting>
  <conditionalFormatting sqref="BH138">
    <cfRule type="cellIs" dxfId="1475" priority="483" operator="equal">
      <formula>"Muy Alta"</formula>
    </cfRule>
  </conditionalFormatting>
  <conditionalFormatting sqref="BH138">
    <cfRule type="cellIs" dxfId="1474" priority="484" operator="equal">
      <formula>"Alta"</formula>
    </cfRule>
  </conditionalFormatting>
  <conditionalFormatting sqref="BH138">
    <cfRule type="cellIs" dxfId="1473" priority="485" operator="equal">
      <formula>"Media"</formula>
    </cfRule>
  </conditionalFormatting>
  <conditionalFormatting sqref="BH138">
    <cfRule type="cellIs" dxfId="1472" priority="486" operator="equal">
      <formula>"Baja"</formula>
    </cfRule>
  </conditionalFormatting>
  <conditionalFormatting sqref="BH138">
    <cfRule type="cellIs" dxfId="1471" priority="487" operator="equal">
      <formula>"Muy Baja"</formula>
    </cfRule>
  </conditionalFormatting>
  <conditionalFormatting sqref="BK138">
    <cfRule type="cellIs" dxfId="1470" priority="488" operator="equal">
      <formula>"Catastrófico"</formula>
    </cfRule>
  </conditionalFormatting>
  <conditionalFormatting sqref="BK138">
    <cfRule type="cellIs" dxfId="1469" priority="489" operator="equal">
      <formula>"Mayor"</formula>
    </cfRule>
  </conditionalFormatting>
  <conditionalFormatting sqref="BK138">
    <cfRule type="cellIs" dxfId="1468" priority="490" operator="equal">
      <formula>"Moderado"</formula>
    </cfRule>
  </conditionalFormatting>
  <conditionalFormatting sqref="BK138">
    <cfRule type="cellIs" dxfId="1467" priority="491" operator="equal">
      <formula>"Menor"</formula>
    </cfRule>
  </conditionalFormatting>
  <conditionalFormatting sqref="BK138">
    <cfRule type="cellIs" dxfId="1466" priority="492" operator="equal">
      <formula>"Leve"</formula>
    </cfRule>
  </conditionalFormatting>
  <conditionalFormatting sqref="BM138">
    <cfRule type="cellIs" dxfId="1465" priority="493" operator="equal">
      <formula>"Extremo"</formula>
    </cfRule>
  </conditionalFormatting>
  <conditionalFormatting sqref="BM138">
    <cfRule type="cellIs" dxfId="1464" priority="494" operator="equal">
      <formula>"Alto"</formula>
    </cfRule>
  </conditionalFormatting>
  <conditionalFormatting sqref="BM138">
    <cfRule type="cellIs" dxfId="1463" priority="495" operator="equal">
      <formula>"Moderado"</formula>
    </cfRule>
  </conditionalFormatting>
  <conditionalFormatting sqref="BM138">
    <cfRule type="cellIs" dxfId="1462" priority="496" operator="equal">
      <formula>"Bajo"</formula>
    </cfRule>
  </conditionalFormatting>
  <conditionalFormatting sqref="BI138">
    <cfRule type="cellIs" dxfId="1461" priority="497" operator="equal">
      <formula>"Catastrófico"</formula>
    </cfRule>
  </conditionalFormatting>
  <conditionalFormatting sqref="BI138">
    <cfRule type="cellIs" dxfId="1460" priority="498" operator="equal">
      <formula>"Mayor"</formula>
    </cfRule>
  </conditionalFormatting>
  <conditionalFormatting sqref="BI138">
    <cfRule type="cellIs" dxfId="1459" priority="499" operator="equal">
      <formula>"Moderado"</formula>
    </cfRule>
  </conditionalFormatting>
  <conditionalFormatting sqref="BI138">
    <cfRule type="cellIs" dxfId="1458" priority="500" operator="equal">
      <formula>"Menor"</formula>
    </cfRule>
  </conditionalFormatting>
  <conditionalFormatting sqref="BI138">
    <cfRule type="cellIs" dxfId="1457" priority="501" operator="equal">
      <formula>"Leve"</formula>
    </cfRule>
  </conditionalFormatting>
  <conditionalFormatting sqref="BM138:BM143">
    <cfRule type="cellIs" dxfId="1456" priority="502" operator="equal">
      <formula>"Extremo"</formula>
    </cfRule>
  </conditionalFormatting>
  <conditionalFormatting sqref="BM138:BM143">
    <cfRule type="cellIs" dxfId="1455" priority="503" operator="equal">
      <formula>"Alta"</formula>
    </cfRule>
  </conditionalFormatting>
  <conditionalFormatting sqref="BI138:BI143">
    <cfRule type="cellIs" dxfId="1454" priority="504" operator="equal">
      <formula>"Casi Seguro"</formula>
    </cfRule>
  </conditionalFormatting>
  <conditionalFormatting sqref="BI138:BI143">
    <cfRule type="cellIs" dxfId="1453" priority="505" operator="equal">
      <formula>"Probable"</formula>
    </cfRule>
  </conditionalFormatting>
  <conditionalFormatting sqref="BI138:BI143">
    <cfRule type="cellIs" dxfId="1452" priority="506" operator="equal">
      <formula>"Posible"</formula>
    </cfRule>
  </conditionalFormatting>
  <conditionalFormatting sqref="BI138:BI143">
    <cfRule type="cellIs" dxfId="1451" priority="507" operator="equal">
      <formula>"Improbable"</formula>
    </cfRule>
  </conditionalFormatting>
  <conditionalFormatting sqref="BI138:BI143">
    <cfRule type="cellIs" dxfId="1450" priority="508" operator="equal">
      <formula>"Rara vez"</formula>
    </cfRule>
  </conditionalFormatting>
  <conditionalFormatting sqref="BH138">
    <cfRule type="cellIs" dxfId="1449" priority="509" operator="equal">
      <formula>"Muy Alta"</formula>
    </cfRule>
  </conditionalFormatting>
  <conditionalFormatting sqref="BH138">
    <cfRule type="cellIs" dxfId="1448" priority="510" operator="equal">
      <formula>"Alta"</formula>
    </cfRule>
  </conditionalFormatting>
  <conditionalFormatting sqref="BH138">
    <cfRule type="cellIs" dxfId="1447" priority="511" operator="equal">
      <formula>"Media"</formula>
    </cfRule>
  </conditionalFormatting>
  <conditionalFormatting sqref="BH138">
    <cfRule type="cellIs" dxfId="1446" priority="512" operator="equal">
      <formula>"Baja"</formula>
    </cfRule>
  </conditionalFormatting>
  <conditionalFormatting sqref="BH138">
    <cfRule type="cellIs" dxfId="1445" priority="513" operator="equal">
      <formula>"Muy Baja"</formula>
    </cfRule>
  </conditionalFormatting>
  <conditionalFormatting sqref="BK138">
    <cfRule type="cellIs" dxfId="1444" priority="514" operator="equal">
      <formula>"Catastrófico"</formula>
    </cfRule>
  </conditionalFormatting>
  <conditionalFormatting sqref="BK138">
    <cfRule type="cellIs" dxfId="1443" priority="515" operator="equal">
      <formula>"Mayor"</formula>
    </cfRule>
  </conditionalFormatting>
  <conditionalFormatting sqref="BK138">
    <cfRule type="cellIs" dxfId="1442" priority="516" operator="equal">
      <formula>"Moderado"</formula>
    </cfRule>
  </conditionalFormatting>
  <conditionalFormatting sqref="BK138">
    <cfRule type="cellIs" dxfId="1441" priority="517" operator="equal">
      <formula>"Menor"</formula>
    </cfRule>
  </conditionalFormatting>
  <conditionalFormatting sqref="BK138">
    <cfRule type="cellIs" dxfId="1440" priority="518" operator="equal">
      <formula>"Leve"</formula>
    </cfRule>
  </conditionalFormatting>
  <conditionalFormatting sqref="BM138">
    <cfRule type="cellIs" dxfId="1439" priority="519" operator="equal">
      <formula>"Extremo"</formula>
    </cfRule>
  </conditionalFormatting>
  <conditionalFormatting sqref="BM138">
    <cfRule type="cellIs" dxfId="1438" priority="520" operator="equal">
      <formula>"Alto"</formula>
    </cfRule>
  </conditionalFormatting>
  <conditionalFormatting sqref="BM138">
    <cfRule type="cellIs" dxfId="1437" priority="521" operator="equal">
      <formula>"Moderado"</formula>
    </cfRule>
  </conditionalFormatting>
  <conditionalFormatting sqref="BM138">
    <cfRule type="cellIs" dxfId="1436" priority="522" operator="equal">
      <formula>"Bajo"</formula>
    </cfRule>
  </conditionalFormatting>
  <conditionalFormatting sqref="BI138">
    <cfRule type="cellIs" dxfId="1435" priority="523" operator="equal">
      <formula>"Catastrófico"</formula>
    </cfRule>
  </conditionalFormatting>
  <conditionalFormatting sqref="BI138">
    <cfRule type="cellIs" dxfId="1434" priority="524" operator="equal">
      <formula>"Mayor"</formula>
    </cfRule>
  </conditionalFormatting>
  <conditionalFormatting sqref="BI138">
    <cfRule type="cellIs" dxfId="1433" priority="525" operator="equal">
      <formula>"Moderado"</formula>
    </cfRule>
  </conditionalFormatting>
  <conditionalFormatting sqref="BI138">
    <cfRule type="cellIs" dxfId="1432" priority="526" operator="equal">
      <formula>"Menor"</formula>
    </cfRule>
  </conditionalFormatting>
  <conditionalFormatting sqref="BI138">
    <cfRule type="cellIs" dxfId="1431" priority="527" operator="equal">
      <formula>"Leve"</formula>
    </cfRule>
  </conditionalFormatting>
  <conditionalFormatting sqref="BM138:BM143">
    <cfRule type="cellIs" dxfId="1430" priority="528" operator="equal">
      <formula>"Extremo"</formula>
    </cfRule>
  </conditionalFormatting>
  <conditionalFormatting sqref="BM138:BM143">
    <cfRule type="cellIs" dxfId="1429" priority="529" operator="equal">
      <formula>"Alta"</formula>
    </cfRule>
  </conditionalFormatting>
  <conditionalFormatting sqref="BI138:BI143">
    <cfRule type="cellIs" dxfId="1428" priority="530" operator="equal">
      <formula>"Casi Seguro"</formula>
    </cfRule>
  </conditionalFormatting>
  <conditionalFormatting sqref="BI138:BI143">
    <cfRule type="cellIs" dxfId="1427" priority="531" operator="equal">
      <formula>"Probable"</formula>
    </cfRule>
  </conditionalFormatting>
  <conditionalFormatting sqref="BI138:BI143">
    <cfRule type="cellIs" dxfId="1426" priority="532" operator="equal">
      <formula>"Posible"</formula>
    </cfRule>
  </conditionalFormatting>
  <conditionalFormatting sqref="BI138:BI143">
    <cfRule type="cellIs" dxfId="1425" priority="533" operator="equal">
      <formula>"Improbable"</formula>
    </cfRule>
  </conditionalFormatting>
  <conditionalFormatting sqref="BI138:BI143">
    <cfRule type="cellIs" dxfId="1424" priority="534" operator="equal">
      <formula>"Rara vez"</formula>
    </cfRule>
  </conditionalFormatting>
  <conditionalFormatting sqref="AJ144">
    <cfRule type="cellIs" dxfId="1423" priority="535" operator="equal">
      <formula>"Extremo"</formula>
    </cfRule>
  </conditionalFormatting>
  <conditionalFormatting sqref="AJ144">
    <cfRule type="cellIs" dxfId="1422" priority="536" operator="equal">
      <formula>"Alto"</formula>
    </cfRule>
  </conditionalFormatting>
  <conditionalFormatting sqref="AJ144">
    <cfRule type="cellIs" dxfId="1421" priority="537" operator="equal">
      <formula>"Moderado"</formula>
    </cfRule>
  </conditionalFormatting>
  <conditionalFormatting sqref="AJ144">
    <cfRule type="cellIs" dxfId="1420" priority="538" operator="equal">
      <formula>"Bajo"</formula>
    </cfRule>
  </conditionalFormatting>
  <conditionalFormatting sqref="BH144">
    <cfRule type="cellIs" dxfId="1419" priority="539" operator="equal">
      <formula>"Muy Alta"</formula>
    </cfRule>
  </conditionalFormatting>
  <conditionalFormatting sqref="BH144">
    <cfRule type="cellIs" dxfId="1418" priority="540" operator="equal">
      <formula>"Alta"</formula>
    </cfRule>
  </conditionalFormatting>
  <conditionalFormatting sqref="BH144">
    <cfRule type="cellIs" dxfId="1417" priority="541" operator="equal">
      <formula>"Media"</formula>
    </cfRule>
  </conditionalFormatting>
  <conditionalFormatting sqref="BH144">
    <cfRule type="cellIs" dxfId="1416" priority="542" operator="equal">
      <formula>"Baja"</formula>
    </cfRule>
  </conditionalFormatting>
  <conditionalFormatting sqref="BH144">
    <cfRule type="cellIs" dxfId="1415" priority="543" operator="equal">
      <formula>"Muy Baja"</formula>
    </cfRule>
  </conditionalFormatting>
  <conditionalFormatting sqref="BK144">
    <cfRule type="cellIs" dxfId="1414" priority="544" operator="equal">
      <formula>"Catastrófico"</formula>
    </cfRule>
  </conditionalFormatting>
  <conditionalFormatting sqref="BK144">
    <cfRule type="cellIs" dxfId="1413" priority="545" operator="equal">
      <formula>"Mayor"</formula>
    </cfRule>
  </conditionalFormatting>
  <conditionalFormatting sqref="BK144">
    <cfRule type="cellIs" dxfId="1412" priority="546" operator="equal">
      <formula>"Moderado"</formula>
    </cfRule>
  </conditionalFormatting>
  <conditionalFormatting sqref="BK144">
    <cfRule type="cellIs" dxfId="1411" priority="547" operator="equal">
      <formula>"Menor"</formula>
    </cfRule>
  </conditionalFormatting>
  <conditionalFormatting sqref="BK144">
    <cfRule type="cellIs" dxfId="1410" priority="548" operator="equal">
      <formula>"Leve"</formula>
    </cfRule>
  </conditionalFormatting>
  <conditionalFormatting sqref="BM144">
    <cfRule type="cellIs" dxfId="1409" priority="549" operator="equal">
      <formula>"Extremo"</formula>
    </cfRule>
  </conditionalFormatting>
  <conditionalFormatting sqref="BM144">
    <cfRule type="cellIs" dxfId="1408" priority="550" operator="equal">
      <formula>"Alto"</formula>
    </cfRule>
  </conditionalFormatting>
  <conditionalFormatting sqref="BM144">
    <cfRule type="cellIs" dxfId="1407" priority="551" operator="equal">
      <formula>"Moderado"</formula>
    </cfRule>
  </conditionalFormatting>
  <conditionalFormatting sqref="BM144">
    <cfRule type="cellIs" dxfId="1406" priority="552" operator="equal">
      <formula>"Bajo"</formula>
    </cfRule>
  </conditionalFormatting>
  <conditionalFormatting sqref="AG144:AG149">
    <cfRule type="containsText" dxfId="1405" priority="553" operator="containsText" text="❌">
      <formula>NOT(ISERROR(SEARCH(("❌"),(AG144))))</formula>
    </cfRule>
  </conditionalFormatting>
  <conditionalFormatting sqref="K144">
    <cfRule type="cellIs" dxfId="1404" priority="554" operator="equal">
      <formula>"Muy Alta"</formula>
    </cfRule>
  </conditionalFormatting>
  <conditionalFormatting sqref="K144">
    <cfRule type="cellIs" dxfId="1403" priority="555" operator="equal">
      <formula>"Alta"</formula>
    </cfRule>
  </conditionalFormatting>
  <conditionalFormatting sqref="K144">
    <cfRule type="cellIs" dxfId="1402" priority="556" operator="equal">
      <formula>"Media"</formula>
    </cfRule>
  </conditionalFormatting>
  <conditionalFormatting sqref="K144">
    <cfRule type="cellIs" dxfId="1401" priority="557" operator="equal">
      <formula>"Baja"</formula>
    </cfRule>
  </conditionalFormatting>
  <conditionalFormatting sqref="K144">
    <cfRule type="cellIs" dxfId="1400" priority="558" operator="equal">
      <formula>"Muy Baja"</formula>
    </cfRule>
  </conditionalFormatting>
  <conditionalFormatting sqref="AH144">
    <cfRule type="cellIs" dxfId="1399" priority="559" operator="equal">
      <formula>"Catastrófico"</formula>
    </cfRule>
  </conditionalFormatting>
  <conditionalFormatting sqref="AH144">
    <cfRule type="cellIs" dxfId="1398" priority="560" operator="equal">
      <formula>"Mayor"</formula>
    </cfRule>
  </conditionalFormatting>
  <conditionalFormatting sqref="AH144">
    <cfRule type="cellIs" dxfId="1397" priority="561" operator="equal">
      <formula>"Moderado"</formula>
    </cfRule>
  </conditionalFormatting>
  <conditionalFormatting sqref="AH144">
    <cfRule type="cellIs" dxfId="1396" priority="562" operator="equal">
      <formula>"Menor"</formula>
    </cfRule>
  </conditionalFormatting>
  <conditionalFormatting sqref="AH144">
    <cfRule type="cellIs" dxfId="1395" priority="563" operator="equal">
      <formula>"Leve"</formula>
    </cfRule>
  </conditionalFormatting>
  <conditionalFormatting sqref="BI144">
    <cfRule type="cellIs" dxfId="1394" priority="564" operator="equal">
      <formula>"Catastrófico"</formula>
    </cfRule>
  </conditionalFormatting>
  <conditionalFormatting sqref="BI144">
    <cfRule type="cellIs" dxfId="1393" priority="565" operator="equal">
      <formula>"Mayor"</formula>
    </cfRule>
  </conditionalFormatting>
  <conditionalFormatting sqref="BI144">
    <cfRule type="cellIs" dxfId="1392" priority="566" operator="equal">
      <formula>"Moderado"</formula>
    </cfRule>
  </conditionalFormatting>
  <conditionalFormatting sqref="BI144">
    <cfRule type="cellIs" dxfId="1391" priority="567" operator="equal">
      <formula>"Menor"</formula>
    </cfRule>
  </conditionalFormatting>
  <conditionalFormatting sqref="BI144">
    <cfRule type="cellIs" dxfId="1390" priority="568" operator="equal">
      <formula>"Leve"</formula>
    </cfRule>
  </conditionalFormatting>
  <conditionalFormatting sqref="BM144:BM149">
    <cfRule type="cellIs" dxfId="1389" priority="569" operator="equal">
      <formula>"Extremo"</formula>
    </cfRule>
  </conditionalFormatting>
  <conditionalFormatting sqref="BM144:BM149">
    <cfRule type="cellIs" dxfId="1388" priority="570" operator="equal">
      <formula>"Extremo"</formula>
    </cfRule>
  </conditionalFormatting>
  <conditionalFormatting sqref="BM144:BM149">
    <cfRule type="cellIs" dxfId="1387" priority="571" operator="equal">
      <formula>"Alta"</formula>
    </cfRule>
  </conditionalFormatting>
  <conditionalFormatting sqref="K144:K149">
    <cfRule type="cellIs" dxfId="1386" priority="572" operator="equal">
      <formula>"Casi Seguro"</formula>
    </cfRule>
  </conditionalFormatting>
  <conditionalFormatting sqref="K144:K149">
    <cfRule type="cellIs" dxfId="1385" priority="573" operator="equal">
      <formula>"Probable"</formula>
    </cfRule>
  </conditionalFormatting>
  <conditionalFormatting sqref="K144:K149">
    <cfRule type="cellIs" dxfId="1384" priority="574" operator="equal">
      <formula>"Posible"</formula>
    </cfRule>
  </conditionalFormatting>
  <conditionalFormatting sqref="K144:K149">
    <cfRule type="cellIs" dxfId="1383" priority="575" operator="equal">
      <formula>"Rara vez"</formula>
    </cfRule>
  </conditionalFormatting>
  <conditionalFormatting sqref="K144:K149">
    <cfRule type="cellIs" dxfId="1382" priority="576" operator="equal">
      <formula>"Improbable"</formula>
    </cfRule>
  </conditionalFormatting>
  <conditionalFormatting sqref="K144:K149">
    <cfRule type="cellIs" dxfId="1381" priority="577" operator="equal">
      <formula>"Rara vez"</formula>
    </cfRule>
  </conditionalFormatting>
  <conditionalFormatting sqref="BI144:BI149">
    <cfRule type="cellIs" dxfId="1380" priority="578" operator="equal">
      <formula>"Casi Seguro"</formula>
    </cfRule>
  </conditionalFormatting>
  <conditionalFormatting sqref="BI144:BI149">
    <cfRule type="cellIs" dxfId="1379" priority="579" operator="equal">
      <formula>"Probable"</formula>
    </cfRule>
  </conditionalFormatting>
  <conditionalFormatting sqref="BI144:BI149">
    <cfRule type="cellIs" dxfId="1378" priority="580" operator="equal">
      <formula>"Posible"</formula>
    </cfRule>
  </conditionalFormatting>
  <conditionalFormatting sqref="BI144:BI149">
    <cfRule type="cellIs" dxfId="1377" priority="581" operator="equal">
      <formula>"Improbable"</formula>
    </cfRule>
  </conditionalFormatting>
  <conditionalFormatting sqref="BI144:BI149">
    <cfRule type="cellIs" dxfId="1376" priority="582" operator="equal">
      <formula>"Rara vez"</formula>
    </cfRule>
  </conditionalFormatting>
  <conditionalFormatting sqref="AJ144:AJ149">
    <cfRule type="cellIs" dxfId="1375" priority="583" operator="equal">
      <formula>"Moderada"</formula>
    </cfRule>
  </conditionalFormatting>
  <conditionalFormatting sqref="AJ144:AJ149">
    <cfRule type="cellIs" dxfId="1374" priority="584" operator="equal">
      <formula>"Alta"</formula>
    </cfRule>
  </conditionalFormatting>
  <conditionalFormatting sqref="AJ144:AJ149">
    <cfRule type="cellIs" dxfId="1373" priority="585" operator="equal">
      <formula>"Extrema"</formula>
    </cfRule>
  </conditionalFormatting>
  <conditionalFormatting sqref="AJ126">
    <cfRule type="cellIs" dxfId="1372" priority="586" operator="equal">
      <formula>"Extremo"</formula>
    </cfRule>
  </conditionalFormatting>
  <conditionalFormatting sqref="AJ126">
    <cfRule type="cellIs" dxfId="1371" priority="587" operator="equal">
      <formula>"Alto"</formula>
    </cfRule>
  </conditionalFormatting>
  <conditionalFormatting sqref="AJ126">
    <cfRule type="cellIs" dxfId="1370" priority="588" operator="equal">
      <formula>"Moderado"</formula>
    </cfRule>
  </conditionalFormatting>
  <conditionalFormatting sqref="AJ126">
    <cfRule type="cellIs" dxfId="1369" priority="589" operator="equal">
      <formula>"Bajo"</formula>
    </cfRule>
  </conditionalFormatting>
  <conditionalFormatting sqref="BH126">
    <cfRule type="cellIs" dxfId="1368" priority="590" operator="equal">
      <formula>"Muy Alta"</formula>
    </cfRule>
  </conditionalFormatting>
  <conditionalFormatting sqref="BH126">
    <cfRule type="cellIs" dxfId="1367" priority="591" operator="equal">
      <formula>"Alta"</formula>
    </cfRule>
  </conditionalFormatting>
  <conditionalFormatting sqref="BH126">
    <cfRule type="cellIs" dxfId="1366" priority="592" operator="equal">
      <formula>"Media"</formula>
    </cfRule>
  </conditionalFormatting>
  <conditionalFormatting sqref="BH126">
    <cfRule type="cellIs" dxfId="1365" priority="593" operator="equal">
      <formula>"Baja"</formula>
    </cfRule>
  </conditionalFormatting>
  <conditionalFormatting sqref="BH126">
    <cfRule type="cellIs" dxfId="1364" priority="594" operator="equal">
      <formula>"Muy Baja"</formula>
    </cfRule>
  </conditionalFormatting>
  <conditionalFormatting sqref="BK126">
    <cfRule type="cellIs" dxfId="1363" priority="595" operator="equal">
      <formula>"Catastrófico"</formula>
    </cfRule>
  </conditionalFormatting>
  <conditionalFormatting sqref="BK126">
    <cfRule type="cellIs" dxfId="1362" priority="596" operator="equal">
      <formula>"Mayor"</formula>
    </cfRule>
  </conditionalFormatting>
  <conditionalFormatting sqref="BK126">
    <cfRule type="cellIs" dxfId="1361" priority="597" operator="equal">
      <formula>"Moderado"</formula>
    </cfRule>
  </conditionalFormatting>
  <conditionalFormatting sqref="BK126">
    <cfRule type="cellIs" dxfId="1360" priority="598" operator="equal">
      <formula>"Menor"</formula>
    </cfRule>
  </conditionalFormatting>
  <conditionalFormatting sqref="BK126">
    <cfRule type="cellIs" dxfId="1359" priority="599" operator="equal">
      <formula>"Leve"</formula>
    </cfRule>
  </conditionalFormatting>
  <conditionalFormatting sqref="BM126">
    <cfRule type="cellIs" dxfId="1358" priority="600" operator="equal">
      <formula>"Extremo"</formula>
    </cfRule>
  </conditionalFormatting>
  <conditionalFormatting sqref="BM126">
    <cfRule type="cellIs" dxfId="1357" priority="601" operator="equal">
      <formula>"Alto"</formula>
    </cfRule>
  </conditionalFormatting>
  <conditionalFormatting sqref="BM126">
    <cfRule type="cellIs" dxfId="1356" priority="602" operator="equal">
      <formula>"Moderado"</formula>
    </cfRule>
  </conditionalFormatting>
  <conditionalFormatting sqref="BM126">
    <cfRule type="cellIs" dxfId="1355" priority="603" operator="equal">
      <formula>"Bajo"</formula>
    </cfRule>
  </conditionalFormatting>
  <conditionalFormatting sqref="AG126:AG131">
    <cfRule type="containsText" dxfId="1354" priority="604" operator="containsText" text="❌">
      <formula>NOT(ISERROR(SEARCH(("❌"),(AG126))))</formula>
    </cfRule>
  </conditionalFormatting>
  <conditionalFormatting sqref="K126">
    <cfRule type="cellIs" dxfId="1353" priority="605" operator="equal">
      <formula>"Muy Alta"</formula>
    </cfRule>
  </conditionalFormatting>
  <conditionalFormatting sqref="K126">
    <cfRule type="cellIs" dxfId="1352" priority="606" operator="equal">
      <formula>"Alta"</formula>
    </cfRule>
  </conditionalFormatting>
  <conditionalFormatting sqref="K126">
    <cfRule type="cellIs" dxfId="1351" priority="607" operator="equal">
      <formula>"Media"</formula>
    </cfRule>
  </conditionalFormatting>
  <conditionalFormatting sqref="K126">
    <cfRule type="cellIs" dxfId="1350" priority="608" operator="equal">
      <formula>"Baja"</formula>
    </cfRule>
  </conditionalFormatting>
  <conditionalFormatting sqref="K126">
    <cfRule type="cellIs" dxfId="1349" priority="609" operator="equal">
      <formula>"Muy Baja"</formula>
    </cfRule>
  </conditionalFormatting>
  <conditionalFormatting sqref="AH126">
    <cfRule type="cellIs" dxfId="1348" priority="610" operator="equal">
      <formula>"Catastrófico"</formula>
    </cfRule>
  </conditionalFormatting>
  <conditionalFormatting sqref="AH126">
    <cfRule type="cellIs" dxfId="1347" priority="611" operator="equal">
      <formula>"Mayor"</formula>
    </cfRule>
  </conditionalFormatting>
  <conditionalFormatting sqref="AH126">
    <cfRule type="cellIs" dxfId="1346" priority="612" operator="equal">
      <formula>"Moderado"</formula>
    </cfRule>
  </conditionalFormatting>
  <conditionalFormatting sqref="AH126">
    <cfRule type="cellIs" dxfId="1345" priority="613" operator="equal">
      <formula>"Menor"</formula>
    </cfRule>
  </conditionalFormatting>
  <conditionalFormatting sqref="AH126">
    <cfRule type="cellIs" dxfId="1344" priority="614" operator="equal">
      <formula>"Leve"</formula>
    </cfRule>
  </conditionalFormatting>
  <conditionalFormatting sqref="BI126">
    <cfRule type="cellIs" dxfId="1343" priority="615" operator="equal">
      <formula>"Catastrófico"</formula>
    </cfRule>
  </conditionalFormatting>
  <conditionalFormatting sqref="BI126">
    <cfRule type="cellIs" dxfId="1342" priority="616" operator="equal">
      <formula>"Mayor"</formula>
    </cfRule>
  </conditionalFormatting>
  <conditionalFormatting sqref="BI126">
    <cfRule type="cellIs" dxfId="1341" priority="617" operator="equal">
      <formula>"Moderado"</formula>
    </cfRule>
  </conditionalFormatting>
  <conditionalFormatting sqref="BI126">
    <cfRule type="cellIs" dxfId="1340" priority="618" operator="equal">
      <formula>"Menor"</formula>
    </cfRule>
  </conditionalFormatting>
  <conditionalFormatting sqref="BI126">
    <cfRule type="cellIs" dxfId="1339" priority="619" operator="equal">
      <formula>"Leve"</formula>
    </cfRule>
  </conditionalFormatting>
  <conditionalFormatting sqref="BM126:BM131">
    <cfRule type="cellIs" dxfId="1338" priority="620" operator="equal">
      <formula>"Extremo"</formula>
    </cfRule>
  </conditionalFormatting>
  <conditionalFormatting sqref="BM126:BM131">
    <cfRule type="cellIs" dxfId="1337" priority="621" operator="equal">
      <formula>"Extremo"</formula>
    </cfRule>
  </conditionalFormatting>
  <conditionalFormatting sqref="BM126:BM131">
    <cfRule type="cellIs" dxfId="1336" priority="622" operator="equal">
      <formula>"Alta"</formula>
    </cfRule>
  </conditionalFormatting>
  <conditionalFormatting sqref="K126:K131">
    <cfRule type="cellIs" dxfId="1335" priority="623" operator="equal">
      <formula>"Casi Seguro"</formula>
    </cfRule>
  </conditionalFormatting>
  <conditionalFormatting sqref="K126:K131">
    <cfRule type="cellIs" dxfId="1334" priority="624" operator="equal">
      <formula>"Probable"</formula>
    </cfRule>
  </conditionalFormatting>
  <conditionalFormatting sqref="K126:K131">
    <cfRule type="cellIs" dxfId="1333" priority="625" operator="equal">
      <formula>"Posible"</formula>
    </cfRule>
  </conditionalFormatting>
  <conditionalFormatting sqref="K126:K131">
    <cfRule type="cellIs" dxfId="1332" priority="626" operator="equal">
      <formula>"Rara vez"</formula>
    </cfRule>
  </conditionalFormatting>
  <conditionalFormatting sqref="K126:K131">
    <cfRule type="cellIs" dxfId="1331" priority="627" operator="equal">
      <formula>"Improbable"</formula>
    </cfRule>
  </conditionalFormatting>
  <conditionalFormatting sqref="K126:K131">
    <cfRule type="cellIs" dxfId="1330" priority="628" operator="equal">
      <formula>"Rara vez"</formula>
    </cfRule>
  </conditionalFormatting>
  <conditionalFormatting sqref="BI126:BI131">
    <cfRule type="cellIs" dxfId="1329" priority="629" operator="equal">
      <formula>"Casi Seguro"</formula>
    </cfRule>
  </conditionalFormatting>
  <conditionalFormatting sqref="BI126:BI131">
    <cfRule type="cellIs" dxfId="1328" priority="630" operator="equal">
      <formula>"Probable"</formula>
    </cfRule>
  </conditionalFormatting>
  <conditionalFormatting sqref="BI126:BI131">
    <cfRule type="cellIs" dxfId="1327" priority="631" operator="equal">
      <formula>"Posible"</formula>
    </cfRule>
  </conditionalFormatting>
  <conditionalFormatting sqref="BI126:BI131">
    <cfRule type="cellIs" dxfId="1326" priority="632" operator="equal">
      <formula>"Improbable"</formula>
    </cfRule>
  </conditionalFormatting>
  <conditionalFormatting sqref="BI126:BI131">
    <cfRule type="cellIs" dxfId="1325" priority="633" operator="equal">
      <formula>"Rara vez"</formula>
    </cfRule>
  </conditionalFormatting>
  <conditionalFormatting sqref="AJ126:AJ131">
    <cfRule type="cellIs" dxfId="1324" priority="634" operator="equal">
      <formula>"Moderada"</formula>
    </cfRule>
  </conditionalFormatting>
  <conditionalFormatting sqref="AJ126:AJ131">
    <cfRule type="cellIs" dxfId="1323" priority="635" operator="equal">
      <formula>"Alta"</formula>
    </cfRule>
  </conditionalFormatting>
  <conditionalFormatting sqref="AJ126:AJ131">
    <cfRule type="cellIs" dxfId="1322" priority="636" operator="equal">
      <formula>"Extrema"</formula>
    </cfRule>
  </conditionalFormatting>
  <conditionalFormatting sqref="AJ150 AJ156">
    <cfRule type="cellIs" dxfId="1321" priority="637" operator="equal">
      <formula>"Extremo"</formula>
    </cfRule>
  </conditionalFormatting>
  <conditionalFormatting sqref="AJ150 AJ156">
    <cfRule type="cellIs" dxfId="1320" priority="638" operator="equal">
      <formula>"Alto"</formula>
    </cfRule>
  </conditionalFormatting>
  <conditionalFormatting sqref="AJ150 AJ156">
    <cfRule type="cellIs" dxfId="1319" priority="639" operator="equal">
      <formula>"Moderado"</formula>
    </cfRule>
  </conditionalFormatting>
  <conditionalFormatting sqref="AJ150 AJ156">
    <cfRule type="cellIs" dxfId="1318" priority="640" operator="equal">
      <formula>"Bajo"</formula>
    </cfRule>
  </conditionalFormatting>
  <conditionalFormatting sqref="BH150 BH156">
    <cfRule type="cellIs" dxfId="1317" priority="641" operator="equal">
      <formula>"Muy Alta"</formula>
    </cfRule>
  </conditionalFormatting>
  <conditionalFormatting sqref="BH150 BH156">
    <cfRule type="cellIs" dxfId="1316" priority="642" operator="equal">
      <formula>"Alta"</formula>
    </cfRule>
  </conditionalFormatting>
  <conditionalFormatting sqref="BH150 BH156">
    <cfRule type="cellIs" dxfId="1315" priority="643" operator="equal">
      <formula>"Media"</formula>
    </cfRule>
  </conditionalFormatting>
  <conditionalFormatting sqref="BH150 BH156">
    <cfRule type="cellIs" dxfId="1314" priority="644" operator="equal">
      <formula>"Baja"</formula>
    </cfRule>
  </conditionalFormatting>
  <conditionalFormatting sqref="BH150 BH156">
    <cfRule type="cellIs" dxfId="1313" priority="645" operator="equal">
      <formula>"Muy Baja"</formula>
    </cfRule>
  </conditionalFormatting>
  <conditionalFormatting sqref="BK150 BK156">
    <cfRule type="cellIs" dxfId="1312" priority="646" operator="equal">
      <formula>"Catastrófico"</formula>
    </cfRule>
  </conditionalFormatting>
  <conditionalFormatting sqref="BK150 BK156">
    <cfRule type="cellIs" dxfId="1311" priority="647" operator="equal">
      <formula>"Mayor"</formula>
    </cfRule>
  </conditionalFormatting>
  <conditionalFormatting sqref="BK150 BK156">
    <cfRule type="cellIs" dxfId="1310" priority="648" operator="equal">
      <formula>"Moderado"</formula>
    </cfRule>
  </conditionalFormatting>
  <conditionalFormatting sqref="BK150 BK156">
    <cfRule type="cellIs" dxfId="1309" priority="649" operator="equal">
      <formula>"Menor"</formula>
    </cfRule>
  </conditionalFormatting>
  <conditionalFormatting sqref="BK150 BK156">
    <cfRule type="cellIs" dxfId="1308" priority="650" operator="equal">
      <formula>"Leve"</formula>
    </cfRule>
  </conditionalFormatting>
  <conditionalFormatting sqref="BM150 BM156">
    <cfRule type="cellIs" dxfId="1307" priority="651" operator="equal">
      <formula>"Extremo"</formula>
    </cfRule>
  </conditionalFormatting>
  <conditionalFormatting sqref="BM150 BM156">
    <cfRule type="cellIs" dxfId="1306" priority="652" operator="equal">
      <formula>"Alto"</formula>
    </cfRule>
  </conditionalFormatting>
  <conditionalFormatting sqref="BM150 BM156">
    <cfRule type="cellIs" dxfId="1305" priority="653" operator="equal">
      <formula>"Moderado"</formula>
    </cfRule>
  </conditionalFormatting>
  <conditionalFormatting sqref="BM150 BM156">
    <cfRule type="cellIs" dxfId="1304" priority="654" operator="equal">
      <formula>"Bajo"</formula>
    </cfRule>
  </conditionalFormatting>
  <conditionalFormatting sqref="AG150 AG155:AG156">
    <cfRule type="containsText" dxfId="1303" priority="655" operator="containsText" text="❌">
      <formula>NOT(ISERROR(SEARCH(("❌"),(AG150))))</formula>
    </cfRule>
  </conditionalFormatting>
  <conditionalFormatting sqref="AH156">
    <cfRule type="cellIs" dxfId="1302" priority="656" operator="equal">
      <formula>"Catastrófico"</formula>
    </cfRule>
  </conditionalFormatting>
  <conditionalFormatting sqref="AH156">
    <cfRule type="cellIs" dxfId="1301" priority="657" operator="equal">
      <formula>"Mayor"</formula>
    </cfRule>
  </conditionalFormatting>
  <conditionalFormatting sqref="AH156">
    <cfRule type="cellIs" dxfId="1300" priority="658" operator="equal">
      <formula>"Moderado"</formula>
    </cfRule>
  </conditionalFormatting>
  <conditionalFormatting sqref="AH156">
    <cfRule type="cellIs" dxfId="1299" priority="659" operator="equal">
      <formula>"Menor"</formula>
    </cfRule>
  </conditionalFormatting>
  <conditionalFormatting sqref="AH156">
    <cfRule type="cellIs" dxfId="1298" priority="660" operator="equal">
      <formula>"Leve"</formula>
    </cfRule>
  </conditionalFormatting>
  <conditionalFormatting sqref="K150">
    <cfRule type="cellIs" dxfId="1297" priority="661" operator="equal">
      <formula>"Muy Alta"</formula>
    </cfRule>
  </conditionalFormatting>
  <conditionalFormatting sqref="K150">
    <cfRule type="cellIs" dxfId="1296" priority="662" operator="equal">
      <formula>"Alta"</formula>
    </cfRule>
  </conditionalFormatting>
  <conditionalFormatting sqref="K150">
    <cfRule type="cellIs" dxfId="1295" priority="663" operator="equal">
      <formula>"Media"</formula>
    </cfRule>
  </conditionalFormatting>
  <conditionalFormatting sqref="K150">
    <cfRule type="cellIs" dxfId="1294" priority="664" operator="equal">
      <formula>"Baja"</formula>
    </cfRule>
  </conditionalFormatting>
  <conditionalFormatting sqref="K150">
    <cfRule type="cellIs" dxfId="1293" priority="665" operator="equal">
      <formula>"Muy Baja"</formula>
    </cfRule>
  </conditionalFormatting>
  <conditionalFormatting sqref="AH150">
    <cfRule type="cellIs" dxfId="1292" priority="666" operator="equal">
      <formula>"Catastrófico"</formula>
    </cfRule>
  </conditionalFormatting>
  <conditionalFormatting sqref="AH150">
    <cfRule type="cellIs" dxfId="1291" priority="667" operator="equal">
      <formula>"Mayor"</formula>
    </cfRule>
  </conditionalFormatting>
  <conditionalFormatting sqref="AH150">
    <cfRule type="cellIs" dxfId="1290" priority="668" operator="equal">
      <formula>"Moderado"</formula>
    </cfRule>
  </conditionalFormatting>
  <conditionalFormatting sqref="AH150">
    <cfRule type="cellIs" dxfId="1289" priority="669" operator="equal">
      <formula>"Menor"</formula>
    </cfRule>
  </conditionalFormatting>
  <conditionalFormatting sqref="AH150">
    <cfRule type="cellIs" dxfId="1288" priority="670" operator="equal">
      <formula>"Leve"</formula>
    </cfRule>
  </conditionalFormatting>
  <conditionalFormatting sqref="BI150 BI156">
    <cfRule type="cellIs" dxfId="1287" priority="671" operator="equal">
      <formula>"Catastrófico"</formula>
    </cfRule>
  </conditionalFormatting>
  <conditionalFormatting sqref="BI150 BI156">
    <cfRule type="cellIs" dxfId="1286" priority="672" operator="equal">
      <formula>"Mayor"</formula>
    </cfRule>
  </conditionalFormatting>
  <conditionalFormatting sqref="BI150 BI156">
    <cfRule type="cellIs" dxfId="1285" priority="673" operator="equal">
      <formula>"Moderado"</formula>
    </cfRule>
  </conditionalFormatting>
  <conditionalFormatting sqref="BI150 BI156">
    <cfRule type="cellIs" dxfId="1284" priority="674" operator="equal">
      <formula>"Menor"</formula>
    </cfRule>
  </conditionalFormatting>
  <conditionalFormatting sqref="BI150 BI156">
    <cfRule type="cellIs" dxfId="1283" priority="675" operator="equal">
      <formula>"Leve"</formula>
    </cfRule>
  </conditionalFormatting>
  <conditionalFormatting sqref="BM150:BM161">
    <cfRule type="cellIs" dxfId="1282" priority="676" operator="equal">
      <formula>"Extremo"</formula>
    </cfRule>
  </conditionalFormatting>
  <conditionalFormatting sqref="BM150:BM161">
    <cfRule type="cellIs" dxfId="1281" priority="677" operator="equal">
      <formula>"Extremo"</formula>
    </cfRule>
  </conditionalFormatting>
  <conditionalFormatting sqref="BM150:BM161">
    <cfRule type="cellIs" dxfId="1280" priority="678" operator="equal">
      <formula>"Alta"</formula>
    </cfRule>
  </conditionalFormatting>
  <conditionalFormatting sqref="K150:K155">
    <cfRule type="cellIs" dxfId="1279" priority="679" operator="equal">
      <formula>"Casi Seguro"</formula>
    </cfRule>
  </conditionalFormatting>
  <conditionalFormatting sqref="K150:K155">
    <cfRule type="cellIs" dxfId="1278" priority="680" operator="equal">
      <formula>"Probable"</formula>
    </cfRule>
  </conditionalFormatting>
  <conditionalFormatting sqref="K150:K155">
    <cfRule type="cellIs" dxfId="1277" priority="681" operator="equal">
      <formula>"Posible"</formula>
    </cfRule>
  </conditionalFormatting>
  <conditionalFormatting sqref="K150:K155">
    <cfRule type="cellIs" dxfId="1276" priority="682" operator="equal">
      <formula>"Rara vez"</formula>
    </cfRule>
  </conditionalFormatting>
  <conditionalFormatting sqref="K150:K155">
    <cfRule type="cellIs" dxfId="1275" priority="683" operator="equal">
      <formula>"Improbable"</formula>
    </cfRule>
  </conditionalFormatting>
  <conditionalFormatting sqref="K150:K155">
    <cfRule type="cellIs" dxfId="1274" priority="684" operator="equal">
      <formula>"Rara vez"</formula>
    </cfRule>
  </conditionalFormatting>
  <conditionalFormatting sqref="BI150:BI161">
    <cfRule type="cellIs" dxfId="1273" priority="685" operator="equal">
      <formula>"Casi Seguro"</formula>
    </cfRule>
  </conditionalFormatting>
  <conditionalFormatting sqref="BI150:BI161">
    <cfRule type="cellIs" dxfId="1272" priority="686" operator="equal">
      <formula>"Probable"</formula>
    </cfRule>
  </conditionalFormatting>
  <conditionalFormatting sqref="BI150:BI161">
    <cfRule type="cellIs" dxfId="1271" priority="687" operator="equal">
      <formula>"Posible"</formula>
    </cfRule>
  </conditionalFormatting>
  <conditionalFormatting sqref="BI150:BI161">
    <cfRule type="cellIs" dxfId="1270" priority="688" operator="equal">
      <formula>"Improbable"</formula>
    </cfRule>
  </conditionalFormatting>
  <conditionalFormatting sqref="BI150:BI161">
    <cfRule type="cellIs" dxfId="1269" priority="689" operator="equal">
      <formula>"Rara vez"</formula>
    </cfRule>
  </conditionalFormatting>
  <conditionalFormatting sqref="AJ150:AJ155">
    <cfRule type="cellIs" dxfId="1268" priority="690" operator="equal">
      <formula>"Moderada"</formula>
    </cfRule>
  </conditionalFormatting>
  <conditionalFormatting sqref="AJ150:AJ155">
    <cfRule type="cellIs" dxfId="1267" priority="691" operator="equal">
      <formula>"Alta"</formula>
    </cfRule>
  </conditionalFormatting>
  <conditionalFormatting sqref="AJ150:AJ155">
    <cfRule type="cellIs" dxfId="1266" priority="692" operator="equal">
      <formula>"Extrema"</formula>
    </cfRule>
  </conditionalFormatting>
  <conditionalFormatting sqref="K156">
    <cfRule type="cellIs" dxfId="1265" priority="693" operator="equal">
      <formula>"Muy Alta"</formula>
    </cfRule>
  </conditionalFormatting>
  <conditionalFormatting sqref="K156">
    <cfRule type="cellIs" dxfId="1264" priority="694" operator="equal">
      <formula>"Alta"</formula>
    </cfRule>
  </conditionalFormatting>
  <conditionalFormatting sqref="K156">
    <cfRule type="cellIs" dxfId="1263" priority="695" operator="equal">
      <formula>"Media"</formula>
    </cfRule>
  </conditionalFormatting>
  <conditionalFormatting sqref="K156">
    <cfRule type="cellIs" dxfId="1262" priority="696" operator="equal">
      <formula>"Baja"</formula>
    </cfRule>
  </conditionalFormatting>
  <conditionalFormatting sqref="K156">
    <cfRule type="cellIs" dxfId="1261" priority="697" operator="equal">
      <formula>"Muy Baja"</formula>
    </cfRule>
  </conditionalFormatting>
  <conditionalFormatting sqref="K156:K161">
    <cfRule type="cellIs" dxfId="1260" priority="698" operator="equal">
      <formula>"Casi Seguro"</formula>
    </cfRule>
  </conditionalFormatting>
  <conditionalFormatting sqref="K156:K161">
    <cfRule type="cellIs" dxfId="1259" priority="699" operator="equal">
      <formula>"Probable"</formula>
    </cfRule>
  </conditionalFormatting>
  <conditionalFormatting sqref="K156:K161">
    <cfRule type="cellIs" dxfId="1258" priority="700" operator="equal">
      <formula>"Posible"</formula>
    </cfRule>
  </conditionalFormatting>
  <conditionalFormatting sqref="K156:K161">
    <cfRule type="cellIs" dxfId="1257" priority="701" operator="equal">
      <formula>"Rara vez"</formula>
    </cfRule>
  </conditionalFormatting>
  <conditionalFormatting sqref="K156:K161">
    <cfRule type="cellIs" dxfId="1256" priority="702" operator="equal">
      <formula>"Improbable"</formula>
    </cfRule>
  </conditionalFormatting>
  <conditionalFormatting sqref="K156:K161">
    <cfRule type="cellIs" dxfId="1255" priority="703" operator="equal">
      <formula>"Rara vez"</formula>
    </cfRule>
  </conditionalFormatting>
  <conditionalFormatting sqref="AJ132">
    <cfRule type="cellIs" dxfId="1254" priority="704" operator="equal">
      <formula>"Extremo"</formula>
    </cfRule>
  </conditionalFormatting>
  <conditionalFormatting sqref="AJ132">
    <cfRule type="cellIs" dxfId="1253" priority="705" operator="equal">
      <formula>"Alto"</formula>
    </cfRule>
  </conditionalFormatting>
  <conditionalFormatting sqref="AJ132">
    <cfRule type="cellIs" dxfId="1252" priority="706" operator="equal">
      <formula>"Moderado"</formula>
    </cfRule>
  </conditionalFormatting>
  <conditionalFormatting sqref="AJ132">
    <cfRule type="cellIs" dxfId="1251" priority="707" operator="equal">
      <formula>"Bajo"</formula>
    </cfRule>
  </conditionalFormatting>
  <conditionalFormatting sqref="BH132">
    <cfRule type="cellIs" dxfId="1250" priority="708" operator="equal">
      <formula>"Muy Alta"</formula>
    </cfRule>
  </conditionalFormatting>
  <conditionalFormatting sqref="BH132">
    <cfRule type="cellIs" dxfId="1249" priority="709" operator="equal">
      <formula>"Alta"</formula>
    </cfRule>
  </conditionalFormatting>
  <conditionalFormatting sqref="BH132">
    <cfRule type="cellIs" dxfId="1248" priority="710" operator="equal">
      <formula>"Media"</formula>
    </cfRule>
  </conditionalFormatting>
  <conditionalFormatting sqref="BH132">
    <cfRule type="cellIs" dxfId="1247" priority="711" operator="equal">
      <formula>"Baja"</formula>
    </cfRule>
  </conditionalFormatting>
  <conditionalFormatting sqref="BH132">
    <cfRule type="cellIs" dxfId="1246" priority="712" operator="equal">
      <formula>"Muy Baja"</formula>
    </cfRule>
  </conditionalFormatting>
  <conditionalFormatting sqref="BK132">
    <cfRule type="cellIs" dxfId="1245" priority="713" operator="equal">
      <formula>"Catastrófico"</formula>
    </cfRule>
  </conditionalFormatting>
  <conditionalFormatting sqref="BK132">
    <cfRule type="cellIs" dxfId="1244" priority="714" operator="equal">
      <formula>"Mayor"</formula>
    </cfRule>
  </conditionalFormatting>
  <conditionalFormatting sqref="BK132">
    <cfRule type="cellIs" dxfId="1243" priority="715" operator="equal">
      <formula>"Moderado"</formula>
    </cfRule>
  </conditionalFormatting>
  <conditionalFormatting sqref="BK132">
    <cfRule type="cellIs" dxfId="1242" priority="716" operator="equal">
      <formula>"Menor"</formula>
    </cfRule>
  </conditionalFormatting>
  <conditionalFormatting sqref="BK132">
    <cfRule type="cellIs" dxfId="1241" priority="717" operator="equal">
      <formula>"Leve"</formula>
    </cfRule>
  </conditionalFormatting>
  <conditionalFormatting sqref="BM132">
    <cfRule type="cellIs" dxfId="1240" priority="718" operator="equal">
      <formula>"Extremo"</formula>
    </cfRule>
  </conditionalFormatting>
  <conditionalFormatting sqref="BM132">
    <cfRule type="cellIs" dxfId="1239" priority="719" operator="equal">
      <formula>"Alto"</formula>
    </cfRule>
  </conditionalFormatting>
  <conditionalFormatting sqref="BM132">
    <cfRule type="cellIs" dxfId="1238" priority="720" operator="equal">
      <formula>"Moderado"</formula>
    </cfRule>
  </conditionalFormatting>
  <conditionalFormatting sqref="BM132">
    <cfRule type="cellIs" dxfId="1237" priority="721" operator="equal">
      <formula>"Bajo"</formula>
    </cfRule>
  </conditionalFormatting>
  <conditionalFormatting sqref="AG132:AG137">
    <cfRule type="containsText" dxfId="1236" priority="722" operator="containsText" text="❌">
      <formula>NOT(ISERROR(SEARCH(("❌"),(AG132))))</formula>
    </cfRule>
  </conditionalFormatting>
  <conditionalFormatting sqref="K132">
    <cfRule type="cellIs" dxfId="1235" priority="723" operator="equal">
      <formula>"Muy Alta"</formula>
    </cfRule>
  </conditionalFormatting>
  <conditionalFormatting sqref="K132">
    <cfRule type="cellIs" dxfId="1234" priority="724" operator="equal">
      <formula>"Alta"</formula>
    </cfRule>
  </conditionalFormatting>
  <conditionalFormatting sqref="K132">
    <cfRule type="cellIs" dxfId="1233" priority="725" operator="equal">
      <formula>"Media"</formula>
    </cfRule>
  </conditionalFormatting>
  <conditionalFormatting sqref="K132">
    <cfRule type="cellIs" dxfId="1232" priority="726" operator="equal">
      <formula>"Baja"</formula>
    </cfRule>
  </conditionalFormatting>
  <conditionalFormatting sqref="K132">
    <cfRule type="cellIs" dxfId="1231" priority="727" operator="equal">
      <formula>"Muy Baja"</formula>
    </cfRule>
  </conditionalFormatting>
  <conditionalFormatting sqref="AH132">
    <cfRule type="cellIs" dxfId="1230" priority="728" operator="equal">
      <formula>"Catastrófico"</formula>
    </cfRule>
  </conditionalFormatting>
  <conditionalFormatting sqref="AH132">
    <cfRule type="cellIs" dxfId="1229" priority="729" operator="equal">
      <formula>"Mayor"</formula>
    </cfRule>
  </conditionalFormatting>
  <conditionalFormatting sqref="AH132">
    <cfRule type="cellIs" dxfId="1228" priority="730" operator="equal">
      <formula>"Moderado"</formula>
    </cfRule>
  </conditionalFormatting>
  <conditionalFormatting sqref="AH132">
    <cfRule type="cellIs" dxfId="1227" priority="731" operator="equal">
      <formula>"Menor"</formula>
    </cfRule>
  </conditionalFormatting>
  <conditionalFormatting sqref="AH132">
    <cfRule type="cellIs" dxfId="1226" priority="732" operator="equal">
      <formula>"Leve"</formula>
    </cfRule>
  </conditionalFormatting>
  <conditionalFormatting sqref="BI132">
    <cfRule type="cellIs" dxfId="1225" priority="733" operator="equal">
      <formula>"Catastrófico"</formula>
    </cfRule>
  </conditionalFormatting>
  <conditionalFormatting sqref="BI132">
    <cfRule type="cellIs" dxfId="1224" priority="734" operator="equal">
      <formula>"Mayor"</formula>
    </cfRule>
  </conditionalFormatting>
  <conditionalFormatting sqref="BI132">
    <cfRule type="cellIs" dxfId="1223" priority="735" operator="equal">
      <formula>"Moderado"</formula>
    </cfRule>
  </conditionalFormatting>
  <conditionalFormatting sqref="BI132">
    <cfRule type="cellIs" dxfId="1222" priority="736" operator="equal">
      <formula>"Menor"</formula>
    </cfRule>
  </conditionalFormatting>
  <conditionalFormatting sqref="BI132">
    <cfRule type="cellIs" dxfId="1221" priority="737" operator="equal">
      <formula>"Leve"</formula>
    </cfRule>
  </conditionalFormatting>
  <conditionalFormatting sqref="BM132:BM137">
    <cfRule type="cellIs" dxfId="1220" priority="738" operator="equal">
      <formula>"Extremo"</formula>
    </cfRule>
  </conditionalFormatting>
  <conditionalFormatting sqref="BM132:BM137">
    <cfRule type="cellIs" dxfId="1219" priority="739" operator="equal">
      <formula>"Extremo"</formula>
    </cfRule>
  </conditionalFormatting>
  <conditionalFormatting sqref="BM132:BM137">
    <cfRule type="cellIs" dxfId="1218" priority="740" operator="equal">
      <formula>"Alta"</formula>
    </cfRule>
  </conditionalFormatting>
  <conditionalFormatting sqref="K132:K137">
    <cfRule type="cellIs" dxfId="1217" priority="741" operator="equal">
      <formula>"Casi Seguro"</formula>
    </cfRule>
  </conditionalFormatting>
  <conditionalFormatting sqref="K132:K137">
    <cfRule type="cellIs" dxfId="1216" priority="742" operator="equal">
      <formula>"Probable"</formula>
    </cfRule>
  </conditionalFormatting>
  <conditionalFormatting sqref="K132:K137">
    <cfRule type="cellIs" dxfId="1215" priority="743" operator="equal">
      <formula>"Posible"</formula>
    </cfRule>
  </conditionalFormatting>
  <conditionalFormatting sqref="K132:K137">
    <cfRule type="cellIs" dxfId="1214" priority="744" operator="equal">
      <formula>"Rara vez"</formula>
    </cfRule>
  </conditionalFormatting>
  <conditionalFormatting sqref="K132:K137">
    <cfRule type="cellIs" dxfId="1213" priority="745" operator="equal">
      <formula>"Improbable"</formula>
    </cfRule>
  </conditionalFormatting>
  <conditionalFormatting sqref="K132:K137">
    <cfRule type="cellIs" dxfId="1212" priority="746" operator="equal">
      <formula>"Rara vez"</formula>
    </cfRule>
  </conditionalFormatting>
  <conditionalFormatting sqref="BI132:BI137">
    <cfRule type="cellIs" dxfId="1211" priority="747" operator="equal">
      <formula>"Casi Seguro"</formula>
    </cfRule>
  </conditionalFormatting>
  <conditionalFormatting sqref="BI132:BI137">
    <cfRule type="cellIs" dxfId="1210" priority="748" operator="equal">
      <formula>"Probable"</formula>
    </cfRule>
  </conditionalFormatting>
  <conditionalFormatting sqref="BI132:BI137">
    <cfRule type="cellIs" dxfId="1209" priority="749" operator="equal">
      <formula>"Posible"</formula>
    </cfRule>
  </conditionalFormatting>
  <conditionalFormatting sqref="BI132:BI137">
    <cfRule type="cellIs" dxfId="1208" priority="750" operator="equal">
      <formula>"Improbable"</formula>
    </cfRule>
  </conditionalFormatting>
  <conditionalFormatting sqref="BI132:BI137">
    <cfRule type="cellIs" dxfId="1207" priority="751" operator="equal">
      <formula>"Rara vez"</formula>
    </cfRule>
  </conditionalFormatting>
  <conditionalFormatting sqref="AJ132:AJ137">
    <cfRule type="cellIs" dxfId="1206" priority="752" operator="equal">
      <formula>"Moderada"</formula>
    </cfRule>
  </conditionalFormatting>
  <conditionalFormatting sqref="AJ132:AJ137">
    <cfRule type="cellIs" dxfId="1205" priority="753" operator="equal">
      <formula>"Alta"</formula>
    </cfRule>
  </conditionalFormatting>
  <conditionalFormatting sqref="AJ132:AJ137">
    <cfRule type="cellIs" dxfId="1204" priority="754" operator="equal">
      <formula>"Extrema"</formula>
    </cfRule>
  </conditionalFormatting>
  <conditionalFormatting sqref="AJ21">
    <cfRule type="cellIs" dxfId="1203" priority="755" operator="equal">
      <formula>"Extremo"</formula>
    </cfRule>
  </conditionalFormatting>
  <conditionalFormatting sqref="AJ21">
    <cfRule type="cellIs" dxfId="1202" priority="756" operator="equal">
      <formula>"Alto"</formula>
    </cfRule>
  </conditionalFormatting>
  <conditionalFormatting sqref="AJ21">
    <cfRule type="cellIs" dxfId="1201" priority="757" operator="equal">
      <formula>"Moderado"</formula>
    </cfRule>
  </conditionalFormatting>
  <conditionalFormatting sqref="AJ21">
    <cfRule type="cellIs" dxfId="1200" priority="758" operator="equal">
      <formula>"Bajo"</formula>
    </cfRule>
  </conditionalFormatting>
  <conditionalFormatting sqref="BH21">
    <cfRule type="cellIs" dxfId="1199" priority="759" operator="equal">
      <formula>"Muy Alta"</formula>
    </cfRule>
  </conditionalFormatting>
  <conditionalFormatting sqref="BH21">
    <cfRule type="cellIs" dxfId="1198" priority="760" operator="equal">
      <formula>"Alta"</formula>
    </cfRule>
  </conditionalFormatting>
  <conditionalFormatting sqref="BH21">
    <cfRule type="cellIs" dxfId="1197" priority="761" operator="equal">
      <formula>"Media"</formula>
    </cfRule>
  </conditionalFormatting>
  <conditionalFormatting sqref="BH21">
    <cfRule type="cellIs" dxfId="1196" priority="762" operator="equal">
      <formula>"Baja"</formula>
    </cfRule>
  </conditionalFormatting>
  <conditionalFormatting sqref="BH21">
    <cfRule type="cellIs" dxfId="1195" priority="763" operator="equal">
      <formula>"Muy Baja"</formula>
    </cfRule>
  </conditionalFormatting>
  <conditionalFormatting sqref="BK21">
    <cfRule type="cellIs" dxfId="1194" priority="764" operator="equal">
      <formula>"Catastrófico"</formula>
    </cfRule>
  </conditionalFormatting>
  <conditionalFormatting sqref="BK21">
    <cfRule type="cellIs" dxfId="1193" priority="765" operator="equal">
      <formula>"Mayor"</formula>
    </cfRule>
  </conditionalFormatting>
  <conditionalFormatting sqref="BK21">
    <cfRule type="cellIs" dxfId="1192" priority="766" operator="equal">
      <formula>"Moderado"</formula>
    </cfRule>
  </conditionalFormatting>
  <conditionalFormatting sqref="BK21">
    <cfRule type="cellIs" dxfId="1191" priority="767" operator="equal">
      <formula>"Menor"</formula>
    </cfRule>
  </conditionalFormatting>
  <conditionalFormatting sqref="BK21">
    <cfRule type="cellIs" dxfId="1190" priority="768" operator="equal">
      <formula>"Leve"</formula>
    </cfRule>
  </conditionalFormatting>
  <conditionalFormatting sqref="BM21">
    <cfRule type="cellIs" dxfId="1189" priority="769" operator="equal">
      <formula>"Extremo"</formula>
    </cfRule>
  </conditionalFormatting>
  <conditionalFormatting sqref="BM21">
    <cfRule type="cellIs" dxfId="1188" priority="770" operator="equal">
      <formula>"Alto"</formula>
    </cfRule>
  </conditionalFormatting>
  <conditionalFormatting sqref="BM21">
    <cfRule type="cellIs" dxfId="1187" priority="771" operator="equal">
      <formula>"Moderado"</formula>
    </cfRule>
  </conditionalFormatting>
  <conditionalFormatting sqref="BM21">
    <cfRule type="cellIs" dxfId="1186" priority="772" operator="equal">
      <formula>"Bajo"</formula>
    </cfRule>
  </conditionalFormatting>
  <conditionalFormatting sqref="AG21:AG26">
    <cfRule type="containsText" dxfId="1185" priority="773" operator="containsText" text="❌">
      <formula>NOT(ISERROR(SEARCH(("❌"),(AG21))))</formula>
    </cfRule>
  </conditionalFormatting>
  <conditionalFormatting sqref="K21">
    <cfRule type="cellIs" dxfId="1184" priority="774" operator="equal">
      <formula>"Muy Alta"</formula>
    </cfRule>
  </conditionalFormatting>
  <conditionalFormatting sqref="K21">
    <cfRule type="cellIs" dxfId="1183" priority="775" operator="equal">
      <formula>"Alta"</formula>
    </cfRule>
  </conditionalFormatting>
  <conditionalFormatting sqref="K21">
    <cfRule type="cellIs" dxfId="1182" priority="776" operator="equal">
      <formula>"Media"</formula>
    </cfRule>
  </conditionalFormatting>
  <conditionalFormatting sqref="K21">
    <cfRule type="cellIs" dxfId="1181" priority="777" operator="equal">
      <formula>"Baja"</formula>
    </cfRule>
  </conditionalFormatting>
  <conditionalFormatting sqref="K21">
    <cfRule type="cellIs" dxfId="1180" priority="778" operator="equal">
      <formula>"Muy Baja"</formula>
    </cfRule>
  </conditionalFormatting>
  <conditionalFormatting sqref="AH21">
    <cfRule type="cellIs" dxfId="1179" priority="779" operator="equal">
      <formula>"Catastrófico"</formula>
    </cfRule>
  </conditionalFormatting>
  <conditionalFormatting sqref="AH21">
    <cfRule type="cellIs" dxfId="1178" priority="780" operator="equal">
      <formula>"Mayor"</formula>
    </cfRule>
  </conditionalFormatting>
  <conditionalFormatting sqref="AH21">
    <cfRule type="cellIs" dxfId="1177" priority="781" operator="equal">
      <formula>"Moderado"</formula>
    </cfRule>
  </conditionalFormatting>
  <conditionalFormatting sqref="AH21">
    <cfRule type="cellIs" dxfId="1176" priority="782" operator="equal">
      <formula>"Menor"</formula>
    </cfRule>
  </conditionalFormatting>
  <conditionalFormatting sqref="AH21">
    <cfRule type="cellIs" dxfId="1175" priority="783" operator="equal">
      <formula>"Leve"</formula>
    </cfRule>
  </conditionalFormatting>
  <conditionalFormatting sqref="BM21:BM26">
    <cfRule type="cellIs" dxfId="1174" priority="784" operator="equal">
      <formula>"Extremo"</formula>
    </cfRule>
  </conditionalFormatting>
  <conditionalFormatting sqref="BM21:BM26">
    <cfRule type="cellIs" dxfId="1173" priority="785" operator="equal">
      <formula>"Extremo"</formula>
    </cfRule>
  </conditionalFormatting>
  <conditionalFormatting sqref="BM21:BM26">
    <cfRule type="cellIs" dxfId="1172" priority="786" operator="equal">
      <formula>"Alta"</formula>
    </cfRule>
  </conditionalFormatting>
  <conditionalFormatting sqref="K21:K26">
    <cfRule type="cellIs" dxfId="1171" priority="787" operator="equal">
      <formula>"Casi Seguro"</formula>
    </cfRule>
  </conditionalFormatting>
  <conditionalFormatting sqref="K21:K26">
    <cfRule type="cellIs" dxfId="1170" priority="788" operator="equal">
      <formula>"Probable"</formula>
    </cfRule>
  </conditionalFormatting>
  <conditionalFormatting sqref="K21:K26">
    <cfRule type="cellIs" dxfId="1169" priority="789" operator="equal">
      <formula>"Posible"</formula>
    </cfRule>
  </conditionalFormatting>
  <conditionalFormatting sqref="K21:K26">
    <cfRule type="cellIs" dxfId="1168" priority="790" operator="equal">
      <formula>"Rara vez"</formula>
    </cfRule>
  </conditionalFormatting>
  <conditionalFormatting sqref="K21:K26">
    <cfRule type="cellIs" dxfId="1167" priority="791" operator="equal">
      <formula>"Improbable"</formula>
    </cfRule>
  </conditionalFormatting>
  <conditionalFormatting sqref="K21:K26">
    <cfRule type="cellIs" dxfId="1166" priority="792" operator="equal">
      <formula>"Rara vez"</formula>
    </cfRule>
  </conditionalFormatting>
  <conditionalFormatting sqref="AJ21:AJ26">
    <cfRule type="cellIs" dxfId="1165" priority="793" operator="equal">
      <formula>"Moderada"</formula>
    </cfRule>
  </conditionalFormatting>
  <conditionalFormatting sqref="AJ21:AJ26">
    <cfRule type="cellIs" dxfId="1164" priority="794" operator="equal">
      <formula>"Alta"</formula>
    </cfRule>
  </conditionalFormatting>
  <conditionalFormatting sqref="AJ21:AJ26">
    <cfRule type="cellIs" dxfId="1163" priority="795" operator="equal">
      <formula>"Extrema"</formula>
    </cfRule>
  </conditionalFormatting>
  <conditionalFormatting sqref="BI120">
    <cfRule type="cellIs" dxfId="1162" priority="796" operator="equal">
      <formula>"Catastrófico"</formula>
    </cfRule>
  </conditionalFormatting>
  <conditionalFormatting sqref="BI120">
    <cfRule type="cellIs" dxfId="1161" priority="797" operator="equal">
      <formula>"Mayor"</formula>
    </cfRule>
  </conditionalFormatting>
  <conditionalFormatting sqref="BI120">
    <cfRule type="cellIs" dxfId="1160" priority="798" operator="equal">
      <formula>"Moderado"</formula>
    </cfRule>
  </conditionalFormatting>
  <conditionalFormatting sqref="BI120">
    <cfRule type="cellIs" dxfId="1159" priority="799" operator="equal">
      <formula>"Menor"</formula>
    </cfRule>
  </conditionalFormatting>
  <conditionalFormatting sqref="BI120">
    <cfRule type="cellIs" dxfId="1158" priority="800" operator="equal">
      <formula>"Leve"</formula>
    </cfRule>
  </conditionalFormatting>
  <conditionalFormatting sqref="BM120:BM125">
    <cfRule type="cellIs" dxfId="1157" priority="801" operator="equal">
      <formula>"Extremo"</formula>
    </cfRule>
  </conditionalFormatting>
  <conditionalFormatting sqref="BM120:BM125">
    <cfRule type="cellIs" dxfId="1156" priority="802" operator="equal">
      <formula>"Extremo"</formula>
    </cfRule>
  </conditionalFormatting>
  <conditionalFormatting sqref="BM120:BM125">
    <cfRule type="cellIs" dxfId="1155" priority="803" operator="equal">
      <formula>"Alta"</formula>
    </cfRule>
  </conditionalFormatting>
  <conditionalFormatting sqref="K120:K125 BI120:BI125">
    <cfRule type="cellIs" dxfId="1154" priority="804" operator="equal">
      <formula>"Casi Seguro"</formula>
    </cfRule>
  </conditionalFormatting>
  <conditionalFormatting sqref="K120:K125 BI120:BI125">
    <cfRule type="cellIs" dxfId="1153" priority="805" operator="equal">
      <formula>"Posible"</formula>
    </cfRule>
  </conditionalFormatting>
  <conditionalFormatting sqref="BI120:BI125">
    <cfRule type="cellIs" dxfId="1152" priority="806" operator="equal">
      <formula>"Probable"</formula>
    </cfRule>
  </conditionalFormatting>
  <conditionalFormatting sqref="BI120:BI125">
    <cfRule type="cellIs" dxfId="1151" priority="807" operator="equal">
      <formula>"Improbable"</formula>
    </cfRule>
  </conditionalFormatting>
  <conditionalFormatting sqref="BI120:BI125">
    <cfRule type="cellIs" dxfId="1150" priority="808" operator="equal">
      <formula>"Rara vez"</formula>
    </cfRule>
  </conditionalFormatting>
  <conditionalFormatting sqref="BI120">
    <cfRule type="cellIs" dxfId="1149" priority="809" operator="equal">
      <formula>"Catastrófico"</formula>
    </cfRule>
  </conditionalFormatting>
  <conditionalFormatting sqref="BI120">
    <cfRule type="cellIs" dxfId="1148" priority="810" operator="equal">
      <formula>"Mayor"</formula>
    </cfRule>
  </conditionalFormatting>
  <conditionalFormatting sqref="BI120">
    <cfRule type="cellIs" dxfId="1147" priority="811" operator="equal">
      <formula>"Moderado"</formula>
    </cfRule>
  </conditionalFormatting>
  <conditionalFormatting sqref="BI120">
    <cfRule type="cellIs" dxfId="1146" priority="812" operator="equal">
      <formula>"Menor"</formula>
    </cfRule>
  </conditionalFormatting>
  <conditionalFormatting sqref="BI120">
    <cfRule type="cellIs" dxfId="1145" priority="813" operator="equal">
      <formula>"Leve"</formula>
    </cfRule>
  </conditionalFormatting>
  <conditionalFormatting sqref="AJ120">
    <cfRule type="cellIs" dxfId="1144" priority="814" operator="equal">
      <formula>"Extremo"</formula>
    </cfRule>
  </conditionalFormatting>
  <conditionalFormatting sqref="AJ120">
    <cfRule type="cellIs" dxfId="1143" priority="815" operator="equal">
      <formula>"Alto"</formula>
    </cfRule>
  </conditionalFormatting>
  <conditionalFormatting sqref="AJ120">
    <cfRule type="cellIs" dxfId="1142" priority="816" operator="equal">
      <formula>"Moderado"</formula>
    </cfRule>
  </conditionalFormatting>
  <conditionalFormatting sqref="AJ120">
    <cfRule type="cellIs" dxfId="1141" priority="817" operator="equal">
      <formula>"Bajo"</formula>
    </cfRule>
  </conditionalFormatting>
  <conditionalFormatting sqref="BH120">
    <cfRule type="cellIs" dxfId="1140" priority="818" operator="equal">
      <formula>"Muy Alta"</formula>
    </cfRule>
  </conditionalFormatting>
  <conditionalFormatting sqref="BH120">
    <cfRule type="cellIs" dxfId="1139" priority="819" operator="equal">
      <formula>"Alta"</formula>
    </cfRule>
  </conditionalFormatting>
  <conditionalFormatting sqref="BH120">
    <cfRule type="cellIs" dxfId="1138" priority="820" operator="equal">
      <formula>"Media"</formula>
    </cfRule>
  </conditionalFormatting>
  <conditionalFormatting sqref="BH120">
    <cfRule type="cellIs" dxfId="1137" priority="821" operator="equal">
      <formula>"Baja"</formula>
    </cfRule>
  </conditionalFormatting>
  <conditionalFormatting sqref="BH120">
    <cfRule type="cellIs" dxfId="1136" priority="822" operator="equal">
      <formula>"Muy Baja"</formula>
    </cfRule>
  </conditionalFormatting>
  <conditionalFormatting sqref="BK120">
    <cfRule type="cellIs" dxfId="1135" priority="823" operator="equal">
      <formula>"Catastrófico"</formula>
    </cfRule>
  </conditionalFormatting>
  <conditionalFormatting sqref="BK120">
    <cfRule type="cellIs" dxfId="1134" priority="824" operator="equal">
      <formula>"Mayor"</formula>
    </cfRule>
  </conditionalFormatting>
  <conditionalFormatting sqref="BK120">
    <cfRule type="cellIs" dxfId="1133" priority="825" operator="equal">
      <formula>"Moderado"</formula>
    </cfRule>
  </conditionalFormatting>
  <conditionalFormatting sqref="BK120">
    <cfRule type="cellIs" dxfId="1132" priority="826" operator="equal">
      <formula>"Menor"</formula>
    </cfRule>
  </conditionalFormatting>
  <conditionalFormatting sqref="BK120">
    <cfRule type="cellIs" dxfId="1131" priority="827" operator="equal">
      <formula>"Leve"</formula>
    </cfRule>
  </conditionalFormatting>
  <conditionalFormatting sqref="BM120">
    <cfRule type="cellIs" dxfId="1130" priority="828" operator="equal">
      <formula>"Extremo"</formula>
    </cfRule>
  </conditionalFormatting>
  <conditionalFormatting sqref="BM120">
    <cfRule type="cellIs" dxfId="1129" priority="829" operator="equal">
      <formula>"Alto"</formula>
    </cfRule>
  </conditionalFormatting>
  <conditionalFormatting sqref="BM120">
    <cfRule type="cellIs" dxfId="1128" priority="830" operator="equal">
      <formula>"Moderado"</formula>
    </cfRule>
  </conditionalFormatting>
  <conditionalFormatting sqref="BM120">
    <cfRule type="cellIs" dxfId="1127" priority="831" operator="equal">
      <formula>"Bajo"</formula>
    </cfRule>
  </conditionalFormatting>
  <conditionalFormatting sqref="AG120:AG125">
    <cfRule type="containsText" dxfId="1126" priority="832" operator="containsText" text="❌">
      <formula>NOT(ISERROR(SEARCH(("❌"),(AG120))))</formula>
    </cfRule>
  </conditionalFormatting>
  <conditionalFormatting sqref="AH120">
    <cfRule type="cellIs" dxfId="1125" priority="833" operator="equal">
      <formula>"Catastrófico"</formula>
    </cfRule>
  </conditionalFormatting>
  <conditionalFormatting sqref="AH120">
    <cfRule type="cellIs" dxfId="1124" priority="834" operator="equal">
      <formula>"Mayor"</formula>
    </cfRule>
  </conditionalFormatting>
  <conditionalFormatting sqref="AH120">
    <cfRule type="cellIs" dxfId="1123" priority="835" operator="equal">
      <formula>"Moderado"</formula>
    </cfRule>
  </conditionalFormatting>
  <conditionalFormatting sqref="AH120">
    <cfRule type="cellIs" dxfId="1122" priority="836" operator="equal">
      <formula>"Menor"</formula>
    </cfRule>
  </conditionalFormatting>
  <conditionalFormatting sqref="AH120">
    <cfRule type="cellIs" dxfId="1121" priority="837" operator="equal">
      <formula>"Leve"</formula>
    </cfRule>
  </conditionalFormatting>
  <conditionalFormatting sqref="K120">
    <cfRule type="cellIs" dxfId="1120" priority="838" operator="equal">
      <formula>"Muy Alta"</formula>
    </cfRule>
  </conditionalFormatting>
  <conditionalFormatting sqref="K120">
    <cfRule type="cellIs" dxfId="1119" priority="839" operator="equal">
      <formula>"Alta"</formula>
    </cfRule>
  </conditionalFormatting>
  <conditionalFormatting sqref="K120">
    <cfRule type="cellIs" dxfId="1118" priority="840" operator="equal">
      <formula>"Media"</formula>
    </cfRule>
  </conditionalFormatting>
  <conditionalFormatting sqref="K120">
    <cfRule type="cellIs" dxfId="1117" priority="841" operator="equal">
      <formula>"Baja"</formula>
    </cfRule>
  </conditionalFormatting>
  <conditionalFormatting sqref="K120">
    <cfRule type="cellIs" dxfId="1116" priority="842" operator="equal">
      <formula>"Muy Baja"</formula>
    </cfRule>
  </conditionalFormatting>
  <conditionalFormatting sqref="BI120">
    <cfRule type="cellIs" dxfId="1115" priority="843" operator="equal">
      <formula>"Catastrófico"</formula>
    </cfRule>
  </conditionalFormatting>
  <conditionalFormatting sqref="BI120">
    <cfRule type="cellIs" dxfId="1114" priority="844" operator="equal">
      <formula>"Mayor"</formula>
    </cfRule>
  </conditionalFormatting>
  <conditionalFormatting sqref="BI120">
    <cfRule type="cellIs" dxfId="1113" priority="845" operator="equal">
      <formula>"Moderado"</formula>
    </cfRule>
  </conditionalFormatting>
  <conditionalFormatting sqref="BI120">
    <cfRule type="cellIs" dxfId="1112" priority="846" operator="equal">
      <formula>"Menor"</formula>
    </cfRule>
  </conditionalFormatting>
  <conditionalFormatting sqref="BI120">
    <cfRule type="cellIs" dxfId="1111" priority="847" operator="equal">
      <formula>"Leve"</formula>
    </cfRule>
  </conditionalFormatting>
  <conditionalFormatting sqref="K120:K125">
    <cfRule type="cellIs" dxfId="1110" priority="848" operator="equal">
      <formula>"Probable"</formula>
    </cfRule>
  </conditionalFormatting>
  <conditionalFormatting sqref="K120:K125">
    <cfRule type="cellIs" dxfId="1109" priority="849" operator="equal">
      <formula>"Rara vez"</formula>
    </cfRule>
  </conditionalFormatting>
  <conditionalFormatting sqref="K120:K125">
    <cfRule type="cellIs" dxfId="1108" priority="850" operator="equal">
      <formula>"Improbable"</formula>
    </cfRule>
  </conditionalFormatting>
  <conditionalFormatting sqref="K120:K125">
    <cfRule type="cellIs" dxfId="1107" priority="851" operator="equal">
      <formula>"Rara vez"</formula>
    </cfRule>
  </conditionalFormatting>
  <conditionalFormatting sqref="AJ120:AJ125">
    <cfRule type="cellIs" dxfId="1106" priority="852" operator="equal">
      <formula>"Moderada"</formula>
    </cfRule>
  </conditionalFormatting>
  <conditionalFormatting sqref="AJ120:AJ125">
    <cfRule type="cellIs" dxfId="1105" priority="853" operator="equal">
      <formula>"Alta"</formula>
    </cfRule>
  </conditionalFormatting>
  <conditionalFormatting sqref="AJ120:AJ125">
    <cfRule type="cellIs" dxfId="1104" priority="854" operator="equal">
      <formula>"Extrema"</formula>
    </cfRule>
  </conditionalFormatting>
  <conditionalFormatting sqref="AJ120">
    <cfRule type="cellIs" dxfId="1103" priority="855" operator="equal">
      <formula>"Extremo"</formula>
    </cfRule>
  </conditionalFormatting>
  <conditionalFormatting sqref="AJ120">
    <cfRule type="cellIs" dxfId="1102" priority="856" operator="equal">
      <formula>"Alto"</formula>
    </cfRule>
  </conditionalFormatting>
  <conditionalFormatting sqref="AJ120">
    <cfRule type="cellIs" dxfId="1101" priority="857" operator="equal">
      <formula>"Moderado"</formula>
    </cfRule>
  </conditionalFormatting>
  <conditionalFormatting sqref="AJ120">
    <cfRule type="cellIs" dxfId="1100" priority="858" operator="equal">
      <formula>"Bajo"</formula>
    </cfRule>
  </conditionalFormatting>
  <conditionalFormatting sqref="BH120">
    <cfRule type="cellIs" dxfId="1099" priority="859" operator="equal">
      <formula>"Muy Alta"</formula>
    </cfRule>
  </conditionalFormatting>
  <conditionalFormatting sqref="BH120">
    <cfRule type="cellIs" dxfId="1098" priority="860" operator="equal">
      <formula>"Alta"</formula>
    </cfRule>
  </conditionalFormatting>
  <conditionalFormatting sqref="BH120">
    <cfRule type="cellIs" dxfId="1097" priority="861" operator="equal">
      <formula>"Media"</formula>
    </cfRule>
  </conditionalFormatting>
  <conditionalFormatting sqref="BH120">
    <cfRule type="cellIs" dxfId="1096" priority="862" operator="equal">
      <formula>"Baja"</formula>
    </cfRule>
  </conditionalFormatting>
  <conditionalFormatting sqref="BH120">
    <cfRule type="cellIs" dxfId="1095" priority="863" operator="equal">
      <formula>"Muy Baja"</formula>
    </cfRule>
  </conditionalFormatting>
  <conditionalFormatting sqref="BK120">
    <cfRule type="cellIs" dxfId="1094" priority="864" operator="equal">
      <formula>"Catastrófico"</formula>
    </cfRule>
  </conditionalFormatting>
  <conditionalFormatting sqref="BK120">
    <cfRule type="cellIs" dxfId="1093" priority="865" operator="equal">
      <formula>"Mayor"</formula>
    </cfRule>
  </conditionalFormatting>
  <conditionalFormatting sqref="BK120">
    <cfRule type="cellIs" dxfId="1092" priority="866" operator="equal">
      <formula>"Moderado"</formula>
    </cfRule>
  </conditionalFormatting>
  <conditionalFormatting sqref="BK120">
    <cfRule type="cellIs" dxfId="1091" priority="867" operator="equal">
      <formula>"Menor"</formula>
    </cfRule>
  </conditionalFormatting>
  <conditionalFormatting sqref="BK120">
    <cfRule type="cellIs" dxfId="1090" priority="868" operator="equal">
      <formula>"Leve"</formula>
    </cfRule>
  </conditionalFormatting>
  <conditionalFormatting sqref="BM120">
    <cfRule type="cellIs" dxfId="1089" priority="869" operator="equal">
      <formula>"Extremo"</formula>
    </cfRule>
  </conditionalFormatting>
  <conditionalFormatting sqref="BM120">
    <cfRule type="cellIs" dxfId="1088" priority="870" operator="equal">
      <formula>"Alto"</formula>
    </cfRule>
  </conditionalFormatting>
  <conditionalFormatting sqref="BM120">
    <cfRule type="cellIs" dxfId="1087" priority="871" operator="equal">
      <formula>"Moderado"</formula>
    </cfRule>
  </conditionalFormatting>
  <conditionalFormatting sqref="BM120">
    <cfRule type="cellIs" dxfId="1086" priority="872" operator="equal">
      <formula>"Bajo"</formula>
    </cfRule>
  </conditionalFormatting>
  <conditionalFormatting sqref="AH120">
    <cfRule type="cellIs" dxfId="1085" priority="873" operator="equal">
      <formula>"Catastrófico"</formula>
    </cfRule>
  </conditionalFormatting>
  <conditionalFormatting sqref="AH120">
    <cfRule type="cellIs" dxfId="1084" priority="874" operator="equal">
      <formula>"Mayor"</formula>
    </cfRule>
  </conditionalFormatting>
  <conditionalFormatting sqref="AH120">
    <cfRule type="cellIs" dxfId="1083" priority="875" operator="equal">
      <formula>"Moderado"</formula>
    </cfRule>
  </conditionalFormatting>
  <conditionalFormatting sqref="AH120">
    <cfRule type="cellIs" dxfId="1082" priority="876" operator="equal">
      <formula>"Menor"</formula>
    </cfRule>
  </conditionalFormatting>
  <conditionalFormatting sqref="AH120">
    <cfRule type="cellIs" dxfId="1081" priority="877" operator="equal">
      <formula>"Leve"</formula>
    </cfRule>
  </conditionalFormatting>
  <conditionalFormatting sqref="K120">
    <cfRule type="cellIs" dxfId="1080" priority="878" operator="equal">
      <formula>"Muy Alta"</formula>
    </cfRule>
  </conditionalFormatting>
  <conditionalFormatting sqref="K120">
    <cfRule type="cellIs" dxfId="1079" priority="879" operator="equal">
      <formula>"Alta"</formula>
    </cfRule>
  </conditionalFormatting>
  <conditionalFormatting sqref="K120">
    <cfRule type="cellIs" dxfId="1078" priority="880" operator="equal">
      <formula>"Media"</formula>
    </cfRule>
  </conditionalFormatting>
  <conditionalFormatting sqref="K120">
    <cfRule type="cellIs" dxfId="1077" priority="881" operator="equal">
      <formula>"Baja"</formula>
    </cfRule>
  </conditionalFormatting>
  <conditionalFormatting sqref="K120">
    <cfRule type="cellIs" dxfId="1076" priority="882" operator="equal">
      <formula>"Muy Baja"</formula>
    </cfRule>
  </conditionalFormatting>
  <conditionalFormatting sqref="BI120">
    <cfRule type="cellIs" dxfId="1075" priority="883" operator="equal">
      <formula>"Catastrófico"</formula>
    </cfRule>
  </conditionalFormatting>
  <conditionalFormatting sqref="BI120">
    <cfRule type="cellIs" dxfId="1074" priority="884" operator="equal">
      <formula>"Mayor"</formula>
    </cfRule>
  </conditionalFormatting>
  <conditionalFormatting sqref="BI120">
    <cfRule type="cellIs" dxfId="1073" priority="885" operator="equal">
      <formula>"Moderado"</formula>
    </cfRule>
  </conditionalFormatting>
  <conditionalFormatting sqref="BI120">
    <cfRule type="cellIs" dxfId="1072" priority="886" operator="equal">
      <formula>"Menor"</formula>
    </cfRule>
  </conditionalFormatting>
  <conditionalFormatting sqref="BI120">
    <cfRule type="cellIs" dxfId="1071" priority="887" operator="equal">
      <formula>"Leve"</formula>
    </cfRule>
  </conditionalFormatting>
  <conditionalFormatting sqref="BH120">
    <cfRule type="cellIs" dxfId="1070" priority="888" operator="equal">
      <formula>"Muy Alta"</formula>
    </cfRule>
  </conditionalFormatting>
  <conditionalFormatting sqref="BH120">
    <cfRule type="cellIs" dxfId="1069" priority="889" operator="equal">
      <formula>"Alta"</formula>
    </cfRule>
  </conditionalFormatting>
  <conditionalFormatting sqref="BH120">
    <cfRule type="cellIs" dxfId="1068" priority="890" operator="equal">
      <formula>"Media"</formula>
    </cfRule>
  </conditionalFormatting>
  <conditionalFormatting sqref="BH120">
    <cfRule type="cellIs" dxfId="1067" priority="891" operator="equal">
      <formula>"Baja"</formula>
    </cfRule>
  </conditionalFormatting>
  <conditionalFormatting sqref="BH120">
    <cfRule type="cellIs" dxfId="1066" priority="892" operator="equal">
      <formula>"Muy Baja"</formula>
    </cfRule>
  </conditionalFormatting>
  <conditionalFormatting sqref="BK120">
    <cfRule type="cellIs" dxfId="1065" priority="893" operator="equal">
      <formula>"Catastrófico"</formula>
    </cfRule>
  </conditionalFormatting>
  <conditionalFormatting sqref="BK120">
    <cfRule type="cellIs" dxfId="1064" priority="894" operator="equal">
      <formula>"Mayor"</formula>
    </cfRule>
  </conditionalFormatting>
  <conditionalFormatting sqref="BK120">
    <cfRule type="cellIs" dxfId="1063" priority="895" operator="equal">
      <formula>"Moderado"</formula>
    </cfRule>
  </conditionalFormatting>
  <conditionalFormatting sqref="BK120">
    <cfRule type="cellIs" dxfId="1062" priority="896" operator="equal">
      <formula>"Menor"</formula>
    </cfRule>
  </conditionalFormatting>
  <conditionalFormatting sqref="BK120">
    <cfRule type="cellIs" dxfId="1061" priority="897" operator="equal">
      <formula>"Leve"</formula>
    </cfRule>
  </conditionalFormatting>
  <conditionalFormatting sqref="BM120">
    <cfRule type="cellIs" dxfId="1060" priority="898" operator="equal">
      <formula>"Extremo"</formula>
    </cfRule>
  </conditionalFormatting>
  <conditionalFormatting sqref="BM120">
    <cfRule type="cellIs" dxfId="1059" priority="899" operator="equal">
      <formula>"Alto"</formula>
    </cfRule>
  </conditionalFormatting>
  <conditionalFormatting sqref="BM120">
    <cfRule type="cellIs" dxfId="1058" priority="900" operator="equal">
      <formula>"Moderado"</formula>
    </cfRule>
  </conditionalFormatting>
  <conditionalFormatting sqref="BM120">
    <cfRule type="cellIs" dxfId="1057" priority="901" operator="equal">
      <formula>"Bajo"</formula>
    </cfRule>
  </conditionalFormatting>
  <conditionalFormatting sqref="BI120">
    <cfRule type="cellIs" dxfId="1056" priority="902" operator="equal">
      <formula>"Catastrófico"</formula>
    </cfRule>
  </conditionalFormatting>
  <conditionalFormatting sqref="BI120">
    <cfRule type="cellIs" dxfId="1055" priority="903" operator="equal">
      <formula>"Mayor"</formula>
    </cfRule>
  </conditionalFormatting>
  <conditionalFormatting sqref="BI120">
    <cfRule type="cellIs" dxfId="1054" priority="904" operator="equal">
      <formula>"Moderado"</formula>
    </cfRule>
  </conditionalFormatting>
  <conditionalFormatting sqref="BI120">
    <cfRule type="cellIs" dxfId="1053" priority="905" operator="equal">
      <formula>"Menor"</formula>
    </cfRule>
  </conditionalFormatting>
  <conditionalFormatting sqref="BI120">
    <cfRule type="cellIs" dxfId="1052" priority="906" operator="equal">
      <formula>"Leve"</formula>
    </cfRule>
  </conditionalFormatting>
  <conditionalFormatting sqref="BH120">
    <cfRule type="cellIs" dxfId="1051" priority="907" operator="equal">
      <formula>"Muy Alta"</formula>
    </cfRule>
  </conditionalFormatting>
  <conditionalFormatting sqref="BH120">
    <cfRule type="cellIs" dxfId="1050" priority="908" operator="equal">
      <formula>"Alta"</formula>
    </cfRule>
  </conditionalFormatting>
  <conditionalFormatting sqref="BH120">
    <cfRule type="cellIs" dxfId="1049" priority="909" operator="equal">
      <formula>"Media"</formula>
    </cfRule>
  </conditionalFormatting>
  <conditionalFormatting sqref="BH120">
    <cfRule type="cellIs" dxfId="1048" priority="910" operator="equal">
      <formula>"Baja"</formula>
    </cfRule>
  </conditionalFormatting>
  <conditionalFormatting sqref="BH120">
    <cfRule type="cellIs" dxfId="1047" priority="911" operator="equal">
      <formula>"Muy Baja"</formula>
    </cfRule>
  </conditionalFormatting>
  <conditionalFormatting sqref="BK120">
    <cfRule type="cellIs" dxfId="1046" priority="912" operator="equal">
      <formula>"Catastrófico"</formula>
    </cfRule>
  </conditionalFormatting>
  <conditionalFormatting sqref="BK120">
    <cfRule type="cellIs" dxfId="1045" priority="913" operator="equal">
      <formula>"Mayor"</formula>
    </cfRule>
  </conditionalFormatting>
  <conditionalFormatting sqref="BK120">
    <cfRule type="cellIs" dxfId="1044" priority="914" operator="equal">
      <formula>"Moderado"</formula>
    </cfRule>
  </conditionalFormatting>
  <conditionalFormatting sqref="BK120">
    <cfRule type="cellIs" dxfId="1043" priority="915" operator="equal">
      <formula>"Menor"</formula>
    </cfRule>
  </conditionalFormatting>
  <conditionalFormatting sqref="BK120">
    <cfRule type="cellIs" dxfId="1042" priority="916" operator="equal">
      <formula>"Leve"</formula>
    </cfRule>
  </conditionalFormatting>
  <conditionalFormatting sqref="BM120">
    <cfRule type="cellIs" dxfId="1041" priority="917" operator="equal">
      <formula>"Extremo"</formula>
    </cfRule>
  </conditionalFormatting>
  <conditionalFormatting sqref="BM120">
    <cfRule type="cellIs" dxfId="1040" priority="918" operator="equal">
      <formula>"Alto"</formula>
    </cfRule>
  </conditionalFormatting>
  <conditionalFormatting sqref="BM120">
    <cfRule type="cellIs" dxfId="1039" priority="919" operator="equal">
      <formula>"Moderado"</formula>
    </cfRule>
  </conditionalFormatting>
  <conditionalFormatting sqref="BM120">
    <cfRule type="cellIs" dxfId="1038" priority="920" operator="equal">
      <formula>"Bajo"</formula>
    </cfRule>
  </conditionalFormatting>
  <conditionalFormatting sqref="K120">
    <cfRule type="cellIs" dxfId="1037" priority="921" operator="equal">
      <formula>"Muy Alta"</formula>
    </cfRule>
  </conditionalFormatting>
  <conditionalFormatting sqref="K120">
    <cfRule type="cellIs" dxfId="1036" priority="922" operator="equal">
      <formula>"Alta"</formula>
    </cfRule>
  </conditionalFormatting>
  <conditionalFormatting sqref="K120">
    <cfRule type="cellIs" dxfId="1035" priority="923" operator="equal">
      <formula>"Media"</formula>
    </cfRule>
  </conditionalFormatting>
  <conditionalFormatting sqref="K120">
    <cfRule type="cellIs" dxfId="1034" priority="924" operator="equal">
      <formula>"Baja"</formula>
    </cfRule>
  </conditionalFormatting>
  <conditionalFormatting sqref="K120">
    <cfRule type="cellIs" dxfId="1033" priority="925" operator="equal">
      <formula>"Muy Baja"</formula>
    </cfRule>
  </conditionalFormatting>
  <conditionalFormatting sqref="BI120">
    <cfRule type="cellIs" dxfId="1032" priority="926" operator="equal">
      <formula>"Catastrófico"</formula>
    </cfRule>
  </conditionalFormatting>
  <conditionalFormatting sqref="BI120">
    <cfRule type="cellIs" dxfId="1031" priority="927" operator="equal">
      <formula>"Mayor"</formula>
    </cfRule>
  </conditionalFormatting>
  <conditionalFormatting sqref="BI120">
    <cfRule type="cellIs" dxfId="1030" priority="928" operator="equal">
      <formula>"Moderado"</formula>
    </cfRule>
  </conditionalFormatting>
  <conditionalFormatting sqref="BI120">
    <cfRule type="cellIs" dxfId="1029" priority="929" operator="equal">
      <formula>"Menor"</formula>
    </cfRule>
  </conditionalFormatting>
  <conditionalFormatting sqref="BI120">
    <cfRule type="cellIs" dxfId="1028" priority="930" operator="equal">
      <formula>"Leve"</formula>
    </cfRule>
  </conditionalFormatting>
  <conditionalFormatting sqref="K120">
    <cfRule type="cellIs" dxfId="1027" priority="931" operator="equal">
      <formula>"Casi Seguro"</formula>
    </cfRule>
  </conditionalFormatting>
  <conditionalFormatting sqref="K120">
    <cfRule type="cellIs" dxfId="1026" priority="932" operator="equal">
      <formula>"Probable"</formula>
    </cfRule>
  </conditionalFormatting>
  <conditionalFormatting sqref="K120">
    <cfRule type="cellIs" dxfId="1025" priority="933" operator="equal">
      <formula>"Posible"</formula>
    </cfRule>
  </conditionalFormatting>
  <conditionalFormatting sqref="K120">
    <cfRule type="cellIs" dxfId="1024" priority="934" operator="equal">
      <formula>"Rara vez"</formula>
    </cfRule>
  </conditionalFormatting>
  <conditionalFormatting sqref="K120">
    <cfRule type="cellIs" dxfId="1023" priority="935" operator="equal">
      <formula>"Improbable"</formula>
    </cfRule>
  </conditionalFormatting>
  <conditionalFormatting sqref="K120">
    <cfRule type="cellIs" dxfId="1022" priority="936" operator="equal">
      <formula>"Rara vez"</formula>
    </cfRule>
  </conditionalFormatting>
  <conditionalFormatting sqref="AJ120">
    <cfRule type="cellIs" dxfId="1021" priority="937" operator="equal">
      <formula>"Extremo"</formula>
    </cfRule>
  </conditionalFormatting>
  <conditionalFormatting sqref="AJ120">
    <cfRule type="cellIs" dxfId="1020" priority="938" operator="equal">
      <formula>"Alto"</formula>
    </cfRule>
  </conditionalFormatting>
  <conditionalFormatting sqref="AJ120">
    <cfRule type="cellIs" dxfId="1019" priority="939" operator="equal">
      <formula>"Moderado"</formula>
    </cfRule>
  </conditionalFormatting>
  <conditionalFormatting sqref="AJ120">
    <cfRule type="cellIs" dxfId="1018" priority="940" operator="equal">
      <formula>"Bajo"</formula>
    </cfRule>
  </conditionalFormatting>
  <conditionalFormatting sqref="BH120">
    <cfRule type="cellIs" dxfId="1017" priority="941" operator="equal">
      <formula>"Muy Alta"</formula>
    </cfRule>
  </conditionalFormatting>
  <conditionalFormatting sqref="BH120">
    <cfRule type="cellIs" dxfId="1016" priority="942" operator="equal">
      <formula>"Alta"</formula>
    </cfRule>
  </conditionalFormatting>
  <conditionalFormatting sqref="BH120">
    <cfRule type="cellIs" dxfId="1015" priority="943" operator="equal">
      <formula>"Media"</formula>
    </cfRule>
  </conditionalFormatting>
  <conditionalFormatting sqref="BH120">
    <cfRule type="cellIs" dxfId="1014" priority="944" operator="equal">
      <formula>"Baja"</formula>
    </cfRule>
  </conditionalFormatting>
  <conditionalFormatting sqref="BH120">
    <cfRule type="cellIs" dxfId="1013" priority="945" operator="equal">
      <formula>"Muy Baja"</formula>
    </cfRule>
  </conditionalFormatting>
  <conditionalFormatting sqref="BK120">
    <cfRule type="cellIs" dxfId="1012" priority="946" operator="equal">
      <formula>"Catastrófico"</formula>
    </cfRule>
  </conditionalFormatting>
  <conditionalFormatting sqref="BK120">
    <cfRule type="cellIs" dxfId="1011" priority="947" operator="equal">
      <formula>"Mayor"</formula>
    </cfRule>
  </conditionalFormatting>
  <conditionalFormatting sqref="BK120">
    <cfRule type="cellIs" dxfId="1010" priority="948" operator="equal">
      <formula>"Moderado"</formula>
    </cfRule>
  </conditionalFormatting>
  <conditionalFormatting sqref="BK120">
    <cfRule type="cellIs" dxfId="1009" priority="949" operator="equal">
      <formula>"Menor"</formula>
    </cfRule>
  </conditionalFormatting>
  <conditionalFormatting sqref="BK120">
    <cfRule type="cellIs" dxfId="1008" priority="950" operator="equal">
      <formula>"Leve"</formula>
    </cfRule>
  </conditionalFormatting>
  <conditionalFormatting sqref="BM120">
    <cfRule type="cellIs" dxfId="1007" priority="951" operator="equal">
      <formula>"Extremo"</formula>
    </cfRule>
  </conditionalFormatting>
  <conditionalFormatting sqref="BM120">
    <cfRule type="cellIs" dxfId="1006" priority="952" operator="equal">
      <formula>"Alto"</formula>
    </cfRule>
  </conditionalFormatting>
  <conditionalFormatting sqref="BM120">
    <cfRule type="cellIs" dxfId="1005" priority="953" operator="equal">
      <formula>"Moderado"</formula>
    </cfRule>
  </conditionalFormatting>
  <conditionalFormatting sqref="BM120">
    <cfRule type="cellIs" dxfId="1004" priority="954" operator="equal">
      <formula>"Bajo"</formula>
    </cfRule>
  </conditionalFormatting>
  <conditionalFormatting sqref="AH120">
    <cfRule type="cellIs" dxfId="1003" priority="955" operator="equal">
      <formula>"Catastrófico"</formula>
    </cfRule>
  </conditionalFormatting>
  <conditionalFormatting sqref="AH120">
    <cfRule type="cellIs" dxfId="1002" priority="956" operator="equal">
      <formula>"Mayor"</formula>
    </cfRule>
  </conditionalFormatting>
  <conditionalFormatting sqref="AH120">
    <cfRule type="cellIs" dxfId="1001" priority="957" operator="equal">
      <formula>"Moderado"</formula>
    </cfRule>
  </conditionalFormatting>
  <conditionalFormatting sqref="AH120">
    <cfRule type="cellIs" dxfId="1000" priority="958" operator="equal">
      <formula>"Menor"</formula>
    </cfRule>
  </conditionalFormatting>
  <conditionalFormatting sqref="AH120">
    <cfRule type="cellIs" dxfId="999" priority="959" operator="equal">
      <formula>"Leve"</formula>
    </cfRule>
  </conditionalFormatting>
  <conditionalFormatting sqref="K120">
    <cfRule type="cellIs" dxfId="998" priority="960" operator="equal">
      <formula>"Muy Alta"</formula>
    </cfRule>
  </conditionalFormatting>
  <conditionalFormatting sqref="K120">
    <cfRule type="cellIs" dxfId="997" priority="961" operator="equal">
      <formula>"Alta"</formula>
    </cfRule>
  </conditionalFormatting>
  <conditionalFormatting sqref="K120">
    <cfRule type="cellIs" dxfId="996" priority="962" operator="equal">
      <formula>"Media"</formula>
    </cfRule>
  </conditionalFormatting>
  <conditionalFormatting sqref="K120">
    <cfRule type="cellIs" dxfId="995" priority="963" operator="equal">
      <formula>"Baja"</formula>
    </cfRule>
  </conditionalFormatting>
  <conditionalFormatting sqref="K120">
    <cfRule type="cellIs" dxfId="994" priority="964" operator="equal">
      <formula>"Muy Baja"</formula>
    </cfRule>
  </conditionalFormatting>
  <conditionalFormatting sqref="BI120">
    <cfRule type="cellIs" dxfId="993" priority="965" operator="equal">
      <formula>"Catastrófico"</formula>
    </cfRule>
  </conditionalFormatting>
  <conditionalFormatting sqref="BI120">
    <cfRule type="cellIs" dxfId="992" priority="966" operator="equal">
      <formula>"Mayor"</formula>
    </cfRule>
  </conditionalFormatting>
  <conditionalFormatting sqref="BI120">
    <cfRule type="cellIs" dxfId="991" priority="967" operator="equal">
      <formula>"Moderado"</formula>
    </cfRule>
  </conditionalFormatting>
  <conditionalFormatting sqref="BI120">
    <cfRule type="cellIs" dxfId="990" priority="968" operator="equal">
      <formula>"Menor"</formula>
    </cfRule>
  </conditionalFormatting>
  <conditionalFormatting sqref="BI120">
    <cfRule type="cellIs" dxfId="989" priority="969" operator="equal">
      <formula>"Leve"</formula>
    </cfRule>
  </conditionalFormatting>
  <conditionalFormatting sqref="AJ33">
    <cfRule type="cellIs" dxfId="988" priority="970" operator="equal">
      <formula>"Extremo"</formula>
    </cfRule>
  </conditionalFormatting>
  <conditionalFormatting sqref="AJ33">
    <cfRule type="cellIs" dxfId="987" priority="971" operator="equal">
      <formula>"Alto"</formula>
    </cfRule>
  </conditionalFormatting>
  <conditionalFormatting sqref="AJ33">
    <cfRule type="cellIs" dxfId="986" priority="972" operator="equal">
      <formula>"Moderado"</formula>
    </cfRule>
  </conditionalFormatting>
  <conditionalFormatting sqref="AJ33">
    <cfRule type="cellIs" dxfId="985" priority="973" operator="equal">
      <formula>"Bajo"</formula>
    </cfRule>
  </conditionalFormatting>
  <conditionalFormatting sqref="BH33">
    <cfRule type="cellIs" dxfId="984" priority="974" operator="equal">
      <formula>"Muy Alta"</formula>
    </cfRule>
  </conditionalFormatting>
  <conditionalFormatting sqref="BH33">
    <cfRule type="cellIs" dxfId="983" priority="975" operator="equal">
      <formula>"Alta"</formula>
    </cfRule>
  </conditionalFormatting>
  <conditionalFormatting sqref="BH33">
    <cfRule type="cellIs" dxfId="982" priority="976" operator="equal">
      <formula>"Media"</formula>
    </cfRule>
  </conditionalFormatting>
  <conditionalFormatting sqref="BH33">
    <cfRule type="cellIs" dxfId="981" priority="977" operator="equal">
      <formula>"Baja"</formula>
    </cfRule>
  </conditionalFormatting>
  <conditionalFormatting sqref="BH33">
    <cfRule type="cellIs" dxfId="980" priority="978" operator="equal">
      <formula>"Muy Baja"</formula>
    </cfRule>
  </conditionalFormatting>
  <conditionalFormatting sqref="BK33">
    <cfRule type="cellIs" dxfId="979" priority="979" operator="equal">
      <formula>"Catastrófico"</formula>
    </cfRule>
  </conditionalFormatting>
  <conditionalFormatting sqref="BK33">
    <cfRule type="cellIs" dxfId="978" priority="980" operator="equal">
      <formula>"Mayor"</formula>
    </cfRule>
  </conditionalFormatting>
  <conditionalFormatting sqref="BK33">
    <cfRule type="cellIs" dxfId="977" priority="981" operator="equal">
      <formula>"Moderado"</formula>
    </cfRule>
  </conditionalFormatting>
  <conditionalFormatting sqref="BK33">
    <cfRule type="cellIs" dxfId="976" priority="982" operator="equal">
      <formula>"Menor"</formula>
    </cfRule>
  </conditionalFormatting>
  <conditionalFormatting sqref="BK33">
    <cfRule type="cellIs" dxfId="975" priority="983" operator="equal">
      <formula>"Leve"</formula>
    </cfRule>
  </conditionalFormatting>
  <conditionalFormatting sqref="BM33">
    <cfRule type="cellIs" dxfId="974" priority="984" operator="equal">
      <formula>"Extremo"</formula>
    </cfRule>
  </conditionalFormatting>
  <conditionalFormatting sqref="BM33">
    <cfRule type="cellIs" dxfId="973" priority="985" operator="equal">
      <formula>"Alto"</formula>
    </cfRule>
  </conditionalFormatting>
  <conditionalFormatting sqref="BM33">
    <cfRule type="cellIs" dxfId="972" priority="986" operator="equal">
      <formula>"Moderado"</formula>
    </cfRule>
  </conditionalFormatting>
  <conditionalFormatting sqref="BM33">
    <cfRule type="cellIs" dxfId="971" priority="987" operator="equal">
      <formula>"Bajo"</formula>
    </cfRule>
  </conditionalFormatting>
  <conditionalFormatting sqref="AG33:AG38">
    <cfRule type="containsText" dxfId="970" priority="988" operator="containsText" text="❌">
      <formula>NOT(ISERROR(SEARCH(("❌"),(AG33))))</formula>
    </cfRule>
  </conditionalFormatting>
  <conditionalFormatting sqref="AH33">
    <cfRule type="cellIs" dxfId="969" priority="989" operator="equal">
      <formula>"Catastrófico"</formula>
    </cfRule>
  </conditionalFormatting>
  <conditionalFormatting sqref="AH33">
    <cfRule type="cellIs" dxfId="968" priority="990" operator="equal">
      <formula>"Mayor"</formula>
    </cfRule>
  </conditionalFormatting>
  <conditionalFormatting sqref="AH33">
    <cfRule type="cellIs" dxfId="967" priority="991" operator="equal">
      <formula>"Moderado"</formula>
    </cfRule>
  </conditionalFormatting>
  <conditionalFormatting sqref="AH33">
    <cfRule type="cellIs" dxfId="966" priority="992" operator="equal">
      <formula>"Menor"</formula>
    </cfRule>
  </conditionalFormatting>
  <conditionalFormatting sqref="AH33">
    <cfRule type="cellIs" dxfId="965" priority="993" operator="equal">
      <formula>"Leve"</formula>
    </cfRule>
  </conditionalFormatting>
  <conditionalFormatting sqref="K33">
    <cfRule type="cellIs" dxfId="964" priority="994" operator="equal">
      <formula>"Muy Alta"</formula>
    </cfRule>
  </conditionalFormatting>
  <conditionalFormatting sqref="K33">
    <cfRule type="cellIs" dxfId="963" priority="995" operator="equal">
      <formula>"Alta"</formula>
    </cfRule>
  </conditionalFormatting>
  <conditionalFormatting sqref="K33">
    <cfRule type="cellIs" dxfId="962" priority="996" operator="equal">
      <formula>"Media"</formula>
    </cfRule>
  </conditionalFormatting>
  <conditionalFormatting sqref="K33">
    <cfRule type="cellIs" dxfId="961" priority="997" operator="equal">
      <formula>"Baja"</formula>
    </cfRule>
  </conditionalFormatting>
  <conditionalFormatting sqref="K33">
    <cfRule type="cellIs" dxfId="960" priority="998" operator="equal">
      <formula>"Muy Baja"</formula>
    </cfRule>
  </conditionalFormatting>
  <conditionalFormatting sqref="BI15 BI21 BI27 BI33">
    <cfRule type="cellIs" dxfId="959" priority="999" operator="equal">
      <formula>"Catastrófico"</formula>
    </cfRule>
  </conditionalFormatting>
  <conditionalFormatting sqref="BI15 BI21 BI27 BI33">
    <cfRule type="cellIs" dxfId="958" priority="1000" operator="equal">
      <formula>"Mayor"</formula>
    </cfRule>
  </conditionalFormatting>
  <conditionalFormatting sqref="BI15 BI21 BI27 BI33">
    <cfRule type="cellIs" dxfId="957" priority="1001" operator="equal">
      <formula>"Moderado"</formula>
    </cfRule>
  </conditionalFormatting>
  <conditionalFormatting sqref="BI15 BI21 BI27 BI33">
    <cfRule type="cellIs" dxfId="956" priority="1002" operator="equal">
      <formula>"Menor"</formula>
    </cfRule>
  </conditionalFormatting>
  <conditionalFormatting sqref="BI15 BI21 BI27 BI33">
    <cfRule type="cellIs" dxfId="955" priority="1003" operator="equal">
      <formula>"Leve"</formula>
    </cfRule>
  </conditionalFormatting>
  <conditionalFormatting sqref="BM33:BM38">
    <cfRule type="cellIs" dxfId="954" priority="1004" operator="equal">
      <formula>"Extremo"</formula>
    </cfRule>
  </conditionalFormatting>
  <conditionalFormatting sqref="BM33:BM38">
    <cfRule type="cellIs" dxfId="953" priority="1005" operator="equal">
      <formula>"Extremo"</formula>
    </cfRule>
  </conditionalFormatting>
  <conditionalFormatting sqref="BM33:BM38">
    <cfRule type="cellIs" dxfId="952" priority="1006" operator="equal">
      <formula>"Alta"</formula>
    </cfRule>
  </conditionalFormatting>
  <conditionalFormatting sqref="K33:K38 BI15:BI38">
    <cfRule type="cellIs" dxfId="951" priority="1007" operator="equal">
      <formula>"Casi Seguro"</formula>
    </cfRule>
  </conditionalFormatting>
  <conditionalFormatting sqref="K33:K38">
    <cfRule type="cellIs" dxfId="950" priority="1008" operator="equal">
      <formula>"Probable"</formula>
    </cfRule>
  </conditionalFormatting>
  <conditionalFormatting sqref="K33:K38 BI15:BI38">
    <cfRule type="cellIs" dxfId="949" priority="1009" operator="equal">
      <formula>"Posible"</formula>
    </cfRule>
  </conditionalFormatting>
  <conditionalFormatting sqref="K33:K38">
    <cfRule type="cellIs" dxfId="948" priority="1010" operator="equal">
      <formula>"Rara vez"</formula>
    </cfRule>
  </conditionalFormatting>
  <conditionalFormatting sqref="K33:K38">
    <cfRule type="cellIs" dxfId="947" priority="1011" operator="equal">
      <formula>"Improbable"</formula>
    </cfRule>
  </conditionalFormatting>
  <conditionalFormatting sqref="K33:K38">
    <cfRule type="cellIs" dxfId="946" priority="1012" operator="equal">
      <formula>"Rara vez"</formula>
    </cfRule>
  </conditionalFormatting>
  <conditionalFormatting sqref="BI15:BI38">
    <cfRule type="cellIs" dxfId="945" priority="1013" operator="equal">
      <formula>"Probable"</formula>
    </cfRule>
  </conditionalFormatting>
  <conditionalFormatting sqref="BI15:BI38">
    <cfRule type="cellIs" dxfId="944" priority="1014" operator="equal">
      <formula>"Improbable"</formula>
    </cfRule>
  </conditionalFormatting>
  <conditionalFormatting sqref="BI15:BI38">
    <cfRule type="cellIs" dxfId="943" priority="1015" operator="equal">
      <formula>"Rara vez"</formula>
    </cfRule>
  </conditionalFormatting>
  <conditionalFormatting sqref="AJ33:AJ38">
    <cfRule type="cellIs" dxfId="942" priority="1016" operator="equal">
      <formula>"Moderada"</formula>
    </cfRule>
  </conditionalFormatting>
  <conditionalFormatting sqref="AJ33:AJ38">
    <cfRule type="cellIs" dxfId="941" priority="1017" operator="equal">
      <formula>"Alta"</formula>
    </cfRule>
  </conditionalFormatting>
  <conditionalFormatting sqref="AJ33:AJ38">
    <cfRule type="cellIs" dxfId="940" priority="1018" operator="equal">
      <formula>"Extrema"</formula>
    </cfRule>
  </conditionalFormatting>
  <conditionalFormatting sqref="BI15 BI21 BI27 BI33">
    <cfRule type="cellIs" dxfId="939" priority="1019" operator="equal">
      <formula>"Catastrófico"</formula>
    </cfRule>
  </conditionalFormatting>
  <conditionalFormatting sqref="BI15 BI21 BI27 BI33">
    <cfRule type="cellIs" dxfId="938" priority="1020" operator="equal">
      <formula>"Mayor"</formula>
    </cfRule>
  </conditionalFormatting>
  <conditionalFormatting sqref="BI15 BI21 BI27 BI33">
    <cfRule type="cellIs" dxfId="937" priority="1021" operator="equal">
      <formula>"Moderado"</formula>
    </cfRule>
  </conditionalFormatting>
  <conditionalFormatting sqref="BI15 BI21 BI27 BI33">
    <cfRule type="cellIs" dxfId="936" priority="1022" operator="equal">
      <formula>"Menor"</formula>
    </cfRule>
  </conditionalFormatting>
  <conditionalFormatting sqref="BI15 BI21 BI27 BI33">
    <cfRule type="cellIs" dxfId="935" priority="1023" operator="equal">
      <formula>"Leve"</formula>
    </cfRule>
  </conditionalFormatting>
  <conditionalFormatting sqref="BI15 BI21 BI27 BI33">
    <cfRule type="cellIs" dxfId="934" priority="1024" operator="equal">
      <formula>"Casi Seguro"</formula>
    </cfRule>
  </conditionalFormatting>
  <conditionalFormatting sqref="BI15 BI21 BI27 BI33">
    <cfRule type="cellIs" dxfId="933" priority="1025" operator="equal">
      <formula>"Probable"</formula>
    </cfRule>
  </conditionalFormatting>
  <conditionalFormatting sqref="BI15 BI21 BI27 BI33">
    <cfRule type="cellIs" dxfId="932" priority="1026" operator="equal">
      <formula>"Posible"</formula>
    </cfRule>
  </conditionalFormatting>
  <conditionalFormatting sqref="BI15 BI21 BI27 BI33">
    <cfRule type="cellIs" dxfId="931" priority="1027" operator="equal">
      <formula>"Improbable"</formula>
    </cfRule>
  </conditionalFormatting>
  <conditionalFormatting sqref="BI15 BI21 BI27 BI33">
    <cfRule type="cellIs" dxfId="930" priority="1028" operator="equal">
      <formula>"Rara vez"</formula>
    </cfRule>
  </conditionalFormatting>
  <conditionalFormatting sqref="AJ45">
    <cfRule type="cellIs" dxfId="929" priority="1029" operator="equal">
      <formula>"Extremo"</formula>
    </cfRule>
  </conditionalFormatting>
  <conditionalFormatting sqref="AJ45">
    <cfRule type="cellIs" dxfId="928" priority="1030" operator="equal">
      <formula>"Alto"</formula>
    </cfRule>
  </conditionalFormatting>
  <conditionalFormatting sqref="AJ45">
    <cfRule type="cellIs" dxfId="927" priority="1031" operator="equal">
      <formula>"Moderado"</formula>
    </cfRule>
  </conditionalFormatting>
  <conditionalFormatting sqref="AJ45">
    <cfRule type="cellIs" dxfId="926" priority="1032" operator="equal">
      <formula>"Bajo"</formula>
    </cfRule>
  </conditionalFormatting>
  <conditionalFormatting sqref="BH45">
    <cfRule type="cellIs" dxfId="925" priority="1033" operator="equal">
      <formula>"Muy Alta"</formula>
    </cfRule>
  </conditionalFormatting>
  <conditionalFormatting sqref="BH45">
    <cfRule type="cellIs" dxfId="924" priority="1034" operator="equal">
      <formula>"Alta"</formula>
    </cfRule>
  </conditionalFormatting>
  <conditionalFormatting sqref="BH45">
    <cfRule type="cellIs" dxfId="923" priority="1035" operator="equal">
      <formula>"Media"</formula>
    </cfRule>
  </conditionalFormatting>
  <conditionalFormatting sqref="BH45">
    <cfRule type="cellIs" dxfId="922" priority="1036" operator="equal">
      <formula>"Baja"</formula>
    </cfRule>
  </conditionalFormatting>
  <conditionalFormatting sqref="BH45">
    <cfRule type="cellIs" dxfId="921" priority="1037" operator="equal">
      <formula>"Muy Baja"</formula>
    </cfRule>
  </conditionalFormatting>
  <conditionalFormatting sqref="BK45">
    <cfRule type="cellIs" dxfId="920" priority="1038" operator="equal">
      <formula>"Catastrófico"</formula>
    </cfRule>
  </conditionalFormatting>
  <conditionalFormatting sqref="BK45">
    <cfRule type="cellIs" dxfId="919" priority="1039" operator="equal">
      <formula>"Mayor"</formula>
    </cfRule>
  </conditionalFormatting>
  <conditionalFormatting sqref="BK45">
    <cfRule type="cellIs" dxfId="918" priority="1040" operator="equal">
      <formula>"Moderado"</formula>
    </cfRule>
  </conditionalFormatting>
  <conditionalFormatting sqref="BK45">
    <cfRule type="cellIs" dxfId="917" priority="1041" operator="equal">
      <formula>"Menor"</formula>
    </cfRule>
  </conditionalFormatting>
  <conditionalFormatting sqref="BK45">
    <cfRule type="cellIs" dxfId="916" priority="1042" operator="equal">
      <formula>"Leve"</formula>
    </cfRule>
  </conditionalFormatting>
  <conditionalFormatting sqref="BM45">
    <cfRule type="cellIs" dxfId="915" priority="1043" operator="equal">
      <formula>"Extremo"</formula>
    </cfRule>
  </conditionalFormatting>
  <conditionalFormatting sqref="BM45">
    <cfRule type="cellIs" dxfId="914" priority="1044" operator="equal">
      <formula>"Alto"</formula>
    </cfRule>
  </conditionalFormatting>
  <conditionalFormatting sqref="BM45">
    <cfRule type="cellIs" dxfId="913" priority="1045" operator="equal">
      <formula>"Moderado"</formula>
    </cfRule>
  </conditionalFormatting>
  <conditionalFormatting sqref="BM45">
    <cfRule type="cellIs" dxfId="912" priority="1046" operator="equal">
      <formula>"Bajo"</formula>
    </cfRule>
  </conditionalFormatting>
  <conditionalFormatting sqref="AG45:AG50">
    <cfRule type="containsText" dxfId="911" priority="1047" operator="containsText" text="❌">
      <formula>NOT(ISERROR(SEARCH(("❌"),(AG45))))</formula>
    </cfRule>
  </conditionalFormatting>
  <conditionalFormatting sqref="AH45">
    <cfRule type="cellIs" dxfId="910" priority="1048" operator="equal">
      <formula>"Catastrófico"</formula>
    </cfRule>
  </conditionalFormatting>
  <conditionalFormatting sqref="AH45">
    <cfRule type="cellIs" dxfId="909" priority="1049" operator="equal">
      <formula>"Mayor"</formula>
    </cfRule>
  </conditionalFormatting>
  <conditionalFormatting sqref="AH45">
    <cfRule type="cellIs" dxfId="908" priority="1050" operator="equal">
      <formula>"Moderado"</formula>
    </cfRule>
  </conditionalFormatting>
  <conditionalFormatting sqref="AH45">
    <cfRule type="cellIs" dxfId="907" priority="1051" operator="equal">
      <formula>"Menor"</formula>
    </cfRule>
  </conditionalFormatting>
  <conditionalFormatting sqref="AH45">
    <cfRule type="cellIs" dxfId="906" priority="1052" operator="equal">
      <formula>"Leve"</formula>
    </cfRule>
  </conditionalFormatting>
  <conditionalFormatting sqref="K45">
    <cfRule type="cellIs" dxfId="905" priority="1053" operator="equal">
      <formula>"Muy Alta"</formula>
    </cfRule>
  </conditionalFormatting>
  <conditionalFormatting sqref="K45">
    <cfRule type="cellIs" dxfId="904" priority="1054" operator="equal">
      <formula>"Alta"</formula>
    </cfRule>
  </conditionalFormatting>
  <conditionalFormatting sqref="K45">
    <cfRule type="cellIs" dxfId="903" priority="1055" operator="equal">
      <formula>"Media"</formula>
    </cfRule>
  </conditionalFormatting>
  <conditionalFormatting sqref="K45">
    <cfRule type="cellIs" dxfId="902" priority="1056" operator="equal">
      <formula>"Baja"</formula>
    </cfRule>
  </conditionalFormatting>
  <conditionalFormatting sqref="K45">
    <cfRule type="cellIs" dxfId="901" priority="1057" operator="equal">
      <formula>"Muy Baja"</formula>
    </cfRule>
  </conditionalFormatting>
  <conditionalFormatting sqref="BI45">
    <cfRule type="cellIs" dxfId="900" priority="1058" operator="equal">
      <formula>"Catastrófico"</formula>
    </cfRule>
  </conditionalFormatting>
  <conditionalFormatting sqref="BI45">
    <cfRule type="cellIs" dxfId="899" priority="1059" operator="equal">
      <formula>"Mayor"</formula>
    </cfRule>
  </conditionalFormatting>
  <conditionalFormatting sqref="BI45">
    <cfRule type="cellIs" dxfId="898" priority="1060" operator="equal">
      <formula>"Moderado"</formula>
    </cfRule>
  </conditionalFormatting>
  <conditionalFormatting sqref="BI45">
    <cfRule type="cellIs" dxfId="897" priority="1061" operator="equal">
      <formula>"Menor"</formula>
    </cfRule>
  </conditionalFormatting>
  <conditionalFormatting sqref="BI45">
    <cfRule type="cellIs" dxfId="896" priority="1062" operator="equal">
      <formula>"Leve"</formula>
    </cfRule>
  </conditionalFormatting>
  <conditionalFormatting sqref="BM45:BM50">
    <cfRule type="cellIs" dxfId="895" priority="1063" operator="equal">
      <formula>"Extremo"</formula>
    </cfRule>
  </conditionalFormatting>
  <conditionalFormatting sqref="BM45:BM50">
    <cfRule type="cellIs" dxfId="894" priority="1064" operator="equal">
      <formula>"Extremo"</formula>
    </cfRule>
  </conditionalFormatting>
  <conditionalFormatting sqref="BM45:BM50">
    <cfRule type="cellIs" dxfId="893" priority="1065" operator="equal">
      <formula>"Alta"</formula>
    </cfRule>
  </conditionalFormatting>
  <conditionalFormatting sqref="K45:K50">
    <cfRule type="cellIs" dxfId="892" priority="1066" operator="equal">
      <formula>"Casi Seguro"</formula>
    </cfRule>
  </conditionalFormatting>
  <conditionalFormatting sqref="K45:K50">
    <cfRule type="cellIs" dxfId="891" priority="1067" operator="equal">
      <formula>"Probable"</formula>
    </cfRule>
  </conditionalFormatting>
  <conditionalFormatting sqref="K45:K50">
    <cfRule type="cellIs" dxfId="890" priority="1068" operator="equal">
      <formula>"Posible"</formula>
    </cfRule>
  </conditionalFormatting>
  <conditionalFormatting sqref="K45:K50">
    <cfRule type="cellIs" dxfId="889" priority="1069" operator="equal">
      <formula>"Rara vez"</formula>
    </cfRule>
  </conditionalFormatting>
  <conditionalFormatting sqref="K45:K50">
    <cfRule type="cellIs" dxfId="888" priority="1070" operator="equal">
      <formula>"Improbable"</formula>
    </cfRule>
  </conditionalFormatting>
  <conditionalFormatting sqref="K45:K50">
    <cfRule type="cellIs" dxfId="887" priority="1071" operator="equal">
      <formula>"Rara vez"</formula>
    </cfRule>
  </conditionalFormatting>
  <conditionalFormatting sqref="BI45:BI50">
    <cfRule type="cellIs" dxfId="886" priority="1072" operator="equal">
      <formula>"Casi Seguro"</formula>
    </cfRule>
  </conditionalFormatting>
  <conditionalFormatting sqref="BI45:BI50">
    <cfRule type="cellIs" dxfId="885" priority="1073" operator="equal">
      <formula>"Probable"</formula>
    </cfRule>
  </conditionalFormatting>
  <conditionalFormatting sqref="BI45:BI50">
    <cfRule type="cellIs" dxfId="884" priority="1074" operator="equal">
      <formula>"Posible"</formula>
    </cfRule>
  </conditionalFormatting>
  <conditionalFormatting sqref="BI45:BI50">
    <cfRule type="cellIs" dxfId="883" priority="1075" operator="equal">
      <formula>"Improbable"</formula>
    </cfRule>
  </conditionalFormatting>
  <conditionalFormatting sqref="BI45:BI50">
    <cfRule type="cellIs" dxfId="882" priority="1076" operator="equal">
      <formula>"Rara vez"</formula>
    </cfRule>
  </conditionalFormatting>
  <conditionalFormatting sqref="AJ45:AJ50">
    <cfRule type="cellIs" dxfId="881" priority="1077" operator="equal">
      <formula>"Moderada"</formula>
    </cfRule>
  </conditionalFormatting>
  <conditionalFormatting sqref="AJ45:AJ50">
    <cfRule type="cellIs" dxfId="880" priority="1078" operator="equal">
      <formula>"Alta"</formula>
    </cfRule>
  </conditionalFormatting>
  <conditionalFormatting sqref="AJ45:AJ50">
    <cfRule type="cellIs" dxfId="879" priority="1079" operator="equal">
      <formula>"Extrema"</formula>
    </cfRule>
  </conditionalFormatting>
  <conditionalFormatting sqref="BI45">
    <cfRule type="cellIs" dxfId="878" priority="1080" operator="equal">
      <formula>"Catastrófico"</formula>
    </cfRule>
  </conditionalFormatting>
  <conditionalFormatting sqref="BI45">
    <cfRule type="cellIs" dxfId="877" priority="1081" operator="equal">
      <formula>"Mayor"</formula>
    </cfRule>
  </conditionalFormatting>
  <conditionalFormatting sqref="BI45">
    <cfRule type="cellIs" dxfId="876" priority="1082" operator="equal">
      <formula>"Moderado"</formula>
    </cfRule>
  </conditionalFormatting>
  <conditionalFormatting sqref="BI45">
    <cfRule type="cellIs" dxfId="875" priority="1083" operator="equal">
      <formula>"Menor"</formula>
    </cfRule>
  </conditionalFormatting>
  <conditionalFormatting sqref="BI45">
    <cfRule type="cellIs" dxfId="874" priority="1084" operator="equal">
      <formula>"Leve"</formula>
    </cfRule>
  </conditionalFormatting>
  <conditionalFormatting sqref="BI45">
    <cfRule type="cellIs" dxfId="873" priority="1085" operator="equal">
      <formula>"Casi Seguro"</formula>
    </cfRule>
  </conditionalFormatting>
  <conditionalFormatting sqref="BI45">
    <cfRule type="cellIs" dxfId="872" priority="1086" operator="equal">
      <formula>"Probable"</formula>
    </cfRule>
  </conditionalFormatting>
  <conditionalFormatting sqref="BI45">
    <cfRule type="cellIs" dxfId="871" priority="1087" operator="equal">
      <formula>"Posible"</formula>
    </cfRule>
  </conditionalFormatting>
  <conditionalFormatting sqref="BI45">
    <cfRule type="cellIs" dxfId="870" priority="1088" operator="equal">
      <formula>"Improbable"</formula>
    </cfRule>
  </conditionalFormatting>
  <conditionalFormatting sqref="BI45">
    <cfRule type="cellIs" dxfId="869" priority="1089" operator="equal">
      <formula>"Rara vez"</formula>
    </cfRule>
  </conditionalFormatting>
  <conditionalFormatting sqref="AJ57">
    <cfRule type="cellIs" dxfId="868" priority="1090" operator="equal">
      <formula>"Extremo"</formula>
    </cfRule>
  </conditionalFormatting>
  <conditionalFormatting sqref="AJ57">
    <cfRule type="cellIs" dxfId="867" priority="1091" operator="equal">
      <formula>"Alto"</formula>
    </cfRule>
  </conditionalFormatting>
  <conditionalFormatting sqref="AJ57">
    <cfRule type="cellIs" dxfId="866" priority="1092" operator="equal">
      <formula>"Moderado"</formula>
    </cfRule>
  </conditionalFormatting>
  <conditionalFormatting sqref="AJ57">
    <cfRule type="cellIs" dxfId="865" priority="1093" operator="equal">
      <formula>"Bajo"</formula>
    </cfRule>
  </conditionalFormatting>
  <conditionalFormatting sqref="BH57">
    <cfRule type="cellIs" dxfId="864" priority="1094" operator="equal">
      <formula>"Muy Alta"</formula>
    </cfRule>
  </conditionalFormatting>
  <conditionalFormatting sqref="BH57">
    <cfRule type="cellIs" dxfId="863" priority="1095" operator="equal">
      <formula>"Alta"</formula>
    </cfRule>
  </conditionalFormatting>
  <conditionalFormatting sqref="BH57">
    <cfRule type="cellIs" dxfId="862" priority="1096" operator="equal">
      <formula>"Media"</formula>
    </cfRule>
  </conditionalFormatting>
  <conditionalFormatting sqref="BH57">
    <cfRule type="cellIs" dxfId="861" priority="1097" operator="equal">
      <formula>"Baja"</formula>
    </cfRule>
  </conditionalFormatting>
  <conditionalFormatting sqref="BH57">
    <cfRule type="cellIs" dxfId="860" priority="1098" operator="equal">
      <formula>"Muy Baja"</formula>
    </cfRule>
  </conditionalFormatting>
  <conditionalFormatting sqref="BK57">
    <cfRule type="cellIs" dxfId="859" priority="1099" operator="equal">
      <formula>"Catastrófico"</formula>
    </cfRule>
  </conditionalFormatting>
  <conditionalFormatting sqref="BK57">
    <cfRule type="cellIs" dxfId="858" priority="1100" operator="equal">
      <formula>"Mayor"</formula>
    </cfRule>
  </conditionalFormatting>
  <conditionalFormatting sqref="BK57">
    <cfRule type="cellIs" dxfId="857" priority="1101" operator="equal">
      <formula>"Moderado"</formula>
    </cfRule>
  </conditionalFormatting>
  <conditionalFormatting sqref="BK57">
    <cfRule type="cellIs" dxfId="856" priority="1102" operator="equal">
      <formula>"Menor"</formula>
    </cfRule>
  </conditionalFormatting>
  <conditionalFormatting sqref="BK57">
    <cfRule type="cellIs" dxfId="855" priority="1103" operator="equal">
      <formula>"Leve"</formula>
    </cfRule>
  </conditionalFormatting>
  <conditionalFormatting sqref="BM57">
    <cfRule type="cellIs" dxfId="854" priority="1104" operator="equal">
      <formula>"Extremo"</formula>
    </cfRule>
  </conditionalFormatting>
  <conditionalFormatting sqref="BM57">
    <cfRule type="cellIs" dxfId="853" priority="1105" operator="equal">
      <formula>"Alto"</formula>
    </cfRule>
  </conditionalFormatting>
  <conditionalFormatting sqref="BM57">
    <cfRule type="cellIs" dxfId="852" priority="1106" operator="equal">
      <formula>"Moderado"</formula>
    </cfRule>
  </conditionalFormatting>
  <conditionalFormatting sqref="BM57">
    <cfRule type="cellIs" dxfId="851" priority="1107" operator="equal">
      <formula>"Bajo"</formula>
    </cfRule>
  </conditionalFormatting>
  <conditionalFormatting sqref="AG57:AG62">
    <cfRule type="containsText" dxfId="850" priority="1108" operator="containsText" text="❌">
      <formula>NOT(ISERROR(SEARCH(("❌"),(AG57))))</formula>
    </cfRule>
  </conditionalFormatting>
  <conditionalFormatting sqref="AH57">
    <cfRule type="cellIs" dxfId="849" priority="1109" operator="equal">
      <formula>"Catastrófico"</formula>
    </cfRule>
  </conditionalFormatting>
  <conditionalFormatting sqref="AH57">
    <cfRule type="cellIs" dxfId="848" priority="1110" operator="equal">
      <formula>"Mayor"</formula>
    </cfRule>
  </conditionalFormatting>
  <conditionalFormatting sqref="AH57">
    <cfRule type="cellIs" dxfId="847" priority="1111" operator="equal">
      <formula>"Moderado"</formula>
    </cfRule>
  </conditionalFormatting>
  <conditionalFormatting sqref="AH57">
    <cfRule type="cellIs" dxfId="846" priority="1112" operator="equal">
      <formula>"Menor"</formula>
    </cfRule>
  </conditionalFormatting>
  <conditionalFormatting sqref="AH57">
    <cfRule type="cellIs" dxfId="845" priority="1113" operator="equal">
      <formula>"Leve"</formula>
    </cfRule>
  </conditionalFormatting>
  <conditionalFormatting sqref="K57">
    <cfRule type="cellIs" dxfId="844" priority="1114" operator="equal">
      <formula>"Muy Alta"</formula>
    </cfRule>
  </conditionalFormatting>
  <conditionalFormatting sqref="K57">
    <cfRule type="cellIs" dxfId="843" priority="1115" operator="equal">
      <formula>"Alta"</formula>
    </cfRule>
  </conditionalFormatting>
  <conditionalFormatting sqref="K57">
    <cfRule type="cellIs" dxfId="842" priority="1116" operator="equal">
      <formula>"Media"</formula>
    </cfRule>
  </conditionalFormatting>
  <conditionalFormatting sqref="K57">
    <cfRule type="cellIs" dxfId="841" priority="1117" operator="equal">
      <formula>"Baja"</formula>
    </cfRule>
  </conditionalFormatting>
  <conditionalFormatting sqref="K57">
    <cfRule type="cellIs" dxfId="840" priority="1118" operator="equal">
      <formula>"Muy Baja"</formula>
    </cfRule>
  </conditionalFormatting>
  <conditionalFormatting sqref="BI57">
    <cfRule type="cellIs" dxfId="839" priority="1119" operator="equal">
      <formula>"Catastrófico"</formula>
    </cfRule>
  </conditionalFormatting>
  <conditionalFormatting sqref="BI57">
    <cfRule type="cellIs" dxfId="838" priority="1120" operator="equal">
      <formula>"Mayor"</formula>
    </cfRule>
  </conditionalFormatting>
  <conditionalFormatting sqref="BI57">
    <cfRule type="cellIs" dxfId="837" priority="1121" operator="equal">
      <formula>"Moderado"</formula>
    </cfRule>
  </conditionalFormatting>
  <conditionalFormatting sqref="BI57">
    <cfRule type="cellIs" dxfId="836" priority="1122" operator="equal">
      <formula>"Menor"</formula>
    </cfRule>
  </conditionalFormatting>
  <conditionalFormatting sqref="BI57">
    <cfRule type="cellIs" dxfId="835" priority="1123" operator="equal">
      <formula>"Leve"</formula>
    </cfRule>
  </conditionalFormatting>
  <conditionalFormatting sqref="BM57:BM62">
    <cfRule type="cellIs" dxfId="834" priority="1124" operator="equal">
      <formula>"Extremo"</formula>
    </cfRule>
  </conditionalFormatting>
  <conditionalFormatting sqref="BM57:BM62">
    <cfRule type="cellIs" dxfId="833" priority="1125" operator="equal">
      <formula>"Extremo"</formula>
    </cfRule>
  </conditionalFormatting>
  <conditionalFormatting sqref="BM57:BM62">
    <cfRule type="cellIs" dxfId="832" priority="1126" operator="equal">
      <formula>"Alta"</formula>
    </cfRule>
  </conditionalFormatting>
  <conditionalFormatting sqref="K57:K62 BI57:BI62">
    <cfRule type="cellIs" dxfId="831" priority="1127" operator="equal">
      <formula>"Casi Seguro"</formula>
    </cfRule>
  </conditionalFormatting>
  <conditionalFormatting sqref="K57:K62">
    <cfRule type="cellIs" dxfId="830" priority="1128" operator="equal">
      <formula>"Probable"</formula>
    </cfRule>
  </conditionalFormatting>
  <conditionalFormatting sqref="K57:K62 BI57:BI62">
    <cfRule type="cellIs" dxfId="829" priority="1129" operator="equal">
      <formula>"Posible"</formula>
    </cfRule>
  </conditionalFormatting>
  <conditionalFormatting sqref="K57:K62">
    <cfRule type="cellIs" dxfId="828" priority="1130" operator="equal">
      <formula>"Rara vez"</formula>
    </cfRule>
  </conditionalFormatting>
  <conditionalFormatting sqref="K57:K62">
    <cfRule type="cellIs" dxfId="827" priority="1131" operator="equal">
      <formula>"Improbable"</formula>
    </cfRule>
  </conditionalFormatting>
  <conditionalFormatting sqref="K57:K62">
    <cfRule type="cellIs" dxfId="826" priority="1132" operator="equal">
      <formula>"Rara vez"</formula>
    </cfRule>
  </conditionalFormatting>
  <conditionalFormatting sqref="BI57:BI62">
    <cfRule type="cellIs" dxfId="825" priority="1133" operator="equal">
      <formula>"Probable"</formula>
    </cfRule>
  </conditionalFormatting>
  <conditionalFormatting sqref="BI57:BI62">
    <cfRule type="cellIs" dxfId="824" priority="1134" operator="equal">
      <formula>"Improbable"</formula>
    </cfRule>
  </conditionalFormatting>
  <conditionalFormatting sqref="BI57:BI62">
    <cfRule type="cellIs" dxfId="823" priority="1135" operator="equal">
      <formula>"Rara vez"</formula>
    </cfRule>
  </conditionalFormatting>
  <conditionalFormatting sqref="AJ57:AJ62">
    <cfRule type="cellIs" dxfId="822" priority="1136" operator="equal">
      <formula>"Moderada"</formula>
    </cfRule>
  </conditionalFormatting>
  <conditionalFormatting sqref="AJ57:AJ62">
    <cfRule type="cellIs" dxfId="821" priority="1137" operator="equal">
      <formula>"Alta"</formula>
    </cfRule>
  </conditionalFormatting>
  <conditionalFormatting sqref="AJ57:AJ62">
    <cfRule type="cellIs" dxfId="820" priority="1138" operator="equal">
      <formula>"Extrema"</formula>
    </cfRule>
  </conditionalFormatting>
  <conditionalFormatting sqref="BI57">
    <cfRule type="cellIs" dxfId="819" priority="1139" operator="equal">
      <formula>"Catastrófico"</formula>
    </cfRule>
  </conditionalFormatting>
  <conditionalFormatting sqref="BI57">
    <cfRule type="cellIs" dxfId="818" priority="1140" operator="equal">
      <formula>"Mayor"</formula>
    </cfRule>
  </conditionalFormatting>
  <conditionalFormatting sqref="BI57">
    <cfRule type="cellIs" dxfId="817" priority="1141" operator="equal">
      <formula>"Moderado"</formula>
    </cfRule>
  </conditionalFormatting>
  <conditionalFormatting sqref="BI57">
    <cfRule type="cellIs" dxfId="816" priority="1142" operator="equal">
      <formula>"Menor"</formula>
    </cfRule>
  </conditionalFormatting>
  <conditionalFormatting sqref="BI57">
    <cfRule type="cellIs" dxfId="815" priority="1143" operator="equal">
      <formula>"Leve"</formula>
    </cfRule>
  </conditionalFormatting>
  <conditionalFormatting sqref="BI57">
    <cfRule type="cellIs" dxfId="814" priority="1144" operator="equal">
      <formula>"Casi Seguro"</formula>
    </cfRule>
  </conditionalFormatting>
  <conditionalFormatting sqref="BI57">
    <cfRule type="cellIs" dxfId="813" priority="1145" operator="equal">
      <formula>"Probable"</formula>
    </cfRule>
  </conditionalFormatting>
  <conditionalFormatting sqref="BI57">
    <cfRule type="cellIs" dxfId="812" priority="1146" operator="equal">
      <formula>"Posible"</formula>
    </cfRule>
  </conditionalFormatting>
  <conditionalFormatting sqref="BI57">
    <cfRule type="cellIs" dxfId="811" priority="1147" operator="equal">
      <formula>"Improbable"</formula>
    </cfRule>
  </conditionalFormatting>
  <conditionalFormatting sqref="BI57">
    <cfRule type="cellIs" dxfId="810" priority="1148" operator="equal">
      <formula>"Rara vez"</formula>
    </cfRule>
  </conditionalFormatting>
  <conditionalFormatting sqref="AJ9 AJ15">
    <cfRule type="cellIs" dxfId="809" priority="1149" operator="equal">
      <formula>"Extremo"</formula>
    </cfRule>
  </conditionalFormatting>
  <conditionalFormatting sqref="AJ9 AJ15">
    <cfRule type="cellIs" dxfId="808" priority="1150" operator="equal">
      <formula>"Alto"</formula>
    </cfRule>
  </conditionalFormatting>
  <conditionalFormatting sqref="AJ9 AJ15">
    <cfRule type="cellIs" dxfId="807" priority="1151" operator="equal">
      <formula>"Moderado"</formula>
    </cfRule>
  </conditionalFormatting>
  <conditionalFormatting sqref="AJ9 AJ15">
    <cfRule type="cellIs" dxfId="806" priority="1152" operator="equal">
      <formula>"Bajo"</formula>
    </cfRule>
  </conditionalFormatting>
  <conditionalFormatting sqref="BH9 BH15">
    <cfRule type="cellIs" dxfId="805" priority="1153" operator="equal">
      <formula>"Muy Alta"</formula>
    </cfRule>
  </conditionalFormatting>
  <conditionalFormatting sqref="BH9 BH15">
    <cfRule type="cellIs" dxfId="804" priority="1154" operator="equal">
      <formula>"Alta"</formula>
    </cfRule>
  </conditionalFormatting>
  <conditionalFormatting sqref="BH9 BH15">
    <cfRule type="cellIs" dxfId="803" priority="1155" operator="equal">
      <formula>"Media"</formula>
    </cfRule>
  </conditionalFormatting>
  <conditionalFormatting sqref="BH9 BH15">
    <cfRule type="cellIs" dxfId="802" priority="1156" operator="equal">
      <formula>"Baja"</formula>
    </cfRule>
  </conditionalFormatting>
  <conditionalFormatting sqref="BH9 BH15">
    <cfRule type="cellIs" dxfId="801" priority="1157" operator="equal">
      <formula>"Muy Baja"</formula>
    </cfRule>
  </conditionalFormatting>
  <conditionalFormatting sqref="BK9 BK15">
    <cfRule type="cellIs" dxfId="800" priority="1158" operator="equal">
      <formula>"Catastrófico"</formula>
    </cfRule>
  </conditionalFormatting>
  <conditionalFormatting sqref="BK9 BK15">
    <cfRule type="cellIs" dxfId="799" priority="1159" operator="equal">
      <formula>"Mayor"</formula>
    </cfRule>
  </conditionalFormatting>
  <conditionalFormatting sqref="BK9 BK15">
    <cfRule type="cellIs" dxfId="798" priority="1160" operator="equal">
      <formula>"Moderado"</formula>
    </cfRule>
  </conditionalFormatting>
  <conditionalFormatting sqref="BK9 BK15">
    <cfRule type="cellIs" dxfId="797" priority="1161" operator="equal">
      <formula>"Menor"</formula>
    </cfRule>
  </conditionalFormatting>
  <conditionalFormatting sqref="BK9 BK15">
    <cfRule type="cellIs" dxfId="796" priority="1162" operator="equal">
      <formula>"Leve"</formula>
    </cfRule>
  </conditionalFormatting>
  <conditionalFormatting sqref="BM9 BM15">
    <cfRule type="cellIs" dxfId="795" priority="1163" operator="equal">
      <formula>"Extremo"</formula>
    </cfRule>
  </conditionalFormatting>
  <conditionalFormatting sqref="BM9 BM15">
    <cfRule type="cellIs" dxfId="794" priority="1164" operator="equal">
      <formula>"Alto"</formula>
    </cfRule>
  </conditionalFormatting>
  <conditionalFormatting sqref="BM9 BM15">
    <cfRule type="cellIs" dxfId="793" priority="1165" operator="equal">
      <formula>"Moderado"</formula>
    </cfRule>
  </conditionalFormatting>
  <conditionalFormatting sqref="BM9 BM15">
    <cfRule type="cellIs" dxfId="792" priority="1166" operator="equal">
      <formula>"Bajo"</formula>
    </cfRule>
  </conditionalFormatting>
  <conditionalFormatting sqref="AG9:AG20">
    <cfRule type="containsText" dxfId="791" priority="1167" operator="containsText" text="❌">
      <formula>NOT(ISERROR(SEARCH(("❌"),(AG9))))</formula>
    </cfRule>
  </conditionalFormatting>
  <conditionalFormatting sqref="AH15">
    <cfRule type="cellIs" dxfId="790" priority="1168" operator="equal">
      <formula>"Catastrófico"</formula>
    </cfRule>
  </conditionalFormatting>
  <conditionalFormatting sqref="AH15">
    <cfRule type="cellIs" dxfId="789" priority="1169" operator="equal">
      <formula>"Mayor"</formula>
    </cfRule>
  </conditionalFormatting>
  <conditionalFormatting sqref="AH15">
    <cfRule type="cellIs" dxfId="788" priority="1170" operator="equal">
      <formula>"Moderado"</formula>
    </cfRule>
  </conditionalFormatting>
  <conditionalFormatting sqref="AH15">
    <cfRule type="cellIs" dxfId="787" priority="1171" operator="equal">
      <formula>"Menor"</formula>
    </cfRule>
  </conditionalFormatting>
  <conditionalFormatting sqref="AH15">
    <cfRule type="cellIs" dxfId="786" priority="1172" operator="equal">
      <formula>"Leve"</formula>
    </cfRule>
  </conditionalFormatting>
  <conditionalFormatting sqref="K9 K15">
    <cfRule type="cellIs" dxfId="785" priority="1173" operator="equal">
      <formula>"Muy Alta"</formula>
    </cfRule>
  </conditionalFormatting>
  <conditionalFormatting sqref="K9 K15">
    <cfRule type="cellIs" dxfId="784" priority="1174" operator="equal">
      <formula>"Alta"</formula>
    </cfRule>
  </conditionalFormatting>
  <conditionalFormatting sqref="K9 K15">
    <cfRule type="cellIs" dxfId="783" priority="1175" operator="equal">
      <formula>"Media"</formula>
    </cfRule>
  </conditionalFormatting>
  <conditionalFormatting sqref="K9 K15">
    <cfRule type="cellIs" dxfId="782" priority="1176" operator="equal">
      <formula>"Baja"</formula>
    </cfRule>
  </conditionalFormatting>
  <conditionalFormatting sqref="K9 K15">
    <cfRule type="cellIs" dxfId="781" priority="1177" operator="equal">
      <formula>"Muy Baja"</formula>
    </cfRule>
  </conditionalFormatting>
  <conditionalFormatting sqref="AH9">
    <cfRule type="cellIs" dxfId="780" priority="1178" operator="equal">
      <formula>"Catastrófico"</formula>
    </cfRule>
  </conditionalFormatting>
  <conditionalFormatting sqref="AH9">
    <cfRule type="cellIs" dxfId="779" priority="1179" operator="equal">
      <formula>"Mayor"</formula>
    </cfRule>
  </conditionalFormatting>
  <conditionalFormatting sqref="AH9">
    <cfRule type="cellIs" dxfId="778" priority="1180" operator="equal">
      <formula>"Moderado"</formula>
    </cfRule>
  </conditionalFormatting>
  <conditionalFormatting sqref="AH9">
    <cfRule type="cellIs" dxfId="777" priority="1181" operator="equal">
      <formula>"Menor"</formula>
    </cfRule>
  </conditionalFormatting>
  <conditionalFormatting sqref="AH9">
    <cfRule type="cellIs" dxfId="776" priority="1182" operator="equal">
      <formula>"Leve"</formula>
    </cfRule>
  </conditionalFormatting>
  <conditionalFormatting sqref="BI9">
    <cfRule type="cellIs" dxfId="775" priority="1183" operator="equal">
      <formula>"Catastrófico"</formula>
    </cfRule>
  </conditionalFormatting>
  <conditionalFormatting sqref="BI9">
    <cfRule type="cellIs" dxfId="774" priority="1184" operator="equal">
      <formula>"Mayor"</formula>
    </cfRule>
  </conditionalFormatting>
  <conditionalFormatting sqref="BI9">
    <cfRule type="cellIs" dxfId="773" priority="1185" operator="equal">
      <formula>"Moderado"</formula>
    </cfRule>
  </conditionalFormatting>
  <conditionalFormatting sqref="BI9">
    <cfRule type="cellIs" dxfId="772" priority="1186" operator="equal">
      <formula>"Menor"</formula>
    </cfRule>
  </conditionalFormatting>
  <conditionalFormatting sqref="BI9">
    <cfRule type="cellIs" dxfId="771" priority="1187" operator="equal">
      <formula>"Leve"</formula>
    </cfRule>
  </conditionalFormatting>
  <conditionalFormatting sqref="BM9:BM20">
    <cfRule type="cellIs" dxfId="770" priority="1188" operator="equal">
      <formula>"Extremo"</formula>
    </cfRule>
  </conditionalFormatting>
  <conditionalFormatting sqref="BM9:BM20">
    <cfRule type="cellIs" dxfId="769" priority="1189" operator="equal">
      <formula>"Extremo"</formula>
    </cfRule>
  </conditionalFormatting>
  <conditionalFormatting sqref="BM9:BM20">
    <cfRule type="cellIs" dxfId="768" priority="1190" operator="equal">
      <formula>"Alta"</formula>
    </cfRule>
  </conditionalFormatting>
  <conditionalFormatting sqref="K9:K20">
    <cfRule type="cellIs" dxfId="767" priority="1191" operator="equal">
      <formula>"Casi Seguro"</formula>
    </cfRule>
  </conditionalFormatting>
  <conditionalFormatting sqref="K9:K20">
    <cfRule type="cellIs" dxfId="766" priority="1192" operator="equal">
      <formula>"Probable"</formula>
    </cfRule>
  </conditionalFormatting>
  <conditionalFormatting sqref="K9:K20">
    <cfRule type="cellIs" dxfId="765" priority="1193" operator="equal">
      <formula>"Posible"</formula>
    </cfRule>
  </conditionalFormatting>
  <conditionalFormatting sqref="K9:K20">
    <cfRule type="cellIs" dxfId="764" priority="1194" operator="equal">
      <formula>"Rara vez"</formula>
    </cfRule>
  </conditionalFormatting>
  <conditionalFormatting sqref="K9:K20">
    <cfRule type="cellIs" dxfId="763" priority="1195" operator="equal">
      <formula>"Improbable"</formula>
    </cfRule>
  </conditionalFormatting>
  <conditionalFormatting sqref="K9:K20">
    <cfRule type="cellIs" dxfId="762" priority="1196" operator="equal">
      <formula>"Rara vez"</formula>
    </cfRule>
  </conditionalFormatting>
  <conditionalFormatting sqref="BI9:BI14">
    <cfRule type="cellIs" dxfId="761" priority="1197" operator="equal">
      <formula>"Casi Seguro"</formula>
    </cfRule>
  </conditionalFormatting>
  <conditionalFormatting sqref="BI9:BI14">
    <cfRule type="cellIs" dxfId="760" priority="1198" operator="equal">
      <formula>"Probable"</formula>
    </cfRule>
  </conditionalFormatting>
  <conditionalFormatting sqref="BI9:BI14">
    <cfRule type="cellIs" dxfId="759" priority="1199" operator="equal">
      <formula>"Posible"</formula>
    </cfRule>
  </conditionalFormatting>
  <conditionalFormatting sqref="BI9:BI14">
    <cfRule type="cellIs" dxfId="758" priority="1200" operator="equal">
      <formula>"Improbable"</formula>
    </cfRule>
  </conditionalFormatting>
  <conditionalFormatting sqref="BI9:BI14">
    <cfRule type="cellIs" dxfId="757" priority="1201" operator="equal">
      <formula>"Rara vez"</formula>
    </cfRule>
  </conditionalFormatting>
  <conditionalFormatting sqref="AJ9:AJ20">
    <cfRule type="cellIs" dxfId="756" priority="1202" operator="equal">
      <formula>"Moderada"</formula>
    </cfRule>
  </conditionalFormatting>
  <conditionalFormatting sqref="AJ9:AJ20">
    <cfRule type="cellIs" dxfId="755" priority="1203" operator="equal">
      <formula>"Alta"</formula>
    </cfRule>
  </conditionalFormatting>
  <conditionalFormatting sqref="AJ9:AJ20">
    <cfRule type="cellIs" dxfId="754" priority="1204" operator="equal">
      <formula>"Extrema"</formula>
    </cfRule>
  </conditionalFormatting>
  <conditionalFormatting sqref="BI9">
    <cfRule type="cellIs" dxfId="753" priority="1205" operator="equal">
      <formula>"Catastrófico"</formula>
    </cfRule>
  </conditionalFormatting>
  <conditionalFormatting sqref="BI9">
    <cfRule type="cellIs" dxfId="752" priority="1206" operator="equal">
      <formula>"Mayor"</formula>
    </cfRule>
  </conditionalFormatting>
  <conditionalFormatting sqref="BI9">
    <cfRule type="cellIs" dxfId="751" priority="1207" operator="equal">
      <formula>"Moderado"</formula>
    </cfRule>
  </conditionalFormatting>
  <conditionalFormatting sqref="BI9">
    <cfRule type="cellIs" dxfId="750" priority="1208" operator="equal">
      <formula>"Menor"</formula>
    </cfRule>
  </conditionalFormatting>
  <conditionalFormatting sqref="BI9">
    <cfRule type="cellIs" dxfId="749" priority="1209" operator="equal">
      <formula>"Leve"</formula>
    </cfRule>
  </conditionalFormatting>
  <conditionalFormatting sqref="BI9">
    <cfRule type="cellIs" dxfId="748" priority="1210" operator="equal">
      <formula>"Casi Seguro"</formula>
    </cfRule>
  </conditionalFormatting>
  <conditionalFormatting sqref="BI9">
    <cfRule type="cellIs" dxfId="747" priority="1211" operator="equal">
      <formula>"Probable"</formula>
    </cfRule>
  </conditionalFormatting>
  <conditionalFormatting sqref="BI9">
    <cfRule type="cellIs" dxfId="746" priority="1212" operator="equal">
      <formula>"Posible"</formula>
    </cfRule>
  </conditionalFormatting>
  <conditionalFormatting sqref="BI9">
    <cfRule type="cellIs" dxfId="745" priority="1213" operator="equal">
      <formula>"Improbable"</formula>
    </cfRule>
  </conditionalFormatting>
  <conditionalFormatting sqref="BI9">
    <cfRule type="cellIs" dxfId="744" priority="1214" operator="equal">
      <formula>"Rara vez"</formula>
    </cfRule>
  </conditionalFormatting>
  <conditionalFormatting sqref="BI63">
    <cfRule type="cellIs" dxfId="743" priority="1215" operator="equal">
      <formula>"Catastrófico"</formula>
    </cfRule>
  </conditionalFormatting>
  <conditionalFormatting sqref="BI63">
    <cfRule type="cellIs" dxfId="742" priority="1216" operator="equal">
      <formula>"Mayor"</formula>
    </cfRule>
  </conditionalFormatting>
  <conditionalFormatting sqref="BI63">
    <cfRule type="cellIs" dxfId="741" priority="1217" operator="equal">
      <formula>"Moderado"</formula>
    </cfRule>
  </conditionalFormatting>
  <conditionalFormatting sqref="BI63">
    <cfRule type="cellIs" dxfId="740" priority="1218" operator="equal">
      <formula>"Menor"</formula>
    </cfRule>
  </conditionalFormatting>
  <conditionalFormatting sqref="BI63">
    <cfRule type="cellIs" dxfId="739" priority="1219" operator="equal">
      <formula>"Leve"</formula>
    </cfRule>
  </conditionalFormatting>
  <conditionalFormatting sqref="BI63:BI68">
    <cfRule type="cellIs" dxfId="738" priority="1220" operator="equal">
      <formula>"Casi Seguro"</formula>
    </cfRule>
  </conditionalFormatting>
  <conditionalFormatting sqref="BI63:BI68">
    <cfRule type="cellIs" dxfId="737" priority="1221" operator="equal">
      <formula>"Posible"</formula>
    </cfRule>
  </conditionalFormatting>
  <conditionalFormatting sqref="BI63:BI68">
    <cfRule type="cellIs" dxfId="736" priority="1222" operator="equal">
      <formula>"Probable"</formula>
    </cfRule>
  </conditionalFormatting>
  <conditionalFormatting sqref="BI63:BI68">
    <cfRule type="cellIs" dxfId="735" priority="1223" operator="equal">
      <formula>"Improbable"</formula>
    </cfRule>
  </conditionalFormatting>
  <conditionalFormatting sqref="BI63:BI68">
    <cfRule type="cellIs" dxfId="734" priority="1224" operator="equal">
      <formula>"Rara vez"</formula>
    </cfRule>
  </conditionalFormatting>
  <conditionalFormatting sqref="AJ63">
    <cfRule type="cellIs" dxfId="733" priority="1225" operator="equal">
      <formula>"Extremo"</formula>
    </cfRule>
  </conditionalFormatting>
  <conditionalFormatting sqref="AJ63">
    <cfRule type="cellIs" dxfId="732" priority="1226" operator="equal">
      <formula>"Alto"</formula>
    </cfRule>
  </conditionalFormatting>
  <conditionalFormatting sqref="AJ63">
    <cfRule type="cellIs" dxfId="731" priority="1227" operator="equal">
      <formula>"Moderado"</formula>
    </cfRule>
  </conditionalFormatting>
  <conditionalFormatting sqref="AJ63">
    <cfRule type="cellIs" dxfId="730" priority="1228" operator="equal">
      <formula>"Bajo"</formula>
    </cfRule>
  </conditionalFormatting>
  <conditionalFormatting sqref="BH63">
    <cfRule type="cellIs" dxfId="729" priority="1229" operator="equal">
      <formula>"Muy Alta"</formula>
    </cfRule>
  </conditionalFormatting>
  <conditionalFormatting sqref="BH63">
    <cfRule type="cellIs" dxfId="728" priority="1230" operator="equal">
      <formula>"Alta"</formula>
    </cfRule>
  </conditionalFormatting>
  <conditionalFormatting sqref="BH63">
    <cfRule type="cellIs" dxfId="727" priority="1231" operator="equal">
      <formula>"Media"</formula>
    </cfRule>
  </conditionalFormatting>
  <conditionalFormatting sqref="BH63">
    <cfRule type="cellIs" dxfId="726" priority="1232" operator="equal">
      <formula>"Baja"</formula>
    </cfRule>
  </conditionalFormatting>
  <conditionalFormatting sqref="BH63">
    <cfRule type="cellIs" dxfId="725" priority="1233" operator="equal">
      <formula>"Muy Baja"</formula>
    </cfRule>
  </conditionalFormatting>
  <conditionalFormatting sqref="BK63">
    <cfRule type="cellIs" dxfId="724" priority="1234" operator="equal">
      <formula>"Catastrófico"</formula>
    </cfRule>
  </conditionalFormatting>
  <conditionalFormatting sqref="BK63">
    <cfRule type="cellIs" dxfId="723" priority="1235" operator="equal">
      <formula>"Mayor"</formula>
    </cfRule>
  </conditionalFormatting>
  <conditionalFormatting sqref="BK63">
    <cfRule type="cellIs" dxfId="722" priority="1236" operator="equal">
      <formula>"Moderado"</formula>
    </cfRule>
  </conditionalFormatting>
  <conditionalFormatting sqref="BK63">
    <cfRule type="cellIs" dxfId="721" priority="1237" operator="equal">
      <formula>"Menor"</formula>
    </cfRule>
  </conditionalFormatting>
  <conditionalFormatting sqref="BK63">
    <cfRule type="cellIs" dxfId="720" priority="1238" operator="equal">
      <formula>"Leve"</formula>
    </cfRule>
  </conditionalFormatting>
  <conditionalFormatting sqref="BM63">
    <cfRule type="cellIs" dxfId="719" priority="1239" operator="equal">
      <formula>"Extremo"</formula>
    </cfRule>
  </conditionalFormatting>
  <conditionalFormatting sqref="BM63">
    <cfRule type="cellIs" dxfId="718" priority="1240" operator="equal">
      <formula>"Alto"</formula>
    </cfRule>
  </conditionalFormatting>
  <conditionalFormatting sqref="BM63">
    <cfRule type="cellIs" dxfId="717" priority="1241" operator="equal">
      <formula>"Moderado"</formula>
    </cfRule>
  </conditionalFormatting>
  <conditionalFormatting sqref="BM63">
    <cfRule type="cellIs" dxfId="716" priority="1242" operator="equal">
      <formula>"Bajo"</formula>
    </cfRule>
  </conditionalFormatting>
  <conditionalFormatting sqref="AG63:AG68">
    <cfRule type="containsText" dxfId="715" priority="1243" operator="containsText" text="❌">
      <formula>NOT(ISERROR(SEARCH(("❌"),(AG63))))</formula>
    </cfRule>
  </conditionalFormatting>
  <conditionalFormatting sqref="AH63">
    <cfRule type="cellIs" dxfId="714" priority="1244" operator="equal">
      <formula>"Catastrófico"</formula>
    </cfRule>
  </conditionalFormatting>
  <conditionalFormatting sqref="AH63">
    <cfRule type="cellIs" dxfId="713" priority="1245" operator="equal">
      <formula>"Mayor"</formula>
    </cfRule>
  </conditionalFormatting>
  <conditionalFormatting sqref="AH63">
    <cfRule type="cellIs" dxfId="712" priority="1246" operator="equal">
      <formula>"Moderado"</formula>
    </cfRule>
  </conditionalFormatting>
  <conditionalFormatting sqref="AH63">
    <cfRule type="cellIs" dxfId="711" priority="1247" operator="equal">
      <formula>"Menor"</formula>
    </cfRule>
  </conditionalFormatting>
  <conditionalFormatting sqref="AH63">
    <cfRule type="cellIs" dxfId="710" priority="1248" operator="equal">
      <formula>"Leve"</formula>
    </cfRule>
  </conditionalFormatting>
  <conditionalFormatting sqref="K63">
    <cfRule type="cellIs" dxfId="709" priority="1249" operator="equal">
      <formula>"Muy Alta"</formula>
    </cfRule>
  </conditionalFormatting>
  <conditionalFormatting sqref="K63">
    <cfRule type="cellIs" dxfId="708" priority="1250" operator="equal">
      <formula>"Alta"</formula>
    </cfRule>
  </conditionalFormatting>
  <conditionalFormatting sqref="K63">
    <cfRule type="cellIs" dxfId="707" priority="1251" operator="equal">
      <formula>"Media"</formula>
    </cfRule>
  </conditionalFormatting>
  <conditionalFormatting sqref="K63">
    <cfRule type="cellIs" dxfId="706" priority="1252" operator="equal">
      <formula>"Baja"</formula>
    </cfRule>
  </conditionalFormatting>
  <conditionalFormatting sqref="K63">
    <cfRule type="cellIs" dxfId="705" priority="1253" operator="equal">
      <formula>"Muy Baja"</formula>
    </cfRule>
  </conditionalFormatting>
  <conditionalFormatting sqref="BI63">
    <cfRule type="cellIs" dxfId="704" priority="1254" operator="equal">
      <formula>"Catastrófico"</formula>
    </cfRule>
  </conditionalFormatting>
  <conditionalFormatting sqref="BI63">
    <cfRule type="cellIs" dxfId="703" priority="1255" operator="equal">
      <formula>"Mayor"</formula>
    </cfRule>
  </conditionalFormatting>
  <conditionalFormatting sqref="BI63">
    <cfRule type="cellIs" dxfId="702" priority="1256" operator="equal">
      <formula>"Moderado"</formula>
    </cfRule>
  </conditionalFormatting>
  <conditionalFormatting sqref="BI63">
    <cfRule type="cellIs" dxfId="701" priority="1257" operator="equal">
      <formula>"Menor"</formula>
    </cfRule>
  </conditionalFormatting>
  <conditionalFormatting sqref="BI63">
    <cfRule type="cellIs" dxfId="700" priority="1258" operator="equal">
      <formula>"Leve"</formula>
    </cfRule>
  </conditionalFormatting>
  <conditionalFormatting sqref="BM63:BM68">
    <cfRule type="cellIs" dxfId="699" priority="1259" operator="equal">
      <formula>"Extremo"</formula>
    </cfRule>
  </conditionalFormatting>
  <conditionalFormatting sqref="BM63:BM68">
    <cfRule type="cellIs" dxfId="698" priority="1260" operator="equal">
      <formula>"Extremo"</formula>
    </cfRule>
  </conditionalFormatting>
  <conditionalFormatting sqref="BM63:BM68">
    <cfRule type="cellIs" dxfId="697" priority="1261" operator="equal">
      <formula>"Alta"</formula>
    </cfRule>
  </conditionalFormatting>
  <conditionalFormatting sqref="K63:K68">
    <cfRule type="cellIs" dxfId="696" priority="1262" operator="equal">
      <formula>"Casi Seguro"</formula>
    </cfRule>
  </conditionalFormatting>
  <conditionalFormatting sqref="K63:K68">
    <cfRule type="cellIs" dxfId="695" priority="1263" operator="equal">
      <formula>"Probable"</formula>
    </cfRule>
  </conditionalFormatting>
  <conditionalFormatting sqref="K63:K68">
    <cfRule type="cellIs" dxfId="694" priority="1264" operator="equal">
      <formula>"Posible"</formula>
    </cfRule>
  </conditionalFormatting>
  <conditionalFormatting sqref="K63:K68">
    <cfRule type="cellIs" dxfId="693" priority="1265" operator="equal">
      <formula>"Rara vez"</formula>
    </cfRule>
  </conditionalFormatting>
  <conditionalFormatting sqref="K63:K68">
    <cfRule type="cellIs" dxfId="692" priority="1266" operator="equal">
      <formula>"Improbable"</formula>
    </cfRule>
  </conditionalFormatting>
  <conditionalFormatting sqref="K63:K68">
    <cfRule type="cellIs" dxfId="691" priority="1267" operator="equal">
      <formula>"Rara vez"</formula>
    </cfRule>
  </conditionalFormatting>
  <conditionalFormatting sqref="BI63:BI68">
    <cfRule type="cellIs" dxfId="690" priority="1268" operator="equal">
      <formula>"Casi Seguro"</formula>
    </cfRule>
  </conditionalFormatting>
  <conditionalFormatting sqref="BI63:BI68">
    <cfRule type="cellIs" dxfId="689" priority="1269" operator="equal">
      <formula>"Probable"</formula>
    </cfRule>
  </conditionalFormatting>
  <conditionalFormatting sqref="BI63:BI68">
    <cfRule type="cellIs" dxfId="688" priority="1270" operator="equal">
      <formula>"Posible"</formula>
    </cfRule>
  </conditionalFormatting>
  <conditionalFormatting sqref="BI63:BI68">
    <cfRule type="cellIs" dxfId="687" priority="1271" operator="equal">
      <formula>"Improbable"</formula>
    </cfRule>
  </conditionalFormatting>
  <conditionalFormatting sqref="BI63:BI68">
    <cfRule type="cellIs" dxfId="686" priority="1272" operator="equal">
      <formula>"Rara vez"</formula>
    </cfRule>
  </conditionalFormatting>
  <conditionalFormatting sqref="AJ63:AJ68">
    <cfRule type="cellIs" dxfId="685" priority="1273" operator="equal">
      <formula>"Moderada"</formula>
    </cfRule>
  </conditionalFormatting>
  <conditionalFormatting sqref="AJ63:AJ68">
    <cfRule type="cellIs" dxfId="684" priority="1274" operator="equal">
      <formula>"Alta"</formula>
    </cfRule>
  </conditionalFormatting>
  <conditionalFormatting sqref="AJ63:AJ68">
    <cfRule type="cellIs" dxfId="683" priority="1275" operator="equal">
      <formula>"Extrema"</formula>
    </cfRule>
  </conditionalFormatting>
  <conditionalFormatting sqref="K69:K71">
    <cfRule type="cellIs" dxfId="682" priority="1276" operator="equal">
      <formula>"Casi Seguro"</formula>
    </cfRule>
  </conditionalFormatting>
  <conditionalFormatting sqref="K69:K71">
    <cfRule type="cellIs" dxfId="681" priority="1277" operator="equal">
      <formula>"Probable"</formula>
    </cfRule>
  </conditionalFormatting>
  <conditionalFormatting sqref="K69:K71">
    <cfRule type="cellIs" dxfId="680" priority="1278" operator="equal">
      <formula>"Posible"</formula>
    </cfRule>
  </conditionalFormatting>
  <conditionalFormatting sqref="K69:K71">
    <cfRule type="cellIs" dxfId="679" priority="1279" operator="equal">
      <formula>"Rara vez"</formula>
    </cfRule>
  </conditionalFormatting>
  <conditionalFormatting sqref="K69:K71">
    <cfRule type="cellIs" dxfId="678" priority="1280" operator="equal">
      <formula>"Improbable"</formula>
    </cfRule>
  </conditionalFormatting>
  <conditionalFormatting sqref="K69:K71">
    <cfRule type="cellIs" dxfId="677" priority="1281" operator="equal">
      <formula>"Rara vez"</formula>
    </cfRule>
  </conditionalFormatting>
  <conditionalFormatting sqref="AH69">
    <cfRule type="cellIs" dxfId="676" priority="1282" operator="equal">
      <formula>"Catastrófico"</formula>
    </cfRule>
  </conditionalFormatting>
  <conditionalFormatting sqref="AH69">
    <cfRule type="cellIs" dxfId="675" priority="1283" operator="equal">
      <formula>"Mayor"</formula>
    </cfRule>
  </conditionalFormatting>
  <conditionalFormatting sqref="AH69">
    <cfRule type="cellIs" dxfId="674" priority="1284" operator="equal">
      <formula>"Moderado"</formula>
    </cfRule>
  </conditionalFormatting>
  <conditionalFormatting sqref="AH69">
    <cfRule type="cellIs" dxfId="673" priority="1285" operator="equal">
      <formula>"Menor"</formula>
    </cfRule>
  </conditionalFormatting>
  <conditionalFormatting sqref="AH69">
    <cfRule type="cellIs" dxfId="672" priority="1286" operator="equal">
      <formula>"Leve"</formula>
    </cfRule>
  </conditionalFormatting>
  <conditionalFormatting sqref="AJ69">
    <cfRule type="cellIs" dxfId="671" priority="1287" operator="equal">
      <formula>"Extremo"</formula>
    </cfRule>
  </conditionalFormatting>
  <conditionalFormatting sqref="AJ69">
    <cfRule type="cellIs" dxfId="670" priority="1288" operator="equal">
      <formula>"Alto"</formula>
    </cfRule>
  </conditionalFormatting>
  <conditionalFormatting sqref="AJ69">
    <cfRule type="cellIs" dxfId="669" priority="1289" operator="equal">
      <formula>"Moderado"</formula>
    </cfRule>
  </conditionalFormatting>
  <conditionalFormatting sqref="AJ69">
    <cfRule type="cellIs" dxfId="668" priority="1290" operator="equal">
      <formula>"Bajo"</formula>
    </cfRule>
  </conditionalFormatting>
  <conditionalFormatting sqref="AJ69">
    <cfRule type="cellIs" dxfId="667" priority="1291" operator="equal">
      <formula>"Moderada"</formula>
    </cfRule>
  </conditionalFormatting>
  <conditionalFormatting sqref="AJ69">
    <cfRule type="cellIs" dxfId="666" priority="1292" operator="equal">
      <formula>"Alta"</formula>
    </cfRule>
  </conditionalFormatting>
  <conditionalFormatting sqref="AJ69">
    <cfRule type="cellIs" dxfId="665" priority="1293" operator="equal">
      <formula>"Extrema"</formula>
    </cfRule>
  </conditionalFormatting>
  <conditionalFormatting sqref="AG69:AG71">
    <cfRule type="containsText" dxfId="664" priority="1294" operator="containsText" text="❌">
      <formula>NOT(ISERROR(SEARCH(("❌"),(AG69))))</formula>
    </cfRule>
  </conditionalFormatting>
  <conditionalFormatting sqref="BH69">
    <cfRule type="cellIs" dxfId="663" priority="1295" operator="equal">
      <formula>"Muy Alta"</formula>
    </cfRule>
  </conditionalFormatting>
  <conditionalFormatting sqref="BH69">
    <cfRule type="cellIs" dxfId="662" priority="1296" operator="equal">
      <formula>"Alta"</formula>
    </cfRule>
  </conditionalFormatting>
  <conditionalFormatting sqref="BH69">
    <cfRule type="cellIs" dxfId="661" priority="1297" operator="equal">
      <formula>"Media"</formula>
    </cfRule>
  </conditionalFormatting>
  <conditionalFormatting sqref="BH69">
    <cfRule type="cellIs" dxfId="660" priority="1298" operator="equal">
      <formula>"Baja"</formula>
    </cfRule>
  </conditionalFormatting>
  <conditionalFormatting sqref="BH69">
    <cfRule type="cellIs" dxfId="659" priority="1299" operator="equal">
      <formula>"Muy Baja"</formula>
    </cfRule>
  </conditionalFormatting>
  <conditionalFormatting sqref="BK69">
    <cfRule type="cellIs" dxfId="658" priority="1300" operator="equal">
      <formula>"Catastrófico"</formula>
    </cfRule>
  </conditionalFormatting>
  <conditionalFormatting sqref="BK69">
    <cfRule type="cellIs" dxfId="657" priority="1301" operator="equal">
      <formula>"Mayor"</formula>
    </cfRule>
  </conditionalFormatting>
  <conditionalFormatting sqref="BK69">
    <cfRule type="cellIs" dxfId="656" priority="1302" operator="equal">
      <formula>"Moderado"</formula>
    </cfRule>
  </conditionalFormatting>
  <conditionalFormatting sqref="BK69">
    <cfRule type="cellIs" dxfId="655" priority="1303" operator="equal">
      <formula>"Menor"</formula>
    </cfRule>
  </conditionalFormatting>
  <conditionalFormatting sqref="BK69">
    <cfRule type="cellIs" dxfId="654" priority="1304" operator="equal">
      <formula>"Leve"</formula>
    </cfRule>
  </conditionalFormatting>
  <conditionalFormatting sqref="BM69">
    <cfRule type="cellIs" dxfId="653" priority="1305" operator="equal">
      <formula>"Extremo"</formula>
    </cfRule>
  </conditionalFormatting>
  <conditionalFormatting sqref="BM69">
    <cfRule type="cellIs" dxfId="652" priority="1306" operator="equal">
      <formula>"Alto"</formula>
    </cfRule>
  </conditionalFormatting>
  <conditionalFormatting sqref="BM69">
    <cfRule type="cellIs" dxfId="651" priority="1307" operator="equal">
      <formula>"Moderado"</formula>
    </cfRule>
  </conditionalFormatting>
  <conditionalFormatting sqref="BM69">
    <cfRule type="cellIs" dxfId="650" priority="1308" operator="equal">
      <formula>"Bajo"</formula>
    </cfRule>
  </conditionalFormatting>
  <conditionalFormatting sqref="BM69:BM71">
    <cfRule type="cellIs" dxfId="649" priority="1309" operator="equal">
      <formula>"Extremo"</formula>
    </cfRule>
  </conditionalFormatting>
  <conditionalFormatting sqref="BM69:BM71">
    <cfRule type="cellIs" dxfId="648" priority="1310" operator="equal">
      <formula>"Extremo"</formula>
    </cfRule>
  </conditionalFormatting>
  <conditionalFormatting sqref="BM69:BM71">
    <cfRule type="cellIs" dxfId="647" priority="1311" operator="equal">
      <formula>"Alta"</formula>
    </cfRule>
  </conditionalFormatting>
  <conditionalFormatting sqref="BI69">
    <cfRule type="cellIs" dxfId="646" priority="1312" operator="equal">
      <formula>"Catastrófico"</formula>
    </cfRule>
  </conditionalFormatting>
  <conditionalFormatting sqref="BI69">
    <cfRule type="cellIs" dxfId="645" priority="1313" operator="equal">
      <formula>"Mayor"</formula>
    </cfRule>
  </conditionalFormatting>
  <conditionalFormatting sqref="BI69">
    <cfRule type="cellIs" dxfId="644" priority="1314" operator="equal">
      <formula>"Moderado"</formula>
    </cfRule>
  </conditionalFormatting>
  <conditionalFormatting sqref="BI69">
    <cfRule type="cellIs" dxfId="643" priority="1315" operator="equal">
      <formula>"Menor"</formula>
    </cfRule>
  </conditionalFormatting>
  <conditionalFormatting sqref="BI69">
    <cfRule type="cellIs" dxfId="642" priority="1316" operator="equal">
      <formula>"Leve"</formula>
    </cfRule>
  </conditionalFormatting>
  <conditionalFormatting sqref="BI69">
    <cfRule type="cellIs" dxfId="641" priority="1317" operator="equal">
      <formula>"Casi Seguro"</formula>
    </cfRule>
  </conditionalFormatting>
  <conditionalFormatting sqref="BI69">
    <cfRule type="cellIs" dxfId="640" priority="1318" operator="equal">
      <formula>"Probable"</formula>
    </cfRule>
  </conditionalFormatting>
  <conditionalFormatting sqref="BI69">
    <cfRule type="cellIs" dxfId="639" priority="1319" operator="equal">
      <formula>"Posible"</formula>
    </cfRule>
  </conditionalFormatting>
  <conditionalFormatting sqref="BI69">
    <cfRule type="cellIs" dxfId="638" priority="1320" operator="equal">
      <formula>"Improbable"</formula>
    </cfRule>
  </conditionalFormatting>
  <conditionalFormatting sqref="BI69">
    <cfRule type="cellIs" dxfId="637" priority="1321" operator="equal">
      <formula>"Rara vez"</formula>
    </cfRule>
  </conditionalFormatting>
  <conditionalFormatting sqref="BI102">
    <cfRule type="cellIs" dxfId="636" priority="1322" operator="equal">
      <formula>"Catastrófico"</formula>
    </cfRule>
  </conditionalFormatting>
  <conditionalFormatting sqref="BI102">
    <cfRule type="cellIs" dxfId="635" priority="1323" operator="equal">
      <formula>"Mayor"</formula>
    </cfRule>
  </conditionalFormatting>
  <conditionalFormatting sqref="BI102">
    <cfRule type="cellIs" dxfId="634" priority="1324" operator="equal">
      <formula>"Moderado"</formula>
    </cfRule>
  </conditionalFormatting>
  <conditionalFormatting sqref="BI102">
    <cfRule type="cellIs" dxfId="633" priority="1325" operator="equal">
      <formula>"Menor"</formula>
    </cfRule>
  </conditionalFormatting>
  <conditionalFormatting sqref="BI102">
    <cfRule type="cellIs" dxfId="632" priority="1326" operator="equal">
      <formula>"Leve"</formula>
    </cfRule>
  </conditionalFormatting>
  <conditionalFormatting sqref="BI102:BI107">
    <cfRule type="cellIs" dxfId="631" priority="1327" operator="equal">
      <formula>"Casi Seguro"</formula>
    </cfRule>
  </conditionalFormatting>
  <conditionalFormatting sqref="BI102:BI107">
    <cfRule type="cellIs" dxfId="630" priority="1328" operator="equal">
      <formula>"Probable"</formula>
    </cfRule>
  </conditionalFormatting>
  <conditionalFormatting sqref="BI102:BI107">
    <cfRule type="cellIs" dxfId="629" priority="1329" operator="equal">
      <formula>"Posible"</formula>
    </cfRule>
  </conditionalFormatting>
  <conditionalFormatting sqref="BI102:BI107">
    <cfRule type="cellIs" dxfId="628" priority="1330" operator="equal">
      <formula>"Improbable"</formula>
    </cfRule>
  </conditionalFormatting>
  <conditionalFormatting sqref="BI102:BI107">
    <cfRule type="cellIs" dxfId="627" priority="1331" operator="equal">
      <formula>"Rara vez"</formula>
    </cfRule>
  </conditionalFormatting>
  <conditionalFormatting sqref="BI102">
    <cfRule type="cellIs" dxfId="626" priority="1332" operator="equal">
      <formula>"Catastrófico"</formula>
    </cfRule>
  </conditionalFormatting>
  <conditionalFormatting sqref="BI102">
    <cfRule type="cellIs" dxfId="625" priority="1333" operator="equal">
      <formula>"Mayor"</formula>
    </cfRule>
  </conditionalFormatting>
  <conditionalFormatting sqref="BI102">
    <cfRule type="cellIs" dxfId="624" priority="1334" operator="equal">
      <formula>"Moderado"</formula>
    </cfRule>
  </conditionalFormatting>
  <conditionalFormatting sqref="BI102">
    <cfRule type="cellIs" dxfId="623" priority="1335" operator="equal">
      <formula>"Menor"</formula>
    </cfRule>
  </conditionalFormatting>
  <conditionalFormatting sqref="BI102">
    <cfRule type="cellIs" dxfId="622" priority="1336" operator="equal">
      <formula>"Leve"</formula>
    </cfRule>
  </conditionalFormatting>
  <conditionalFormatting sqref="BI102:BI107">
    <cfRule type="cellIs" dxfId="621" priority="1337" operator="equal">
      <formula>"Casi Seguro"</formula>
    </cfRule>
  </conditionalFormatting>
  <conditionalFormatting sqref="BI102:BI107">
    <cfRule type="cellIs" dxfId="620" priority="1338" operator="equal">
      <formula>"Probable"</formula>
    </cfRule>
  </conditionalFormatting>
  <conditionalFormatting sqref="BI102:BI107">
    <cfRule type="cellIs" dxfId="619" priority="1339" operator="equal">
      <formula>"Posible"</formula>
    </cfRule>
  </conditionalFormatting>
  <conditionalFormatting sqref="BI102:BI107">
    <cfRule type="cellIs" dxfId="618" priority="1340" operator="equal">
      <formula>"Improbable"</formula>
    </cfRule>
  </conditionalFormatting>
  <conditionalFormatting sqref="BI102:BI107">
    <cfRule type="cellIs" dxfId="617" priority="1341" operator="equal">
      <formula>"Rara vez"</formula>
    </cfRule>
  </conditionalFormatting>
  <conditionalFormatting sqref="AJ102">
    <cfRule type="cellIs" dxfId="616" priority="1342" operator="equal">
      <formula>"Extremo"</formula>
    </cfRule>
  </conditionalFormatting>
  <conditionalFormatting sqref="AJ102">
    <cfRule type="cellIs" dxfId="615" priority="1343" operator="equal">
      <formula>"Alto"</formula>
    </cfRule>
  </conditionalFormatting>
  <conditionalFormatting sqref="AJ102">
    <cfRule type="cellIs" dxfId="614" priority="1344" operator="equal">
      <formula>"Moderado"</formula>
    </cfRule>
  </conditionalFormatting>
  <conditionalFormatting sqref="AJ102">
    <cfRule type="cellIs" dxfId="613" priority="1345" operator="equal">
      <formula>"Bajo"</formula>
    </cfRule>
  </conditionalFormatting>
  <conditionalFormatting sqref="BH102">
    <cfRule type="cellIs" dxfId="612" priority="1346" operator="equal">
      <formula>"Muy Alta"</formula>
    </cfRule>
  </conditionalFormatting>
  <conditionalFormatting sqref="BH102">
    <cfRule type="cellIs" dxfId="611" priority="1347" operator="equal">
      <formula>"Alta"</formula>
    </cfRule>
  </conditionalFormatting>
  <conditionalFormatting sqref="BH102">
    <cfRule type="cellIs" dxfId="610" priority="1348" operator="equal">
      <formula>"Media"</formula>
    </cfRule>
  </conditionalFormatting>
  <conditionalFormatting sqref="BH102">
    <cfRule type="cellIs" dxfId="609" priority="1349" operator="equal">
      <formula>"Baja"</formula>
    </cfRule>
  </conditionalFormatting>
  <conditionalFormatting sqref="BH102">
    <cfRule type="cellIs" dxfId="608" priority="1350" operator="equal">
      <formula>"Muy Baja"</formula>
    </cfRule>
  </conditionalFormatting>
  <conditionalFormatting sqref="BK102">
    <cfRule type="cellIs" dxfId="607" priority="1351" operator="equal">
      <formula>"Catastrófico"</formula>
    </cfRule>
  </conditionalFormatting>
  <conditionalFormatting sqref="BK102">
    <cfRule type="cellIs" dxfId="606" priority="1352" operator="equal">
      <formula>"Mayor"</formula>
    </cfRule>
  </conditionalFormatting>
  <conditionalFormatting sqref="BK102">
    <cfRule type="cellIs" dxfId="605" priority="1353" operator="equal">
      <formula>"Moderado"</formula>
    </cfRule>
  </conditionalFormatting>
  <conditionalFormatting sqref="BK102">
    <cfRule type="cellIs" dxfId="604" priority="1354" operator="equal">
      <formula>"Menor"</formula>
    </cfRule>
  </conditionalFormatting>
  <conditionalFormatting sqref="BK102">
    <cfRule type="cellIs" dxfId="603" priority="1355" operator="equal">
      <formula>"Leve"</formula>
    </cfRule>
  </conditionalFormatting>
  <conditionalFormatting sqref="BM102">
    <cfRule type="cellIs" dxfId="602" priority="1356" operator="equal">
      <formula>"Extremo"</formula>
    </cfRule>
  </conditionalFormatting>
  <conditionalFormatting sqref="BM102">
    <cfRule type="cellIs" dxfId="601" priority="1357" operator="equal">
      <formula>"Alto"</formula>
    </cfRule>
  </conditionalFormatting>
  <conditionalFormatting sqref="BM102">
    <cfRule type="cellIs" dxfId="600" priority="1358" operator="equal">
      <formula>"Moderado"</formula>
    </cfRule>
  </conditionalFormatting>
  <conditionalFormatting sqref="BM102">
    <cfRule type="cellIs" dxfId="599" priority="1359" operator="equal">
      <formula>"Bajo"</formula>
    </cfRule>
  </conditionalFormatting>
  <conditionalFormatting sqref="AG102:AG107">
    <cfRule type="containsText" dxfId="598" priority="1360" operator="containsText" text="❌">
      <formula>NOT(ISERROR(SEARCH(("❌"),(AG102))))</formula>
    </cfRule>
  </conditionalFormatting>
  <conditionalFormatting sqref="AH102">
    <cfRule type="cellIs" dxfId="597" priority="1361" operator="equal">
      <formula>"Catastrófico"</formula>
    </cfRule>
  </conditionalFormatting>
  <conditionalFormatting sqref="AH102">
    <cfRule type="cellIs" dxfId="596" priority="1362" operator="equal">
      <formula>"Mayor"</formula>
    </cfRule>
  </conditionalFormatting>
  <conditionalFormatting sqref="AH102">
    <cfRule type="cellIs" dxfId="595" priority="1363" operator="equal">
      <formula>"Moderado"</formula>
    </cfRule>
  </conditionalFormatting>
  <conditionalFormatting sqref="AH102">
    <cfRule type="cellIs" dxfId="594" priority="1364" operator="equal">
      <formula>"Menor"</formula>
    </cfRule>
  </conditionalFormatting>
  <conditionalFormatting sqref="AH102">
    <cfRule type="cellIs" dxfId="593" priority="1365" operator="equal">
      <formula>"Leve"</formula>
    </cfRule>
  </conditionalFormatting>
  <conditionalFormatting sqref="K102">
    <cfRule type="cellIs" dxfId="592" priority="1366" operator="equal">
      <formula>"Muy Alta"</formula>
    </cfRule>
  </conditionalFormatting>
  <conditionalFormatting sqref="K102">
    <cfRule type="cellIs" dxfId="591" priority="1367" operator="equal">
      <formula>"Alta"</formula>
    </cfRule>
  </conditionalFormatting>
  <conditionalFormatting sqref="K102">
    <cfRule type="cellIs" dxfId="590" priority="1368" operator="equal">
      <formula>"Media"</formula>
    </cfRule>
  </conditionalFormatting>
  <conditionalFormatting sqref="K102">
    <cfRule type="cellIs" dxfId="589" priority="1369" operator="equal">
      <formula>"Baja"</formula>
    </cfRule>
  </conditionalFormatting>
  <conditionalFormatting sqref="K102">
    <cfRule type="cellIs" dxfId="588" priority="1370" operator="equal">
      <formula>"Muy Baja"</formula>
    </cfRule>
  </conditionalFormatting>
  <conditionalFormatting sqref="BI102">
    <cfRule type="cellIs" dxfId="587" priority="1371" operator="equal">
      <formula>"Catastrófico"</formula>
    </cfRule>
  </conditionalFormatting>
  <conditionalFormatting sqref="BI102">
    <cfRule type="cellIs" dxfId="586" priority="1372" operator="equal">
      <formula>"Mayor"</formula>
    </cfRule>
  </conditionalFormatting>
  <conditionalFormatting sqref="BI102">
    <cfRule type="cellIs" dxfId="585" priority="1373" operator="equal">
      <formula>"Moderado"</formula>
    </cfRule>
  </conditionalFormatting>
  <conditionalFormatting sqref="BI102">
    <cfRule type="cellIs" dxfId="584" priority="1374" operator="equal">
      <formula>"Menor"</formula>
    </cfRule>
  </conditionalFormatting>
  <conditionalFormatting sqref="BI102">
    <cfRule type="cellIs" dxfId="583" priority="1375" operator="equal">
      <formula>"Leve"</formula>
    </cfRule>
  </conditionalFormatting>
  <conditionalFormatting sqref="BM102:BM107">
    <cfRule type="cellIs" dxfId="582" priority="1376" operator="equal">
      <formula>"Extremo"</formula>
    </cfRule>
  </conditionalFormatting>
  <conditionalFormatting sqref="BM102:BM107">
    <cfRule type="cellIs" dxfId="581" priority="1377" operator="equal">
      <formula>"Extremo"</formula>
    </cfRule>
  </conditionalFormatting>
  <conditionalFormatting sqref="BM102:BM107">
    <cfRule type="cellIs" dxfId="580" priority="1378" operator="equal">
      <formula>"Alta"</formula>
    </cfRule>
  </conditionalFormatting>
  <conditionalFormatting sqref="K102:K107">
    <cfRule type="cellIs" dxfId="579" priority="1379" operator="equal">
      <formula>"Casi Seguro"</formula>
    </cfRule>
  </conditionalFormatting>
  <conditionalFormatting sqref="K102:K107">
    <cfRule type="cellIs" dxfId="578" priority="1380" operator="equal">
      <formula>"Probable"</formula>
    </cfRule>
  </conditionalFormatting>
  <conditionalFormatting sqref="K102:K107">
    <cfRule type="cellIs" dxfId="577" priority="1381" operator="equal">
      <formula>"Posible"</formula>
    </cfRule>
  </conditionalFormatting>
  <conditionalFormatting sqref="K102:K107">
    <cfRule type="cellIs" dxfId="576" priority="1382" operator="equal">
      <formula>"Rara vez"</formula>
    </cfRule>
  </conditionalFormatting>
  <conditionalFormatting sqref="K102:K107">
    <cfRule type="cellIs" dxfId="575" priority="1383" operator="equal">
      <formula>"Improbable"</formula>
    </cfRule>
  </conditionalFormatting>
  <conditionalFormatting sqref="K102:K107">
    <cfRule type="cellIs" dxfId="574" priority="1384" operator="equal">
      <formula>"Rara vez"</formula>
    </cfRule>
  </conditionalFormatting>
  <conditionalFormatting sqref="BI102:BI107">
    <cfRule type="cellIs" dxfId="573" priority="1385" operator="equal">
      <formula>"Casi Seguro"</formula>
    </cfRule>
  </conditionalFormatting>
  <conditionalFormatting sqref="BI102:BI107">
    <cfRule type="cellIs" dxfId="572" priority="1386" operator="equal">
      <formula>"Probable"</formula>
    </cfRule>
  </conditionalFormatting>
  <conditionalFormatting sqref="BI102:BI107">
    <cfRule type="cellIs" dxfId="571" priority="1387" operator="equal">
      <formula>"Posible"</formula>
    </cfRule>
  </conditionalFormatting>
  <conditionalFormatting sqref="BI102:BI107">
    <cfRule type="cellIs" dxfId="570" priority="1388" operator="equal">
      <formula>"Improbable"</formula>
    </cfRule>
  </conditionalFormatting>
  <conditionalFormatting sqref="BI102:BI107">
    <cfRule type="cellIs" dxfId="569" priority="1389" operator="equal">
      <formula>"Rara vez"</formula>
    </cfRule>
  </conditionalFormatting>
  <conditionalFormatting sqref="AJ102:AJ107">
    <cfRule type="cellIs" dxfId="568" priority="1390" operator="equal">
      <formula>"Moderada"</formula>
    </cfRule>
  </conditionalFormatting>
  <conditionalFormatting sqref="AJ102:AJ107">
    <cfRule type="cellIs" dxfId="567" priority="1391" operator="equal">
      <formula>"Alta"</formula>
    </cfRule>
  </conditionalFormatting>
  <conditionalFormatting sqref="AJ102:AJ107">
    <cfRule type="cellIs" dxfId="566" priority="1392" operator="equal">
      <formula>"Extrema"</formula>
    </cfRule>
  </conditionalFormatting>
  <conditionalFormatting sqref="AJ102">
    <cfRule type="cellIs" dxfId="565" priority="1393" operator="equal">
      <formula>"Extremo"</formula>
    </cfRule>
  </conditionalFormatting>
  <conditionalFormatting sqref="AJ102">
    <cfRule type="cellIs" dxfId="564" priority="1394" operator="equal">
      <formula>"Alto"</formula>
    </cfRule>
  </conditionalFormatting>
  <conditionalFormatting sqref="AJ102">
    <cfRule type="cellIs" dxfId="563" priority="1395" operator="equal">
      <formula>"Moderado"</formula>
    </cfRule>
  </conditionalFormatting>
  <conditionalFormatting sqref="AJ102">
    <cfRule type="cellIs" dxfId="562" priority="1396" operator="equal">
      <formula>"Bajo"</formula>
    </cfRule>
  </conditionalFormatting>
  <conditionalFormatting sqref="BH102">
    <cfRule type="cellIs" dxfId="561" priority="1397" operator="equal">
      <formula>"Muy Alta"</formula>
    </cfRule>
  </conditionalFormatting>
  <conditionalFormatting sqref="BH102">
    <cfRule type="cellIs" dxfId="560" priority="1398" operator="equal">
      <formula>"Alta"</formula>
    </cfRule>
  </conditionalFormatting>
  <conditionalFormatting sqref="BH102">
    <cfRule type="cellIs" dxfId="559" priority="1399" operator="equal">
      <formula>"Media"</formula>
    </cfRule>
  </conditionalFormatting>
  <conditionalFormatting sqref="BH102">
    <cfRule type="cellIs" dxfId="558" priority="1400" operator="equal">
      <formula>"Baja"</formula>
    </cfRule>
  </conditionalFormatting>
  <conditionalFormatting sqref="BH102">
    <cfRule type="cellIs" dxfId="557" priority="1401" operator="equal">
      <formula>"Muy Baja"</formula>
    </cfRule>
  </conditionalFormatting>
  <conditionalFormatting sqref="BK102">
    <cfRule type="cellIs" dxfId="556" priority="1402" operator="equal">
      <formula>"Catastrófico"</formula>
    </cfRule>
  </conditionalFormatting>
  <conditionalFormatting sqref="BK102">
    <cfRule type="cellIs" dxfId="555" priority="1403" operator="equal">
      <formula>"Mayor"</formula>
    </cfRule>
  </conditionalFormatting>
  <conditionalFormatting sqref="BK102">
    <cfRule type="cellIs" dxfId="554" priority="1404" operator="equal">
      <formula>"Moderado"</formula>
    </cfRule>
  </conditionalFormatting>
  <conditionalFormatting sqref="BK102">
    <cfRule type="cellIs" dxfId="553" priority="1405" operator="equal">
      <formula>"Menor"</formula>
    </cfRule>
  </conditionalFormatting>
  <conditionalFormatting sqref="BK102">
    <cfRule type="cellIs" dxfId="552" priority="1406" operator="equal">
      <formula>"Leve"</formula>
    </cfRule>
  </conditionalFormatting>
  <conditionalFormatting sqref="BM102">
    <cfRule type="cellIs" dxfId="551" priority="1407" operator="equal">
      <formula>"Extremo"</formula>
    </cfRule>
  </conditionalFormatting>
  <conditionalFormatting sqref="BM102">
    <cfRule type="cellIs" dxfId="550" priority="1408" operator="equal">
      <formula>"Alto"</formula>
    </cfRule>
  </conditionalFormatting>
  <conditionalFormatting sqref="BM102">
    <cfRule type="cellIs" dxfId="549" priority="1409" operator="equal">
      <formula>"Moderado"</formula>
    </cfRule>
  </conditionalFormatting>
  <conditionalFormatting sqref="BM102">
    <cfRule type="cellIs" dxfId="548" priority="1410" operator="equal">
      <formula>"Bajo"</formula>
    </cfRule>
  </conditionalFormatting>
  <conditionalFormatting sqref="AG102:AG107">
    <cfRule type="containsText" dxfId="547" priority="1411" operator="containsText" text="❌">
      <formula>NOT(ISERROR(SEARCH(("❌"),(AG102))))</formula>
    </cfRule>
  </conditionalFormatting>
  <conditionalFormatting sqref="AH102">
    <cfRule type="cellIs" dxfId="546" priority="1412" operator="equal">
      <formula>"Catastrófico"</formula>
    </cfRule>
  </conditionalFormatting>
  <conditionalFormatting sqref="AH102">
    <cfRule type="cellIs" dxfId="545" priority="1413" operator="equal">
      <formula>"Mayor"</formula>
    </cfRule>
  </conditionalFormatting>
  <conditionalFormatting sqref="AH102">
    <cfRule type="cellIs" dxfId="544" priority="1414" operator="equal">
      <formula>"Moderado"</formula>
    </cfRule>
  </conditionalFormatting>
  <conditionalFormatting sqref="AH102">
    <cfRule type="cellIs" dxfId="543" priority="1415" operator="equal">
      <formula>"Menor"</formula>
    </cfRule>
  </conditionalFormatting>
  <conditionalFormatting sqref="AH102">
    <cfRule type="cellIs" dxfId="542" priority="1416" operator="equal">
      <formula>"Leve"</formula>
    </cfRule>
  </conditionalFormatting>
  <conditionalFormatting sqref="K102">
    <cfRule type="cellIs" dxfId="541" priority="1417" operator="equal">
      <formula>"Muy Alta"</formula>
    </cfRule>
  </conditionalFormatting>
  <conditionalFormatting sqref="K102">
    <cfRule type="cellIs" dxfId="540" priority="1418" operator="equal">
      <formula>"Alta"</formula>
    </cfRule>
  </conditionalFormatting>
  <conditionalFormatting sqref="K102">
    <cfRule type="cellIs" dxfId="539" priority="1419" operator="equal">
      <formula>"Media"</formula>
    </cfRule>
  </conditionalFormatting>
  <conditionalFormatting sqref="K102">
    <cfRule type="cellIs" dxfId="538" priority="1420" operator="equal">
      <formula>"Baja"</formula>
    </cfRule>
  </conditionalFormatting>
  <conditionalFormatting sqref="K102">
    <cfRule type="cellIs" dxfId="537" priority="1421" operator="equal">
      <formula>"Muy Baja"</formula>
    </cfRule>
  </conditionalFormatting>
  <conditionalFormatting sqref="BI102">
    <cfRule type="cellIs" dxfId="536" priority="1422" operator="equal">
      <formula>"Catastrófico"</formula>
    </cfRule>
  </conditionalFormatting>
  <conditionalFormatting sqref="BI102">
    <cfRule type="cellIs" dxfId="535" priority="1423" operator="equal">
      <formula>"Mayor"</formula>
    </cfRule>
  </conditionalFormatting>
  <conditionalFormatting sqref="BI102">
    <cfRule type="cellIs" dxfId="534" priority="1424" operator="equal">
      <formula>"Moderado"</formula>
    </cfRule>
  </conditionalFormatting>
  <conditionalFormatting sqref="BI102">
    <cfRule type="cellIs" dxfId="533" priority="1425" operator="equal">
      <formula>"Menor"</formula>
    </cfRule>
  </conditionalFormatting>
  <conditionalFormatting sqref="BI102">
    <cfRule type="cellIs" dxfId="532" priority="1426" operator="equal">
      <formula>"Leve"</formula>
    </cfRule>
  </conditionalFormatting>
  <conditionalFormatting sqref="BM102:BM107">
    <cfRule type="cellIs" dxfId="531" priority="1427" operator="equal">
      <formula>"Extremo"</formula>
    </cfRule>
  </conditionalFormatting>
  <conditionalFormatting sqref="BM102:BM107">
    <cfRule type="cellIs" dxfId="530" priority="1428" operator="equal">
      <formula>"Extremo"</formula>
    </cfRule>
  </conditionalFormatting>
  <conditionalFormatting sqref="BM102:BM107">
    <cfRule type="cellIs" dxfId="529" priority="1429" operator="equal">
      <formula>"Alta"</formula>
    </cfRule>
  </conditionalFormatting>
  <conditionalFormatting sqref="K102:K107">
    <cfRule type="cellIs" dxfId="528" priority="1430" operator="equal">
      <formula>"Casi Seguro"</formula>
    </cfRule>
  </conditionalFormatting>
  <conditionalFormatting sqref="K102:K107">
    <cfRule type="cellIs" dxfId="527" priority="1431" operator="equal">
      <formula>"Probable"</formula>
    </cfRule>
  </conditionalFormatting>
  <conditionalFormatting sqref="K102:K107">
    <cfRule type="cellIs" dxfId="526" priority="1432" operator="equal">
      <formula>"Posible"</formula>
    </cfRule>
  </conditionalFormatting>
  <conditionalFormatting sqref="K102:K107">
    <cfRule type="cellIs" dxfId="525" priority="1433" operator="equal">
      <formula>"Rara vez"</formula>
    </cfRule>
  </conditionalFormatting>
  <conditionalFormatting sqref="K102:K107">
    <cfRule type="cellIs" dxfId="524" priority="1434" operator="equal">
      <formula>"Improbable"</formula>
    </cfRule>
  </conditionalFormatting>
  <conditionalFormatting sqref="K102:K107">
    <cfRule type="cellIs" dxfId="523" priority="1435" operator="equal">
      <formula>"Rara vez"</formula>
    </cfRule>
  </conditionalFormatting>
  <conditionalFormatting sqref="BI102:BI107">
    <cfRule type="cellIs" dxfId="522" priority="1436" operator="equal">
      <formula>"Casi Seguro"</formula>
    </cfRule>
  </conditionalFormatting>
  <conditionalFormatting sqref="BI102:BI107">
    <cfRule type="cellIs" dxfId="521" priority="1437" operator="equal">
      <formula>"Probable"</formula>
    </cfRule>
  </conditionalFormatting>
  <conditionalFormatting sqref="BI102:BI107">
    <cfRule type="cellIs" dxfId="520" priority="1438" operator="equal">
      <formula>"Posible"</formula>
    </cfRule>
  </conditionalFormatting>
  <conditionalFormatting sqref="BI102:BI107">
    <cfRule type="cellIs" dxfId="519" priority="1439" operator="equal">
      <formula>"Improbable"</formula>
    </cfRule>
  </conditionalFormatting>
  <conditionalFormatting sqref="BI102:BI107">
    <cfRule type="cellIs" dxfId="518" priority="1440" operator="equal">
      <formula>"Rara vez"</formula>
    </cfRule>
  </conditionalFormatting>
  <conditionalFormatting sqref="AJ102:AJ107">
    <cfRule type="cellIs" dxfId="517" priority="1441" operator="equal">
      <formula>"Moderada"</formula>
    </cfRule>
  </conditionalFormatting>
  <conditionalFormatting sqref="AJ102:AJ107">
    <cfRule type="cellIs" dxfId="516" priority="1442" operator="equal">
      <formula>"Alta"</formula>
    </cfRule>
  </conditionalFormatting>
  <conditionalFormatting sqref="AJ102:AJ107">
    <cfRule type="cellIs" dxfId="515" priority="1443" operator="equal">
      <formula>"Extrema"</formula>
    </cfRule>
  </conditionalFormatting>
  <conditionalFormatting sqref="BH102">
    <cfRule type="cellIs" dxfId="514" priority="1444" operator="equal">
      <formula>"Muy Alta"</formula>
    </cfRule>
  </conditionalFormatting>
  <conditionalFormatting sqref="BH102">
    <cfRule type="cellIs" dxfId="513" priority="1445" operator="equal">
      <formula>"Alta"</formula>
    </cfRule>
  </conditionalFormatting>
  <conditionalFormatting sqref="BH102">
    <cfRule type="cellIs" dxfId="512" priority="1446" operator="equal">
      <formula>"Media"</formula>
    </cfRule>
  </conditionalFormatting>
  <conditionalFormatting sqref="BH102">
    <cfRule type="cellIs" dxfId="511" priority="1447" operator="equal">
      <formula>"Baja"</formula>
    </cfRule>
  </conditionalFormatting>
  <conditionalFormatting sqref="BH102">
    <cfRule type="cellIs" dxfId="510" priority="1448" operator="equal">
      <formula>"Muy Baja"</formula>
    </cfRule>
  </conditionalFormatting>
  <conditionalFormatting sqref="BK102">
    <cfRule type="cellIs" dxfId="509" priority="1449" operator="equal">
      <formula>"Catastrófico"</formula>
    </cfRule>
  </conditionalFormatting>
  <conditionalFormatting sqref="BK102">
    <cfRule type="cellIs" dxfId="508" priority="1450" operator="equal">
      <formula>"Mayor"</formula>
    </cfRule>
  </conditionalFormatting>
  <conditionalFormatting sqref="BK102">
    <cfRule type="cellIs" dxfId="507" priority="1451" operator="equal">
      <formula>"Moderado"</formula>
    </cfRule>
  </conditionalFormatting>
  <conditionalFormatting sqref="BK102">
    <cfRule type="cellIs" dxfId="506" priority="1452" operator="equal">
      <formula>"Menor"</formula>
    </cfRule>
  </conditionalFormatting>
  <conditionalFormatting sqref="BK102">
    <cfRule type="cellIs" dxfId="505" priority="1453" operator="equal">
      <formula>"Leve"</formula>
    </cfRule>
  </conditionalFormatting>
  <conditionalFormatting sqref="BM102">
    <cfRule type="cellIs" dxfId="504" priority="1454" operator="equal">
      <formula>"Extremo"</formula>
    </cfRule>
  </conditionalFormatting>
  <conditionalFormatting sqref="BM102">
    <cfRule type="cellIs" dxfId="503" priority="1455" operator="equal">
      <formula>"Alto"</formula>
    </cfRule>
  </conditionalFormatting>
  <conditionalFormatting sqref="BM102">
    <cfRule type="cellIs" dxfId="502" priority="1456" operator="equal">
      <formula>"Moderado"</formula>
    </cfRule>
  </conditionalFormatting>
  <conditionalFormatting sqref="BM102">
    <cfRule type="cellIs" dxfId="501" priority="1457" operator="equal">
      <formula>"Bajo"</formula>
    </cfRule>
  </conditionalFormatting>
  <conditionalFormatting sqref="BI102">
    <cfRule type="cellIs" dxfId="500" priority="1458" operator="equal">
      <formula>"Catastrófico"</formula>
    </cfRule>
  </conditionalFormatting>
  <conditionalFormatting sqref="BI102">
    <cfRule type="cellIs" dxfId="499" priority="1459" operator="equal">
      <formula>"Mayor"</formula>
    </cfRule>
  </conditionalFormatting>
  <conditionalFormatting sqref="BI102">
    <cfRule type="cellIs" dxfId="498" priority="1460" operator="equal">
      <formula>"Moderado"</formula>
    </cfRule>
  </conditionalFormatting>
  <conditionalFormatting sqref="BI102">
    <cfRule type="cellIs" dxfId="497" priority="1461" operator="equal">
      <formula>"Menor"</formula>
    </cfRule>
  </conditionalFormatting>
  <conditionalFormatting sqref="BI102">
    <cfRule type="cellIs" dxfId="496" priority="1462" operator="equal">
      <formula>"Leve"</formula>
    </cfRule>
  </conditionalFormatting>
  <conditionalFormatting sqref="BM102:BM107">
    <cfRule type="cellIs" dxfId="495" priority="1463" operator="equal">
      <formula>"Extremo"</formula>
    </cfRule>
  </conditionalFormatting>
  <conditionalFormatting sqref="BM102:BM107">
    <cfRule type="cellIs" dxfId="494" priority="1464" operator="equal">
      <formula>"Extremo"</formula>
    </cfRule>
  </conditionalFormatting>
  <conditionalFormatting sqref="BM102:BM107">
    <cfRule type="cellIs" dxfId="493" priority="1465" operator="equal">
      <formula>"Alta"</formula>
    </cfRule>
  </conditionalFormatting>
  <conditionalFormatting sqref="BI102:BI107">
    <cfRule type="cellIs" dxfId="492" priority="1466" operator="equal">
      <formula>"Casi Seguro"</formula>
    </cfRule>
  </conditionalFormatting>
  <conditionalFormatting sqref="BI102:BI107">
    <cfRule type="cellIs" dxfId="491" priority="1467" operator="equal">
      <formula>"Probable"</formula>
    </cfRule>
  </conditionalFormatting>
  <conditionalFormatting sqref="BI102:BI107">
    <cfRule type="cellIs" dxfId="490" priority="1468" operator="equal">
      <formula>"Posible"</formula>
    </cfRule>
  </conditionalFormatting>
  <conditionalFormatting sqref="BI102:BI107">
    <cfRule type="cellIs" dxfId="489" priority="1469" operator="equal">
      <formula>"Improbable"</formula>
    </cfRule>
  </conditionalFormatting>
  <conditionalFormatting sqref="BI102:BI107">
    <cfRule type="cellIs" dxfId="488" priority="1470" operator="equal">
      <formula>"Rara vez"</formula>
    </cfRule>
  </conditionalFormatting>
  <conditionalFormatting sqref="BH102">
    <cfRule type="cellIs" dxfId="487" priority="1471" operator="equal">
      <formula>"Muy Alta"</formula>
    </cfRule>
  </conditionalFormatting>
  <conditionalFormatting sqref="BH102">
    <cfRule type="cellIs" dxfId="486" priority="1472" operator="equal">
      <formula>"Alta"</formula>
    </cfRule>
  </conditionalFormatting>
  <conditionalFormatting sqref="BH102">
    <cfRule type="cellIs" dxfId="485" priority="1473" operator="equal">
      <formula>"Media"</formula>
    </cfRule>
  </conditionalFormatting>
  <conditionalFormatting sqref="BH102">
    <cfRule type="cellIs" dxfId="484" priority="1474" operator="equal">
      <formula>"Baja"</formula>
    </cfRule>
  </conditionalFormatting>
  <conditionalFormatting sqref="BH102">
    <cfRule type="cellIs" dxfId="483" priority="1475" operator="equal">
      <formula>"Muy Baja"</formula>
    </cfRule>
  </conditionalFormatting>
  <conditionalFormatting sqref="BK102">
    <cfRule type="cellIs" dxfId="482" priority="1476" operator="equal">
      <formula>"Catastrófico"</formula>
    </cfRule>
  </conditionalFormatting>
  <conditionalFormatting sqref="BK102">
    <cfRule type="cellIs" dxfId="481" priority="1477" operator="equal">
      <formula>"Mayor"</formula>
    </cfRule>
  </conditionalFormatting>
  <conditionalFormatting sqref="BK102">
    <cfRule type="cellIs" dxfId="480" priority="1478" operator="equal">
      <formula>"Moderado"</formula>
    </cfRule>
  </conditionalFormatting>
  <conditionalFormatting sqref="BK102">
    <cfRule type="cellIs" dxfId="479" priority="1479" operator="equal">
      <formula>"Menor"</formula>
    </cfRule>
  </conditionalFormatting>
  <conditionalFormatting sqref="BK102">
    <cfRule type="cellIs" dxfId="478" priority="1480" operator="equal">
      <formula>"Leve"</formula>
    </cfRule>
  </conditionalFormatting>
  <conditionalFormatting sqref="BM102">
    <cfRule type="cellIs" dxfId="477" priority="1481" operator="equal">
      <formula>"Extremo"</formula>
    </cfRule>
  </conditionalFormatting>
  <conditionalFormatting sqref="BM102">
    <cfRule type="cellIs" dxfId="476" priority="1482" operator="equal">
      <formula>"Alto"</formula>
    </cfRule>
  </conditionalFormatting>
  <conditionalFormatting sqref="BM102">
    <cfRule type="cellIs" dxfId="475" priority="1483" operator="equal">
      <formula>"Moderado"</formula>
    </cfRule>
  </conditionalFormatting>
  <conditionalFormatting sqref="BM102">
    <cfRule type="cellIs" dxfId="474" priority="1484" operator="equal">
      <formula>"Bajo"</formula>
    </cfRule>
  </conditionalFormatting>
  <conditionalFormatting sqref="K102">
    <cfRule type="cellIs" dxfId="473" priority="1485" operator="equal">
      <formula>"Muy Alta"</formula>
    </cfRule>
  </conditionalFormatting>
  <conditionalFormatting sqref="K102">
    <cfRule type="cellIs" dxfId="472" priority="1486" operator="equal">
      <formula>"Alta"</formula>
    </cfRule>
  </conditionalFormatting>
  <conditionalFormatting sqref="K102">
    <cfRule type="cellIs" dxfId="471" priority="1487" operator="equal">
      <formula>"Media"</formula>
    </cfRule>
  </conditionalFormatting>
  <conditionalFormatting sqref="K102">
    <cfRule type="cellIs" dxfId="470" priority="1488" operator="equal">
      <formula>"Baja"</formula>
    </cfRule>
  </conditionalFormatting>
  <conditionalFormatting sqref="K102">
    <cfRule type="cellIs" dxfId="469" priority="1489" operator="equal">
      <formula>"Muy Baja"</formula>
    </cfRule>
  </conditionalFormatting>
  <conditionalFormatting sqref="BI102">
    <cfRule type="cellIs" dxfId="468" priority="1490" operator="equal">
      <formula>"Catastrófico"</formula>
    </cfRule>
  </conditionalFormatting>
  <conditionalFormatting sqref="BI102">
    <cfRule type="cellIs" dxfId="467" priority="1491" operator="equal">
      <formula>"Mayor"</formula>
    </cfRule>
  </conditionalFormatting>
  <conditionalFormatting sqref="BI102">
    <cfRule type="cellIs" dxfId="466" priority="1492" operator="equal">
      <formula>"Moderado"</formula>
    </cfRule>
  </conditionalFormatting>
  <conditionalFormatting sqref="BI102">
    <cfRule type="cellIs" dxfId="465" priority="1493" operator="equal">
      <formula>"Menor"</formula>
    </cfRule>
  </conditionalFormatting>
  <conditionalFormatting sqref="BI102">
    <cfRule type="cellIs" dxfId="464" priority="1494" operator="equal">
      <formula>"Leve"</formula>
    </cfRule>
  </conditionalFormatting>
  <conditionalFormatting sqref="BM102:BM107">
    <cfRule type="cellIs" dxfId="463" priority="1495" operator="equal">
      <formula>"Extremo"</formula>
    </cfRule>
  </conditionalFormatting>
  <conditionalFormatting sqref="BM102:BM107">
    <cfRule type="cellIs" dxfId="462" priority="1496" operator="equal">
      <formula>"Extremo"</formula>
    </cfRule>
  </conditionalFormatting>
  <conditionalFormatting sqref="BM102:BM107">
    <cfRule type="cellIs" dxfId="461" priority="1497" operator="equal">
      <formula>"Alta"</formula>
    </cfRule>
  </conditionalFormatting>
  <conditionalFormatting sqref="K102">
    <cfRule type="cellIs" dxfId="460" priority="1498" operator="equal">
      <formula>"Casi Seguro"</formula>
    </cfRule>
  </conditionalFormatting>
  <conditionalFormatting sqref="K102">
    <cfRule type="cellIs" dxfId="459" priority="1499" operator="equal">
      <formula>"Probable"</formula>
    </cfRule>
  </conditionalFormatting>
  <conditionalFormatting sqref="K102">
    <cfRule type="cellIs" dxfId="458" priority="1500" operator="equal">
      <formula>"Posible"</formula>
    </cfRule>
  </conditionalFormatting>
  <conditionalFormatting sqref="K102">
    <cfRule type="cellIs" dxfId="457" priority="1501" operator="equal">
      <formula>"Rara vez"</formula>
    </cfRule>
  </conditionalFormatting>
  <conditionalFormatting sqref="K102">
    <cfRule type="cellIs" dxfId="456" priority="1502" operator="equal">
      <formula>"Improbable"</formula>
    </cfRule>
  </conditionalFormatting>
  <conditionalFormatting sqref="K102">
    <cfRule type="cellIs" dxfId="455" priority="1503" operator="equal">
      <formula>"Rara vez"</formula>
    </cfRule>
  </conditionalFormatting>
  <conditionalFormatting sqref="BI102:BI107">
    <cfRule type="cellIs" dxfId="454" priority="1504" operator="equal">
      <formula>"Casi Seguro"</formula>
    </cfRule>
  </conditionalFormatting>
  <conditionalFormatting sqref="BI102:BI107">
    <cfRule type="cellIs" dxfId="453" priority="1505" operator="equal">
      <formula>"Probable"</formula>
    </cfRule>
  </conditionalFormatting>
  <conditionalFormatting sqref="BI102:BI107">
    <cfRule type="cellIs" dxfId="452" priority="1506" operator="equal">
      <formula>"Posible"</formula>
    </cfRule>
  </conditionalFormatting>
  <conditionalFormatting sqref="BI102:BI107">
    <cfRule type="cellIs" dxfId="451" priority="1507" operator="equal">
      <formula>"Improbable"</formula>
    </cfRule>
  </conditionalFormatting>
  <conditionalFormatting sqref="BI102:BI107">
    <cfRule type="cellIs" dxfId="450" priority="1508" operator="equal">
      <formula>"Rara vez"</formula>
    </cfRule>
  </conditionalFormatting>
  <conditionalFormatting sqref="AJ102">
    <cfRule type="cellIs" dxfId="449" priority="1509" operator="equal">
      <formula>"Extremo"</formula>
    </cfRule>
  </conditionalFormatting>
  <conditionalFormatting sqref="AJ102">
    <cfRule type="cellIs" dxfId="448" priority="1510" operator="equal">
      <formula>"Alto"</formula>
    </cfRule>
  </conditionalFormatting>
  <conditionalFormatting sqref="AJ102">
    <cfRule type="cellIs" dxfId="447" priority="1511" operator="equal">
      <formula>"Moderado"</formula>
    </cfRule>
  </conditionalFormatting>
  <conditionalFormatting sqref="AJ102">
    <cfRule type="cellIs" dxfId="446" priority="1512" operator="equal">
      <formula>"Bajo"</formula>
    </cfRule>
  </conditionalFormatting>
  <conditionalFormatting sqref="BH102">
    <cfRule type="cellIs" dxfId="445" priority="1513" operator="equal">
      <formula>"Muy Alta"</formula>
    </cfRule>
  </conditionalFormatting>
  <conditionalFormatting sqref="BH102">
    <cfRule type="cellIs" dxfId="444" priority="1514" operator="equal">
      <formula>"Alta"</formula>
    </cfRule>
  </conditionalFormatting>
  <conditionalFormatting sqref="BH102">
    <cfRule type="cellIs" dxfId="443" priority="1515" operator="equal">
      <formula>"Media"</formula>
    </cfRule>
  </conditionalFormatting>
  <conditionalFormatting sqref="BH102">
    <cfRule type="cellIs" dxfId="442" priority="1516" operator="equal">
      <formula>"Baja"</formula>
    </cfRule>
  </conditionalFormatting>
  <conditionalFormatting sqref="BH102">
    <cfRule type="cellIs" dxfId="441" priority="1517" operator="equal">
      <formula>"Muy Baja"</formula>
    </cfRule>
  </conditionalFormatting>
  <conditionalFormatting sqref="BK102">
    <cfRule type="cellIs" dxfId="440" priority="1518" operator="equal">
      <formula>"Catastrófico"</formula>
    </cfRule>
  </conditionalFormatting>
  <conditionalFormatting sqref="BK102">
    <cfRule type="cellIs" dxfId="439" priority="1519" operator="equal">
      <formula>"Mayor"</formula>
    </cfRule>
  </conditionalFormatting>
  <conditionalFormatting sqref="BK102">
    <cfRule type="cellIs" dxfId="438" priority="1520" operator="equal">
      <formula>"Moderado"</formula>
    </cfRule>
  </conditionalFormatting>
  <conditionalFormatting sqref="BK102">
    <cfRule type="cellIs" dxfId="437" priority="1521" operator="equal">
      <formula>"Menor"</formula>
    </cfRule>
  </conditionalFormatting>
  <conditionalFormatting sqref="BK102">
    <cfRule type="cellIs" dxfId="436" priority="1522" operator="equal">
      <formula>"Leve"</formula>
    </cfRule>
  </conditionalFormatting>
  <conditionalFormatting sqref="BM102">
    <cfRule type="cellIs" dxfId="435" priority="1523" operator="equal">
      <formula>"Extremo"</formula>
    </cfRule>
  </conditionalFormatting>
  <conditionalFormatting sqref="BM102">
    <cfRule type="cellIs" dxfId="434" priority="1524" operator="equal">
      <formula>"Alto"</formula>
    </cfRule>
  </conditionalFormatting>
  <conditionalFormatting sqref="BM102">
    <cfRule type="cellIs" dxfId="433" priority="1525" operator="equal">
      <formula>"Moderado"</formula>
    </cfRule>
  </conditionalFormatting>
  <conditionalFormatting sqref="BM102">
    <cfRule type="cellIs" dxfId="432" priority="1526" operator="equal">
      <formula>"Bajo"</formula>
    </cfRule>
  </conditionalFormatting>
  <conditionalFormatting sqref="AG102:AG107">
    <cfRule type="containsText" dxfId="431" priority="1527" operator="containsText" text="❌">
      <formula>NOT(ISERROR(SEARCH(("❌"),(AG102))))</formula>
    </cfRule>
  </conditionalFormatting>
  <conditionalFormatting sqref="AH102">
    <cfRule type="cellIs" dxfId="430" priority="1528" operator="equal">
      <formula>"Catastrófico"</formula>
    </cfRule>
  </conditionalFormatting>
  <conditionalFormatting sqref="AH102">
    <cfRule type="cellIs" dxfId="429" priority="1529" operator="equal">
      <formula>"Mayor"</formula>
    </cfRule>
  </conditionalFormatting>
  <conditionalFormatting sqref="AH102">
    <cfRule type="cellIs" dxfId="428" priority="1530" operator="equal">
      <formula>"Moderado"</formula>
    </cfRule>
  </conditionalFormatting>
  <conditionalFormatting sqref="AH102">
    <cfRule type="cellIs" dxfId="427" priority="1531" operator="equal">
      <formula>"Menor"</formula>
    </cfRule>
  </conditionalFormatting>
  <conditionalFormatting sqref="AH102">
    <cfRule type="cellIs" dxfId="426" priority="1532" operator="equal">
      <formula>"Leve"</formula>
    </cfRule>
  </conditionalFormatting>
  <conditionalFormatting sqref="K102">
    <cfRule type="cellIs" dxfId="425" priority="1533" operator="equal">
      <formula>"Muy Alta"</formula>
    </cfRule>
  </conditionalFormatting>
  <conditionalFormatting sqref="K102">
    <cfRule type="cellIs" dxfId="424" priority="1534" operator="equal">
      <formula>"Alta"</formula>
    </cfRule>
  </conditionalFormatting>
  <conditionalFormatting sqref="K102">
    <cfRule type="cellIs" dxfId="423" priority="1535" operator="equal">
      <formula>"Media"</formula>
    </cfRule>
  </conditionalFormatting>
  <conditionalFormatting sqref="K102">
    <cfRule type="cellIs" dxfId="422" priority="1536" operator="equal">
      <formula>"Baja"</formula>
    </cfRule>
  </conditionalFormatting>
  <conditionalFormatting sqref="K102">
    <cfRule type="cellIs" dxfId="421" priority="1537" operator="equal">
      <formula>"Muy Baja"</formula>
    </cfRule>
  </conditionalFormatting>
  <conditionalFormatting sqref="BI102">
    <cfRule type="cellIs" dxfId="420" priority="1538" operator="equal">
      <formula>"Catastrófico"</formula>
    </cfRule>
  </conditionalFormatting>
  <conditionalFormatting sqref="BI102">
    <cfRule type="cellIs" dxfId="419" priority="1539" operator="equal">
      <formula>"Mayor"</formula>
    </cfRule>
  </conditionalFormatting>
  <conditionalFormatting sqref="BI102">
    <cfRule type="cellIs" dxfId="418" priority="1540" operator="equal">
      <formula>"Moderado"</formula>
    </cfRule>
  </conditionalFormatting>
  <conditionalFormatting sqref="BI102">
    <cfRule type="cellIs" dxfId="417" priority="1541" operator="equal">
      <formula>"Menor"</formula>
    </cfRule>
  </conditionalFormatting>
  <conditionalFormatting sqref="BI102">
    <cfRule type="cellIs" dxfId="416" priority="1542" operator="equal">
      <formula>"Leve"</formula>
    </cfRule>
  </conditionalFormatting>
  <conditionalFormatting sqref="BM102:BM107">
    <cfRule type="cellIs" dxfId="415" priority="1543" operator="equal">
      <formula>"Extremo"</formula>
    </cfRule>
  </conditionalFormatting>
  <conditionalFormatting sqref="BM102:BM107">
    <cfRule type="cellIs" dxfId="414" priority="1544" operator="equal">
      <formula>"Extremo"</formula>
    </cfRule>
  </conditionalFormatting>
  <conditionalFormatting sqref="BM102:BM107">
    <cfRule type="cellIs" dxfId="413" priority="1545" operator="equal">
      <formula>"Alta"</formula>
    </cfRule>
  </conditionalFormatting>
  <conditionalFormatting sqref="K102:K107">
    <cfRule type="cellIs" dxfId="412" priority="1546" operator="equal">
      <formula>"Casi Seguro"</formula>
    </cfRule>
  </conditionalFormatting>
  <conditionalFormatting sqref="K102:K107">
    <cfRule type="cellIs" dxfId="411" priority="1547" operator="equal">
      <formula>"Probable"</formula>
    </cfRule>
  </conditionalFormatting>
  <conditionalFormatting sqref="K102:K107">
    <cfRule type="cellIs" dxfId="410" priority="1548" operator="equal">
      <formula>"Posible"</formula>
    </cfRule>
  </conditionalFormatting>
  <conditionalFormatting sqref="K102:K107">
    <cfRule type="cellIs" dxfId="409" priority="1549" operator="equal">
      <formula>"Rara vez"</formula>
    </cfRule>
  </conditionalFormatting>
  <conditionalFormatting sqref="K102:K107">
    <cfRule type="cellIs" dxfId="408" priority="1550" operator="equal">
      <formula>"Improbable"</formula>
    </cfRule>
  </conditionalFormatting>
  <conditionalFormatting sqref="K102:K107">
    <cfRule type="cellIs" dxfId="407" priority="1551" operator="equal">
      <formula>"Rara vez"</formula>
    </cfRule>
  </conditionalFormatting>
  <conditionalFormatting sqref="BI102:BI107">
    <cfRule type="cellIs" dxfId="406" priority="1552" operator="equal">
      <formula>"Casi Seguro"</formula>
    </cfRule>
  </conditionalFormatting>
  <conditionalFormatting sqref="BI102:BI107">
    <cfRule type="cellIs" dxfId="405" priority="1553" operator="equal">
      <formula>"Probable"</formula>
    </cfRule>
  </conditionalFormatting>
  <conditionalFormatting sqref="BI102:BI107">
    <cfRule type="cellIs" dxfId="404" priority="1554" operator="equal">
      <formula>"Posible"</formula>
    </cfRule>
  </conditionalFormatting>
  <conditionalFormatting sqref="BI102:BI107">
    <cfRule type="cellIs" dxfId="403" priority="1555" operator="equal">
      <formula>"Improbable"</formula>
    </cfRule>
  </conditionalFormatting>
  <conditionalFormatting sqref="BI102:BI107">
    <cfRule type="cellIs" dxfId="402" priority="1556" operator="equal">
      <formula>"Rara vez"</formula>
    </cfRule>
  </conditionalFormatting>
  <conditionalFormatting sqref="AJ102:AJ107">
    <cfRule type="cellIs" dxfId="401" priority="1557" operator="equal">
      <formula>"Moderada"</formula>
    </cfRule>
  </conditionalFormatting>
  <conditionalFormatting sqref="AJ102:AJ107">
    <cfRule type="cellIs" dxfId="400" priority="1558" operator="equal">
      <formula>"Alta"</formula>
    </cfRule>
  </conditionalFormatting>
  <conditionalFormatting sqref="AJ102:AJ107">
    <cfRule type="cellIs" dxfId="399" priority="1559" operator="equal">
      <formula>"Extrema"</formula>
    </cfRule>
  </conditionalFormatting>
  <conditionalFormatting sqref="BI108">
    <cfRule type="cellIs" dxfId="398" priority="1560" operator="equal">
      <formula>"Catastrófico"</formula>
    </cfRule>
  </conditionalFormatting>
  <conditionalFormatting sqref="BI108">
    <cfRule type="cellIs" dxfId="397" priority="1561" operator="equal">
      <formula>"Mayor"</formula>
    </cfRule>
  </conditionalFormatting>
  <conditionalFormatting sqref="BI108">
    <cfRule type="cellIs" dxfId="396" priority="1562" operator="equal">
      <formula>"Moderado"</formula>
    </cfRule>
  </conditionalFormatting>
  <conditionalFormatting sqref="BI108">
    <cfRule type="cellIs" dxfId="395" priority="1563" operator="equal">
      <formula>"Menor"</formula>
    </cfRule>
  </conditionalFormatting>
  <conditionalFormatting sqref="BI108">
    <cfRule type="cellIs" dxfId="394" priority="1564" operator="equal">
      <formula>"Leve"</formula>
    </cfRule>
  </conditionalFormatting>
  <conditionalFormatting sqref="BI108:BI113">
    <cfRule type="cellIs" dxfId="393" priority="1565" operator="equal">
      <formula>"Casi Seguro"</formula>
    </cfRule>
  </conditionalFormatting>
  <conditionalFormatting sqref="BI108:BI113">
    <cfRule type="cellIs" dxfId="392" priority="1566" operator="equal">
      <formula>"Probable"</formula>
    </cfRule>
  </conditionalFormatting>
  <conditionalFormatting sqref="BI108:BI113">
    <cfRule type="cellIs" dxfId="391" priority="1567" operator="equal">
      <formula>"Posible"</formula>
    </cfRule>
  </conditionalFormatting>
  <conditionalFormatting sqref="BI108:BI113">
    <cfRule type="cellIs" dxfId="390" priority="1568" operator="equal">
      <formula>"Improbable"</formula>
    </cfRule>
  </conditionalFormatting>
  <conditionalFormatting sqref="BI108:BI113">
    <cfRule type="cellIs" dxfId="389" priority="1569" operator="equal">
      <formula>"Rara vez"</formula>
    </cfRule>
  </conditionalFormatting>
  <conditionalFormatting sqref="BI108">
    <cfRule type="cellIs" dxfId="388" priority="1570" operator="equal">
      <formula>"Catastrófico"</formula>
    </cfRule>
  </conditionalFormatting>
  <conditionalFormatting sqref="BI108">
    <cfRule type="cellIs" dxfId="387" priority="1571" operator="equal">
      <formula>"Mayor"</formula>
    </cfRule>
  </conditionalFormatting>
  <conditionalFormatting sqref="BI108">
    <cfRule type="cellIs" dxfId="386" priority="1572" operator="equal">
      <formula>"Moderado"</formula>
    </cfRule>
  </conditionalFormatting>
  <conditionalFormatting sqref="BI108">
    <cfRule type="cellIs" dxfId="385" priority="1573" operator="equal">
      <formula>"Menor"</formula>
    </cfRule>
  </conditionalFormatting>
  <conditionalFormatting sqref="BI108">
    <cfRule type="cellIs" dxfId="384" priority="1574" operator="equal">
      <formula>"Leve"</formula>
    </cfRule>
  </conditionalFormatting>
  <conditionalFormatting sqref="BI108:BI113">
    <cfRule type="cellIs" dxfId="383" priority="1575" operator="equal">
      <formula>"Casi Seguro"</formula>
    </cfRule>
  </conditionalFormatting>
  <conditionalFormatting sqref="BI108:BI113">
    <cfRule type="cellIs" dxfId="382" priority="1576" operator="equal">
      <formula>"Probable"</formula>
    </cfRule>
  </conditionalFormatting>
  <conditionalFormatting sqref="BI108:BI113">
    <cfRule type="cellIs" dxfId="381" priority="1577" operator="equal">
      <formula>"Posible"</formula>
    </cfRule>
  </conditionalFormatting>
  <conditionalFormatting sqref="BI108:BI113">
    <cfRule type="cellIs" dxfId="380" priority="1578" operator="equal">
      <formula>"Improbable"</formula>
    </cfRule>
  </conditionalFormatting>
  <conditionalFormatting sqref="BI108:BI113">
    <cfRule type="cellIs" dxfId="379" priority="1579" operator="equal">
      <formula>"Rara vez"</formula>
    </cfRule>
  </conditionalFormatting>
  <conditionalFormatting sqref="AJ108">
    <cfRule type="cellIs" dxfId="378" priority="1580" operator="equal">
      <formula>"Extremo"</formula>
    </cfRule>
  </conditionalFormatting>
  <conditionalFormatting sqref="AJ108">
    <cfRule type="cellIs" dxfId="377" priority="1581" operator="equal">
      <formula>"Alto"</formula>
    </cfRule>
  </conditionalFormatting>
  <conditionalFormatting sqref="AJ108">
    <cfRule type="cellIs" dxfId="376" priority="1582" operator="equal">
      <formula>"Moderado"</formula>
    </cfRule>
  </conditionalFormatting>
  <conditionalFormatting sqref="AJ108">
    <cfRule type="cellIs" dxfId="375" priority="1583" operator="equal">
      <formula>"Bajo"</formula>
    </cfRule>
  </conditionalFormatting>
  <conditionalFormatting sqref="BH108">
    <cfRule type="cellIs" dxfId="374" priority="1584" operator="equal">
      <formula>"Muy Alta"</formula>
    </cfRule>
  </conditionalFormatting>
  <conditionalFormatting sqref="BH108">
    <cfRule type="cellIs" dxfId="373" priority="1585" operator="equal">
      <formula>"Alta"</formula>
    </cfRule>
  </conditionalFormatting>
  <conditionalFormatting sqref="BH108">
    <cfRule type="cellIs" dxfId="372" priority="1586" operator="equal">
      <formula>"Media"</formula>
    </cfRule>
  </conditionalFormatting>
  <conditionalFormatting sqref="BH108">
    <cfRule type="cellIs" dxfId="371" priority="1587" operator="equal">
      <formula>"Baja"</formula>
    </cfRule>
  </conditionalFormatting>
  <conditionalFormatting sqref="BH108">
    <cfRule type="cellIs" dxfId="370" priority="1588" operator="equal">
      <formula>"Muy Baja"</formula>
    </cfRule>
  </conditionalFormatting>
  <conditionalFormatting sqref="BK108">
    <cfRule type="cellIs" dxfId="369" priority="1589" operator="equal">
      <formula>"Catastrófico"</formula>
    </cfRule>
  </conditionalFormatting>
  <conditionalFormatting sqref="BK108">
    <cfRule type="cellIs" dxfId="368" priority="1590" operator="equal">
      <formula>"Mayor"</formula>
    </cfRule>
  </conditionalFormatting>
  <conditionalFormatting sqref="BK108">
    <cfRule type="cellIs" dxfId="367" priority="1591" operator="equal">
      <formula>"Moderado"</formula>
    </cfRule>
  </conditionalFormatting>
  <conditionalFormatting sqref="BK108">
    <cfRule type="cellIs" dxfId="366" priority="1592" operator="equal">
      <formula>"Menor"</formula>
    </cfRule>
  </conditionalFormatting>
  <conditionalFormatting sqref="BK108">
    <cfRule type="cellIs" dxfId="365" priority="1593" operator="equal">
      <formula>"Leve"</formula>
    </cfRule>
  </conditionalFormatting>
  <conditionalFormatting sqref="BM108">
    <cfRule type="cellIs" dxfId="364" priority="1594" operator="equal">
      <formula>"Extremo"</formula>
    </cfRule>
  </conditionalFormatting>
  <conditionalFormatting sqref="BM108">
    <cfRule type="cellIs" dxfId="363" priority="1595" operator="equal">
      <formula>"Alto"</formula>
    </cfRule>
  </conditionalFormatting>
  <conditionalFormatting sqref="BM108">
    <cfRule type="cellIs" dxfId="362" priority="1596" operator="equal">
      <formula>"Moderado"</formula>
    </cfRule>
  </conditionalFormatting>
  <conditionalFormatting sqref="BM108">
    <cfRule type="cellIs" dxfId="361" priority="1597" operator="equal">
      <formula>"Bajo"</formula>
    </cfRule>
  </conditionalFormatting>
  <conditionalFormatting sqref="AG108:AG113">
    <cfRule type="containsText" dxfId="360" priority="1598" operator="containsText" text="❌">
      <formula>NOT(ISERROR(SEARCH(("❌"),(AG108))))</formula>
    </cfRule>
  </conditionalFormatting>
  <conditionalFormatting sqref="AH108">
    <cfRule type="cellIs" dxfId="359" priority="1599" operator="equal">
      <formula>"Catastrófico"</formula>
    </cfRule>
  </conditionalFormatting>
  <conditionalFormatting sqref="AH108">
    <cfRule type="cellIs" dxfId="358" priority="1600" operator="equal">
      <formula>"Mayor"</formula>
    </cfRule>
  </conditionalFormatting>
  <conditionalFormatting sqref="AH108">
    <cfRule type="cellIs" dxfId="357" priority="1601" operator="equal">
      <formula>"Moderado"</formula>
    </cfRule>
  </conditionalFormatting>
  <conditionalFormatting sqref="AH108">
    <cfRule type="cellIs" dxfId="356" priority="1602" operator="equal">
      <formula>"Menor"</formula>
    </cfRule>
  </conditionalFormatting>
  <conditionalFormatting sqref="AH108">
    <cfRule type="cellIs" dxfId="355" priority="1603" operator="equal">
      <formula>"Leve"</formula>
    </cfRule>
  </conditionalFormatting>
  <conditionalFormatting sqref="K108">
    <cfRule type="cellIs" dxfId="354" priority="1604" operator="equal">
      <formula>"Muy Alta"</formula>
    </cfRule>
  </conditionalFormatting>
  <conditionalFormatting sqref="K108">
    <cfRule type="cellIs" dxfId="353" priority="1605" operator="equal">
      <formula>"Alta"</formula>
    </cfRule>
  </conditionalFormatting>
  <conditionalFormatting sqref="K108">
    <cfRule type="cellIs" dxfId="352" priority="1606" operator="equal">
      <formula>"Media"</formula>
    </cfRule>
  </conditionalFormatting>
  <conditionalFormatting sqref="K108">
    <cfRule type="cellIs" dxfId="351" priority="1607" operator="equal">
      <formula>"Baja"</formula>
    </cfRule>
  </conditionalFormatting>
  <conditionalFormatting sqref="K108">
    <cfRule type="cellIs" dxfId="350" priority="1608" operator="equal">
      <formula>"Muy Baja"</formula>
    </cfRule>
  </conditionalFormatting>
  <conditionalFormatting sqref="BI108">
    <cfRule type="cellIs" dxfId="349" priority="1609" operator="equal">
      <formula>"Catastrófico"</formula>
    </cfRule>
  </conditionalFormatting>
  <conditionalFormatting sqref="BI108">
    <cfRule type="cellIs" dxfId="348" priority="1610" operator="equal">
      <formula>"Mayor"</formula>
    </cfRule>
  </conditionalFormatting>
  <conditionalFormatting sqref="BI108">
    <cfRule type="cellIs" dxfId="347" priority="1611" operator="equal">
      <formula>"Moderado"</formula>
    </cfRule>
  </conditionalFormatting>
  <conditionalFormatting sqref="BI108">
    <cfRule type="cellIs" dxfId="346" priority="1612" operator="equal">
      <formula>"Menor"</formula>
    </cfRule>
  </conditionalFormatting>
  <conditionalFormatting sqref="BI108">
    <cfRule type="cellIs" dxfId="345" priority="1613" operator="equal">
      <formula>"Leve"</formula>
    </cfRule>
  </conditionalFormatting>
  <conditionalFormatting sqref="BM108:BM113">
    <cfRule type="cellIs" dxfId="344" priority="1614" operator="equal">
      <formula>"Extremo"</formula>
    </cfRule>
  </conditionalFormatting>
  <conditionalFormatting sqref="BM108:BM113">
    <cfRule type="cellIs" dxfId="343" priority="1615" operator="equal">
      <formula>"Extremo"</formula>
    </cfRule>
  </conditionalFormatting>
  <conditionalFormatting sqref="BM108:BM113">
    <cfRule type="cellIs" dxfId="342" priority="1616" operator="equal">
      <formula>"Alta"</formula>
    </cfRule>
  </conditionalFormatting>
  <conditionalFormatting sqref="K108:K113">
    <cfRule type="cellIs" dxfId="341" priority="1617" operator="equal">
      <formula>"Casi Seguro"</formula>
    </cfRule>
  </conditionalFormatting>
  <conditionalFormatting sqref="K108:K113">
    <cfRule type="cellIs" dxfId="340" priority="1618" operator="equal">
      <formula>"Probable"</formula>
    </cfRule>
  </conditionalFormatting>
  <conditionalFormatting sqref="K108:K113">
    <cfRule type="cellIs" dxfId="339" priority="1619" operator="equal">
      <formula>"Posible"</formula>
    </cfRule>
  </conditionalFormatting>
  <conditionalFormatting sqref="K108:K113">
    <cfRule type="cellIs" dxfId="338" priority="1620" operator="equal">
      <formula>"Rara vez"</formula>
    </cfRule>
  </conditionalFormatting>
  <conditionalFormatting sqref="K108:K113">
    <cfRule type="cellIs" dxfId="337" priority="1621" operator="equal">
      <formula>"Improbable"</formula>
    </cfRule>
  </conditionalFormatting>
  <conditionalFormatting sqref="K108:K113">
    <cfRule type="cellIs" dxfId="336" priority="1622" operator="equal">
      <formula>"Rara vez"</formula>
    </cfRule>
  </conditionalFormatting>
  <conditionalFormatting sqref="BI108:BI113">
    <cfRule type="cellIs" dxfId="335" priority="1623" operator="equal">
      <formula>"Casi Seguro"</formula>
    </cfRule>
  </conditionalFormatting>
  <conditionalFormatting sqref="BI108:BI113">
    <cfRule type="cellIs" dxfId="334" priority="1624" operator="equal">
      <formula>"Probable"</formula>
    </cfRule>
  </conditionalFormatting>
  <conditionalFormatting sqref="BI108:BI113">
    <cfRule type="cellIs" dxfId="333" priority="1625" operator="equal">
      <formula>"Posible"</formula>
    </cfRule>
  </conditionalFormatting>
  <conditionalFormatting sqref="BI108:BI113">
    <cfRule type="cellIs" dxfId="332" priority="1626" operator="equal">
      <formula>"Improbable"</formula>
    </cfRule>
  </conditionalFormatting>
  <conditionalFormatting sqref="BI108:BI113">
    <cfRule type="cellIs" dxfId="331" priority="1627" operator="equal">
      <formula>"Rara vez"</formula>
    </cfRule>
  </conditionalFormatting>
  <conditionalFormatting sqref="AJ108:AJ113">
    <cfRule type="cellIs" dxfId="330" priority="1628" operator="equal">
      <formula>"Moderada"</formula>
    </cfRule>
  </conditionalFormatting>
  <conditionalFormatting sqref="AJ108:AJ113">
    <cfRule type="cellIs" dxfId="329" priority="1629" operator="equal">
      <formula>"Alta"</formula>
    </cfRule>
  </conditionalFormatting>
  <conditionalFormatting sqref="AJ108:AJ113">
    <cfRule type="cellIs" dxfId="328" priority="1630" operator="equal">
      <formula>"Extrema"</formula>
    </cfRule>
  </conditionalFormatting>
  <conditionalFormatting sqref="AJ108">
    <cfRule type="cellIs" dxfId="327" priority="1631" operator="equal">
      <formula>"Extremo"</formula>
    </cfRule>
  </conditionalFormatting>
  <conditionalFormatting sqref="AJ108">
    <cfRule type="cellIs" dxfId="326" priority="1632" operator="equal">
      <formula>"Alto"</formula>
    </cfRule>
  </conditionalFormatting>
  <conditionalFormatting sqref="AJ108">
    <cfRule type="cellIs" dxfId="325" priority="1633" operator="equal">
      <formula>"Moderado"</formula>
    </cfRule>
  </conditionalFormatting>
  <conditionalFormatting sqref="AJ108">
    <cfRule type="cellIs" dxfId="324" priority="1634" operator="equal">
      <formula>"Bajo"</formula>
    </cfRule>
  </conditionalFormatting>
  <conditionalFormatting sqref="BH108">
    <cfRule type="cellIs" dxfId="323" priority="1635" operator="equal">
      <formula>"Muy Alta"</formula>
    </cfRule>
  </conditionalFormatting>
  <conditionalFormatting sqref="BH108">
    <cfRule type="cellIs" dxfId="322" priority="1636" operator="equal">
      <formula>"Alta"</formula>
    </cfRule>
  </conditionalFormatting>
  <conditionalFormatting sqref="BH108">
    <cfRule type="cellIs" dxfId="321" priority="1637" operator="equal">
      <formula>"Media"</formula>
    </cfRule>
  </conditionalFormatting>
  <conditionalFormatting sqref="BH108">
    <cfRule type="cellIs" dxfId="320" priority="1638" operator="equal">
      <formula>"Baja"</formula>
    </cfRule>
  </conditionalFormatting>
  <conditionalFormatting sqref="BH108">
    <cfRule type="cellIs" dxfId="319" priority="1639" operator="equal">
      <formula>"Muy Baja"</formula>
    </cfRule>
  </conditionalFormatting>
  <conditionalFormatting sqref="BK108">
    <cfRule type="cellIs" dxfId="318" priority="1640" operator="equal">
      <formula>"Catastrófico"</formula>
    </cfRule>
  </conditionalFormatting>
  <conditionalFormatting sqref="BK108">
    <cfRule type="cellIs" dxfId="317" priority="1641" operator="equal">
      <formula>"Mayor"</formula>
    </cfRule>
  </conditionalFormatting>
  <conditionalFormatting sqref="BK108">
    <cfRule type="cellIs" dxfId="316" priority="1642" operator="equal">
      <formula>"Moderado"</formula>
    </cfRule>
  </conditionalFormatting>
  <conditionalFormatting sqref="BK108">
    <cfRule type="cellIs" dxfId="315" priority="1643" operator="equal">
      <formula>"Menor"</formula>
    </cfRule>
  </conditionalFormatting>
  <conditionalFormatting sqref="BK108">
    <cfRule type="cellIs" dxfId="314" priority="1644" operator="equal">
      <formula>"Leve"</formula>
    </cfRule>
  </conditionalFormatting>
  <conditionalFormatting sqref="BM108">
    <cfRule type="cellIs" dxfId="313" priority="1645" operator="equal">
      <formula>"Extremo"</formula>
    </cfRule>
  </conditionalFormatting>
  <conditionalFormatting sqref="BM108">
    <cfRule type="cellIs" dxfId="312" priority="1646" operator="equal">
      <formula>"Alto"</formula>
    </cfRule>
  </conditionalFormatting>
  <conditionalFormatting sqref="BM108">
    <cfRule type="cellIs" dxfId="311" priority="1647" operator="equal">
      <formula>"Moderado"</formula>
    </cfRule>
  </conditionalFormatting>
  <conditionalFormatting sqref="BM108">
    <cfRule type="cellIs" dxfId="310" priority="1648" operator="equal">
      <formula>"Bajo"</formula>
    </cfRule>
  </conditionalFormatting>
  <conditionalFormatting sqref="AG108:AG113">
    <cfRule type="containsText" dxfId="309" priority="1649" operator="containsText" text="❌">
      <formula>NOT(ISERROR(SEARCH(("❌"),(AG108))))</formula>
    </cfRule>
  </conditionalFormatting>
  <conditionalFormatting sqref="AH108">
    <cfRule type="cellIs" dxfId="308" priority="1650" operator="equal">
      <formula>"Catastrófico"</formula>
    </cfRule>
  </conditionalFormatting>
  <conditionalFormatting sqref="AH108">
    <cfRule type="cellIs" dxfId="307" priority="1651" operator="equal">
      <formula>"Mayor"</formula>
    </cfRule>
  </conditionalFormatting>
  <conditionalFormatting sqref="AH108">
    <cfRule type="cellIs" dxfId="306" priority="1652" operator="equal">
      <formula>"Moderado"</formula>
    </cfRule>
  </conditionalFormatting>
  <conditionalFormatting sqref="AH108">
    <cfRule type="cellIs" dxfId="305" priority="1653" operator="equal">
      <formula>"Menor"</formula>
    </cfRule>
  </conditionalFormatting>
  <conditionalFormatting sqref="AH108">
    <cfRule type="cellIs" dxfId="304" priority="1654" operator="equal">
      <formula>"Leve"</formula>
    </cfRule>
  </conditionalFormatting>
  <conditionalFormatting sqref="K108">
    <cfRule type="cellIs" dxfId="303" priority="1655" operator="equal">
      <formula>"Muy Alta"</formula>
    </cfRule>
  </conditionalFormatting>
  <conditionalFormatting sqref="K108">
    <cfRule type="cellIs" dxfId="302" priority="1656" operator="equal">
      <formula>"Alta"</formula>
    </cfRule>
  </conditionalFormatting>
  <conditionalFormatting sqref="K108">
    <cfRule type="cellIs" dxfId="301" priority="1657" operator="equal">
      <formula>"Media"</formula>
    </cfRule>
  </conditionalFormatting>
  <conditionalFormatting sqref="K108">
    <cfRule type="cellIs" dxfId="300" priority="1658" operator="equal">
      <formula>"Baja"</formula>
    </cfRule>
  </conditionalFormatting>
  <conditionalFormatting sqref="K108">
    <cfRule type="cellIs" dxfId="299" priority="1659" operator="equal">
      <formula>"Muy Baja"</formula>
    </cfRule>
  </conditionalFormatting>
  <conditionalFormatting sqref="BI108">
    <cfRule type="cellIs" dxfId="298" priority="1660" operator="equal">
      <formula>"Catastrófico"</formula>
    </cfRule>
  </conditionalFormatting>
  <conditionalFormatting sqref="BI108">
    <cfRule type="cellIs" dxfId="297" priority="1661" operator="equal">
      <formula>"Mayor"</formula>
    </cfRule>
  </conditionalFormatting>
  <conditionalFormatting sqref="BI108">
    <cfRule type="cellIs" dxfId="296" priority="1662" operator="equal">
      <formula>"Moderado"</formula>
    </cfRule>
  </conditionalFormatting>
  <conditionalFormatting sqref="BI108">
    <cfRule type="cellIs" dxfId="295" priority="1663" operator="equal">
      <formula>"Menor"</formula>
    </cfRule>
  </conditionalFormatting>
  <conditionalFormatting sqref="BI108">
    <cfRule type="cellIs" dxfId="294" priority="1664" operator="equal">
      <formula>"Leve"</formula>
    </cfRule>
  </conditionalFormatting>
  <conditionalFormatting sqref="BM108:BM113">
    <cfRule type="cellIs" dxfId="293" priority="1665" operator="equal">
      <formula>"Extremo"</formula>
    </cfRule>
  </conditionalFormatting>
  <conditionalFormatting sqref="BM108:BM113">
    <cfRule type="cellIs" dxfId="292" priority="1666" operator="equal">
      <formula>"Extremo"</formula>
    </cfRule>
  </conditionalFormatting>
  <conditionalFormatting sqref="BM108:BM113">
    <cfRule type="cellIs" dxfId="291" priority="1667" operator="equal">
      <formula>"Alta"</formula>
    </cfRule>
  </conditionalFormatting>
  <conditionalFormatting sqref="K108:K113">
    <cfRule type="cellIs" dxfId="290" priority="1668" operator="equal">
      <formula>"Casi Seguro"</formula>
    </cfRule>
  </conditionalFormatting>
  <conditionalFormatting sqref="K108:K113">
    <cfRule type="cellIs" dxfId="289" priority="1669" operator="equal">
      <formula>"Probable"</formula>
    </cfRule>
  </conditionalFormatting>
  <conditionalFormatting sqref="K108:K113">
    <cfRule type="cellIs" dxfId="288" priority="1670" operator="equal">
      <formula>"Posible"</formula>
    </cfRule>
  </conditionalFormatting>
  <conditionalFormatting sqref="K108:K113">
    <cfRule type="cellIs" dxfId="287" priority="1671" operator="equal">
      <formula>"Rara vez"</formula>
    </cfRule>
  </conditionalFormatting>
  <conditionalFormatting sqref="K108:K113">
    <cfRule type="cellIs" dxfId="286" priority="1672" operator="equal">
      <formula>"Improbable"</formula>
    </cfRule>
  </conditionalFormatting>
  <conditionalFormatting sqref="K108:K113">
    <cfRule type="cellIs" dxfId="285" priority="1673" operator="equal">
      <formula>"Rara vez"</formula>
    </cfRule>
  </conditionalFormatting>
  <conditionalFormatting sqref="BI108:BI113">
    <cfRule type="cellIs" dxfId="284" priority="1674" operator="equal">
      <formula>"Casi Seguro"</formula>
    </cfRule>
  </conditionalFormatting>
  <conditionalFormatting sqref="BI108:BI113">
    <cfRule type="cellIs" dxfId="283" priority="1675" operator="equal">
      <formula>"Probable"</formula>
    </cfRule>
  </conditionalFormatting>
  <conditionalFormatting sqref="BI108:BI113">
    <cfRule type="cellIs" dxfId="282" priority="1676" operator="equal">
      <formula>"Posible"</formula>
    </cfRule>
  </conditionalFormatting>
  <conditionalFormatting sqref="BI108:BI113">
    <cfRule type="cellIs" dxfId="281" priority="1677" operator="equal">
      <formula>"Improbable"</formula>
    </cfRule>
  </conditionalFormatting>
  <conditionalFormatting sqref="BI108:BI113">
    <cfRule type="cellIs" dxfId="280" priority="1678" operator="equal">
      <formula>"Rara vez"</formula>
    </cfRule>
  </conditionalFormatting>
  <conditionalFormatting sqref="AJ108:AJ113">
    <cfRule type="cellIs" dxfId="279" priority="1679" operator="equal">
      <formula>"Moderada"</formula>
    </cfRule>
  </conditionalFormatting>
  <conditionalFormatting sqref="AJ108:AJ113">
    <cfRule type="cellIs" dxfId="278" priority="1680" operator="equal">
      <formula>"Alta"</formula>
    </cfRule>
  </conditionalFormatting>
  <conditionalFormatting sqref="AJ108:AJ113">
    <cfRule type="cellIs" dxfId="277" priority="1681" operator="equal">
      <formula>"Extrema"</formula>
    </cfRule>
  </conditionalFormatting>
  <conditionalFormatting sqref="BH108">
    <cfRule type="cellIs" dxfId="276" priority="1682" operator="equal">
      <formula>"Muy Alta"</formula>
    </cfRule>
  </conditionalFormatting>
  <conditionalFormatting sqref="BH108">
    <cfRule type="cellIs" dxfId="275" priority="1683" operator="equal">
      <formula>"Alta"</formula>
    </cfRule>
  </conditionalFormatting>
  <conditionalFormatting sqref="BH108">
    <cfRule type="cellIs" dxfId="274" priority="1684" operator="equal">
      <formula>"Media"</formula>
    </cfRule>
  </conditionalFormatting>
  <conditionalFormatting sqref="BH108">
    <cfRule type="cellIs" dxfId="273" priority="1685" operator="equal">
      <formula>"Baja"</formula>
    </cfRule>
  </conditionalFormatting>
  <conditionalFormatting sqref="BH108">
    <cfRule type="cellIs" dxfId="272" priority="1686" operator="equal">
      <formula>"Muy Baja"</formula>
    </cfRule>
  </conditionalFormatting>
  <conditionalFormatting sqref="BK108">
    <cfRule type="cellIs" dxfId="271" priority="1687" operator="equal">
      <formula>"Catastrófico"</formula>
    </cfRule>
  </conditionalFormatting>
  <conditionalFormatting sqref="BK108">
    <cfRule type="cellIs" dxfId="270" priority="1688" operator="equal">
      <formula>"Mayor"</formula>
    </cfRule>
  </conditionalFormatting>
  <conditionalFormatting sqref="BK108">
    <cfRule type="cellIs" dxfId="269" priority="1689" operator="equal">
      <formula>"Moderado"</formula>
    </cfRule>
  </conditionalFormatting>
  <conditionalFormatting sqref="BK108">
    <cfRule type="cellIs" dxfId="268" priority="1690" operator="equal">
      <formula>"Menor"</formula>
    </cfRule>
  </conditionalFormatting>
  <conditionalFormatting sqref="BK108">
    <cfRule type="cellIs" dxfId="267" priority="1691" operator="equal">
      <formula>"Leve"</formula>
    </cfRule>
  </conditionalFormatting>
  <conditionalFormatting sqref="BM108">
    <cfRule type="cellIs" dxfId="266" priority="1692" operator="equal">
      <formula>"Extremo"</formula>
    </cfRule>
  </conditionalFormatting>
  <conditionalFormatting sqref="BM108">
    <cfRule type="cellIs" dxfId="265" priority="1693" operator="equal">
      <formula>"Alto"</formula>
    </cfRule>
  </conditionalFormatting>
  <conditionalFormatting sqref="BM108">
    <cfRule type="cellIs" dxfId="264" priority="1694" operator="equal">
      <formula>"Moderado"</formula>
    </cfRule>
  </conditionalFormatting>
  <conditionalFormatting sqref="BM108">
    <cfRule type="cellIs" dxfId="263" priority="1695" operator="equal">
      <formula>"Bajo"</formula>
    </cfRule>
  </conditionalFormatting>
  <conditionalFormatting sqref="BI108">
    <cfRule type="cellIs" dxfId="262" priority="1696" operator="equal">
      <formula>"Catastrófico"</formula>
    </cfRule>
  </conditionalFormatting>
  <conditionalFormatting sqref="BI108">
    <cfRule type="cellIs" dxfId="261" priority="1697" operator="equal">
      <formula>"Mayor"</formula>
    </cfRule>
  </conditionalFormatting>
  <conditionalFormatting sqref="BI108">
    <cfRule type="cellIs" dxfId="260" priority="1698" operator="equal">
      <formula>"Moderado"</formula>
    </cfRule>
  </conditionalFormatting>
  <conditionalFormatting sqref="BI108">
    <cfRule type="cellIs" dxfId="259" priority="1699" operator="equal">
      <formula>"Menor"</formula>
    </cfRule>
  </conditionalFormatting>
  <conditionalFormatting sqref="BI108">
    <cfRule type="cellIs" dxfId="258" priority="1700" operator="equal">
      <formula>"Leve"</formula>
    </cfRule>
  </conditionalFormatting>
  <conditionalFormatting sqref="BM108:BM113">
    <cfRule type="cellIs" dxfId="257" priority="1701" operator="equal">
      <formula>"Extremo"</formula>
    </cfRule>
  </conditionalFormatting>
  <conditionalFormatting sqref="BM108:BM113">
    <cfRule type="cellIs" dxfId="256" priority="1702" operator="equal">
      <formula>"Extremo"</formula>
    </cfRule>
  </conditionalFormatting>
  <conditionalFormatting sqref="BM108:BM113">
    <cfRule type="cellIs" dxfId="255" priority="1703" operator="equal">
      <formula>"Alta"</formula>
    </cfRule>
  </conditionalFormatting>
  <conditionalFormatting sqref="BI108:BI113">
    <cfRule type="cellIs" dxfId="254" priority="1704" operator="equal">
      <formula>"Casi Seguro"</formula>
    </cfRule>
  </conditionalFormatting>
  <conditionalFormatting sqref="BI108:BI113">
    <cfRule type="cellIs" dxfId="253" priority="1705" operator="equal">
      <formula>"Probable"</formula>
    </cfRule>
  </conditionalFormatting>
  <conditionalFormatting sqref="BI108:BI113">
    <cfRule type="cellIs" dxfId="252" priority="1706" operator="equal">
      <formula>"Posible"</formula>
    </cfRule>
  </conditionalFormatting>
  <conditionalFormatting sqref="BI108:BI113">
    <cfRule type="cellIs" dxfId="251" priority="1707" operator="equal">
      <formula>"Improbable"</formula>
    </cfRule>
  </conditionalFormatting>
  <conditionalFormatting sqref="BI108:BI113">
    <cfRule type="cellIs" dxfId="250" priority="1708" operator="equal">
      <formula>"Rara vez"</formula>
    </cfRule>
  </conditionalFormatting>
  <conditionalFormatting sqref="BH108">
    <cfRule type="cellIs" dxfId="249" priority="1709" operator="equal">
      <formula>"Muy Alta"</formula>
    </cfRule>
  </conditionalFormatting>
  <conditionalFormatting sqref="BH108">
    <cfRule type="cellIs" dxfId="248" priority="1710" operator="equal">
      <formula>"Alta"</formula>
    </cfRule>
  </conditionalFormatting>
  <conditionalFormatting sqref="BH108">
    <cfRule type="cellIs" dxfId="247" priority="1711" operator="equal">
      <formula>"Media"</formula>
    </cfRule>
  </conditionalFormatting>
  <conditionalFormatting sqref="BH108">
    <cfRule type="cellIs" dxfId="246" priority="1712" operator="equal">
      <formula>"Baja"</formula>
    </cfRule>
  </conditionalFormatting>
  <conditionalFormatting sqref="BH108">
    <cfRule type="cellIs" dxfId="245" priority="1713" operator="equal">
      <formula>"Muy Baja"</formula>
    </cfRule>
  </conditionalFormatting>
  <conditionalFormatting sqref="BK108">
    <cfRule type="cellIs" dxfId="244" priority="1714" operator="equal">
      <formula>"Catastrófico"</formula>
    </cfRule>
  </conditionalFormatting>
  <conditionalFormatting sqref="BK108">
    <cfRule type="cellIs" dxfId="243" priority="1715" operator="equal">
      <formula>"Mayor"</formula>
    </cfRule>
  </conditionalFormatting>
  <conditionalFormatting sqref="BK108">
    <cfRule type="cellIs" dxfId="242" priority="1716" operator="equal">
      <formula>"Moderado"</formula>
    </cfRule>
  </conditionalFormatting>
  <conditionalFormatting sqref="BK108">
    <cfRule type="cellIs" dxfId="241" priority="1717" operator="equal">
      <formula>"Menor"</formula>
    </cfRule>
  </conditionalFormatting>
  <conditionalFormatting sqref="BK108">
    <cfRule type="cellIs" dxfId="240" priority="1718" operator="equal">
      <formula>"Leve"</formula>
    </cfRule>
  </conditionalFormatting>
  <conditionalFormatting sqref="BM108">
    <cfRule type="cellIs" dxfId="239" priority="1719" operator="equal">
      <formula>"Extremo"</formula>
    </cfRule>
  </conditionalFormatting>
  <conditionalFormatting sqref="BM108">
    <cfRule type="cellIs" dxfId="238" priority="1720" operator="equal">
      <formula>"Alto"</formula>
    </cfRule>
  </conditionalFormatting>
  <conditionalFormatting sqref="BM108">
    <cfRule type="cellIs" dxfId="237" priority="1721" operator="equal">
      <formula>"Moderado"</formula>
    </cfRule>
  </conditionalFormatting>
  <conditionalFormatting sqref="BM108">
    <cfRule type="cellIs" dxfId="236" priority="1722" operator="equal">
      <formula>"Bajo"</formula>
    </cfRule>
  </conditionalFormatting>
  <conditionalFormatting sqref="K108">
    <cfRule type="cellIs" dxfId="235" priority="1723" operator="equal">
      <formula>"Muy Alta"</formula>
    </cfRule>
  </conditionalFormatting>
  <conditionalFormatting sqref="K108">
    <cfRule type="cellIs" dxfId="234" priority="1724" operator="equal">
      <formula>"Alta"</formula>
    </cfRule>
  </conditionalFormatting>
  <conditionalFormatting sqref="K108">
    <cfRule type="cellIs" dxfId="233" priority="1725" operator="equal">
      <formula>"Media"</formula>
    </cfRule>
  </conditionalFormatting>
  <conditionalFormatting sqref="K108">
    <cfRule type="cellIs" dxfId="232" priority="1726" operator="equal">
      <formula>"Baja"</formula>
    </cfRule>
  </conditionalFormatting>
  <conditionalFormatting sqref="K108">
    <cfRule type="cellIs" dxfId="231" priority="1727" operator="equal">
      <formula>"Muy Baja"</formula>
    </cfRule>
  </conditionalFormatting>
  <conditionalFormatting sqref="BI108">
    <cfRule type="cellIs" dxfId="230" priority="1728" operator="equal">
      <formula>"Catastrófico"</formula>
    </cfRule>
  </conditionalFormatting>
  <conditionalFormatting sqref="BI108">
    <cfRule type="cellIs" dxfId="229" priority="1729" operator="equal">
      <formula>"Mayor"</formula>
    </cfRule>
  </conditionalFormatting>
  <conditionalFormatting sqref="BI108">
    <cfRule type="cellIs" dxfId="228" priority="1730" operator="equal">
      <formula>"Moderado"</formula>
    </cfRule>
  </conditionalFormatting>
  <conditionalFormatting sqref="BI108">
    <cfRule type="cellIs" dxfId="227" priority="1731" operator="equal">
      <formula>"Menor"</formula>
    </cfRule>
  </conditionalFormatting>
  <conditionalFormatting sqref="BI108">
    <cfRule type="cellIs" dxfId="226" priority="1732" operator="equal">
      <formula>"Leve"</formula>
    </cfRule>
  </conditionalFormatting>
  <conditionalFormatting sqref="BM108:BM113">
    <cfRule type="cellIs" dxfId="225" priority="1733" operator="equal">
      <formula>"Extremo"</formula>
    </cfRule>
  </conditionalFormatting>
  <conditionalFormatting sqref="BM108:BM113">
    <cfRule type="cellIs" dxfId="224" priority="1734" operator="equal">
      <formula>"Extremo"</formula>
    </cfRule>
  </conditionalFormatting>
  <conditionalFormatting sqref="BM108:BM113">
    <cfRule type="cellIs" dxfId="223" priority="1735" operator="equal">
      <formula>"Alta"</formula>
    </cfRule>
  </conditionalFormatting>
  <conditionalFormatting sqref="K108">
    <cfRule type="cellIs" dxfId="222" priority="1736" operator="equal">
      <formula>"Casi Seguro"</formula>
    </cfRule>
  </conditionalFormatting>
  <conditionalFormatting sqref="K108">
    <cfRule type="cellIs" dxfId="221" priority="1737" operator="equal">
      <formula>"Probable"</formula>
    </cfRule>
  </conditionalFormatting>
  <conditionalFormatting sqref="K108">
    <cfRule type="cellIs" dxfId="220" priority="1738" operator="equal">
      <formula>"Posible"</formula>
    </cfRule>
  </conditionalFormatting>
  <conditionalFormatting sqref="K108">
    <cfRule type="cellIs" dxfId="219" priority="1739" operator="equal">
      <formula>"Rara vez"</formula>
    </cfRule>
  </conditionalFormatting>
  <conditionalFormatting sqref="K108">
    <cfRule type="cellIs" dxfId="218" priority="1740" operator="equal">
      <formula>"Improbable"</formula>
    </cfRule>
  </conditionalFormatting>
  <conditionalFormatting sqref="K108">
    <cfRule type="cellIs" dxfId="217" priority="1741" operator="equal">
      <formula>"Rara vez"</formula>
    </cfRule>
  </conditionalFormatting>
  <conditionalFormatting sqref="BI108:BI113">
    <cfRule type="cellIs" dxfId="216" priority="1742" operator="equal">
      <formula>"Casi Seguro"</formula>
    </cfRule>
  </conditionalFormatting>
  <conditionalFormatting sqref="BI108:BI113">
    <cfRule type="cellIs" dxfId="215" priority="1743" operator="equal">
      <formula>"Probable"</formula>
    </cfRule>
  </conditionalFormatting>
  <conditionalFormatting sqref="BI108:BI113">
    <cfRule type="cellIs" dxfId="214" priority="1744" operator="equal">
      <formula>"Posible"</formula>
    </cfRule>
  </conditionalFormatting>
  <conditionalFormatting sqref="BI108:BI113">
    <cfRule type="cellIs" dxfId="213" priority="1745" operator="equal">
      <formula>"Improbable"</formula>
    </cfRule>
  </conditionalFormatting>
  <conditionalFormatting sqref="BI108:BI113">
    <cfRule type="cellIs" dxfId="212" priority="1746" operator="equal">
      <formula>"Rara vez"</formula>
    </cfRule>
  </conditionalFormatting>
  <conditionalFormatting sqref="AJ108">
    <cfRule type="cellIs" dxfId="211" priority="1747" operator="equal">
      <formula>"Extremo"</formula>
    </cfRule>
  </conditionalFormatting>
  <conditionalFormatting sqref="AJ108">
    <cfRule type="cellIs" dxfId="210" priority="1748" operator="equal">
      <formula>"Alto"</formula>
    </cfRule>
  </conditionalFormatting>
  <conditionalFormatting sqref="AJ108">
    <cfRule type="cellIs" dxfId="209" priority="1749" operator="equal">
      <formula>"Moderado"</formula>
    </cfRule>
  </conditionalFormatting>
  <conditionalFormatting sqref="AJ108">
    <cfRule type="cellIs" dxfId="208" priority="1750" operator="equal">
      <formula>"Bajo"</formula>
    </cfRule>
  </conditionalFormatting>
  <conditionalFormatting sqref="BH108">
    <cfRule type="cellIs" dxfId="207" priority="1751" operator="equal">
      <formula>"Muy Alta"</formula>
    </cfRule>
  </conditionalFormatting>
  <conditionalFormatting sqref="BH108">
    <cfRule type="cellIs" dxfId="206" priority="1752" operator="equal">
      <formula>"Alta"</formula>
    </cfRule>
  </conditionalFormatting>
  <conditionalFormatting sqref="BH108">
    <cfRule type="cellIs" dxfId="205" priority="1753" operator="equal">
      <formula>"Media"</formula>
    </cfRule>
  </conditionalFormatting>
  <conditionalFormatting sqref="BH108">
    <cfRule type="cellIs" dxfId="204" priority="1754" operator="equal">
      <formula>"Baja"</formula>
    </cfRule>
  </conditionalFormatting>
  <conditionalFormatting sqref="BH108">
    <cfRule type="cellIs" dxfId="203" priority="1755" operator="equal">
      <formula>"Muy Baja"</formula>
    </cfRule>
  </conditionalFormatting>
  <conditionalFormatting sqref="BK108">
    <cfRule type="cellIs" dxfId="202" priority="1756" operator="equal">
      <formula>"Catastrófico"</formula>
    </cfRule>
  </conditionalFormatting>
  <conditionalFormatting sqref="BK108">
    <cfRule type="cellIs" dxfId="201" priority="1757" operator="equal">
      <formula>"Mayor"</formula>
    </cfRule>
  </conditionalFormatting>
  <conditionalFormatting sqref="BK108">
    <cfRule type="cellIs" dxfId="200" priority="1758" operator="equal">
      <formula>"Moderado"</formula>
    </cfRule>
  </conditionalFormatting>
  <conditionalFormatting sqref="BK108">
    <cfRule type="cellIs" dxfId="199" priority="1759" operator="equal">
      <formula>"Menor"</formula>
    </cfRule>
  </conditionalFormatting>
  <conditionalFormatting sqref="BK108">
    <cfRule type="cellIs" dxfId="198" priority="1760" operator="equal">
      <formula>"Leve"</formula>
    </cfRule>
  </conditionalFormatting>
  <conditionalFormatting sqref="BM108">
    <cfRule type="cellIs" dxfId="197" priority="1761" operator="equal">
      <formula>"Extremo"</formula>
    </cfRule>
  </conditionalFormatting>
  <conditionalFormatting sqref="BM108">
    <cfRule type="cellIs" dxfId="196" priority="1762" operator="equal">
      <formula>"Alto"</formula>
    </cfRule>
  </conditionalFormatting>
  <conditionalFormatting sqref="BM108">
    <cfRule type="cellIs" dxfId="195" priority="1763" operator="equal">
      <formula>"Moderado"</formula>
    </cfRule>
  </conditionalFormatting>
  <conditionalFormatting sqref="BM108">
    <cfRule type="cellIs" dxfId="194" priority="1764" operator="equal">
      <formula>"Bajo"</formula>
    </cfRule>
  </conditionalFormatting>
  <conditionalFormatting sqref="AG108:AG113">
    <cfRule type="containsText" dxfId="193" priority="1765" operator="containsText" text="❌">
      <formula>NOT(ISERROR(SEARCH(("❌"),(AG108))))</formula>
    </cfRule>
  </conditionalFormatting>
  <conditionalFormatting sqref="AH108">
    <cfRule type="cellIs" dxfId="192" priority="1766" operator="equal">
      <formula>"Catastrófico"</formula>
    </cfRule>
  </conditionalFormatting>
  <conditionalFormatting sqref="AH108">
    <cfRule type="cellIs" dxfId="191" priority="1767" operator="equal">
      <formula>"Mayor"</formula>
    </cfRule>
  </conditionalFormatting>
  <conditionalFormatting sqref="AH108">
    <cfRule type="cellIs" dxfId="190" priority="1768" operator="equal">
      <formula>"Moderado"</formula>
    </cfRule>
  </conditionalFormatting>
  <conditionalFormatting sqref="AH108">
    <cfRule type="cellIs" dxfId="189" priority="1769" operator="equal">
      <formula>"Menor"</formula>
    </cfRule>
  </conditionalFormatting>
  <conditionalFormatting sqref="AH108">
    <cfRule type="cellIs" dxfId="188" priority="1770" operator="equal">
      <formula>"Leve"</formula>
    </cfRule>
  </conditionalFormatting>
  <conditionalFormatting sqref="K108">
    <cfRule type="cellIs" dxfId="187" priority="1771" operator="equal">
      <formula>"Muy Alta"</formula>
    </cfRule>
  </conditionalFormatting>
  <conditionalFormatting sqref="K108">
    <cfRule type="cellIs" dxfId="186" priority="1772" operator="equal">
      <formula>"Alta"</formula>
    </cfRule>
  </conditionalFormatting>
  <conditionalFormatting sqref="K108">
    <cfRule type="cellIs" dxfId="185" priority="1773" operator="equal">
      <formula>"Media"</formula>
    </cfRule>
  </conditionalFormatting>
  <conditionalFormatting sqref="K108">
    <cfRule type="cellIs" dxfId="184" priority="1774" operator="equal">
      <formula>"Baja"</formula>
    </cfRule>
  </conditionalFormatting>
  <conditionalFormatting sqref="K108">
    <cfRule type="cellIs" dxfId="183" priority="1775" operator="equal">
      <formula>"Muy Baja"</formula>
    </cfRule>
  </conditionalFormatting>
  <conditionalFormatting sqref="BI108">
    <cfRule type="cellIs" dxfId="182" priority="1776" operator="equal">
      <formula>"Catastrófico"</formula>
    </cfRule>
  </conditionalFormatting>
  <conditionalFormatting sqref="BI108">
    <cfRule type="cellIs" dxfId="181" priority="1777" operator="equal">
      <formula>"Mayor"</formula>
    </cfRule>
  </conditionalFormatting>
  <conditionalFormatting sqref="BI108">
    <cfRule type="cellIs" dxfId="180" priority="1778" operator="equal">
      <formula>"Moderado"</formula>
    </cfRule>
  </conditionalFormatting>
  <conditionalFormatting sqref="BI108">
    <cfRule type="cellIs" dxfId="179" priority="1779" operator="equal">
      <formula>"Menor"</formula>
    </cfRule>
  </conditionalFormatting>
  <conditionalFormatting sqref="BI108">
    <cfRule type="cellIs" dxfId="178" priority="1780" operator="equal">
      <formula>"Leve"</formula>
    </cfRule>
  </conditionalFormatting>
  <conditionalFormatting sqref="BM108:BM113">
    <cfRule type="cellIs" dxfId="177" priority="1781" operator="equal">
      <formula>"Extremo"</formula>
    </cfRule>
  </conditionalFormatting>
  <conditionalFormatting sqref="BM108:BM113">
    <cfRule type="cellIs" dxfId="176" priority="1782" operator="equal">
      <formula>"Extremo"</formula>
    </cfRule>
  </conditionalFormatting>
  <conditionalFormatting sqref="BM108:BM113">
    <cfRule type="cellIs" dxfId="175" priority="1783" operator="equal">
      <formula>"Alta"</formula>
    </cfRule>
  </conditionalFormatting>
  <conditionalFormatting sqref="K108:K113">
    <cfRule type="cellIs" dxfId="174" priority="1784" operator="equal">
      <formula>"Casi Seguro"</formula>
    </cfRule>
  </conditionalFormatting>
  <conditionalFormatting sqref="K108:K113">
    <cfRule type="cellIs" dxfId="173" priority="1785" operator="equal">
      <formula>"Probable"</formula>
    </cfRule>
  </conditionalFormatting>
  <conditionalFormatting sqref="K108:K113">
    <cfRule type="cellIs" dxfId="172" priority="1786" operator="equal">
      <formula>"Posible"</formula>
    </cfRule>
  </conditionalFormatting>
  <conditionalFormatting sqref="K108:K113">
    <cfRule type="cellIs" dxfId="171" priority="1787" operator="equal">
      <formula>"Rara vez"</formula>
    </cfRule>
  </conditionalFormatting>
  <conditionalFormatting sqref="K108:K113">
    <cfRule type="cellIs" dxfId="170" priority="1788" operator="equal">
      <formula>"Improbable"</formula>
    </cfRule>
  </conditionalFormatting>
  <conditionalFormatting sqref="K108:K113">
    <cfRule type="cellIs" dxfId="169" priority="1789" operator="equal">
      <formula>"Rara vez"</formula>
    </cfRule>
  </conditionalFormatting>
  <conditionalFormatting sqref="BI108:BI113">
    <cfRule type="cellIs" dxfId="168" priority="1790" operator="equal">
      <formula>"Casi Seguro"</formula>
    </cfRule>
  </conditionalFormatting>
  <conditionalFormatting sqref="BI108:BI113">
    <cfRule type="cellIs" dxfId="167" priority="1791" operator="equal">
      <formula>"Probable"</formula>
    </cfRule>
  </conditionalFormatting>
  <conditionalFormatting sqref="BI108:BI113">
    <cfRule type="cellIs" dxfId="166" priority="1792" operator="equal">
      <formula>"Posible"</formula>
    </cfRule>
  </conditionalFormatting>
  <conditionalFormatting sqref="BI108:BI113">
    <cfRule type="cellIs" dxfId="165" priority="1793" operator="equal">
      <formula>"Improbable"</formula>
    </cfRule>
  </conditionalFormatting>
  <conditionalFormatting sqref="BI108:BI113">
    <cfRule type="cellIs" dxfId="164" priority="1794" operator="equal">
      <formula>"Rara vez"</formula>
    </cfRule>
  </conditionalFormatting>
  <conditionalFormatting sqref="AJ108:AJ113">
    <cfRule type="cellIs" dxfId="163" priority="1795" operator="equal">
      <formula>"Moderada"</formula>
    </cfRule>
  </conditionalFormatting>
  <conditionalFormatting sqref="AJ108:AJ113">
    <cfRule type="cellIs" dxfId="162" priority="1796" operator="equal">
      <formula>"Alta"</formula>
    </cfRule>
  </conditionalFormatting>
  <conditionalFormatting sqref="AJ108:AJ113">
    <cfRule type="cellIs" dxfId="161" priority="1797" operator="equal">
      <formula>"Extrema"</formula>
    </cfRule>
  </conditionalFormatting>
  <conditionalFormatting sqref="AJ27">
    <cfRule type="cellIs" dxfId="160" priority="1798" operator="equal">
      <formula>"Extremo"</formula>
    </cfRule>
  </conditionalFormatting>
  <conditionalFormatting sqref="AJ27">
    <cfRule type="cellIs" dxfId="159" priority="1799" operator="equal">
      <formula>"Alto"</formula>
    </cfRule>
  </conditionalFormatting>
  <conditionalFormatting sqref="AJ27">
    <cfRule type="cellIs" dxfId="158" priority="1800" operator="equal">
      <formula>"Moderado"</formula>
    </cfRule>
  </conditionalFormatting>
  <conditionalFormatting sqref="AJ27">
    <cfRule type="cellIs" dxfId="157" priority="1801" operator="equal">
      <formula>"Bajo"</formula>
    </cfRule>
  </conditionalFormatting>
  <conditionalFormatting sqref="BH27">
    <cfRule type="cellIs" dxfId="156" priority="1802" operator="equal">
      <formula>"Muy Alta"</formula>
    </cfRule>
  </conditionalFormatting>
  <conditionalFormatting sqref="BH27">
    <cfRule type="cellIs" dxfId="155" priority="1803" operator="equal">
      <formula>"Alta"</formula>
    </cfRule>
  </conditionalFormatting>
  <conditionalFormatting sqref="BH27">
    <cfRule type="cellIs" dxfId="154" priority="1804" operator="equal">
      <formula>"Media"</formula>
    </cfRule>
  </conditionalFormatting>
  <conditionalFormatting sqref="BH27">
    <cfRule type="cellIs" dxfId="153" priority="1805" operator="equal">
      <formula>"Baja"</formula>
    </cfRule>
  </conditionalFormatting>
  <conditionalFormatting sqref="BH27">
    <cfRule type="cellIs" dxfId="152" priority="1806" operator="equal">
      <formula>"Muy Baja"</formula>
    </cfRule>
  </conditionalFormatting>
  <conditionalFormatting sqref="BK27">
    <cfRule type="cellIs" dxfId="151" priority="1807" operator="equal">
      <formula>"Catastrófico"</formula>
    </cfRule>
  </conditionalFormatting>
  <conditionalFormatting sqref="BK27">
    <cfRule type="cellIs" dxfId="150" priority="1808" operator="equal">
      <formula>"Mayor"</formula>
    </cfRule>
  </conditionalFormatting>
  <conditionalFormatting sqref="BK27">
    <cfRule type="cellIs" dxfId="149" priority="1809" operator="equal">
      <formula>"Moderado"</formula>
    </cfRule>
  </conditionalFormatting>
  <conditionalFormatting sqref="BK27">
    <cfRule type="cellIs" dxfId="148" priority="1810" operator="equal">
      <formula>"Menor"</formula>
    </cfRule>
  </conditionalFormatting>
  <conditionalFormatting sqref="BK27">
    <cfRule type="cellIs" dxfId="147" priority="1811" operator="equal">
      <formula>"Leve"</formula>
    </cfRule>
  </conditionalFormatting>
  <conditionalFormatting sqref="BM27">
    <cfRule type="cellIs" dxfId="146" priority="1812" operator="equal">
      <formula>"Extremo"</formula>
    </cfRule>
  </conditionalFormatting>
  <conditionalFormatting sqref="BM27">
    <cfRule type="cellIs" dxfId="145" priority="1813" operator="equal">
      <formula>"Alto"</formula>
    </cfRule>
  </conditionalFormatting>
  <conditionalFormatting sqref="BM27">
    <cfRule type="cellIs" dxfId="144" priority="1814" operator="equal">
      <formula>"Moderado"</formula>
    </cfRule>
  </conditionalFormatting>
  <conditionalFormatting sqref="BM27">
    <cfRule type="cellIs" dxfId="143" priority="1815" operator="equal">
      <formula>"Bajo"</formula>
    </cfRule>
  </conditionalFormatting>
  <conditionalFormatting sqref="AG27:AG32">
    <cfRule type="containsText" dxfId="142" priority="1816" operator="containsText" text="❌">
      <formula>NOT(ISERROR(SEARCH(("❌"),(AG27))))</formula>
    </cfRule>
  </conditionalFormatting>
  <conditionalFormatting sqref="K27">
    <cfRule type="cellIs" dxfId="141" priority="1817" operator="equal">
      <formula>"Muy Alta"</formula>
    </cfRule>
  </conditionalFormatting>
  <conditionalFormatting sqref="K27">
    <cfRule type="cellIs" dxfId="140" priority="1818" operator="equal">
      <formula>"Alta"</formula>
    </cfRule>
  </conditionalFormatting>
  <conditionalFormatting sqref="K27">
    <cfRule type="cellIs" dxfId="139" priority="1819" operator="equal">
      <formula>"Media"</formula>
    </cfRule>
  </conditionalFormatting>
  <conditionalFormatting sqref="K27">
    <cfRule type="cellIs" dxfId="138" priority="1820" operator="equal">
      <formula>"Baja"</formula>
    </cfRule>
  </conditionalFormatting>
  <conditionalFormatting sqref="K27">
    <cfRule type="cellIs" dxfId="137" priority="1821" operator="equal">
      <formula>"Muy Baja"</formula>
    </cfRule>
  </conditionalFormatting>
  <conditionalFormatting sqref="AH27">
    <cfRule type="cellIs" dxfId="136" priority="1822" operator="equal">
      <formula>"Catastrófico"</formula>
    </cfRule>
  </conditionalFormatting>
  <conditionalFormatting sqref="AH27">
    <cfRule type="cellIs" dxfId="135" priority="1823" operator="equal">
      <formula>"Mayor"</formula>
    </cfRule>
  </conditionalFormatting>
  <conditionalFormatting sqref="AH27">
    <cfRule type="cellIs" dxfId="134" priority="1824" operator="equal">
      <formula>"Moderado"</formula>
    </cfRule>
  </conditionalFormatting>
  <conditionalFormatting sqref="AH27">
    <cfRule type="cellIs" dxfId="133" priority="1825" operator="equal">
      <formula>"Menor"</formula>
    </cfRule>
  </conditionalFormatting>
  <conditionalFormatting sqref="AH27">
    <cfRule type="cellIs" dxfId="132" priority="1826" operator="equal">
      <formula>"Leve"</formula>
    </cfRule>
  </conditionalFormatting>
  <conditionalFormatting sqref="BM27:BM32">
    <cfRule type="cellIs" dxfId="131" priority="1827" operator="equal">
      <formula>"Extremo"</formula>
    </cfRule>
  </conditionalFormatting>
  <conditionalFormatting sqref="BM27:BM32">
    <cfRule type="cellIs" dxfId="130" priority="1828" operator="equal">
      <formula>"Extremo"</formula>
    </cfRule>
  </conditionalFormatting>
  <conditionalFormatting sqref="BM27:BM32">
    <cfRule type="cellIs" dxfId="129" priority="1829" operator="equal">
      <formula>"Alta"</formula>
    </cfRule>
  </conditionalFormatting>
  <conditionalFormatting sqref="K27:K32">
    <cfRule type="cellIs" dxfId="128" priority="1830" operator="equal">
      <formula>"Casi Seguro"</formula>
    </cfRule>
  </conditionalFormatting>
  <conditionalFormatting sqref="K27:K32">
    <cfRule type="cellIs" dxfId="127" priority="1831" operator="equal">
      <formula>"Probable"</formula>
    </cfRule>
  </conditionalFormatting>
  <conditionalFormatting sqref="K27:K32">
    <cfRule type="cellIs" dxfId="126" priority="1832" operator="equal">
      <formula>"Posible"</formula>
    </cfRule>
  </conditionalFormatting>
  <conditionalFormatting sqref="K27:K32">
    <cfRule type="cellIs" dxfId="125" priority="1833" operator="equal">
      <formula>"Rara vez"</formula>
    </cfRule>
  </conditionalFormatting>
  <conditionalFormatting sqref="K27:K32">
    <cfRule type="cellIs" dxfId="124" priority="1834" operator="equal">
      <formula>"Improbable"</formula>
    </cfRule>
  </conditionalFormatting>
  <conditionalFormatting sqref="K27:K32">
    <cfRule type="cellIs" dxfId="123" priority="1835" operator="equal">
      <formula>"Rara vez"</formula>
    </cfRule>
  </conditionalFormatting>
  <conditionalFormatting sqref="AJ27:AJ32">
    <cfRule type="cellIs" dxfId="122" priority="1836" operator="equal">
      <formula>"Moderada"</formula>
    </cfRule>
  </conditionalFormatting>
  <conditionalFormatting sqref="AJ27:AJ32">
    <cfRule type="cellIs" dxfId="121" priority="1837" operator="equal">
      <formula>"Alta"</formula>
    </cfRule>
  </conditionalFormatting>
  <conditionalFormatting sqref="AJ27:AJ32">
    <cfRule type="cellIs" dxfId="120" priority="1838" operator="equal">
      <formula>"Extrema"</formula>
    </cfRule>
  </conditionalFormatting>
  <conditionalFormatting sqref="AJ39">
    <cfRule type="cellIs" dxfId="119" priority="1839" operator="equal">
      <formula>"Extremo"</formula>
    </cfRule>
  </conditionalFormatting>
  <conditionalFormatting sqref="AJ39">
    <cfRule type="cellIs" dxfId="118" priority="1840" operator="equal">
      <formula>"Alto"</formula>
    </cfRule>
  </conditionalFormatting>
  <conditionalFormatting sqref="AJ39">
    <cfRule type="cellIs" dxfId="117" priority="1841" operator="equal">
      <formula>"Moderado"</formula>
    </cfRule>
  </conditionalFormatting>
  <conditionalFormatting sqref="AJ39">
    <cfRule type="cellIs" dxfId="116" priority="1842" operator="equal">
      <formula>"Bajo"</formula>
    </cfRule>
  </conditionalFormatting>
  <conditionalFormatting sqref="BH39">
    <cfRule type="cellIs" dxfId="115" priority="1843" operator="equal">
      <formula>"Muy Alta"</formula>
    </cfRule>
  </conditionalFormatting>
  <conditionalFormatting sqref="BH39">
    <cfRule type="cellIs" dxfId="114" priority="1844" operator="equal">
      <formula>"Alta"</formula>
    </cfRule>
  </conditionalFormatting>
  <conditionalFormatting sqref="BH39">
    <cfRule type="cellIs" dxfId="113" priority="1845" operator="equal">
      <formula>"Media"</formula>
    </cfRule>
  </conditionalFormatting>
  <conditionalFormatting sqref="BH39">
    <cfRule type="cellIs" dxfId="112" priority="1846" operator="equal">
      <formula>"Baja"</formula>
    </cfRule>
  </conditionalFormatting>
  <conditionalFormatting sqref="BH39">
    <cfRule type="cellIs" dxfId="111" priority="1847" operator="equal">
      <formula>"Muy Baja"</formula>
    </cfRule>
  </conditionalFormatting>
  <conditionalFormatting sqref="BK39">
    <cfRule type="cellIs" dxfId="110" priority="1848" operator="equal">
      <formula>"Catastrófico"</formula>
    </cfRule>
  </conditionalFormatting>
  <conditionalFormatting sqref="BK39">
    <cfRule type="cellIs" dxfId="109" priority="1849" operator="equal">
      <formula>"Mayor"</formula>
    </cfRule>
  </conditionalFormatting>
  <conditionalFormatting sqref="BK39">
    <cfRule type="cellIs" dxfId="108" priority="1850" operator="equal">
      <formula>"Moderado"</formula>
    </cfRule>
  </conditionalFormatting>
  <conditionalFormatting sqref="BK39">
    <cfRule type="cellIs" dxfId="107" priority="1851" operator="equal">
      <formula>"Menor"</formula>
    </cfRule>
  </conditionalFormatting>
  <conditionalFormatting sqref="BK39">
    <cfRule type="cellIs" dxfId="106" priority="1852" operator="equal">
      <formula>"Leve"</formula>
    </cfRule>
  </conditionalFormatting>
  <conditionalFormatting sqref="BM39">
    <cfRule type="cellIs" dxfId="105" priority="1853" operator="equal">
      <formula>"Extremo"</formula>
    </cfRule>
  </conditionalFormatting>
  <conditionalFormatting sqref="BM39">
    <cfRule type="cellIs" dxfId="104" priority="1854" operator="equal">
      <formula>"Alto"</formula>
    </cfRule>
  </conditionalFormatting>
  <conditionalFormatting sqref="BM39">
    <cfRule type="cellIs" dxfId="103" priority="1855" operator="equal">
      <formula>"Moderado"</formula>
    </cfRule>
  </conditionalFormatting>
  <conditionalFormatting sqref="BM39">
    <cfRule type="cellIs" dxfId="102" priority="1856" operator="equal">
      <formula>"Bajo"</formula>
    </cfRule>
  </conditionalFormatting>
  <conditionalFormatting sqref="AG39:AG44">
    <cfRule type="containsText" dxfId="101" priority="1857" operator="containsText" text="❌">
      <formula>NOT(ISERROR(SEARCH(("❌"),(AG39))))</formula>
    </cfRule>
  </conditionalFormatting>
  <conditionalFormatting sqref="AH39">
    <cfRule type="cellIs" dxfId="100" priority="1858" operator="equal">
      <formula>"Catastrófico"</formula>
    </cfRule>
  </conditionalFormatting>
  <conditionalFormatting sqref="AH39">
    <cfRule type="cellIs" dxfId="99" priority="1859" operator="equal">
      <formula>"Mayor"</formula>
    </cfRule>
  </conditionalFormatting>
  <conditionalFormatting sqref="AH39">
    <cfRule type="cellIs" dxfId="98" priority="1860" operator="equal">
      <formula>"Moderado"</formula>
    </cfRule>
  </conditionalFormatting>
  <conditionalFormatting sqref="AH39">
    <cfRule type="cellIs" dxfId="97" priority="1861" operator="equal">
      <formula>"Menor"</formula>
    </cfRule>
  </conditionalFormatting>
  <conditionalFormatting sqref="AH39">
    <cfRule type="cellIs" dxfId="96" priority="1862" operator="equal">
      <formula>"Leve"</formula>
    </cfRule>
  </conditionalFormatting>
  <conditionalFormatting sqref="K39">
    <cfRule type="cellIs" dxfId="95" priority="1863" operator="equal">
      <formula>"Muy Alta"</formula>
    </cfRule>
  </conditionalFormatting>
  <conditionalFormatting sqref="K39">
    <cfRule type="cellIs" dxfId="94" priority="1864" operator="equal">
      <formula>"Alta"</formula>
    </cfRule>
  </conditionalFormatting>
  <conditionalFormatting sqref="K39">
    <cfRule type="cellIs" dxfId="93" priority="1865" operator="equal">
      <formula>"Media"</formula>
    </cfRule>
  </conditionalFormatting>
  <conditionalFormatting sqref="K39">
    <cfRule type="cellIs" dxfId="92" priority="1866" operator="equal">
      <formula>"Baja"</formula>
    </cfRule>
  </conditionalFormatting>
  <conditionalFormatting sqref="K39">
    <cfRule type="cellIs" dxfId="91" priority="1867" operator="equal">
      <formula>"Muy Baja"</formula>
    </cfRule>
  </conditionalFormatting>
  <conditionalFormatting sqref="BI39">
    <cfRule type="cellIs" dxfId="90" priority="1868" operator="equal">
      <formula>"Catastrófico"</formula>
    </cfRule>
  </conditionalFormatting>
  <conditionalFormatting sqref="BI39">
    <cfRule type="cellIs" dxfId="89" priority="1869" operator="equal">
      <formula>"Mayor"</formula>
    </cfRule>
  </conditionalFormatting>
  <conditionalFormatting sqref="BI39">
    <cfRule type="cellIs" dxfId="88" priority="1870" operator="equal">
      <formula>"Moderado"</formula>
    </cfRule>
  </conditionalFormatting>
  <conditionalFormatting sqref="BI39">
    <cfRule type="cellIs" dxfId="87" priority="1871" operator="equal">
      <formula>"Menor"</formula>
    </cfRule>
  </conditionalFormatting>
  <conditionalFormatting sqref="BI39">
    <cfRule type="cellIs" dxfId="86" priority="1872" operator="equal">
      <formula>"Leve"</formula>
    </cfRule>
  </conditionalFormatting>
  <conditionalFormatting sqref="BM39:BM44">
    <cfRule type="cellIs" dxfId="85" priority="1873" operator="equal">
      <formula>"Extremo"</formula>
    </cfRule>
  </conditionalFormatting>
  <conditionalFormatting sqref="BM39:BM44">
    <cfRule type="cellIs" dxfId="84" priority="1874" operator="equal">
      <formula>"Extremo"</formula>
    </cfRule>
  </conditionalFormatting>
  <conditionalFormatting sqref="BM39:BM44">
    <cfRule type="cellIs" dxfId="83" priority="1875" operator="equal">
      <formula>"Alta"</formula>
    </cfRule>
  </conditionalFormatting>
  <conditionalFormatting sqref="K39:K44 BI39:BI44">
    <cfRule type="cellIs" dxfId="82" priority="1876" operator="equal">
      <formula>"Casi Seguro"</formula>
    </cfRule>
  </conditionalFormatting>
  <conditionalFormatting sqref="K39:K44">
    <cfRule type="cellIs" dxfId="81" priority="1877" operator="equal">
      <formula>"Probable"</formula>
    </cfRule>
  </conditionalFormatting>
  <conditionalFormatting sqref="K39:K44 BI39:BI44">
    <cfRule type="cellIs" dxfId="80" priority="1878" operator="equal">
      <formula>"Posible"</formula>
    </cfRule>
  </conditionalFormatting>
  <conditionalFormatting sqref="K39:K44">
    <cfRule type="cellIs" dxfId="79" priority="1879" operator="equal">
      <formula>"Rara vez"</formula>
    </cfRule>
  </conditionalFormatting>
  <conditionalFormatting sqref="K39:K44">
    <cfRule type="cellIs" dxfId="78" priority="1880" operator="equal">
      <formula>"Improbable"</formula>
    </cfRule>
  </conditionalFormatting>
  <conditionalFormatting sqref="K39:K44">
    <cfRule type="cellIs" dxfId="77" priority="1881" operator="equal">
      <formula>"Rara vez"</formula>
    </cfRule>
  </conditionalFormatting>
  <conditionalFormatting sqref="BI39:BI44">
    <cfRule type="cellIs" dxfId="76" priority="1882" operator="equal">
      <formula>"Probable"</formula>
    </cfRule>
  </conditionalFormatting>
  <conditionalFormatting sqref="BI39:BI44">
    <cfRule type="cellIs" dxfId="75" priority="1883" operator="equal">
      <formula>"Improbable"</formula>
    </cfRule>
  </conditionalFormatting>
  <conditionalFormatting sqref="BI39:BI44">
    <cfRule type="cellIs" dxfId="74" priority="1884" operator="equal">
      <formula>"Rara vez"</formula>
    </cfRule>
  </conditionalFormatting>
  <conditionalFormatting sqref="AJ39:AJ44">
    <cfRule type="cellIs" dxfId="73" priority="1885" operator="equal">
      <formula>"Moderada"</formula>
    </cfRule>
  </conditionalFormatting>
  <conditionalFormatting sqref="AJ39:AJ44">
    <cfRule type="cellIs" dxfId="72" priority="1886" operator="equal">
      <formula>"Alta"</formula>
    </cfRule>
  </conditionalFormatting>
  <conditionalFormatting sqref="AJ39:AJ44">
    <cfRule type="cellIs" dxfId="71" priority="1887" operator="equal">
      <formula>"Extrema"</formula>
    </cfRule>
  </conditionalFormatting>
  <conditionalFormatting sqref="BI39">
    <cfRule type="cellIs" dxfId="70" priority="1888" operator="equal">
      <formula>"Catastrófico"</formula>
    </cfRule>
  </conditionalFormatting>
  <conditionalFormatting sqref="BI39">
    <cfRule type="cellIs" dxfId="69" priority="1889" operator="equal">
      <formula>"Mayor"</formula>
    </cfRule>
  </conditionalFormatting>
  <conditionalFormatting sqref="BI39">
    <cfRule type="cellIs" dxfId="68" priority="1890" operator="equal">
      <formula>"Moderado"</formula>
    </cfRule>
  </conditionalFormatting>
  <conditionalFormatting sqref="BI39">
    <cfRule type="cellIs" dxfId="67" priority="1891" operator="equal">
      <formula>"Menor"</formula>
    </cfRule>
  </conditionalFormatting>
  <conditionalFormatting sqref="BI39">
    <cfRule type="cellIs" dxfId="66" priority="1892" operator="equal">
      <formula>"Leve"</formula>
    </cfRule>
  </conditionalFormatting>
  <conditionalFormatting sqref="BI39">
    <cfRule type="cellIs" dxfId="65" priority="1893" operator="equal">
      <formula>"Casi Seguro"</formula>
    </cfRule>
  </conditionalFormatting>
  <conditionalFormatting sqref="BI39">
    <cfRule type="cellIs" dxfId="64" priority="1894" operator="equal">
      <formula>"Probable"</formula>
    </cfRule>
  </conditionalFormatting>
  <conditionalFormatting sqref="BI39">
    <cfRule type="cellIs" dxfId="63" priority="1895" operator="equal">
      <formula>"Posible"</formula>
    </cfRule>
  </conditionalFormatting>
  <conditionalFormatting sqref="BI39">
    <cfRule type="cellIs" dxfId="62" priority="1896" operator="equal">
      <formula>"Improbable"</formula>
    </cfRule>
  </conditionalFormatting>
  <conditionalFormatting sqref="BI39">
    <cfRule type="cellIs" dxfId="61" priority="1897" operator="equal">
      <formula>"Rara vez"</formula>
    </cfRule>
  </conditionalFormatting>
  <conditionalFormatting sqref="AJ51">
    <cfRule type="cellIs" dxfId="60" priority="1898" operator="equal">
      <formula>"Extremo"</formula>
    </cfRule>
  </conditionalFormatting>
  <conditionalFormatting sqref="AJ51">
    <cfRule type="cellIs" dxfId="59" priority="1899" operator="equal">
      <formula>"Alto"</formula>
    </cfRule>
  </conditionalFormatting>
  <conditionalFormatting sqref="AJ51">
    <cfRule type="cellIs" dxfId="58" priority="1900" operator="equal">
      <formula>"Moderado"</formula>
    </cfRule>
  </conditionalFormatting>
  <conditionalFormatting sqref="AJ51">
    <cfRule type="cellIs" dxfId="57" priority="1901" operator="equal">
      <formula>"Bajo"</formula>
    </cfRule>
  </conditionalFormatting>
  <conditionalFormatting sqref="BH51 BJ51">
    <cfRule type="cellIs" dxfId="56" priority="1902" operator="equal">
      <formula>"Muy Alta"</formula>
    </cfRule>
  </conditionalFormatting>
  <conditionalFormatting sqref="BH51 BJ51">
    <cfRule type="cellIs" dxfId="55" priority="1903" operator="equal">
      <formula>"Alta"</formula>
    </cfRule>
  </conditionalFormatting>
  <conditionalFormatting sqref="BH51 BJ51">
    <cfRule type="cellIs" dxfId="54" priority="1904" operator="equal">
      <formula>"Media"</formula>
    </cfRule>
  </conditionalFormatting>
  <conditionalFormatting sqref="BH51 BJ51">
    <cfRule type="cellIs" dxfId="53" priority="1905" operator="equal">
      <formula>"Baja"</formula>
    </cfRule>
  </conditionalFormatting>
  <conditionalFormatting sqref="BH51 BJ51">
    <cfRule type="cellIs" dxfId="52" priority="1906" operator="equal">
      <formula>"Muy Baja"</formula>
    </cfRule>
  </conditionalFormatting>
  <conditionalFormatting sqref="BK51 BM51">
    <cfRule type="cellIs" dxfId="51" priority="1907" operator="equal">
      <formula>"Catastrófico"</formula>
    </cfRule>
  </conditionalFormatting>
  <conditionalFormatting sqref="BK51 BM51">
    <cfRule type="cellIs" dxfId="50" priority="1908" operator="equal">
      <formula>"Mayor"</formula>
    </cfRule>
  </conditionalFormatting>
  <conditionalFormatting sqref="BK51 BM51">
    <cfRule type="cellIs" dxfId="49" priority="1909" operator="equal">
      <formula>"Moderado"</formula>
    </cfRule>
  </conditionalFormatting>
  <conditionalFormatting sqref="BK51 BM51">
    <cfRule type="cellIs" dxfId="48" priority="1910" operator="equal">
      <formula>"Menor"</formula>
    </cfRule>
  </conditionalFormatting>
  <conditionalFormatting sqref="BK51 BM51">
    <cfRule type="cellIs" dxfId="47" priority="1911" operator="equal">
      <formula>"Leve"</formula>
    </cfRule>
  </conditionalFormatting>
  <conditionalFormatting sqref="BM51">
    <cfRule type="cellIs" dxfId="46" priority="1912" operator="equal">
      <formula>"Extremo"</formula>
    </cfRule>
  </conditionalFormatting>
  <conditionalFormatting sqref="BM51">
    <cfRule type="cellIs" dxfId="45" priority="1913" operator="equal">
      <formula>"Alto"</formula>
    </cfRule>
  </conditionalFormatting>
  <conditionalFormatting sqref="BM51">
    <cfRule type="cellIs" dxfId="44" priority="1914" operator="equal">
      <formula>"Moderado"</formula>
    </cfRule>
  </conditionalFormatting>
  <conditionalFormatting sqref="BM51">
    <cfRule type="cellIs" dxfId="43" priority="1915" operator="equal">
      <formula>"Bajo"</formula>
    </cfRule>
  </conditionalFormatting>
  <conditionalFormatting sqref="AG51:AG56 AI51:AI56">
    <cfRule type="containsText" dxfId="42" priority="1916" operator="containsText" text="❌">
      <formula>NOT(ISERROR(SEARCH(("❌"),(AG51))))</formula>
    </cfRule>
  </conditionalFormatting>
  <conditionalFormatting sqref="AH51 AJ51">
    <cfRule type="cellIs" dxfId="41" priority="1917" operator="equal">
      <formula>"Catastrófico"</formula>
    </cfRule>
  </conditionalFormatting>
  <conditionalFormatting sqref="AH51 AJ51">
    <cfRule type="cellIs" dxfId="40" priority="1918" operator="equal">
      <formula>"Mayor"</formula>
    </cfRule>
  </conditionalFormatting>
  <conditionalFormatting sqref="AH51 AJ51">
    <cfRule type="cellIs" dxfId="39" priority="1919" operator="equal">
      <formula>"Moderado"</formula>
    </cfRule>
  </conditionalFormatting>
  <conditionalFormatting sqref="AH51 AJ51">
    <cfRule type="cellIs" dxfId="38" priority="1920" operator="equal">
      <formula>"Menor"</formula>
    </cfRule>
  </conditionalFormatting>
  <conditionalFormatting sqref="AH51 AJ51">
    <cfRule type="cellIs" dxfId="37" priority="1921" operator="equal">
      <formula>"Leve"</formula>
    </cfRule>
  </conditionalFormatting>
  <conditionalFormatting sqref="K51">
    <cfRule type="cellIs" dxfId="36" priority="1922" operator="equal">
      <formula>"Muy Alta"</formula>
    </cfRule>
  </conditionalFormatting>
  <conditionalFormatting sqref="K51">
    <cfRule type="cellIs" dxfId="35" priority="1923" operator="equal">
      <formula>"Alta"</formula>
    </cfRule>
  </conditionalFormatting>
  <conditionalFormatting sqref="K51">
    <cfRule type="cellIs" dxfId="34" priority="1924" operator="equal">
      <formula>"Media"</formula>
    </cfRule>
  </conditionalFormatting>
  <conditionalFormatting sqref="K51">
    <cfRule type="cellIs" dxfId="33" priority="1925" operator="equal">
      <formula>"Baja"</formula>
    </cfRule>
  </conditionalFormatting>
  <conditionalFormatting sqref="K51">
    <cfRule type="cellIs" dxfId="32" priority="1926" operator="equal">
      <formula>"Muy Baja"</formula>
    </cfRule>
  </conditionalFormatting>
  <conditionalFormatting sqref="BI51 BK51">
    <cfRule type="cellIs" dxfId="31" priority="1927" operator="equal">
      <formula>"Catastrófico"</formula>
    </cfRule>
  </conditionalFormatting>
  <conditionalFormatting sqref="BI51 BK51">
    <cfRule type="cellIs" dxfId="30" priority="1928" operator="equal">
      <formula>"Mayor"</formula>
    </cfRule>
  </conditionalFormatting>
  <conditionalFormatting sqref="BI51 BK51">
    <cfRule type="cellIs" dxfId="29" priority="1929" operator="equal">
      <formula>"Moderado"</formula>
    </cfRule>
  </conditionalFormatting>
  <conditionalFormatting sqref="BI51 BK51">
    <cfRule type="cellIs" dxfId="28" priority="1930" operator="equal">
      <formula>"Menor"</formula>
    </cfRule>
  </conditionalFormatting>
  <conditionalFormatting sqref="BI51 BK51">
    <cfRule type="cellIs" dxfId="27" priority="1931" operator="equal">
      <formula>"Leve"</formula>
    </cfRule>
  </conditionalFormatting>
  <conditionalFormatting sqref="BM51:BM56">
    <cfRule type="cellIs" dxfId="26" priority="1932" operator="equal">
      <formula>"Extremo"</formula>
    </cfRule>
  </conditionalFormatting>
  <conditionalFormatting sqref="BM51:BM56">
    <cfRule type="cellIs" dxfId="25" priority="1933" operator="equal">
      <formula>"Extremo"</formula>
    </cfRule>
  </conditionalFormatting>
  <conditionalFormatting sqref="BM51:BM56">
    <cfRule type="cellIs" dxfId="24" priority="1934" operator="equal">
      <formula>"Alta"</formula>
    </cfRule>
  </conditionalFormatting>
  <conditionalFormatting sqref="K51:K56 BI51:BI56">
    <cfRule type="cellIs" dxfId="23" priority="1935" operator="equal">
      <formula>"Casi Seguro"</formula>
    </cfRule>
  </conditionalFormatting>
  <conditionalFormatting sqref="K51:K56">
    <cfRule type="cellIs" dxfId="22" priority="1936" operator="equal">
      <formula>"Probable"</formula>
    </cfRule>
  </conditionalFormatting>
  <conditionalFormatting sqref="K51:K56 BI51:BI56">
    <cfRule type="cellIs" dxfId="21" priority="1937" operator="equal">
      <formula>"Posible"</formula>
    </cfRule>
  </conditionalFormatting>
  <conditionalFormatting sqref="K51:K56">
    <cfRule type="cellIs" dxfId="20" priority="1938" operator="equal">
      <formula>"Rara vez"</formula>
    </cfRule>
  </conditionalFormatting>
  <conditionalFormatting sqref="K51:K56">
    <cfRule type="cellIs" dxfId="19" priority="1939" operator="equal">
      <formula>"Improbable"</formula>
    </cfRule>
  </conditionalFormatting>
  <conditionalFormatting sqref="K51:K56">
    <cfRule type="cellIs" dxfId="18" priority="1940" operator="equal">
      <formula>"Rara vez"</formula>
    </cfRule>
  </conditionalFormatting>
  <conditionalFormatting sqref="BK51:BK56">
    <cfRule type="cellIs" dxfId="17" priority="1941" operator="equal">
      <formula>"Casi Seguro"</formula>
    </cfRule>
  </conditionalFormatting>
  <conditionalFormatting sqref="BI51:BI56 BK51:BK56">
    <cfRule type="cellIs" dxfId="16" priority="1942" operator="equal">
      <formula>"Probable"</formula>
    </cfRule>
  </conditionalFormatting>
  <conditionalFormatting sqref="BK51:BK56">
    <cfRule type="cellIs" dxfId="15" priority="1943" operator="equal">
      <formula>"Posible"</formula>
    </cfRule>
  </conditionalFormatting>
  <conditionalFormatting sqref="BI51:BI56 BK51:BK56">
    <cfRule type="cellIs" dxfId="14" priority="1944" operator="equal">
      <formula>"Improbable"</formula>
    </cfRule>
  </conditionalFormatting>
  <conditionalFormatting sqref="BI51:BI56 BK51:BK56">
    <cfRule type="cellIs" dxfId="13" priority="1945" operator="equal">
      <formula>"Rara vez"</formula>
    </cfRule>
  </conditionalFormatting>
  <conditionalFormatting sqref="AJ51">
    <cfRule type="cellIs" dxfId="12" priority="1946" operator="equal">
      <formula>"Moderada"</formula>
    </cfRule>
  </conditionalFormatting>
  <conditionalFormatting sqref="AJ51">
    <cfRule type="cellIs" dxfId="11" priority="1947" operator="equal">
      <formula>"Alta"</formula>
    </cfRule>
  </conditionalFormatting>
  <conditionalFormatting sqref="AJ51">
    <cfRule type="cellIs" dxfId="10" priority="1948" operator="equal">
      <formula>"Extrema"</formula>
    </cfRule>
  </conditionalFormatting>
  <conditionalFormatting sqref="BI51 BK51">
    <cfRule type="cellIs" dxfId="9" priority="1949" operator="equal">
      <formula>"Catastrófico"</formula>
    </cfRule>
  </conditionalFormatting>
  <conditionalFormatting sqref="BI51 BK51">
    <cfRule type="cellIs" dxfId="8" priority="1950" operator="equal">
      <formula>"Mayor"</formula>
    </cfRule>
  </conditionalFormatting>
  <conditionalFormatting sqref="BI51 BK51">
    <cfRule type="cellIs" dxfId="7" priority="1951" operator="equal">
      <formula>"Moderado"</formula>
    </cfRule>
  </conditionalFormatting>
  <conditionalFormatting sqref="BI51 BK51">
    <cfRule type="cellIs" dxfId="6" priority="1952" operator="equal">
      <formula>"Menor"</formula>
    </cfRule>
  </conditionalFormatting>
  <conditionalFormatting sqref="BI51 BK51">
    <cfRule type="cellIs" dxfId="5" priority="1953" operator="equal">
      <formula>"Leve"</formula>
    </cfRule>
  </conditionalFormatting>
  <conditionalFormatting sqref="BI51 BK51">
    <cfRule type="cellIs" dxfId="4" priority="1954" operator="equal">
      <formula>"Casi Seguro"</formula>
    </cfRule>
  </conditionalFormatting>
  <conditionalFormatting sqref="BI51 BK51">
    <cfRule type="cellIs" dxfId="3" priority="1955" operator="equal">
      <formula>"Probable"</formula>
    </cfRule>
  </conditionalFormatting>
  <conditionalFormatting sqref="BI51 BK51">
    <cfRule type="cellIs" dxfId="2" priority="1956" operator="equal">
      <formula>"Posible"</formula>
    </cfRule>
  </conditionalFormatting>
  <conditionalFormatting sqref="BI51 BK51">
    <cfRule type="cellIs" dxfId="1" priority="1957" operator="equal">
      <formula>"Improbable"</formula>
    </cfRule>
  </conditionalFormatting>
  <conditionalFormatting sqref="BI51 BK51">
    <cfRule type="cellIs" dxfId="0" priority="1958" operator="equal">
      <formula>"Rara vez"</formula>
    </cfRule>
  </conditionalFormatting>
  <dataValidations count="1">
    <dataValidation type="list" allowBlank="1" showErrorMessage="1" sqref="M9:AE9 M15:AE15 M21:AE21 M27:AE27 M33:AE33 M39:AE39 M45:AE45 M51:AE51 M57:AE57 M69:AE69 M72:AE72 M78:AE78 M84:AE84 M90:AE90 M96:AE96 M102:AE102 M108:AE108 M114:AE114 M120:AE120 M126:AE126 M132:AE132 M138:AE138 M144:AE144 M150:AE150 M156:AE156">
      <formula1>"si,no"</formula1>
    </dataValidation>
  </dataValidations>
  <hyperlinks>
    <hyperlink ref="D114" r:id="rId1"/>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F240"/>
  <sheetViews>
    <sheetView showGridLines="0" topLeftCell="M41" zoomScale="70" zoomScaleNormal="70" workbookViewId="0">
      <selection activeCell="N43" sqref="N43"/>
    </sheetView>
  </sheetViews>
  <sheetFormatPr baseColWidth="10" defaultColWidth="14.42578125" defaultRowHeight="15"/>
  <cols>
    <col min="1" max="1" width="31.85546875" customWidth="1"/>
    <col min="2" max="2" width="74.85546875" customWidth="1"/>
    <col min="3" max="3" width="31.85546875" customWidth="1"/>
    <col min="4" max="4" width="41.85546875" customWidth="1"/>
    <col min="5" max="5" width="42.28515625" customWidth="1"/>
    <col min="6" max="6" width="48.5703125" customWidth="1"/>
    <col min="7" max="7" width="55.7109375" customWidth="1"/>
    <col min="8" max="8" width="38" customWidth="1"/>
    <col min="9" max="10" width="31.85546875" customWidth="1"/>
    <col min="11" max="11" width="79.28515625" customWidth="1"/>
    <col min="12" max="12" width="75.42578125" customWidth="1"/>
    <col min="13" max="13" width="42.7109375" customWidth="1"/>
    <col min="14" max="14" width="57.42578125" customWidth="1"/>
    <col min="15" max="32" width="31.85546875" customWidth="1"/>
  </cols>
  <sheetData>
    <row r="1" spans="1:32" ht="18" customHeight="1">
      <c r="A1" s="38"/>
      <c r="B1" s="39"/>
      <c r="C1" s="39"/>
      <c r="D1" s="39"/>
      <c r="E1" s="39"/>
      <c r="F1" s="39"/>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ht="18" customHeight="1">
      <c r="A2" s="38"/>
      <c r="B2" s="39"/>
      <c r="C2" s="39"/>
      <c r="D2" s="39"/>
      <c r="E2" s="39"/>
      <c r="F2" s="39"/>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2" ht="18" customHeight="1">
      <c r="A3" s="39"/>
      <c r="B3" s="39"/>
      <c r="C3" s="39"/>
      <c r="D3" s="39"/>
      <c r="E3" s="39"/>
      <c r="F3" s="39"/>
      <c r="G3" s="40"/>
      <c r="H3" s="40"/>
      <c r="I3" s="40"/>
      <c r="J3" s="40"/>
      <c r="K3" s="40"/>
      <c r="L3" s="40"/>
      <c r="M3" s="40"/>
      <c r="N3" s="40"/>
      <c r="O3" s="40"/>
      <c r="P3" s="40"/>
      <c r="Q3" s="40"/>
      <c r="R3" s="40"/>
      <c r="S3" s="40"/>
      <c r="T3" s="40"/>
      <c r="U3" s="40"/>
      <c r="V3" s="40"/>
      <c r="W3" s="40"/>
      <c r="X3" s="40"/>
      <c r="Y3" s="40"/>
      <c r="Z3" s="40"/>
      <c r="AA3" s="40"/>
      <c r="AB3" s="40"/>
      <c r="AC3" s="40"/>
      <c r="AD3" s="40"/>
      <c r="AE3" s="40"/>
      <c r="AF3" s="40"/>
    </row>
    <row r="4" spans="1:32" ht="18" customHeight="1" thickBot="1">
      <c r="A4" s="39"/>
      <c r="B4" s="39"/>
      <c r="C4" s="39"/>
      <c r="D4" s="39"/>
      <c r="E4" s="39"/>
      <c r="F4" s="39"/>
      <c r="G4" s="40"/>
      <c r="H4" s="40"/>
      <c r="I4" s="40"/>
      <c r="J4" s="40"/>
      <c r="K4" s="40"/>
      <c r="L4" s="40"/>
      <c r="M4" s="40"/>
      <c r="N4" s="40"/>
      <c r="O4" s="40"/>
      <c r="P4" s="40"/>
      <c r="Q4" s="40"/>
      <c r="R4" s="40"/>
      <c r="S4" s="40"/>
      <c r="T4" s="40"/>
      <c r="U4" s="40"/>
      <c r="V4" s="40"/>
      <c r="W4" s="40"/>
      <c r="X4" s="40"/>
      <c r="Y4" s="40"/>
      <c r="Z4" s="40"/>
      <c r="AA4" s="40"/>
      <c r="AB4" s="40"/>
      <c r="AC4" s="40"/>
      <c r="AD4" s="40"/>
      <c r="AE4" s="40"/>
      <c r="AF4" s="40"/>
    </row>
    <row r="5" spans="1:32" ht="18" customHeight="1" thickBot="1">
      <c r="A5" s="438"/>
      <c r="B5" s="375"/>
      <c r="C5" s="375"/>
      <c r="D5" s="375"/>
      <c r="E5" s="439"/>
      <c r="F5" s="442" t="s">
        <v>284</v>
      </c>
      <c r="G5" s="443"/>
      <c r="H5" s="443"/>
      <c r="I5" s="443"/>
      <c r="J5" s="443"/>
      <c r="K5" s="443"/>
      <c r="L5" s="117" t="s">
        <v>330</v>
      </c>
      <c r="M5" s="40"/>
      <c r="N5" s="40"/>
      <c r="O5" s="40"/>
      <c r="P5" s="40"/>
      <c r="Q5" s="40"/>
      <c r="R5" s="40"/>
      <c r="S5" s="40"/>
      <c r="T5" s="40"/>
      <c r="U5" s="40"/>
      <c r="V5" s="40"/>
      <c r="W5" s="40"/>
      <c r="X5" s="40"/>
      <c r="Y5" s="40"/>
      <c r="Z5" s="40"/>
      <c r="AA5" s="40"/>
      <c r="AB5" s="40"/>
      <c r="AC5" s="40"/>
      <c r="AD5" s="40"/>
      <c r="AE5" s="40"/>
      <c r="AF5" s="40"/>
    </row>
    <row r="6" spans="1:32" ht="18" customHeight="1" thickBot="1">
      <c r="A6" s="440"/>
      <c r="B6" s="378"/>
      <c r="C6" s="378"/>
      <c r="D6" s="378"/>
      <c r="E6" s="441"/>
      <c r="F6" s="444"/>
      <c r="G6" s="445"/>
      <c r="H6" s="445"/>
      <c r="I6" s="445"/>
      <c r="J6" s="445"/>
      <c r="K6" s="445"/>
      <c r="L6" s="118" t="s">
        <v>331</v>
      </c>
      <c r="M6" s="41"/>
      <c r="N6" s="41"/>
      <c r="O6" s="41"/>
      <c r="P6" s="41"/>
      <c r="Q6" s="41"/>
      <c r="R6" s="41"/>
      <c r="S6" s="41"/>
      <c r="T6" s="41"/>
      <c r="U6" s="41"/>
      <c r="V6" s="41"/>
      <c r="W6" s="41"/>
      <c r="X6" s="41"/>
      <c r="Y6" s="41"/>
      <c r="Z6" s="41"/>
      <c r="AA6" s="41"/>
      <c r="AB6" s="41"/>
      <c r="AC6" s="42"/>
      <c r="AD6" s="42"/>
      <c r="AE6" s="42"/>
      <c r="AF6" s="42"/>
    </row>
    <row r="7" spans="1:32" ht="18" customHeight="1" thickBot="1">
      <c r="A7" s="440"/>
      <c r="B7" s="378"/>
      <c r="C7" s="378"/>
      <c r="D7" s="378"/>
      <c r="E7" s="441"/>
      <c r="F7" s="446" t="s">
        <v>220</v>
      </c>
      <c r="G7" s="447"/>
      <c r="H7" s="447"/>
      <c r="I7" s="447"/>
      <c r="J7" s="447"/>
      <c r="K7" s="447"/>
      <c r="L7" s="448" t="s">
        <v>225</v>
      </c>
      <c r="M7" s="39"/>
      <c r="N7" s="39"/>
      <c r="O7" s="39"/>
      <c r="P7" s="39"/>
      <c r="Q7" s="39"/>
      <c r="R7" s="39"/>
      <c r="S7" s="39"/>
      <c r="T7" s="39"/>
      <c r="U7" s="39"/>
      <c r="V7" s="39"/>
      <c r="W7" s="39"/>
      <c r="X7" s="39"/>
      <c r="Y7" s="39"/>
      <c r="Z7" s="39"/>
      <c r="AA7" s="39"/>
      <c r="AB7" s="39"/>
      <c r="AC7" s="39"/>
      <c r="AD7" s="39"/>
      <c r="AE7" s="39"/>
      <c r="AF7" s="39"/>
    </row>
    <row r="8" spans="1:32" ht="18" customHeight="1" thickBot="1">
      <c r="A8" s="440"/>
      <c r="B8" s="440"/>
      <c r="C8" s="440"/>
      <c r="D8" s="440"/>
      <c r="E8" s="441"/>
      <c r="F8" s="450" t="s">
        <v>178</v>
      </c>
      <c r="G8" s="447"/>
      <c r="H8" s="447"/>
      <c r="I8" s="447"/>
      <c r="J8" s="447"/>
      <c r="K8" s="447"/>
      <c r="L8" s="449"/>
      <c r="M8" s="39"/>
      <c r="N8" s="39"/>
      <c r="O8" s="39"/>
      <c r="P8" s="39"/>
      <c r="Q8" s="39"/>
      <c r="R8" s="39"/>
      <c r="S8" s="39"/>
      <c r="T8" s="39"/>
      <c r="U8" s="39"/>
      <c r="V8" s="39"/>
      <c r="W8" s="39"/>
      <c r="X8" s="39"/>
      <c r="Y8" s="39"/>
      <c r="Z8" s="39"/>
      <c r="AA8" s="39"/>
      <c r="AB8" s="39"/>
      <c r="AC8" s="39"/>
      <c r="AD8" s="39"/>
      <c r="AE8" s="39"/>
      <c r="AF8" s="39"/>
    </row>
    <row r="9" spans="1:32" ht="18" customHeight="1" thickBot="1">
      <c r="A9" s="455" t="s">
        <v>179</v>
      </c>
      <c r="B9" s="440"/>
      <c r="C9" s="440"/>
      <c r="D9" s="440"/>
      <c r="E9" s="440"/>
      <c r="F9" s="440"/>
      <c r="G9" s="440"/>
      <c r="H9" s="440"/>
      <c r="I9" s="440"/>
      <c r="J9" s="39"/>
      <c r="K9" s="39"/>
      <c r="L9" s="39"/>
      <c r="M9" s="39"/>
      <c r="N9" s="39"/>
      <c r="O9" s="39"/>
      <c r="P9" s="39"/>
      <c r="Q9" s="39"/>
      <c r="R9" s="39"/>
      <c r="S9" s="39"/>
      <c r="T9" s="39"/>
      <c r="U9" s="39"/>
      <c r="V9" s="39"/>
      <c r="W9" s="39"/>
      <c r="X9" s="39"/>
      <c r="Y9" s="39"/>
      <c r="Z9" s="39"/>
      <c r="AA9" s="39"/>
      <c r="AB9" s="39"/>
      <c r="AC9" s="39"/>
      <c r="AD9" s="39"/>
      <c r="AE9" s="39"/>
      <c r="AF9" s="39"/>
    </row>
    <row r="10" spans="1:32" ht="18" customHeight="1" thickBot="1">
      <c r="A10" s="456" t="s">
        <v>180</v>
      </c>
      <c r="B10" s="440"/>
      <c r="C10" s="440"/>
      <c r="D10" s="440"/>
      <c r="E10" s="457" t="s">
        <v>181</v>
      </c>
      <c r="F10" s="458"/>
      <c r="G10" s="458"/>
      <c r="H10" s="459"/>
      <c r="I10" s="43"/>
      <c r="J10" s="39"/>
      <c r="K10" s="39"/>
      <c r="L10" s="39"/>
      <c r="M10" s="39"/>
      <c r="N10" s="39"/>
      <c r="O10" s="39"/>
      <c r="P10" s="39"/>
      <c r="Q10" s="39"/>
      <c r="R10" s="39"/>
      <c r="S10" s="39"/>
      <c r="T10" s="39"/>
      <c r="U10" s="39"/>
      <c r="V10" s="39"/>
      <c r="W10" s="39"/>
      <c r="X10" s="39"/>
      <c r="Y10" s="39"/>
      <c r="Z10" s="39"/>
      <c r="AA10" s="39"/>
      <c r="AB10" s="39"/>
      <c r="AC10" s="39"/>
      <c r="AD10" s="39"/>
      <c r="AE10" s="39"/>
      <c r="AF10" s="39"/>
    </row>
    <row r="11" spans="1:32" ht="18" customHeight="1" thickBot="1">
      <c r="A11" s="43"/>
      <c r="B11" s="43"/>
      <c r="C11" s="43"/>
      <c r="D11" s="43"/>
      <c r="E11" s="43"/>
      <c r="F11" s="43"/>
      <c r="G11" s="43"/>
      <c r="H11" s="43"/>
      <c r="I11" s="440"/>
      <c r="J11" s="440"/>
      <c r="K11" s="440"/>
      <c r="L11" s="39"/>
      <c r="M11" s="39"/>
      <c r="N11" s="39"/>
      <c r="O11" s="39"/>
      <c r="P11" s="39"/>
      <c r="Q11" s="39"/>
      <c r="R11" s="39"/>
      <c r="S11" s="39"/>
      <c r="T11" s="39"/>
      <c r="U11" s="39"/>
      <c r="V11" s="39"/>
      <c r="W11" s="39"/>
      <c r="X11" s="39"/>
      <c r="Y11" s="39"/>
      <c r="Z11" s="39"/>
      <c r="AA11" s="39"/>
      <c r="AB11" s="39"/>
      <c r="AC11" s="39"/>
      <c r="AD11" s="39"/>
      <c r="AE11" s="39"/>
      <c r="AF11" s="39"/>
    </row>
    <row r="12" spans="1:32" ht="18" customHeight="1">
      <c r="A12" s="456" t="s">
        <v>182</v>
      </c>
      <c r="B12" s="440"/>
      <c r="C12" s="440"/>
      <c r="D12" s="440"/>
      <c r="E12" s="460" t="s">
        <v>183</v>
      </c>
      <c r="F12" s="461"/>
      <c r="G12" s="461"/>
      <c r="H12" s="462"/>
      <c r="I12" s="440"/>
      <c r="J12" s="440"/>
      <c r="K12" s="440"/>
      <c r="L12" s="39"/>
      <c r="M12" s="39"/>
      <c r="N12" s="39"/>
      <c r="O12" s="39"/>
      <c r="P12" s="39"/>
      <c r="Q12" s="39"/>
      <c r="R12" s="39"/>
      <c r="S12" s="39"/>
      <c r="T12" s="39"/>
      <c r="U12" s="39"/>
      <c r="V12" s="39"/>
      <c r="W12" s="39"/>
      <c r="X12" s="39"/>
      <c r="Y12" s="39"/>
      <c r="Z12" s="39"/>
      <c r="AA12" s="39"/>
      <c r="AB12" s="39"/>
      <c r="AC12" s="39"/>
      <c r="AD12" s="39"/>
      <c r="AE12" s="39"/>
      <c r="AF12" s="39"/>
    </row>
    <row r="13" spans="1:32" ht="18" customHeight="1" thickBot="1">
      <c r="A13" s="440"/>
      <c r="B13" s="440"/>
      <c r="C13" s="440"/>
      <c r="D13" s="440"/>
      <c r="E13" s="463"/>
      <c r="F13" s="464"/>
      <c r="G13" s="464"/>
      <c r="H13" s="465"/>
      <c r="I13" s="43"/>
      <c r="J13" s="39"/>
      <c r="K13" s="39"/>
      <c r="L13" s="39"/>
      <c r="M13" s="39"/>
      <c r="N13" s="39"/>
      <c r="O13" s="39"/>
      <c r="P13" s="39"/>
      <c r="Q13" s="39"/>
      <c r="R13" s="39"/>
      <c r="S13" s="39"/>
      <c r="T13" s="39"/>
      <c r="U13" s="39"/>
      <c r="V13" s="39"/>
      <c r="W13" s="39"/>
      <c r="X13" s="39"/>
      <c r="Y13" s="39"/>
      <c r="Z13" s="39"/>
      <c r="AA13" s="39"/>
      <c r="AB13" s="39"/>
      <c r="AC13" s="39"/>
      <c r="AD13" s="39"/>
      <c r="AE13" s="39"/>
      <c r="AF13" s="39"/>
    </row>
    <row r="14" spans="1:32" ht="18" customHeight="1" thickBot="1">
      <c r="A14" s="43"/>
      <c r="B14" s="43"/>
      <c r="C14" s="43"/>
      <c r="D14" s="43"/>
      <c r="E14" s="43"/>
      <c r="F14" s="43"/>
      <c r="G14" s="43"/>
      <c r="H14" s="43"/>
      <c r="I14" s="440"/>
      <c r="J14" s="440"/>
      <c r="K14" s="440"/>
      <c r="L14" s="39"/>
      <c r="M14" s="39"/>
      <c r="N14" s="39"/>
      <c r="O14" s="39"/>
      <c r="P14" s="39"/>
      <c r="Q14" s="39"/>
      <c r="R14" s="39"/>
      <c r="S14" s="39"/>
      <c r="T14" s="39"/>
      <c r="U14" s="39"/>
      <c r="V14" s="39"/>
      <c r="W14" s="39"/>
      <c r="X14" s="39"/>
      <c r="Y14" s="39"/>
      <c r="Z14" s="39"/>
      <c r="AA14" s="39"/>
      <c r="AB14" s="39"/>
      <c r="AC14" s="39"/>
      <c r="AD14" s="39"/>
      <c r="AE14" s="39"/>
      <c r="AF14" s="39"/>
    </row>
    <row r="15" spans="1:32" ht="18" customHeight="1">
      <c r="A15" s="456" t="s">
        <v>184</v>
      </c>
      <c r="B15" s="440"/>
      <c r="C15" s="440"/>
      <c r="D15" s="440"/>
      <c r="E15" s="460" t="s">
        <v>185</v>
      </c>
      <c r="F15" s="461"/>
      <c r="G15" s="461"/>
      <c r="H15" s="462"/>
      <c r="I15" s="440"/>
      <c r="J15" s="440"/>
      <c r="K15" s="440"/>
      <c r="L15" s="40"/>
      <c r="M15" s="40"/>
      <c r="N15" s="40"/>
      <c r="O15" s="40"/>
      <c r="P15" s="40"/>
      <c r="Q15" s="40"/>
      <c r="R15" s="40"/>
      <c r="S15" s="40"/>
      <c r="T15" s="40"/>
      <c r="U15" s="40"/>
      <c r="V15" s="40"/>
      <c r="W15" s="40"/>
      <c r="X15" s="40"/>
      <c r="Y15" s="40"/>
      <c r="Z15" s="40"/>
      <c r="AA15" s="40"/>
      <c r="AB15" s="40"/>
      <c r="AC15" s="40"/>
      <c r="AD15" s="40"/>
      <c r="AE15" s="40"/>
      <c r="AF15" s="40"/>
    </row>
    <row r="16" spans="1:32" ht="18" customHeight="1">
      <c r="A16" s="440"/>
      <c r="B16" s="378"/>
      <c r="C16" s="378"/>
      <c r="D16" s="440"/>
      <c r="E16" s="466"/>
      <c r="F16" s="378"/>
      <c r="G16" s="378"/>
      <c r="H16" s="467"/>
      <c r="I16" s="43"/>
      <c r="J16" s="39"/>
      <c r="K16" s="39"/>
      <c r="L16" s="40"/>
      <c r="M16" s="40"/>
      <c r="N16" s="40"/>
      <c r="O16" s="40"/>
      <c r="P16" s="40"/>
      <c r="Q16" s="40"/>
      <c r="R16" s="40"/>
      <c r="S16" s="40"/>
      <c r="T16" s="40"/>
      <c r="U16" s="40"/>
      <c r="V16" s="40"/>
      <c r="W16" s="40"/>
      <c r="X16" s="40"/>
      <c r="Y16" s="40"/>
      <c r="Z16" s="40"/>
      <c r="AA16" s="40"/>
      <c r="AB16" s="40"/>
      <c r="AC16" s="40"/>
      <c r="AD16" s="40"/>
      <c r="AE16" s="40"/>
      <c r="AF16" s="40"/>
    </row>
    <row r="17" spans="1:32" ht="18" customHeight="1" thickBot="1">
      <c r="A17" s="440"/>
      <c r="B17" s="440"/>
      <c r="C17" s="440"/>
      <c r="D17" s="440"/>
      <c r="E17" s="463"/>
      <c r="F17" s="464"/>
      <c r="G17" s="464"/>
      <c r="H17" s="465"/>
      <c r="I17" s="44"/>
      <c r="J17" s="39"/>
      <c r="K17" s="39"/>
      <c r="L17" s="40"/>
      <c r="M17" s="40"/>
      <c r="N17" s="40"/>
      <c r="O17" s="40"/>
      <c r="P17" s="40"/>
      <c r="Q17" s="40"/>
      <c r="R17" s="40"/>
      <c r="S17" s="40"/>
      <c r="T17" s="40"/>
      <c r="U17" s="40"/>
      <c r="V17" s="40"/>
      <c r="W17" s="40"/>
      <c r="X17" s="40"/>
      <c r="Y17" s="40"/>
      <c r="Z17" s="40"/>
      <c r="AA17" s="40"/>
      <c r="AB17" s="40"/>
      <c r="AC17" s="40"/>
      <c r="AD17" s="40"/>
      <c r="AE17" s="40"/>
      <c r="AF17" s="40"/>
    </row>
    <row r="18" spans="1:32" ht="18" customHeight="1" thickBot="1">
      <c r="A18" s="43"/>
      <c r="B18" s="43"/>
      <c r="C18" s="43"/>
      <c r="D18" s="43"/>
      <c r="E18" s="43"/>
      <c r="F18" s="43"/>
      <c r="G18" s="43"/>
      <c r="H18" s="43"/>
      <c r="I18" s="44"/>
      <c r="J18" s="39"/>
      <c r="K18" s="39"/>
      <c r="L18" s="40"/>
      <c r="M18" s="40"/>
      <c r="N18" s="40"/>
      <c r="O18" s="40"/>
      <c r="P18" s="40"/>
      <c r="Q18" s="40"/>
      <c r="R18" s="40"/>
      <c r="S18" s="40"/>
      <c r="T18" s="40"/>
      <c r="U18" s="40"/>
      <c r="V18" s="40"/>
      <c r="W18" s="40"/>
      <c r="X18" s="40"/>
      <c r="Y18" s="40"/>
      <c r="Z18" s="40"/>
      <c r="AA18" s="40"/>
      <c r="AB18" s="40"/>
      <c r="AC18" s="40"/>
      <c r="AD18" s="40"/>
      <c r="AE18" s="40"/>
      <c r="AF18" s="40"/>
    </row>
    <row r="19" spans="1:32" ht="18" customHeight="1" thickBot="1">
      <c r="A19" s="45" t="s">
        <v>186</v>
      </c>
      <c r="B19" s="45"/>
      <c r="C19" s="45"/>
      <c r="D19" s="45"/>
      <c r="E19" s="46" t="s">
        <v>187</v>
      </c>
      <c r="F19" s="46"/>
      <c r="G19" s="46"/>
      <c r="H19" s="46"/>
      <c r="I19" s="44"/>
      <c r="J19" s="39"/>
      <c r="K19" s="39"/>
      <c r="L19" s="40"/>
      <c r="M19" s="40"/>
      <c r="N19" s="40"/>
      <c r="O19" s="40"/>
      <c r="P19" s="40"/>
      <c r="Q19" s="40"/>
      <c r="R19" s="40"/>
      <c r="S19" s="40"/>
      <c r="T19" s="40"/>
      <c r="U19" s="40"/>
      <c r="V19" s="40"/>
      <c r="W19" s="40"/>
      <c r="X19" s="40"/>
      <c r="Y19" s="40"/>
      <c r="Z19" s="40"/>
      <c r="AA19" s="40"/>
      <c r="AB19" s="40"/>
      <c r="AC19" s="40"/>
      <c r="AD19" s="40"/>
      <c r="AE19" s="40"/>
      <c r="AF19" s="40"/>
    </row>
    <row r="20" spans="1:32" ht="18" customHeight="1" thickBot="1">
      <c r="A20" s="45"/>
      <c r="B20" s="45"/>
      <c r="C20" s="45"/>
      <c r="D20" s="45"/>
      <c r="E20" s="46"/>
      <c r="F20" s="46"/>
      <c r="G20" s="46"/>
      <c r="H20" s="46"/>
      <c r="I20" s="43"/>
      <c r="J20" s="39"/>
      <c r="K20" s="39"/>
      <c r="L20" s="40"/>
      <c r="M20" s="40"/>
      <c r="N20" s="40"/>
      <c r="O20" s="40"/>
      <c r="P20" s="40"/>
      <c r="Q20" s="40"/>
      <c r="R20" s="40"/>
      <c r="S20" s="40"/>
      <c r="T20" s="40"/>
      <c r="U20" s="40"/>
      <c r="V20" s="40"/>
      <c r="W20" s="40"/>
      <c r="X20" s="40"/>
      <c r="Y20" s="40"/>
      <c r="Z20" s="40"/>
      <c r="AA20" s="40"/>
      <c r="AB20" s="40"/>
      <c r="AC20" s="40"/>
      <c r="AD20" s="40"/>
      <c r="AE20" s="40"/>
      <c r="AF20" s="40"/>
    </row>
    <row r="21" spans="1:32" ht="18" customHeight="1">
      <c r="A21" s="455" t="s">
        <v>179</v>
      </c>
      <c r="B21" s="440"/>
      <c r="C21" s="440"/>
      <c r="D21" s="440"/>
      <c r="E21" s="440"/>
      <c r="F21" s="440"/>
      <c r="G21" s="440"/>
      <c r="H21" s="440"/>
      <c r="I21" s="440"/>
      <c r="J21" s="39"/>
      <c r="K21" s="39"/>
      <c r="L21" s="40"/>
      <c r="M21" s="40"/>
      <c r="N21" s="40"/>
      <c r="O21" s="40"/>
      <c r="P21" s="40"/>
      <c r="Q21" s="40"/>
      <c r="R21" s="40"/>
      <c r="S21" s="40"/>
      <c r="T21" s="40"/>
      <c r="U21" s="40"/>
      <c r="V21" s="40"/>
      <c r="W21" s="40"/>
      <c r="X21" s="40"/>
      <c r="Y21" s="40"/>
      <c r="Z21" s="40"/>
      <c r="AA21" s="40"/>
      <c r="AB21" s="40"/>
      <c r="AC21" s="40"/>
      <c r="AD21" s="40"/>
      <c r="AE21" s="40"/>
      <c r="AF21" s="40"/>
    </row>
    <row r="22" spans="1:32" ht="40.5" customHeight="1">
      <c r="A22" s="451" t="s">
        <v>216</v>
      </c>
      <c r="B22" s="452"/>
      <c r="C22" s="452"/>
      <c r="D22" s="452"/>
      <c r="E22" s="452"/>
      <c r="F22" s="452"/>
      <c r="G22" s="452"/>
      <c r="H22" s="452"/>
      <c r="I22" s="452"/>
      <c r="J22" s="452"/>
      <c r="K22" s="452"/>
      <c r="L22" s="452"/>
      <c r="M22" s="452"/>
      <c r="N22" s="40"/>
      <c r="O22" s="40"/>
      <c r="P22" s="40"/>
      <c r="Q22" s="40"/>
      <c r="R22" s="40"/>
      <c r="S22" s="40"/>
      <c r="T22" s="40"/>
      <c r="U22" s="40"/>
      <c r="V22" s="40"/>
      <c r="W22" s="40"/>
      <c r="X22" s="40"/>
      <c r="Y22" s="40"/>
      <c r="Z22" s="40"/>
      <c r="AA22" s="40"/>
      <c r="AB22" s="40"/>
      <c r="AC22" s="40"/>
      <c r="AD22" s="40"/>
      <c r="AE22" s="40"/>
      <c r="AF22" s="40"/>
    </row>
    <row r="23" spans="1:32" ht="45.75" customHeight="1" thickBot="1">
      <c r="A23" s="453" t="s">
        <v>214</v>
      </c>
      <c r="B23" s="454"/>
      <c r="C23" s="454"/>
      <c r="D23" s="454"/>
      <c r="E23" s="454"/>
      <c r="F23" s="454"/>
      <c r="G23" s="454"/>
      <c r="H23" s="454"/>
      <c r="I23" s="454"/>
      <c r="J23" s="454"/>
      <c r="K23" s="454"/>
      <c r="L23" s="454"/>
      <c r="M23" s="454"/>
      <c r="N23" s="40"/>
      <c r="O23" s="40"/>
      <c r="P23" s="40"/>
      <c r="Q23" s="40"/>
      <c r="R23" s="40"/>
      <c r="S23" s="40"/>
      <c r="T23" s="40"/>
      <c r="U23" s="40"/>
      <c r="V23" s="40"/>
      <c r="W23" s="40"/>
      <c r="X23" s="40"/>
      <c r="Y23" s="40"/>
      <c r="Z23" s="40"/>
      <c r="AA23" s="40"/>
      <c r="AB23" s="40"/>
      <c r="AC23" s="40"/>
      <c r="AD23" s="40"/>
      <c r="AE23" s="40"/>
      <c r="AF23" s="40"/>
    </row>
    <row r="24" spans="1:32" ht="112.5" customHeight="1" thickTop="1" thickBot="1">
      <c r="A24" s="47" t="s">
        <v>47</v>
      </c>
      <c r="B24" s="47" t="s">
        <v>210</v>
      </c>
      <c r="C24" s="48" t="s">
        <v>211</v>
      </c>
      <c r="D24" s="49" t="s">
        <v>212</v>
      </c>
      <c r="E24" s="48" t="s">
        <v>188</v>
      </c>
      <c r="F24" s="49" t="s">
        <v>878</v>
      </c>
      <c r="G24" s="48" t="s">
        <v>189</v>
      </c>
      <c r="H24" s="49" t="s">
        <v>213</v>
      </c>
      <c r="I24" s="48" t="s">
        <v>215</v>
      </c>
      <c r="J24" s="50" t="s">
        <v>877</v>
      </c>
      <c r="K24" s="14" t="s">
        <v>190</v>
      </c>
      <c r="L24" s="14" t="s">
        <v>20</v>
      </c>
      <c r="M24" s="15" t="s">
        <v>217</v>
      </c>
      <c r="N24" s="223" t="s">
        <v>1296</v>
      </c>
      <c r="O24" s="252" t="s">
        <v>208</v>
      </c>
      <c r="P24" s="255" t="s">
        <v>1452</v>
      </c>
      <c r="Q24" s="255" t="s">
        <v>1271</v>
      </c>
      <c r="R24" s="255" t="s">
        <v>1453</v>
      </c>
      <c r="S24" s="255" t="s">
        <v>1273</v>
      </c>
      <c r="T24" s="40"/>
      <c r="U24" s="40"/>
      <c r="V24" s="40"/>
      <c r="W24" s="40"/>
      <c r="X24" s="40"/>
      <c r="Y24" s="40"/>
      <c r="Z24" s="40"/>
      <c r="AA24" s="40"/>
      <c r="AB24" s="40"/>
      <c r="AC24" s="40"/>
      <c r="AD24" s="40"/>
      <c r="AE24" s="40"/>
      <c r="AF24" s="40"/>
    </row>
    <row r="25" spans="1:32" ht="69.95" customHeight="1" thickBot="1">
      <c r="A25" s="114">
        <v>15225</v>
      </c>
      <c r="B25" s="115" t="s">
        <v>333</v>
      </c>
      <c r="C25" s="115" t="s">
        <v>332</v>
      </c>
      <c r="D25" s="115" t="s">
        <v>334</v>
      </c>
      <c r="E25" s="115" t="s">
        <v>335</v>
      </c>
      <c r="F25" s="115" t="s">
        <v>336</v>
      </c>
      <c r="G25" s="116" t="s">
        <v>337</v>
      </c>
      <c r="H25" s="116" t="s">
        <v>338</v>
      </c>
      <c r="I25" s="119">
        <v>44958</v>
      </c>
      <c r="J25" s="119">
        <v>45260</v>
      </c>
      <c r="K25" s="434" t="s">
        <v>1140</v>
      </c>
      <c r="L25" s="435"/>
      <c r="M25" s="215" t="s">
        <v>1228</v>
      </c>
      <c r="N25" s="280"/>
      <c r="O25" s="283"/>
      <c r="P25" s="286">
        <v>0</v>
      </c>
      <c r="Q25" s="286">
        <v>0</v>
      </c>
      <c r="R25" s="286"/>
      <c r="S25" s="286">
        <f>+SUM(P25:R25)</f>
        <v>0</v>
      </c>
      <c r="T25" s="40"/>
      <c r="U25" s="40"/>
      <c r="V25" s="40"/>
      <c r="W25" s="40"/>
      <c r="X25" s="40"/>
      <c r="Y25" s="40"/>
      <c r="Z25" s="40"/>
      <c r="AA25" s="40"/>
      <c r="AB25" s="40"/>
      <c r="AC25" s="40"/>
      <c r="AD25" s="40"/>
      <c r="AE25" s="40"/>
      <c r="AF25" s="40"/>
    </row>
    <row r="26" spans="1:32" ht="69.95" customHeight="1" thickBot="1">
      <c r="A26" s="114">
        <v>16814</v>
      </c>
      <c r="B26" s="115" t="s">
        <v>341</v>
      </c>
      <c r="C26" s="115" t="s">
        <v>332</v>
      </c>
      <c r="D26" s="115" t="s">
        <v>334</v>
      </c>
      <c r="E26" s="115" t="s">
        <v>335</v>
      </c>
      <c r="F26" s="115" t="s">
        <v>336</v>
      </c>
      <c r="G26" s="116" t="s">
        <v>337</v>
      </c>
      <c r="H26" s="116" t="s">
        <v>338</v>
      </c>
      <c r="I26" s="119">
        <v>44958</v>
      </c>
      <c r="J26" s="119">
        <v>45260</v>
      </c>
      <c r="K26" s="434" t="s">
        <v>1140</v>
      </c>
      <c r="L26" s="435"/>
      <c r="M26" s="215" t="s">
        <v>1228</v>
      </c>
      <c r="N26" s="280"/>
      <c r="O26" s="283"/>
      <c r="P26" s="286">
        <v>0</v>
      </c>
      <c r="Q26" s="286">
        <v>0</v>
      </c>
      <c r="R26" s="286"/>
      <c r="S26" s="286">
        <f t="shared" ref="S26:S48" si="0">+SUM(P26:R26)</f>
        <v>0</v>
      </c>
      <c r="T26" s="40"/>
      <c r="U26" s="40"/>
      <c r="V26" s="40"/>
      <c r="W26" s="40"/>
      <c r="X26" s="40"/>
      <c r="Y26" s="40"/>
      <c r="Z26" s="40"/>
      <c r="AA26" s="40"/>
      <c r="AB26" s="40"/>
      <c r="AC26" s="40"/>
      <c r="AD26" s="40"/>
      <c r="AE26" s="40"/>
      <c r="AF26" s="40"/>
    </row>
    <row r="27" spans="1:32" ht="69.95" customHeight="1" thickBot="1">
      <c r="A27" s="114">
        <v>59024</v>
      </c>
      <c r="B27" s="115" t="s">
        <v>342</v>
      </c>
      <c r="C27" s="115" t="s">
        <v>332</v>
      </c>
      <c r="D27" s="115" t="s">
        <v>334</v>
      </c>
      <c r="E27" s="115" t="s">
        <v>335</v>
      </c>
      <c r="F27" s="115" t="s">
        <v>336</v>
      </c>
      <c r="G27" s="116" t="s">
        <v>337</v>
      </c>
      <c r="H27" s="116" t="s">
        <v>338</v>
      </c>
      <c r="I27" s="119">
        <v>44958</v>
      </c>
      <c r="J27" s="119">
        <v>45260</v>
      </c>
      <c r="K27" s="434" t="s">
        <v>1140</v>
      </c>
      <c r="L27" s="435"/>
      <c r="M27" s="215" t="s">
        <v>1228</v>
      </c>
      <c r="N27" s="280"/>
      <c r="O27" s="283"/>
      <c r="P27" s="286">
        <v>0</v>
      </c>
      <c r="Q27" s="286">
        <v>0</v>
      </c>
      <c r="R27" s="286"/>
      <c r="S27" s="286">
        <f t="shared" si="0"/>
        <v>0</v>
      </c>
      <c r="T27" s="40"/>
      <c r="U27" s="40"/>
      <c r="V27" s="40"/>
      <c r="W27" s="40"/>
      <c r="X27" s="40"/>
      <c r="Y27" s="40"/>
      <c r="Z27" s="40"/>
      <c r="AA27" s="40"/>
      <c r="AB27" s="40"/>
      <c r="AC27" s="40"/>
      <c r="AD27" s="40"/>
      <c r="AE27" s="40"/>
      <c r="AF27" s="40"/>
    </row>
    <row r="28" spans="1:32" ht="69.95" customHeight="1" thickBot="1">
      <c r="A28" s="114">
        <v>15238</v>
      </c>
      <c r="B28" s="115" t="s">
        <v>843</v>
      </c>
      <c r="C28" s="115" t="s">
        <v>332</v>
      </c>
      <c r="D28" s="115" t="s">
        <v>339</v>
      </c>
      <c r="E28" s="115" t="s">
        <v>844</v>
      </c>
      <c r="F28" s="115" t="s">
        <v>845</v>
      </c>
      <c r="G28" s="116" t="s">
        <v>340</v>
      </c>
      <c r="H28" s="116" t="s">
        <v>338</v>
      </c>
      <c r="I28" s="119">
        <v>44958</v>
      </c>
      <c r="J28" s="119">
        <v>45260</v>
      </c>
      <c r="K28" s="434" t="s">
        <v>1140</v>
      </c>
      <c r="L28" s="435"/>
      <c r="M28" s="215" t="s">
        <v>1228</v>
      </c>
      <c r="N28" s="280"/>
      <c r="O28" s="283"/>
      <c r="P28" s="286">
        <v>0</v>
      </c>
      <c r="Q28" s="286">
        <v>0</v>
      </c>
      <c r="R28" s="286"/>
      <c r="S28" s="286">
        <f t="shared" si="0"/>
        <v>0</v>
      </c>
      <c r="T28" s="40"/>
      <c r="U28" s="40"/>
      <c r="V28" s="40"/>
      <c r="W28" s="40"/>
      <c r="X28" s="40"/>
      <c r="Y28" s="40"/>
      <c r="Z28" s="40"/>
      <c r="AA28" s="40"/>
      <c r="AB28" s="40"/>
      <c r="AC28" s="40"/>
      <c r="AD28" s="40"/>
      <c r="AE28" s="40"/>
      <c r="AF28" s="40"/>
    </row>
    <row r="29" spans="1:32" ht="69.95" customHeight="1" thickBot="1">
      <c r="A29" s="114">
        <v>15321</v>
      </c>
      <c r="B29" s="115" t="s">
        <v>846</v>
      </c>
      <c r="C29" s="115" t="s">
        <v>332</v>
      </c>
      <c r="D29" s="115" t="s">
        <v>339</v>
      </c>
      <c r="E29" s="115" t="s">
        <v>844</v>
      </c>
      <c r="F29" s="115" t="s">
        <v>845</v>
      </c>
      <c r="G29" s="116" t="s">
        <v>340</v>
      </c>
      <c r="H29" s="116" t="s">
        <v>338</v>
      </c>
      <c r="I29" s="119">
        <v>44958</v>
      </c>
      <c r="J29" s="119">
        <v>45260</v>
      </c>
      <c r="K29" s="436" t="s">
        <v>1140</v>
      </c>
      <c r="L29" s="437"/>
      <c r="M29" s="215" t="s">
        <v>1228</v>
      </c>
      <c r="N29" s="280"/>
      <c r="O29" s="283"/>
      <c r="P29" s="286">
        <v>0</v>
      </c>
      <c r="Q29" s="286">
        <v>0</v>
      </c>
      <c r="R29" s="286"/>
      <c r="S29" s="286">
        <f t="shared" si="0"/>
        <v>0</v>
      </c>
      <c r="T29" s="40"/>
      <c r="U29" s="40"/>
      <c r="V29" s="40"/>
      <c r="W29" s="40"/>
      <c r="X29" s="40"/>
      <c r="Y29" s="40"/>
      <c r="Z29" s="40"/>
      <c r="AA29" s="40"/>
      <c r="AB29" s="40"/>
      <c r="AC29" s="40"/>
      <c r="AD29" s="40"/>
      <c r="AE29" s="40"/>
      <c r="AF29" s="40"/>
    </row>
    <row r="30" spans="1:32" ht="225.75" customHeight="1" thickBot="1">
      <c r="A30" s="114">
        <v>15960</v>
      </c>
      <c r="B30" s="115" t="s">
        <v>847</v>
      </c>
      <c r="C30" s="115" t="s">
        <v>332</v>
      </c>
      <c r="D30" s="115" t="s">
        <v>334</v>
      </c>
      <c r="E30" s="115" t="s">
        <v>335</v>
      </c>
      <c r="F30" s="115" t="s">
        <v>336</v>
      </c>
      <c r="G30" s="116" t="s">
        <v>337</v>
      </c>
      <c r="H30" s="116" t="s">
        <v>848</v>
      </c>
      <c r="I30" s="119">
        <v>44958</v>
      </c>
      <c r="J30" s="119">
        <v>45260</v>
      </c>
      <c r="K30" s="216" t="s">
        <v>1267</v>
      </c>
      <c r="L30" s="215" t="s">
        <v>1268</v>
      </c>
      <c r="M30" s="215" t="s">
        <v>1228</v>
      </c>
      <c r="N30" s="281" t="s">
        <v>1450</v>
      </c>
      <c r="O30" s="284" t="s">
        <v>1451</v>
      </c>
      <c r="P30" s="286">
        <v>0</v>
      </c>
      <c r="Q30" s="286">
        <v>0</v>
      </c>
      <c r="R30" s="286"/>
      <c r="S30" s="286">
        <f t="shared" si="0"/>
        <v>0</v>
      </c>
      <c r="T30" s="40"/>
      <c r="U30" s="40"/>
      <c r="V30" s="40"/>
      <c r="W30" s="40"/>
      <c r="X30" s="40"/>
      <c r="Y30" s="40"/>
      <c r="Z30" s="40"/>
      <c r="AA30" s="40"/>
      <c r="AB30" s="40"/>
      <c r="AC30" s="40"/>
      <c r="AD30" s="40"/>
      <c r="AE30" s="40"/>
      <c r="AF30" s="40"/>
    </row>
    <row r="31" spans="1:32" ht="69.95" customHeight="1" thickBot="1">
      <c r="A31" s="114">
        <v>15327</v>
      </c>
      <c r="B31" s="115" t="s">
        <v>849</v>
      </c>
      <c r="C31" s="115" t="s">
        <v>850</v>
      </c>
      <c r="D31" s="115" t="s">
        <v>334</v>
      </c>
      <c r="E31" s="115" t="s">
        <v>851</v>
      </c>
      <c r="F31" s="115" t="s">
        <v>852</v>
      </c>
      <c r="G31" s="116" t="s">
        <v>853</v>
      </c>
      <c r="H31" s="116" t="s">
        <v>879</v>
      </c>
      <c r="I31" s="119">
        <v>44958</v>
      </c>
      <c r="J31" s="119">
        <v>45260</v>
      </c>
      <c r="K31" s="434" t="s">
        <v>1140</v>
      </c>
      <c r="L31" s="435"/>
      <c r="M31" s="215" t="s">
        <v>1228</v>
      </c>
      <c r="N31" s="280"/>
      <c r="O31" s="283"/>
      <c r="P31" s="286">
        <v>0</v>
      </c>
      <c r="Q31" s="286">
        <v>0</v>
      </c>
      <c r="R31" s="286"/>
      <c r="S31" s="286">
        <f t="shared" si="0"/>
        <v>0</v>
      </c>
      <c r="T31" s="40"/>
      <c r="U31" s="40"/>
      <c r="V31" s="40"/>
      <c r="W31" s="40"/>
      <c r="X31" s="40"/>
      <c r="Y31" s="40"/>
      <c r="Z31" s="40"/>
      <c r="AA31" s="40"/>
      <c r="AB31" s="40"/>
      <c r="AC31" s="40"/>
      <c r="AD31" s="40"/>
      <c r="AE31" s="40"/>
      <c r="AF31" s="40"/>
    </row>
    <row r="32" spans="1:32" ht="69.95" customHeight="1" thickBot="1">
      <c r="A32" s="114">
        <v>15332</v>
      </c>
      <c r="B32" s="115" t="s">
        <v>854</v>
      </c>
      <c r="C32" s="115" t="s">
        <v>850</v>
      </c>
      <c r="D32" s="115" t="s">
        <v>334</v>
      </c>
      <c r="E32" s="115" t="s">
        <v>851</v>
      </c>
      <c r="F32" s="115" t="s">
        <v>852</v>
      </c>
      <c r="G32" s="116" t="s">
        <v>853</v>
      </c>
      <c r="H32" s="116" t="s">
        <v>879</v>
      </c>
      <c r="I32" s="119">
        <v>44958</v>
      </c>
      <c r="J32" s="119">
        <v>45260</v>
      </c>
      <c r="K32" s="434" t="s">
        <v>1140</v>
      </c>
      <c r="L32" s="435"/>
      <c r="M32" s="215" t="s">
        <v>1228</v>
      </c>
      <c r="N32" s="280"/>
      <c r="O32" s="283"/>
      <c r="P32" s="286">
        <v>0</v>
      </c>
      <c r="Q32" s="286">
        <v>0</v>
      </c>
      <c r="R32" s="286"/>
      <c r="S32" s="286">
        <f t="shared" si="0"/>
        <v>0</v>
      </c>
      <c r="T32" s="40"/>
      <c r="U32" s="40"/>
      <c r="V32" s="40"/>
      <c r="W32" s="40"/>
      <c r="X32" s="40"/>
      <c r="Y32" s="40"/>
      <c r="Z32" s="40"/>
      <c r="AA32" s="40"/>
      <c r="AB32" s="40"/>
      <c r="AC32" s="40"/>
      <c r="AD32" s="40"/>
      <c r="AE32" s="40"/>
      <c r="AF32" s="40"/>
    </row>
    <row r="33" spans="1:32" ht="69.95" customHeight="1" thickBot="1">
      <c r="A33" s="114">
        <v>15335</v>
      </c>
      <c r="B33" s="115" t="s">
        <v>855</v>
      </c>
      <c r="C33" s="115" t="s">
        <v>850</v>
      </c>
      <c r="D33" s="115" t="s">
        <v>334</v>
      </c>
      <c r="E33" s="115" t="s">
        <v>851</v>
      </c>
      <c r="F33" s="115" t="s">
        <v>852</v>
      </c>
      <c r="G33" s="116" t="s">
        <v>853</v>
      </c>
      <c r="H33" s="116" t="s">
        <v>879</v>
      </c>
      <c r="I33" s="119">
        <v>44958</v>
      </c>
      <c r="J33" s="119">
        <v>45260</v>
      </c>
      <c r="K33" s="434" t="s">
        <v>1140</v>
      </c>
      <c r="L33" s="435"/>
      <c r="M33" s="215" t="s">
        <v>1228</v>
      </c>
      <c r="N33" s="280"/>
      <c r="O33" s="283"/>
      <c r="P33" s="286">
        <v>0</v>
      </c>
      <c r="Q33" s="286">
        <v>0</v>
      </c>
      <c r="R33" s="286"/>
      <c r="S33" s="286">
        <f t="shared" si="0"/>
        <v>0</v>
      </c>
      <c r="T33" s="40"/>
      <c r="U33" s="40"/>
      <c r="V33" s="40"/>
      <c r="W33" s="40"/>
      <c r="X33" s="40"/>
      <c r="Y33" s="40"/>
      <c r="Z33" s="40"/>
      <c r="AA33" s="40"/>
      <c r="AB33" s="40"/>
      <c r="AC33" s="40"/>
      <c r="AD33" s="40"/>
      <c r="AE33" s="40"/>
      <c r="AF33" s="40"/>
    </row>
    <row r="34" spans="1:32" ht="69.95" customHeight="1" thickBot="1">
      <c r="A34" s="114">
        <v>33878</v>
      </c>
      <c r="B34" s="115" t="s">
        <v>856</v>
      </c>
      <c r="C34" s="115" t="s">
        <v>850</v>
      </c>
      <c r="D34" s="115" t="s">
        <v>334</v>
      </c>
      <c r="E34" s="115" t="s">
        <v>851</v>
      </c>
      <c r="F34" s="115" t="s">
        <v>852</v>
      </c>
      <c r="G34" s="116" t="s">
        <v>853</v>
      </c>
      <c r="H34" s="116" t="s">
        <v>879</v>
      </c>
      <c r="I34" s="119">
        <v>44958</v>
      </c>
      <c r="J34" s="119">
        <v>45260</v>
      </c>
      <c r="K34" s="434" t="s">
        <v>1140</v>
      </c>
      <c r="L34" s="435"/>
      <c r="M34" s="215" t="s">
        <v>1228</v>
      </c>
      <c r="N34" s="280"/>
      <c r="O34" s="283"/>
      <c r="P34" s="286">
        <v>0</v>
      </c>
      <c r="Q34" s="286">
        <v>0</v>
      </c>
      <c r="R34" s="286"/>
      <c r="S34" s="286">
        <f t="shared" si="0"/>
        <v>0</v>
      </c>
      <c r="T34" s="40"/>
      <c r="U34" s="40"/>
      <c r="V34" s="40"/>
      <c r="W34" s="40"/>
      <c r="X34" s="40"/>
      <c r="Y34" s="40"/>
      <c r="Z34" s="40"/>
      <c r="AA34" s="40"/>
      <c r="AB34" s="40"/>
      <c r="AC34" s="40"/>
      <c r="AD34" s="40"/>
      <c r="AE34" s="40"/>
      <c r="AF34" s="40"/>
    </row>
    <row r="35" spans="1:32" ht="69.95" customHeight="1" thickBot="1">
      <c r="A35" s="114">
        <v>15327</v>
      </c>
      <c r="B35" s="115" t="s">
        <v>849</v>
      </c>
      <c r="C35" s="115" t="s">
        <v>850</v>
      </c>
      <c r="D35" s="115" t="s">
        <v>857</v>
      </c>
      <c r="E35" s="115" t="s">
        <v>858</v>
      </c>
      <c r="F35" s="115" t="s">
        <v>859</v>
      </c>
      <c r="G35" s="116" t="s">
        <v>860</v>
      </c>
      <c r="H35" s="116" t="s">
        <v>879</v>
      </c>
      <c r="I35" s="119">
        <v>44958</v>
      </c>
      <c r="J35" s="119">
        <v>45260</v>
      </c>
      <c r="K35" s="434" t="s">
        <v>1140</v>
      </c>
      <c r="L35" s="435"/>
      <c r="M35" s="215" t="s">
        <v>1228</v>
      </c>
      <c r="N35" s="280"/>
      <c r="O35" s="283"/>
      <c r="P35" s="286">
        <v>0</v>
      </c>
      <c r="Q35" s="286">
        <v>0</v>
      </c>
      <c r="R35" s="286"/>
      <c r="S35" s="286">
        <f t="shared" si="0"/>
        <v>0</v>
      </c>
      <c r="T35" s="40"/>
      <c r="U35" s="40"/>
      <c r="V35" s="40"/>
      <c r="W35" s="40"/>
      <c r="X35" s="40"/>
      <c r="Y35" s="40"/>
      <c r="Z35" s="40"/>
      <c r="AA35" s="40"/>
      <c r="AB35" s="40"/>
      <c r="AC35" s="40"/>
      <c r="AD35" s="40"/>
      <c r="AE35" s="40"/>
      <c r="AF35" s="40"/>
    </row>
    <row r="36" spans="1:32" ht="69.95" customHeight="1" thickBot="1">
      <c r="A36" s="114">
        <v>15329</v>
      </c>
      <c r="B36" s="115" t="s">
        <v>861</v>
      </c>
      <c r="C36" s="115" t="s">
        <v>850</v>
      </c>
      <c r="D36" s="115" t="s">
        <v>857</v>
      </c>
      <c r="E36" s="115" t="s">
        <v>858</v>
      </c>
      <c r="F36" s="115" t="s">
        <v>859</v>
      </c>
      <c r="G36" s="116" t="s">
        <v>860</v>
      </c>
      <c r="H36" s="116" t="s">
        <v>879</v>
      </c>
      <c r="I36" s="119">
        <v>44958</v>
      </c>
      <c r="J36" s="119">
        <v>45260</v>
      </c>
      <c r="K36" s="434" t="s">
        <v>1140</v>
      </c>
      <c r="L36" s="435"/>
      <c r="M36" s="215" t="s">
        <v>1228</v>
      </c>
      <c r="N36" s="280"/>
      <c r="O36" s="283"/>
      <c r="P36" s="286">
        <v>0</v>
      </c>
      <c r="Q36" s="286">
        <v>0</v>
      </c>
      <c r="R36" s="286"/>
      <c r="S36" s="286">
        <f t="shared" si="0"/>
        <v>0</v>
      </c>
      <c r="T36" s="40"/>
      <c r="U36" s="40"/>
      <c r="V36" s="40"/>
      <c r="W36" s="40"/>
      <c r="X36" s="40"/>
      <c r="Y36" s="40"/>
      <c r="Z36" s="40"/>
      <c r="AA36" s="40"/>
      <c r="AB36" s="40"/>
      <c r="AC36" s="40"/>
      <c r="AD36" s="40"/>
      <c r="AE36" s="40"/>
      <c r="AF36" s="40"/>
    </row>
    <row r="37" spans="1:32" ht="69.95" customHeight="1" thickBot="1">
      <c r="A37" s="114">
        <v>15335</v>
      </c>
      <c r="B37" s="115" t="s">
        <v>855</v>
      </c>
      <c r="C37" s="115" t="s">
        <v>850</v>
      </c>
      <c r="D37" s="115" t="s">
        <v>857</v>
      </c>
      <c r="E37" s="115" t="s">
        <v>858</v>
      </c>
      <c r="F37" s="115" t="s">
        <v>859</v>
      </c>
      <c r="G37" s="116" t="s">
        <v>860</v>
      </c>
      <c r="H37" s="116" t="s">
        <v>879</v>
      </c>
      <c r="I37" s="119">
        <v>44958</v>
      </c>
      <c r="J37" s="119">
        <v>45260</v>
      </c>
      <c r="K37" s="434" t="s">
        <v>1140</v>
      </c>
      <c r="L37" s="435"/>
      <c r="M37" s="215" t="s">
        <v>1228</v>
      </c>
      <c r="N37" s="280"/>
      <c r="O37" s="283"/>
      <c r="P37" s="286">
        <v>0</v>
      </c>
      <c r="Q37" s="286">
        <v>0</v>
      </c>
      <c r="R37" s="286"/>
      <c r="S37" s="286">
        <f t="shared" si="0"/>
        <v>0</v>
      </c>
      <c r="T37" s="40"/>
      <c r="U37" s="40"/>
      <c r="V37" s="40"/>
      <c r="W37" s="40"/>
      <c r="X37" s="40"/>
      <c r="Y37" s="40"/>
      <c r="Z37" s="40"/>
      <c r="AA37" s="40"/>
      <c r="AB37" s="40"/>
      <c r="AC37" s="40"/>
      <c r="AD37" s="40"/>
      <c r="AE37" s="40"/>
      <c r="AF37" s="40"/>
    </row>
    <row r="38" spans="1:32" ht="69.95" customHeight="1" thickBot="1">
      <c r="A38" s="114">
        <v>15165</v>
      </c>
      <c r="B38" s="115" t="s">
        <v>862</v>
      </c>
      <c r="C38" s="115" t="s">
        <v>850</v>
      </c>
      <c r="D38" s="115" t="s">
        <v>857</v>
      </c>
      <c r="E38" s="115" t="s">
        <v>863</v>
      </c>
      <c r="F38" s="115" t="s">
        <v>864</v>
      </c>
      <c r="G38" s="116" t="s">
        <v>865</v>
      </c>
      <c r="H38" s="116" t="s">
        <v>879</v>
      </c>
      <c r="I38" s="119">
        <v>44958</v>
      </c>
      <c r="J38" s="119">
        <v>45260</v>
      </c>
      <c r="K38" s="434" t="s">
        <v>1140</v>
      </c>
      <c r="L38" s="435"/>
      <c r="M38" s="215" t="s">
        <v>1228</v>
      </c>
      <c r="N38" s="280"/>
      <c r="O38" s="283"/>
      <c r="P38" s="286">
        <v>0</v>
      </c>
      <c r="Q38" s="286">
        <v>0</v>
      </c>
      <c r="R38" s="286"/>
      <c r="S38" s="286">
        <f t="shared" si="0"/>
        <v>0</v>
      </c>
      <c r="T38" s="40"/>
      <c r="U38" s="40"/>
      <c r="V38" s="40"/>
      <c r="W38" s="40"/>
      <c r="X38" s="40"/>
      <c r="Y38" s="40"/>
      <c r="Z38" s="40"/>
      <c r="AA38" s="40"/>
      <c r="AB38" s="40"/>
      <c r="AC38" s="40"/>
      <c r="AD38" s="40"/>
      <c r="AE38" s="40"/>
      <c r="AF38" s="40"/>
    </row>
    <row r="39" spans="1:32" ht="69.95" customHeight="1" thickBot="1">
      <c r="A39" s="114">
        <v>15167</v>
      </c>
      <c r="B39" s="115" t="s">
        <v>866</v>
      </c>
      <c r="C39" s="115" t="s">
        <v>850</v>
      </c>
      <c r="D39" s="115" t="s">
        <v>857</v>
      </c>
      <c r="E39" s="115" t="s">
        <v>863</v>
      </c>
      <c r="F39" s="115" t="s">
        <v>864</v>
      </c>
      <c r="G39" s="116" t="s">
        <v>865</v>
      </c>
      <c r="H39" s="116" t="s">
        <v>879</v>
      </c>
      <c r="I39" s="119">
        <v>44958</v>
      </c>
      <c r="J39" s="119">
        <v>45260</v>
      </c>
      <c r="K39" s="434" t="s">
        <v>1140</v>
      </c>
      <c r="L39" s="435"/>
      <c r="M39" s="215" t="s">
        <v>1228</v>
      </c>
      <c r="N39" s="280"/>
      <c r="O39" s="283"/>
      <c r="P39" s="286">
        <v>0</v>
      </c>
      <c r="Q39" s="286">
        <v>0</v>
      </c>
      <c r="R39" s="286"/>
      <c r="S39" s="286">
        <f t="shared" si="0"/>
        <v>0</v>
      </c>
      <c r="T39" s="40"/>
      <c r="U39" s="40"/>
      <c r="V39" s="40"/>
      <c r="W39" s="40"/>
      <c r="X39" s="40"/>
      <c r="Y39" s="40"/>
      <c r="Z39" s="40"/>
      <c r="AA39" s="40"/>
      <c r="AB39" s="40"/>
      <c r="AC39" s="40"/>
      <c r="AD39" s="40"/>
      <c r="AE39" s="40"/>
      <c r="AF39" s="40"/>
    </row>
    <row r="40" spans="1:32" ht="69.95" customHeight="1" thickBot="1">
      <c r="A40" s="114">
        <v>28759</v>
      </c>
      <c r="B40" s="115" t="s">
        <v>867</v>
      </c>
      <c r="C40" s="115" t="s">
        <v>850</v>
      </c>
      <c r="D40" s="115" t="s">
        <v>857</v>
      </c>
      <c r="E40" s="115" t="s">
        <v>863</v>
      </c>
      <c r="F40" s="115" t="s">
        <v>868</v>
      </c>
      <c r="G40" s="116" t="s">
        <v>865</v>
      </c>
      <c r="H40" s="116" t="s">
        <v>879</v>
      </c>
      <c r="I40" s="119">
        <v>44958</v>
      </c>
      <c r="J40" s="119">
        <v>45260</v>
      </c>
      <c r="K40" s="434" t="s">
        <v>1140</v>
      </c>
      <c r="L40" s="435"/>
      <c r="M40" s="215" t="s">
        <v>1228</v>
      </c>
      <c r="N40" s="280"/>
      <c r="O40" s="283"/>
      <c r="P40" s="286">
        <v>0</v>
      </c>
      <c r="Q40" s="286">
        <v>0</v>
      </c>
      <c r="R40" s="286"/>
      <c r="S40" s="286">
        <f t="shared" si="0"/>
        <v>0</v>
      </c>
      <c r="T40" s="40"/>
      <c r="U40" s="40"/>
      <c r="V40" s="40"/>
      <c r="W40" s="40"/>
      <c r="X40" s="40"/>
      <c r="Y40" s="40"/>
      <c r="Z40" s="40"/>
      <c r="AA40" s="40"/>
      <c r="AB40" s="40"/>
      <c r="AC40" s="40"/>
      <c r="AD40" s="40"/>
      <c r="AE40" s="40"/>
      <c r="AF40" s="40"/>
    </row>
    <row r="41" spans="1:32" ht="69.95" customHeight="1" thickBot="1">
      <c r="A41" s="114">
        <v>28767</v>
      </c>
      <c r="B41" s="115" t="s">
        <v>869</v>
      </c>
      <c r="C41" s="115" t="s">
        <v>850</v>
      </c>
      <c r="D41" s="115" t="s">
        <v>857</v>
      </c>
      <c r="E41" s="115" t="s">
        <v>858</v>
      </c>
      <c r="F41" s="115" t="s">
        <v>868</v>
      </c>
      <c r="G41" s="116" t="s">
        <v>865</v>
      </c>
      <c r="H41" s="116" t="s">
        <v>879</v>
      </c>
      <c r="I41" s="119">
        <v>44958</v>
      </c>
      <c r="J41" s="119">
        <v>45260</v>
      </c>
      <c r="K41" s="434" t="s">
        <v>1140</v>
      </c>
      <c r="L41" s="435"/>
      <c r="M41" s="215" t="s">
        <v>1228</v>
      </c>
      <c r="N41" s="280"/>
      <c r="O41" s="283"/>
      <c r="P41" s="286">
        <v>0</v>
      </c>
      <c r="Q41" s="286">
        <v>0</v>
      </c>
      <c r="R41" s="286"/>
      <c r="S41" s="286">
        <f t="shared" si="0"/>
        <v>0</v>
      </c>
      <c r="T41" s="40"/>
      <c r="U41" s="40"/>
      <c r="V41" s="40"/>
      <c r="W41" s="40"/>
      <c r="X41" s="40"/>
      <c r="Y41" s="40"/>
      <c r="Z41" s="40"/>
      <c r="AA41" s="40"/>
      <c r="AB41" s="40"/>
      <c r="AC41" s="40"/>
      <c r="AD41" s="40"/>
      <c r="AE41" s="40"/>
      <c r="AF41" s="40"/>
    </row>
    <row r="42" spans="1:32" ht="69.95" customHeight="1" thickBot="1">
      <c r="A42" s="114">
        <v>28916</v>
      </c>
      <c r="B42" s="115" t="s">
        <v>870</v>
      </c>
      <c r="C42" s="115" t="s">
        <v>850</v>
      </c>
      <c r="D42" s="115" t="s">
        <v>857</v>
      </c>
      <c r="E42" s="115" t="s">
        <v>858</v>
      </c>
      <c r="F42" s="115" t="s">
        <v>868</v>
      </c>
      <c r="G42" s="116" t="s">
        <v>865</v>
      </c>
      <c r="H42" s="116" t="s">
        <v>879</v>
      </c>
      <c r="I42" s="119">
        <v>44958</v>
      </c>
      <c r="J42" s="119">
        <v>45260</v>
      </c>
      <c r="K42" s="434" t="s">
        <v>1140</v>
      </c>
      <c r="L42" s="435"/>
      <c r="M42" s="215" t="s">
        <v>1228</v>
      </c>
      <c r="N42" s="280"/>
      <c r="O42" s="283"/>
      <c r="P42" s="286">
        <v>0</v>
      </c>
      <c r="Q42" s="286">
        <v>0</v>
      </c>
      <c r="R42" s="286"/>
      <c r="S42" s="286">
        <f t="shared" si="0"/>
        <v>0</v>
      </c>
      <c r="T42" s="40"/>
      <c r="U42" s="40"/>
      <c r="V42" s="40"/>
      <c r="W42" s="40"/>
      <c r="X42" s="40"/>
      <c r="Y42" s="40"/>
      <c r="Z42" s="40"/>
      <c r="AA42" s="40"/>
      <c r="AB42" s="40"/>
      <c r="AC42" s="40"/>
      <c r="AD42" s="40"/>
      <c r="AE42" s="40"/>
      <c r="AF42" s="40"/>
    </row>
    <row r="43" spans="1:32" ht="69.95" customHeight="1" thickBot="1">
      <c r="A43" s="114">
        <v>29138</v>
      </c>
      <c r="B43" s="115" t="s">
        <v>871</v>
      </c>
      <c r="C43" s="115" t="s">
        <v>850</v>
      </c>
      <c r="D43" s="115" t="s">
        <v>857</v>
      </c>
      <c r="E43" s="115" t="s">
        <v>863</v>
      </c>
      <c r="F43" s="115" t="s">
        <v>864</v>
      </c>
      <c r="G43" s="116" t="s">
        <v>865</v>
      </c>
      <c r="H43" s="116" t="s">
        <v>879</v>
      </c>
      <c r="I43" s="119">
        <v>44958</v>
      </c>
      <c r="J43" s="119">
        <v>45260</v>
      </c>
      <c r="K43" s="434" t="s">
        <v>1140</v>
      </c>
      <c r="L43" s="435"/>
      <c r="M43" s="215" t="s">
        <v>1228</v>
      </c>
      <c r="N43" s="280"/>
      <c r="O43" s="283"/>
      <c r="P43" s="286">
        <v>0</v>
      </c>
      <c r="Q43" s="286">
        <v>0</v>
      </c>
      <c r="R43" s="286"/>
      <c r="S43" s="286">
        <f t="shared" si="0"/>
        <v>0</v>
      </c>
      <c r="T43" s="40"/>
      <c r="U43" s="40"/>
      <c r="V43" s="40"/>
      <c r="W43" s="40"/>
      <c r="X43" s="40"/>
      <c r="Y43" s="40"/>
      <c r="Z43" s="40"/>
      <c r="AA43" s="40"/>
      <c r="AB43" s="40"/>
      <c r="AC43" s="40"/>
      <c r="AD43" s="40"/>
      <c r="AE43" s="40"/>
      <c r="AF43" s="40"/>
    </row>
    <row r="44" spans="1:32" ht="69.95" customHeight="1" thickBot="1">
      <c r="A44" s="114">
        <v>29189</v>
      </c>
      <c r="B44" s="115" t="s">
        <v>872</v>
      </c>
      <c r="C44" s="115" t="s">
        <v>850</v>
      </c>
      <c r="D44" s="115" t="s">
        <v>857</v>
      </c>
      <c r="E44" s="115" t="s">
        <v>858</v>
      </c>
      <c r="F44" s="115" t="s">
        <v>864</v>
      </c>
      <c r="G44" s="116" t="s">
        <v>865</v>
      </c>
      <c r="H44" s="116" t="s">
        <v>879</v>
      </c>
      <c r="I44" s="119">
        <v>44958</v>
      </c>
      <c r="J44" s="119">
        <v>45260</v>
      </c>
      <c r="K44" s="434" t="s">
        <v>1140</v>
      </c>
      <c r="L44" s="435"/>
      <c r="M44" s="215" t="s">
        <v>1228</v>
      </c>
      <c r="N44" s="280"/>
      <c r="O44" s="283"/>
      <c r="P44" s="286">
        <v>0</v>
      </c>
      <c r="Q44" s="286">
        <v>0</v>
      </c>
      <c r="R44" s="286"/>
      <c r="S44" s="286">
        <f t="shared" si="0"/>
        <v>0</v>
      </c>
      <c r="T44" s="40"/>
      <c r="U44" s="40"/>
      <c r="V44" s="40"/>
      <c r="W44" s="40"/>
      <c r="X44" s="40"/>
      <c r="Y44" s="40"/>
      <c r="Z44" s="40"/>
      <c r="AA44" s="40"/>
      <c r="AB44" s="40"/>
      <c r="AC44" s="40"/>
      <c r="AD44" s="40"/>
      <c r="AE44" s="40"/>
      <c r="AF44" s="40"/>
    </row>
    <row r="45" spans="1:32" ht="69.95" customHeight="1" thickBot="1">
      <c r="A45" s="114">
        <v>29246</v>
      </c>
      <c r="B45" s="115" t="s">
        <v>873</v>
      </c>
      <c r="C45" s="115" t="s">
        <v>850</v>
      </c>
      <c r="D45" s="115" t="s">
        <v>857</v>
      </c>
      <c r="E45" s="115" t="s">
        <v>863</v>
      </c>
      <c r="F45" s="115" t="s">
        <v>864</v>
      </c>
      <c r="G45" s="116" t="s">
        <v>865</v>
      </c>
      <c r="H45" s="116" t="s">
        <v>879</v>
      </c>
      <c r="I45" s="119">
        <v>44958</v>
      </c>
      <c r="J45" s="119">
        <v>45260</v>
      </c>
      <c r="K45" s="434" t="s">
        <v>1140</v>
      </c>
      <c r="L45" s="435"/>
      <c r="M45" s="215" t="s">
        <v>1228</v>
      </c>
      <c r="N45" s="280"/>
      <c r="O45" s="283"/>
      <c r="P45" s="286">
        <v>0</v>
      </c>
      <c r="Q45" s="286">
        <v>0</v>
      </c>
      <c r="R45" s="286"/>
      <c r="S45" s="286">
        <f t="shared" si="0"/>
        <v>0</v>
      </c>
      <c r="T45" s="40"/>
      <c r="U45" s="40"/>
      <c r="V45" s="40"/>
      <c r="W45" s="40"/>
      <c r="X45" s="40"/>
      <c r="Y45" s="40"/>
      <c r="Z45" s="40"/>
      <c r="AA45" s="40"/>
      <c r="AB45" s="40"/>
      <c r="AC45" s="40"/>
      <c r="AD45" s="40"/>
      <c r="AE45" s="40"/>
      <c r="AF45" s="40"/>
    </row>
    <row r="46" spans="1:32" ht="69.95" customHeight="1" thickBot="1">
      <c r="A46" s="114">
        <v>29723</v>
      </c>
      <c r="B46" s="115" t="s">
        <v>874</v>
      </c>
      <c r="C46" s="115" t="s">
        <v>850</v>
      </c>
      <c r="D46" s="115" t="s">
        <v>857</v>
      </c>
      <c r="E46" s="115" t="s">
        <v>858</v>
      </c>
      <c r="F46" s="115" t="s">
        <v>864</v>
      </c>
      <c r="G46" s="116" t="s">
        <v>865</v>
      </c>
      <c r="H46" s="116" t="s">
        <v>879</v>
      </c>
      <c r="I46" s="119">
        <v>44958</v>
      </c>
      <c r="J46" s="119">
        <v>45260</v>
      </c>
      <c r="K46" s="434" t="s">
        <v>1140</v>
      </c>
      <c r="L46" s="435"/>
      <c r="M46" s="215" t="s">
        <v>1228</v>
      </c>
      <c r="N46" s="280"/>
      <c r="O46" s="283"/>
      <c r="P46" s="286">
        <v>0</v>
      </c>
      <c r="Q46" s="286">
        <v>0</v>
      </c>
      <c r="R46" s="286"/>
      <c r="S46" s="286">
        <f t="shared" si="0"/>
        <v>0</v>
      </c>
      <c r="T46" s="40"/>
      <c r="U46" s="40"/>
      <c r="V46" s="40"/>
      <c r="W46" s="40"/>
      <c r="X46" s="40"/>
      <c r="Y46" s="40"/>
      <c r="Z46" s="40"/>
      <c r="AA46" s="40"/>
      <c r="AB46" s="40"/>
      <c r="AC46" s="40"/>
      <c r="AD46" s="40"/>
      <c r="AE46" s="40"/>
      <c r="AF46" s="40"/>
    </row>
    <row r="47" spans="1:32" ht="69.95" customHeight="1" thickBot="1">
      <c r="A47" s="114">
        <v>29755</v>
      </c>
      <c r="B47" s="115" t="s">
        <v>875</v>
      </c>
      <c r="C47" s="115" t="s">
        <v>850</v>
      </c>
      <c r="D47" s="115" t="s">
        <v>857</v>
      </c>
      <c r="E47" s="115" t="s">
        <v>863</v>
      </c>
      <c r="F47" s="115" t="s">
        <v>864</v>
      </c>
      <c r="G47" s="116" t="s">
        <v>865</v>
      </c>
      <c r="H47" s="116" t="s">
        <v>879</v>
      </c>
      <c r="I47" s="119">
        <v>44958</v>
      </c>
      <c r="J47" s="119">
        <v>45260</v>
      </c>
      <c r="K47" s="434" t="s">
        <v>1140</v>
      </c>
      <c r="L47" s="435"/>
      <c r="M47" s="215" t="s">
        <v>1228</v>
      </c>
      <c r="N47" s="280"/>
      <c r="O47" s="283"/>
      <c r="P47" s="286">
        <v>0</v>
      </c>
      <c r="Q47" s="286">
        <v>0</v>
      </c>
      <c r="R47" s="286"/>
      <c r="S47" s="286">
        <f t="shared" si="0"/>
        <v>0</v>
      </c>
      <c r="T47" s="40"/>
      <c r="U47" s="40"/>
      <c r="V47" s="40"/>
      <c r="W47" s="40"/>
      <c r="X47" s="40"/>
      <c r="Y47" s="40"/>
      <c r="Z47" s="40"/>
      <c r="AA47" s="40"/>
      <c r="AB47" s="40"/>
      <c r="AC47" s="40"/>
      <c r="AD47" s="40"/>
      <c r="AE47" s="40"/>
      <c r="AF47" s="40"/>
    </row>
    <row r="48" spans="1:32" ht="69.95" customHeight="1" thickBot="1">
      <c r="A48" s="114">
        <v>29760</v>
      </c>
      <c r="B48" s="115" t="s">
        <v>876</v>
      </c>
      <c r="C48" s="115" t="s">
        <v>850</v>
      </c>
      <c r="D48" s="115" t="s">
        <v>857</v>
      </c>
      <c r="E48" s="115" t="s">
        <v>863</v>
      </c>
      <c r="F48" s="115" t="s">
        <v>864</v>
      </c>
      <c r="G48" s="116" t="s">
        <v>865</v>
      </c>
      <c r="H48" s="116" t="s">
        <v>879</v>
      </c>
      <c r="I48" s="119">
        <v>44958</v>
      </c>
      <c r="J48" s="119">
        <v>45260</v>
      </c>
      <c r="K48" s="434" t="s">
        <v>1140</v>
      </c>
      <c r="L48" s="435"/>
      <c r="M48" s="215" t="s">
        <v>1228</v>
      </c>
      <c r="N48" s="280"/>
      <c r="O48" s="285"/>
      <c r="P48" s="286">
        <v>0</v>
      </c>
      <c r="Q48" s="286">
        <v>0</v>
      </c>
      <c r="R48" s="286"/>
      <c r="S48" s="286">
        <f t="shared" si="0"/>
        <v>0</v>
      </c>
      <c r="T48" s="40"/>
      <c r="U48" s="40"/>
      <c r="V48" s="40"/>
      <c r="W48" s="40"/>
      <c r="X48" s="40"/>
      <c r="Y48" s="40"/>
      <c r="Z48" s="40"/>
      <c r="AA48" s="40"/>
      <c r="AB48" s="40"/>
      <c r="AC48" s="40"/>
      <c r="AD48" s="40"/>
      <c r="AE48" s="40"/>
      <c r="AF48" s="40"/>
    </row>
    <row r="49" spans="1:32" ht="18" customHeight="1">
      <c r="A49" s="40"/>
      <c r="B49" s="40"/>
      <c r="C49" s="40"/>
      <c r="D49" s="40"/>
      <c r="E49" s="40"/>
      <c r="F49" s="40"/>
      <c r="G49" s="40"/>
      <c r="H49" s="40"/>
      <c r="I49" s="40"/>
      <c r="J49" s="40"/>
      <c r="K49" s="40"/>
      <c r="L49" s="40"/>
      <c r="M49" s="40"/>
      <c r="N49" s="40"/>
      <c r="O49" s="282" t="s">
        <v>1295</v>
      </c>
      <c r="P49" s="279">
        <f>+AVERAGE(P25:P48)</f>
        <v>0</v>
      </c>
      <c r="Q49" s="279">
        <f>+AVERAGE(Q25:Q48)</f>
        <v>0</v>
      </c>
      <c r="R49" s="279"/>
      <c r="S49" s="607">
        <f>+SUM(P49:R49)</f>
        <v>0</v>
      </c>
      <c r="T49" s="40"/>
      <c r="U49" s="40"/>
      <c r="V49" s="40"/>
      <c r="W49" s="40"/>
      <c r="X49" s="40"/>
      <c r="Y49" s="40"/>
      <c r="Z49" s="40"/>
      <c r="AA49" s="40"/>
      <c r="AB49" s="40"/>
      <c r="AC49" s="40"/>
      <c r="AD49" s="40"/>
      <c r="AE49" s="40"/>
      <c r="AF49" s="40"/>
    </row>
    <row r="50" spans="1:32" ht="18"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1:32" ht="18"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ht="18"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row>
    <row r="53" spans="1:32" ht="18"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18"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ht="18"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18"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ht="18"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row>
    <row r="58" spans="1:32" ht="18"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ht="18"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row>
    <row r="60" spans="1:32" ht="18"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ht="18"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row>
    <row r="62" spans="1:32" ht="18"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18"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18"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18"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row>
    <row r="66" spans="1:32" ht="18"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1:32" ht="18"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18"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18"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18"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18"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row r="72" spans="1:32" ht="18"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row>
    <row r="73" spans="1:32" ht="18"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18"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18"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18"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18"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row>
    <row r="78" spans="1:32" ht="18"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row>
    <row r="79" spans="1:32" ht="18"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18"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row>
    <row r="81" spans="1:32" ht="18"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row>
    <row r="82" spans="1:32" ht="18"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18"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18"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18"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row>
    <row r="86" spans="1:32" ht="18"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18"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18"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18"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row>
    <row r="90" spans="1:32" ht="18"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row>
    <row r="91" spans="1:32" ht="18"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row>
    <row r="92" spans="1:32" ht="18"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row>
    <row r="93" spans="1:32" ht="18"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row>
    <row r="94" spans="1:32" ht="18"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row>
    <row r="95" spans="1:32" ht="18"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1:32" ht="18"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32" ht="18"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row>
    <row r="98" spans="1:32" ht="18"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row>
    <row r="99" spans="1:32" ht="18"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row>
    <row r="100" spans="1:32" ht="18"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row>
    <row r="101" spans="1:32" ht="18"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row>
    <row r="102" spans="1:32" ht="18"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row>
    <row r="103" spans="1:32" ht="18"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row>
    <row r="104" spans="1:32" ht="18"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row>
    <row r="105" spans="1:32" ht="18"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row>
    <row r="106" spans="1:32" ht="18"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row>
    <row r="107" spans="1:32" ht="18"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row>
    <row r="108" spans="1:32" ht="18"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row>
    <row r="109" spans="1:32" ht="18"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row>
    <row r="110" spans="1:32" ht="18"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row>
    <row r="111" spans="1:32" ht="18"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row>
    <row r="112" spans="1:32" ht="18"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row>
    <row r="113" spans="1:32" ht="18"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row>
    <row r="114" spans="1:32" ht="18"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row>
    <row r="115" spans="1:32" ht="18"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row>
    <row r="116" spans="1:32" ht="18"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row>
    <row r="117" spans="1:32" ht="18"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row>
    <row r="118" spans="1:32" ht="18"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row>
    <row r="119" spans="1:32" ht="18"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row>
    <row r="120" spans="1:32" ht="18"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row>
    <row r="121" spans="1:32" ht="18"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row>
    <row r="122" spans="1:32" ht="18"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row>
    <row r="123" spans="1:32" ht="18"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row>
    <row r="124" spans="1:32" ht="18"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row>
    <row r="125" spans="1:32" ht="18"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row>
    <row r="126" spans="1:32" ht="18"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row>
    <row r="127" spans="1:32" ht="18"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row>
    <row r="128" spans="1:32" ht="18"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row>
    <row r="129" spans="1:32" ht="18"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row>
    <row r="130" spans="1:32" ht="18"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row>
    <row r="131" spans="1:32" ht="18"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row>
    <row r="132" spans="1:32" ht="18"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row>
    <row r="133" spans="1:32" ht="18"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row>
    <row r="134" spans="1:32" ht="18"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row>
    <row r="135" spans="1:32" ht="18"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row>
    <row r="136" spans="1:32" ht="18"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row>
    <row r="137" spans="1:32" ht="18"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row>
    <row r="138" spans="1:32" ht="18"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row>
    <row r="139" spans="1:32" ht="18"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row>
    <row r="140" spans="1:32" ht="18"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row>
    <row r="141" spans="1:32" ht="18"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row>
    <row r="142" spans="1:32" ht="18"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row>
    <row r="143" spans="1:32" ht="18"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row>
    <row r="144" spans="1:32" ht="18"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row>
    <row r="145" spans="1:32" ht="18"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row>
    <row r="146" spans="1:32" ht="18"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row>
    <row r="147" spans="1:32" ht="18"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row>
    <row r="148" spans="1:32" ht="18"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row>
    <row r="149" spans="1:32" ht="18"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row>
    <row r="150" spans="1:32" ht="18"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row>
    <row r="151" spans="1:32" ht="18"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row>
    <row r="152" spans="1:32" ht="18"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row>
    <row r="153" spans="1:32" ht="18"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row>
    <row r="154" spans="1:32" ht="18"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row>
    <row r="155" spans="1:32" ht="18"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row>
    <row r="156" spans="1:32" ht="18"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row>
    <row r="157" spans="1:32" ht="18"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row>
    <row r="158" spans="1:32" ht="18"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row>
    <row r="159" spans="1:32" ht="18"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row>
    <row r="160" spans="1:32" ht="18"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row>
    <row r="161" spans="1:32" ht="18"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row>
    <row r="162" spans="1:32" ht="18"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row>
    <row r="163" spans="1:32" ht="18"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row>
    <row r="164" spans="1:32" ht="18"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row>
    <row r="165" spans="1:32" ht="18"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row>
    <row r="166" spans="1:32" ht="18"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row>
    <row r="167" spans="1:32" ht="18"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row>
    <row r="168" spans="1:32" ht="18"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row>
    <row r="169" spans="1:32" ht="18"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row>
    <row r="170" spans="1:32" ht="18"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row>
    <row r="171" spans="1:32" ht="18"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row>
    <row r="172" spans="1:32" ht="18"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row>
    <row r="173" spans="1:32" ht="18"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row>
    <row r="174" spans="1:32" ht="18"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row>
    <row r="175" spans="1:32" ht="18"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row>
    <row r="176" spans="1:32" ht="18"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row>
    <row r="177" spans="1:32" ht="18"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row>
    <row r="178" spans="1:32" ht="18"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row>
    <row r="179" spans="1:32" ht="18"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row>
    <row r="180" spans="1:32" ht="18"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row>
    <row r="181" spans="1:32" ht="18"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row>
    <row r="182" spans="1:32" ht="18"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row>
    <row r="183" spans="1:32" ht="18"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row>
    <row r="184" spans="1:32" ht="18"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row>
    <row r="185" spans="1:32" ht="18"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row>
    <row r="186" spans="1:32" ht="18"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row>
    <row r="187" spans="1:32" ht="18"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row>
    <row r="188" spans="1:32" ht="18"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row>
    <row r="189" spans="1:32" ht="18"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row>
    <row r="190" spans="1:32" ht="18"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row>
    <row r="191" spans="1:32" ht="18"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row>
    <row r="192" spans="1:32" ht="18"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row>
    <row r="193" spans="1:32" ht="18"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row>
    <row r="194" spans="1:32" ht="18"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row>
    <row r="195" spans="1:32" ht="18"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row>
    <row r="196" spans="1:32" ht="18"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row>
    <row r="197" spans="1:32" ht="18"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row>
    <row r="198" spans="1:32" ht="18"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row>
    <row r="199" spans="1:32" ht="18"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row>
    <row r="200" spans="1:32" ht="18"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row>
    <row r="201" spans="1:32" ht="18"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row>
    <row r="202" spans="1:32" ht="18"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row>
    <row r="203" spans="1:32" ht="18"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row>
    <row r="204" spans="1:32" ht="18"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row>
    <row r="205" spans="1:32" ht="18"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row>
    <row r="206" spans="1:32" ht="18"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row>
    <row r="207" spans="1:32" ht="18"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row>
    <row r="208" spans="1:32" ht="18"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row>
    <row r="209" spans="1:32" ht="18"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row>
    <row r="210" spans="1:32" ht="18"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row>
    <row r="211" spans="1:32" ht="18"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row>
    <row r="212" spans="1:32" ht="18"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row>
    <row r="213" spans="1:32" ht="18"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row>
    <row r="214" spans="1:32" ht="18"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row>
    <row r="215" spans="1:32" ht="18"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row>
    <row r="216" spans="1:32" ht="18"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row>
    <row r="217" spans="1:32" ht="18"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row>
    <row r="218" spans="1:32" ht="18"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row>
    <row r="219" spans="1:32" ht="18"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row>
    <row r="220" spans="1:32" ht="18"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row>
    <row r="221" spans="1:32" ht="18"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row>
    <row r="222" spans="1:32" ht="18"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row>
    <row r="223" spans="1:32" ht="18"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row>
    <row r="224" spans="1:32" ht="18"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row>
    <row r="225" spans="1:32" ht="18"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row>
    <row r="226" spans="1:32" ht="18"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row>
    <row r="227" spans="1:32" ht="18"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row>
    <row r="228" spans="1:32" ht="18"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row>
    <row r="229" spans="1:32" ht="18"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row>
    <row r="230" spans="1:32" ht="18"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row>
    <row r="231" spans="1:32" ht="18"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row>
    <row r="232" spans="1:32" ht="18"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row>
    <row r="233" spans="1:32" ht="18"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row>
    <row r="234" spans="1:32" ht="18"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row>
    <row r="235" spans="1:32" ht="18"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row>
    <row r="236" spans="1:32" ht="18"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row>
    <row r="237" spans="1:32" ht="18"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row>
    <row r="238" spans="1:32" ht="18"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row>
    <row r="239" spans="1:32" ht="18"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row>
    <row r="240" spans="1:32" ht="18"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row>
  </sheetData>
  <mergeCells count="40">
    <mergeCell ref="A22:M22"/>
    <mergeCell ref="A23:M23"/>
    <mergeCell ref="A9:I9"/>
    <mergeCell ref="A10:D10"/>
    <mergeCell ref="E10:H10"/>
    <mergeCell ref="A12:D13"/>
    <mergeCell ref="E12:H13"/>
    <mergeCell ref="I11:K12"/>
    <mergeCell ref="A15:D17"/>
    <mergeCell ref="E15:H17"/>
    <mergeCell ref="A21:I21"/>
    <mergeCell ref="I14:K15"/>
    <mergeCell ref="A5:E8"/>
    <mergeCell ref="F5:K6"/>
    <mergeCell ref="F7:K7"/>
    <mergeCell ref="L7:L8"/>
    <mergeCell ref="F8:K8"/>
    <mergeCell ref="K25:L25"/>
    <mergeCell ref="K26:L26"/>
    <mergeCell ref="K27:L27"/>
    <mergeCell ref="K28:L28"/>
    <mergeCell ref="K29:L29"/>
    <mergeCell ref="K31:L31"/>
    <mergeCell ref="K32:L32"/>
    <mergeCell ref="K33:L33"/>
    <mergeCell ref="K34:L34"/>
    <mergeCell ref="K35:L35"/>
    <mergeCell ref="K36:L36"/>
    <mergeCell ref="K37:L37"/>
    <mergeCell ref="K38:L38"/>
    <mergeCell ref="K39:L39"/>
    <mergeCell ref="K45:L45"/>
    <mergeCell ref="K46:L46"/>
    <mergeCell ref="K47:L47"/>
    <mergeCell ref="K48:L48"/>
    <mergeCell ref="K40:L40"/>
    <mergeCell ref="K41:L41"/>
    <mergeCell ref="K42:L42"/>
    <mergeCell ref="K43:L43"/>
    <mergeCell ref="K44:L4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94"/>
  <sheetViews>
    <sheetView showGridLines="0" topLeftCell="S58" zoomScale="82" zoomScaleNormal="82" workbookViewId="0">
      <selection activeCell="X18" sqref="X18"/>
    </sheetView>
  </sheetViews>
  <sheetFormatPr baseColWidth="10" defaultColWidth="14.42578125" defaultRowHeight="15"/>
  <cols>
    <col min="1" max="1" width="31.42578125" style="63" customWidth="1"/>
    <col min="2" max="2" width="9.7109375" style="63" customWidth="1"/>
    <col min="3" max="3" width="49.5703125" style="63" customWidth="1"/>
    <col min="4" max="4" width="44" style="63" customWidth="1"/>
    <col min="5" max="5" width="31.5703125" style="63" customWidth="1"/>
    <col min="6" max="6" width="36.5703125" style="63" customWidth="1"/>
    <col min="7" max="8" width="28.7109375" style="63" customWidth="1"/>
    <col min="9" max="9" width="23" style="63" customWidth="1"/>
    <col min="10" max="10" width="22.28515625" style="63" customWidth="1"/>
    <col min="11" max="11" width="23.85546875" style="63" customWidth="1"/>
    <col min="12" max="12" width="32" style="63" customWidth="1"/>
    <col min="13" max="13" width="36.5703125" style="63" customWidth="1"/>
    <col min="14" max="14" width="86.5703125" style="63" customWidth="1"/>
    <col min="15" max="15" width="84.85546875" style="63" customWidth="1"/>
    <col min="16" max="16" width="21.85546875" style="63" customWidth="1"/>
    <col min="17" max="17" width="56.5703125" style="63" customWidth="1"/>
    <col min="18" max="18" width="50.5703125" style="63" customWidth="1"/>
    <col min="19" max="19" width="69.85546875" style="63" customWidth="1"/>
    <col min="20" max="20" width="41.28515625" style="63" customWidth="1"/>
    <col min="21" max="21" width="27.7109375" style="63" customWidth="1"/>
    <col min="22" max="22" width="30.42578125" style="63" customWidth="1"/>
    <col min="23" max="23" width="40.85546875" style="63" customWidth="1"/>
    <col min="24" max="24" width="33.28515625" style="63" customWidth="1"/>
    <col min="25" max="16384" width="14.42578125" style="63"/>
  </cols>
  <sheetData>
    <row r="1" spans="1:13" ht="15.75" thickBot="1">
      <c r="A1" s="123"/>
      <c r="B1" s="123"/>
      <c r="C1" s="123"/>
      <c r="D1" s="123"/>
      <c r="E1" s="123"/>
      <c r="F1" s="123"/>
      <c r="G1" s="123"/>
      <c r="H1" s="124"/>
      <c r="I1" s="124"/>
      <c r="J1" s="124"/>
      <c r="K1" s="125"/>
      <c r="L1" s="124"/>
      <c r="M1" s="124"/>
    </row>
    <row r="2" spans="1:13" ht="15" customHeight="1" thickBot="1">
      <c r="A2" s="126"/>
      <c r="B2" s="475" t="s">
        <v>222</v>
      </c>
      <c r="C2" s="476"/>
      <c r="D2" s="476"/>
      <c r="E2" s="476"/>
      <c r="F2" s="476"/>
      <c r="G2" s="476"/>
      <c r="H2" s="477"/>
      <c r="I2" s="481" t="s">
        <v>880</v>
      </c>
      <c r="J2" s="482"/>
      <c r="K2" s="482"/>
      <c r="L2" s="482"/>
      <c r="M2" s="483"/>
    </row>
    <row r="3" spans="1:13" ht="15" customHeight="1" thickBot="1">
      <c r="A3" s="127"/>
      <c r="B3" s="478"/>
      <c r="C3" s="479"/>
      <c r="D3" s="479"/>
      <c r="E3" s="479"/>
      <c r="F3" s="479"/>
      <c r="G3" s="479"/>
      <c r="H3" s="480"/>
      <c r="I3" s="484" t="s">
        <v>1080</v>
      </c>
      <c r="J3" s="485"/>
      <c r="K3" s="485"/>
      <c r="L3" s="485"/>
      <c r="M3" s="486"/>
    </row>
    <row r="4" spans="1:13" ht="14.25" customHeight="1">
      <c r="A4" s="127"/>
      <c r="B4" s="487" t="s">
        <v>881</v>
      </c>
      <c r="C4" s="488"/>
      <c r="D4" s="488"/>
      <c r="E4" s="488"/>
      <c r="F4" s="488"/>
      <c r="G4" s="488"/>
      <c r="H4" s="489"/>
      <c r="I4" s="493" t="s">
        <v>1081</v>
      </c>
      <c r="J4" s="494"/>
      <c r="K4" s="494"/>
      <c r="L4" s="494"/>
      <c r="M4" s="495"/>
    </row>
    <row r="5" spans="1:13" ht="15" customHeight="1" thickBot="1">
      <c r="A5" s="128"/>
      <c r="B5" s="490"/>
      <c r="C5" s="491"/>
      <c r="D5" s="491"/>
      <c r="E5" s="491"/>
      <c r="F5" s="491"/>
      <c r="G5" s="491"/>
      <c r="H5" s="492"/>
      <c r="I5" s="496"/>
      <c r="J5" s="497"/>
      <c r="K5" s="497"/>
      <c r="L5" s="497"/>
      <c r="M5" s="498"/>
    </row>
    <row r="6" spans="1:13" ht="18">
      <c r="A6" s="129"/>
      <c r="B6" s="130"/>
      <c r="C6" s="130"/>
      <c r="D6" s="130"/>
      <c r="E6" s="130"/>
      <c r="F6" s="130"/>
      <c r="G6" s="131"/>
      <c r="H6" s="123"/>
      <c r="I6" s="123"/>
      <c r="J6" s="123"/>
      <c r="K6" s="123"/>
      <c r="L6" s="123"/>
      <c r="M6" s="123"/>
    </row>
    <row r="7" spans="1:13" ht="15.75" customHeight="1" thickBot="1">
      <c r="A7" s="473" t="s">
        <v>191</v>
      </c>
      <c r="B7" s="474"/>
      <c r="C7" s="474"/>
      <c r="D7" s="474"/>
      <c r="E7" s="474"/>
      <c r="F7" s="474"/>
      <c r="G7" s="474"/>
      <c r="H7" s="474"/>
      <c r="I7" s="474"/>
      <c r="J7" s="474"/>
      <c r="K7" s="474"/>
      <c r="L7" s="474"/>
      <c r="M7" s="474"/>
    </row>
    <row r="8" spans="1:13" ht="15.75" customHeight="1" thickBot="1">
      <c r="A8" s="472" t="s">
        <v>882</v>
      </c>
      <c r="B8" s="472"/>
      <c r="C8" s="472"/>
      <c r="D8" s="472"/>
      <c r="E8" s="472"/>
      <c r="F8" s="472"/>
      <c r="G8" s="472"/>
      <c r="H8" s="472"/>
      <c r="I8" s="472"/>
      <c r="J8" s="472"/>
      <c r="K8" s="472"/>
      <c r="L8" s="472"/>
      <c r="M8" s="472"/>
    </row>
    <row r="9" spans="1:13" ht="15" customHeight="1">
      <c r="A9" s="499"/>
      <c r="B9" s="500"/>
      <c r="C9" s="500"/>
      <c r="D9" s="500"/>
      <c r="E9" s="500"/>
      <c r="F9" s="500"/>
      <c r="G9" s="500"/>
      <c r="H9" s="500"/>
      <c r="I9" s="500"/>
      <c r="J9" s="501"/>
      <c r="K9" s="502" t="s">
        <v>883</v>
      </c>
      <c r="L9" s="503"/>
      <c r="M9" s="504"/>
    </row>
    <row r="10" spans="1:13" ht="46.5" customHeight="1">
      <c r="A10" s="505" t="s">
        <v>884</v>
      </c>
      <c r="B10" s="506"/>
      <c r="C10" s="507"/>
      <c r="D10" s="505" t="s">
        <v>885</v>
      </c>
      <c r="E10" s="506"/>
      <c r="F10" s="507"/>
      <c r="G10" s="505" t="s">
        <v>886</v>
      </c>
      <c r="H10" s="507"/>
      <c r="I10" s="132" t="s">
        <v>887</v>
      </c>
      <c r="J10" s="132" t="s">
        <v>888</v>
      </c>
      <c r="K10" s="505" t="s">
        <v>889</v>
      </c>
      <c r="L10" s="507"/>
      <c r="M10" s="133" t="s">
        <v>890</v>
      </c>
    </row>
    <row r="11" spans="1:13" ht="18.75" customHeight="1">
      <c r="A11" s="512" t="s">
        <v>891</v>
      </c>
      <c r="B11" s="513"/>
      <c r="C11" s="514"/>
      <c r="D11" s="512" t="s">
        <v>892</v>
      </c>
      <c r="E11" s="513"/>
      <c r="F11" s="514"/>
      <c r="G11" s="521" t="s">
        <v>1082</v>
      </c>
      <c r="H11" s="522"/>
      <c r="I11" s="532" t="s">
        <v>893</v>
      </c>
      <c r="J11" s="532">
        <v>5</v>
      </c>
      <c r="K11" s="540" t="s">
        <v>894</v>
      </c>
      <c r="L11" s="541"/>
      <c r="M11" s="532" t="s">
        <v>629</v>
      </c>
    </row>
    <row r="12" spans="1:13" ht="18.75" customHeight="1">
      <c r="A12" s="515"/>
      <c r="B12" s="516"/>
      <c r="C12" s="517"/>
      <c r="D12" s="515"/>
      <c r="E12" s="516"/>
      <c r="F12" s="517"/>
      <c r="G12" s="523"/>
      <c r="H12" s="524"/>
      <c r="I12" s="533"/>
      <c r="J12" s="533"/>
      <c r="K12" s="542"/>
      <c r="L12" s="543"/>
      <c r="M12" s="533"/>
    </row>
    <row r="13" spans="1:13" ht="12" customHeight="1">
      <c r="A13" s="515"/>
      <c r="B13" s="516"/>
      <c r="C13" s="517"/>
      <c r="D13" s="515"/>
      <c r="E13" s="516"/>
      <c r="F13" s="517"/>
      <c r="G13" s="523"/>
      <c r="H13" s="524"/>
      <c r="I13" s="533"/>
      <c r="J13" s="533"/>
      <c r="K13" s="542"/>
      <c r="L13" s="543"/>
      <c r="M13" s="533"/>
    </row>
    <row r="14" spans="1:13" ht="12" customHeight="1">
      <c r="A14" s="518"/>
      <c r="B14" s="519"/>
      <c r="C14" s="520"/>
      <c r="D14" s="518"/>
      <c r="E14" s="519"/>
      <c r="F14" s="520"/>
      <c r="G14" s="525"/>
      <c r="H14" s="526"/>
      <c r="I14" s="534"/>
      <c r="J14" s="534"/>
      <c r="K14" s="544"/>
      <c r="L14" s="545"/>
      <c r="M14" s="534"/>
    </row>
    <row r="15" spans="1:13" ht="21" customHeight="1" thickBot="1">
      <c r="A15" s="145"/>
      <c r="B15" s="134"/>
      <c r="C15" s="134"/>
      <c r="D15" s="135"/>
      <c r="E15" s="135"/>
      <c r="F15" s="134"/>
      <c r="G15" s="134"/>
      <c r="H15" s="136"/>
      <c r="I15" s="136"/>
      <c r="J15" s="135"/>
      <c r="K15" s="137"/>
      <c r="L15" s="135"/>
      <c r="M15" s="123"/>
    </row>
    <row r="16" spans="1:13" ht="19.5" thickBot="1">
      <c r="A16" s="138"/>
      <c r="B16" s="138"/>
      <c r="C16" s="138"/>
      <c r="D16" s="138"/>
      <c r="E16" s="138"/>
      <c r="F16" s="138"/>
      <c r="G16" s="138"/>
      <c r="H16" s="138"/>
      <c r="I16" s="535" t="s">
        <v>895</v>
      </c>
      <c r="J16" s="536"/>
      <c r="K16" s="537"/>
      <c r="L16" s="139"/>
      <c r="M16" s="123"/>
    </row>
    <row r="17" spans="1:24" ht="72.75" thickBot="1">
      <c r="A17" s="140" t="s">
        <v>0</v>
      </c>
      <c r="B17" s="538" t="s">
        <v>192</v>
      </c>
      <c r="C17" s="539"/>
      <c r="D17" s="140" t="s">
        <v>1</v>
      </c>
      <c r="E17" s="140" t="s">
        <v>19</v>
      </c>
      <c r="F17" s="140" t="s">
        <v>2</v>
      </c>
      <c r="G17" s="140" t="s">
        <v>896</v>
      </c>
      <c r="H17" s="140" t="s">
        <v>887</v>
      </c>
      <c r="I17" s="140" t="s">
        <v>897</v>
      </c>
      <c r="J17" s="140" t="s">
        <v>898</v>
      </c>
      <c r="K17" s="141" t="s">
        <v>899</v>
      </c>
      <c r="L17" s="142" t="s">
        <v>1083</v>
      </c>
      <c r="M17" s="207" t="s">
        <v>900</v>
      </c>
      <c r="N17" s="17" t="s">
        <v>190</v>
      </c>
      <c r="O17" s="16" t="s">
        <v>208</v>
      </c>
      <c r="P17" s="16" t="s">
        <v>218</v>
      </c>
      <c r="Q17" s="217" t="s">
        <v>1269</v>
      </c>
      <c r="R17" s="217" t="s">
        <v>208</v>
      </c>
      <c r="S17" s="217" t="s">
        <v>1296</v>
      </c>
      <c r="T17" s="217" t="s">
        <v>208</v>
      </c>
      <c r="U17" s="218" t="s">
        <v>1270</v>
      </c>
      <c r="V17" s="218" t="s">
        <v>1271</v>
      </c>
      <c r="W17" s="218" t="s">
        <v>1272</v>
      </c>
      <c r="X17" s="218" t="s">
        <v>1273</v>
      </c>
    </row>
    <row r="18" spans="1:24" ht="210.75" customHeight="1" thickBot="1">
      <c r="A18" s="527" t="s">
        <v>901</v>
      </c>
      <c r="B18" s="199" t="s">
        <v>3</v>
      </c>
      <c r="C18" s="196" t="s">
        <v>902</v>
      </c>
      <c r="D18" s="196" t="s">
        <v>903</v>
      </c>
      <c r="E18" s="196" t="s">
        <v>1084</v>
      </c>
      <c r="F18" s="195" t="s">
        <v>1085</v>
      </c>
      <c r="G18" s="198">
        <v>6</v>
      </c>
      <c r="H18" s="195" t="s">
        <v>904</v>
      </c>
      <c r="I18" s="195" t="s">
        <v>350</v>
      </c>
      <c r="J18" s="197" t="s">
        <v>350</v>
      </c>
      <c r="K18" s="150">
        <v>4417875</v>
      </c>
      <c r="L18" s="158">
        <v>405</v>
      </c>
      <c r="M18" s="208" t="s">
        <v>905</v>
      </c>
      <c r="N18" s="209" t="s">
        <v>1146</v>
      </c>
      <c r="O18" s="210" t="s">
        <v>1147</v>
      </c>
      <c r="P18" s="211" t="s">
        <v>1228</v>
      </c>
      <c r="Q18" s="258" t="s">
        <v>1342</v>
      </c>
      <c r="R18" s="259" t="s">
        <v>1343</v>
      </c>
      <c r="S18" s="259" t="s">
        <v>1504</v>
      </c>
      <c r="T18" s="259" t="s">
        <v>1344</v>
      </c>
      <c r="U18" s="260">
        <v>0.33329999999999999</v>
      </c>
      <c r="V18" s="260">
        <v>0.67</v>
      </c>
      <c r="W18" s="260"/>
      <c r="X18" s="610">
        <f>SUM(U18:W18)</f>
        <v>1.0033000000000001</v>
      </c>
    </row>
    <row r="19" spans="1:24" ht="114.75" customHeight="1" thickBot="1">
      <c r="A19" s="528"/>
      <c r="B19" s="170" t="s">
        <v>4</v>
      </c>
      <c r="C19" s="155" t="s">
        <v>351</v>
      </c>
      <c r="D19" s="155" t="s">
        <v>906</v>
      </c>
      <c r="E19" s="155" t="s">
        <v>907</v>
      </c>
      <c r="F19" s="169" t="s">
        <v>908</v>
      </c>
      <c r="G19" s="153" t="s">
        <v>909</v>
      </c>
      <c r="H19" s="169" t="s">
        <v>910</v>
      </c>
      <c r="I19" s="148" t="s">
        <v>350</v>
      </c>
      <c r="J19" s="180" t="s">
        <v>350</v>
      </c>
      <c r="K19" s="150">
        <v>1000000000</v>
      </c>
      <c r="L19" s="158">
        <v>414</v>
      </c>
      <c r="M19" s="208" t="s">
        <v>911</v>
      </c>
      <c r="N19" s="212" t="s">
        <v>1242</v>
      </c>
      <c r="O19" s="205" t="s">
        <v>1243</v>
      </c>
      <c r="P19" s="211" t="s">
        <v>1228</v>
      </c>
      <c r="Q19" s="261" t="s">
        <v>1345</v>
      </c>
      <c r="R19" s="262" t="s">
        <v>1346</v>
      </c>
      <c r="S19" s="262" t="s">
        <v>1347</v>
      </c>
      <c r="T19" s="262" t="s">
        <v>1348</v>
      </c>
      <c r="U19" s="260">
        <v>0.33329999999999999</v>
      </c>
      <c r="V19" s="260">
        <v>0.33329999999999999</v>
      </c>
      <c r="W19" s="260"/>
      <c r="X19" s="610">
        <f t="shared" ref="X19:X59" si="0">SUM(U19:W19)</f>
        <v>0.66659999999999997</v>
      </c>
    </row>
    <row r="20" spans="1:24" ht="93.75" customHeight="1" thickBot="1">
      <c r="A20" s="528"/>
      <c r="B20" s="170" t="s">
        <v>193</v>
      </c>
      <c r="C20" s="155" t="s">
        <v>912</v>
      </c>
      <c r="D20" s="155" t="s">
        <v>913</v>
      </c>
      <c r="E20" s="177" t="s">
        <v>358</v>
      </c>
      <c r="F20" s="169" t="s">
        <v>914</v>
      </c>
      <c r="G20" s="153">
        <v>1</v>
      </c>
      <c r="H20" s="169" t="s">
        <v>915</v>
      </c>
      <c r="I20" s="148" t="s">
        <v>350</v>
      </c>
      <c r="J20" s="180"/>
      <c r="K20" s="150">
        <v>2000000</v>
      </c>
      <c r="L20" s="158">
        <v>414</v>
      </c>
      <c r="M20" s="208" t="s">
        <v>905</v>
      </c>
      <c r="N20" s="508" t="s">
        <v>1212</v>
      </c>
      <c r="O20" s="508"/>
      <c r="P20" s="211" t="s">
        <v>1228</v>
      </c>
      <c r="Q20" s="263" t="s">
        <v>1349</v>
      </c>
      <c r="R20" s="264" t="s">
        <v>183</v>
      </c>
      <c r="S20" s="259" t="s">
        <v>1350</v>
      </c>
      <c r="T20" s="264" t="s">
        <v>183</v>
      </c>
      <c r="U20" s="260">
        <v>0</v>
      </c>
      <c r="V20" s="260">
        <v>0</v>
      </c>
      <c r="W20" s="260"/>
      <c r="X20" s="610">
        <f t="shared" si="0"/>
        <v>0</v>
      </c>
    </row>
    <row r="21" spans="1:24" ht="246" customHeight="1" thickBot="1">
      <c r="A21" s="528"/>
      <c r="B21" s="170" t="s">
        <v>194</v>
      </c>
      <c r="C21" s="155" t="s">
        <v>355</v>
      </c>
      <c r="D21" s="155" t="s">
        <v>916</v>
      </c>
      <c r="E21" s="155" t="s">
        <v>1084</v>
      </c>
      <c r="F21" s="169" t="s">
        <v>917</v>
      </c>
      <c r="G21" s="153">
        <v>2</v>
      </c>
      <c r="H21" s="148" t="s">
        <v>918</v>
      </c>
      <c r="I21" s="148" t="s">
        <v>350</v>
      </c>
      <c r="J21" s="180"/>
      <c r="K21" s="150"/>
      <c r="L21" s="149"/>
      <c r="M21" s="208" t="s">
        <v>905</v>
      </c>
      <c r="N21" s="209" t="s">
        <v>1246</v>
      </c>
      <c r="O21" s="213" t="s">
        <v>1148</v>
      </c>
      <c r="P21" s="211" t="s">
        <v>1228</v>
      </c>
      <c r="Q21" s="259" t="s">
        <v>1351</v>
      </c>
      <c r="R21" s="259" t="s">
        <v>1352</v>
      </c>
      <c r="S21" s="259" t="s">
        <v>1353</v>
      </c>
      <c r="T21" s="259" t="s">
        <v>1354</v>
      </c>
      <c r="U21" s="260">
        <v>0.5</v>
      </c>
      <c r="V21" s="260">
        <v>0.5</v>
      </c>
      <c r="W21" s="260"/>
      <c r="X21" s="610">
        <f t="shared" si="0"/>
        <v>1</v>
      </c>
    </row>
    <row r="22" spans="1:24" ht="215.25" customHeight="1" thickBot="1">
      <c r="A22" s="528"/>
      <c r="B22" s="170" t="s">
        <v>199</v>
      </c>
      <c r="C22" s="155" t="s">
        <v>919</v>
      </c>
      <c r="D22" s="155" t="s">
        <v>920</v>
      </c>
      <c r="E22" s="155" t="s">
        <v>1084</v>
      </c>
      <c r="F22" s="169" t="s">
        <v>921</v>
      </c>
      <c r="G22" s="153">
        <v>1</v>
      </c>
      <c r="H22" s="148" t="s">
        <v>918</v>
      </c>
      <c r="I22" s="148" t="s">
        <v>350</v>
      </c>
      <c r="J22" s="180"/>
      <c r="K22" s="150"/>
      <c r="L22" s="149"/>
      <c r="M22" s="208" t="s">
        <v>922</v>
      </c>
      <c r="N22" s="209" t="s">
        <v>1245</v>
      </c>
      <c r="O22" s="210" t="s">
        <v>1149</v>
      </c>
      <c r="P22" s="211" t="s">
        <v>1228</v>
      </c>
      <c r="Q22" s="259" t="s">
        <v>1355</v>
      </c>
      <c r="R22" s="264" t="s">
        <v>1352</v>
      </c>
      <c r="S22" s="259" t="s">
        <v>1356</v>
      </c>
      <c r="T22" s="264" t="s">
        <v>183</v>
      </c>
      <c r="U22" s="260">
        <v>1</v>
      </c>
      <c r="V22" s="260"/>
      <c r="W22" s="260"/>
      <c r="X22" s="610">
        <f t="shared" si="0"/>
        <v>1</v>
      </c>
    </row>
    <row r="23" spans="1:24" ht="190.5" customHeight="1" thickBot="1">
      <c r="A23" s="528"/>
      <c r="B23" s="170" t="s">
        <v>200</v>
      </c>
      <c r="C23" s="155" t="s">
        <v>352</v>
      </c>
      <c r="D23" s="155" t="s">
        <v>916</v>
      </c>
      <c r="E23" s="155" t="s">
        <v>1084</v>
      </c>
      <c r="F23" s="169" t="s">
        <v>923</v>
      </c>
      <c r="G23" s="153">
        <v>1</v>
      </c>
      <c r="H23" s="148" t="s">
        <v>918</v>
      </c>
      <c r="I23" s="148" t="s">
        <v>350</v>
      </c>
      <c r="J23" s="180"/>
      <c r="K23" s="150"/>
      <c r="L23" s="149"/>
      <c r="M23" s="208" t="s">
        <v>922</v>
      </c>
      <c r="N23" s="209" t="s">
        <v>1150</v>
      </c>
      <c r="O23" s="210" t="s">
        <v>1151</v>
      </c>
      <c r="P23" s="211" t="s">
        <v>1228</v>
      </c>
      <c r="Q23" s="259" t="s">
        <v>1349</v>
      </c>
      <c r="R23" s="264" t="s">
        <v>183</v>
      </c>
      <c r="S23" s="259" t="s">
        <v>1495</v>
      </c>
      <c r="T23" s="259" t="s">
        <v>1496</v>
      </c>
      <c r="U23" s="260"/>
      <c r="V23" s="260">
        <v>0</v>
      </c>
      <c r="W23" s="260"/>
      <c r="X23" s="610">
        <f t="shared" si="0"/>
        <v>0</v>
      </c>
    </row>
    <row r="24" spans="1:24" ht="241.5" customHeight="1" thickBot="1">
      <c r="A24" s="528"/>
      <c r="B24" s="170" t="s">
        <v>343</v>
      </c>
      <c r="C24" s="155" t="s">
        <v>353</v>
      </c>
      <c r="D24" s="155" t="s">
        <v>916</v>
      </c>
      <c r="E24" s="155" t="s">
        <v>1084</v>
      </c>
      <c r="F24" s="169" t="s">
        <v>1086</v>
      </c>
      <c r="G24" s="153">
        <v>2</v>
      </c>
      <c r="H24" s="148" t="s">
        <v>918</v>
      </c>
      <c r="I24" s="148" t="s">
        <v>350</v>
      </c>
      <c r="J24" s="180"/>
      <c r="K24" s="150"/>
      <c r="L24" s="149"/>
      <c r="M24" s="208" t="s">
        <v>1087</v>
      </c>
      <c r="N24" s="209" t="s">
        <v>1152</v>
      </c>
      <c r="O24" s="210" t="s">
        <v>1153</v>
      </c>
      <c r="P24" s="211" t="s">
        <v>1228</v>
      </c>
      <c r="Q24" s="259" t="s">
        <v>1357</v>
      </c>
      <c r="R24" s="259" t="s">
        <v>1358</v>
      </c>
      <c r="S24" s="259" t="s">
        <v>1359</v>
      </c>
      <c r="T24" s="259" t="s">
        <v>1360</v>
      </c>
      <c r="U24" s="260">
        <v>0.33329999999999999</v>
      </c>
      <c r="V24" s="260">
        <v>0.67</v>
      </c>
      <c r="W24" s="260"/>
      <c r="X24" s="610">
        <f t="shared" si="0"/>
        <v>1.0033000000000001</v>
      </c>
    </row>
    <row r="25" spans="1:24" ht="234.75" customHeight="1" thickBot="1">
      <c r="A25" s="528"/>
      <c r="B25" s="170" t="s">
        <v>344</v>
      </c>
      <c r="C25" s="155" t="s">
        <v>356</v>
      </c>
      <c r="D25" s="155" t="s">
        <v>916</v>
      </c>
      <c r="E25" s="155" t="s">
        <v>1084</v>
      </c>
      <c r="F25" s="169" t="s">
        <v>924</v>
      </c>
      <c r="G25" s="153">
        <v>1</v>
      </c>
      <c r="H25" s="148" t="s">
        <v>918</v>
      </c>
      <c r="I25" s="148" t="s">
        <v>350</v>
      </c>
      <c r="J25" s="180"/>
      <c r="K25" s="150"/>
      <c r="L25" s="149"/>
      <c r="M25" s="208" t="s">
        <v>922</v>
      </c>
      <c r="N25" s="209" t="s">
        <v>1154</v>
      </c>
      <c r="O25" s="210" t="s">
        <v>1155</v>
      </c>
      <c r="P25" s="211" t="s">
        <v>1228</v>
      </c>
      <c r="Q25" s="265" t="s">
        <v>1361</v>
      </c>
      <c r="R25" s="264" t="s">
        <v>1362</v>
      </c>
      <c r="S25" s="259" t="s">
        <v>1363</v>
      </c>
      <c r="T25" s="259" t="s">
        <v>1364</v>
      </c>
      <c r="U25" s="260">
        <v>0.1</v>
      </c>
      <c r="V25" s="260">
        <v>0.9</v>
      </c>
      <c r="W25" s="260"/>
      <c r="X25" s="610">
        <f t="shared" si="0"/>
        <v>1</v>
      </c>
    </row>
    <row r="26" spans="1:24" ht="156.75" customHeight="1" thickBot="1">
      <c r="A26" s="528"/>
      <c r="B26" s="170" t="s">
        <v>345</v>
      </c>
      <c r="C26" s="155" t="s">
        <v>925</v>
      </c>
      <c r="D26" s="155" t="s">
        <v>926</v>
      </c>
      <c r="E26" s="155" t="s">
        <v>1088</v>
      </c>
      <c r="F26" s="169" t="s">
        <v>921</v>
      </c>
      <c r="G26" s="153">
        <v>1</v>
      </c>
      <c r="H26" s="169" t="s">
        <v>927</v>
      </c>
      <c r="I26" s="148" t="s">
        <v>350</v>
      </c>
      <c r="J26" s="180"/>
      <c r="K26" s="150"/>
      <c r="L26" s="158"/>
      <c r="M26" s="208" t="s">
        <v>928</v>
      </c>
      <c r="N26" s="209" t="s">
        <v>1156</v>
      </c>
      <c r="O26" s="210" t="s">
        <v>1157</v>
      </c>
      <c r="P26" s="211" t="s">
        <v>1228</v>
      </c>
      <c r="Q26" s="259" t="s">
        <v>1365</v>
      </c>
      <c r="R26" s="264" t="s">
        <v>1366</v>
      </c>
      <c r="S26" s="259" t="s">
        <v>1356</v>
      </c>
      <c r="T26" s="264" t="s">
        <v>183</v>
      </c>
      <c r="U26" s="260">
        <v>1</v>
      </c>
      <c r="V26" s="260"/>
      <c r="W26" s="260"/>
      <c r="X26" s="610">
        <f t="shared" si="0"/>
        <v>1</v>
      </c>
    </row>
    <row r="27" spans="1:24" ht="60.75" customHeight="1" thickBot="1">
      <c r="A27" s="528"/>
      <c r="B27" s="170" t="s">
        <v>346</v>
      </c>
      <c r="C27" s="155" t="s">
        <v>929</v>
      </c>
      <c r="D27" s="155" t="s">
        <v>926</v>
      </c>
      <c r="E27" s="155" t="s">
        <v>1088</v>
      </c>
      <c r="F27" s="169" t="s">
        <v>923</v>
      </c>
      <c r="G27" s="153">
        <v>1</v>
      </c>
      <c r="H27" s="169" t="s">
        <v>927</v>
      </c>
      <c r="I27" s="148" t="s">
        <v>350</v>
      </c>
      <c r="J27" s="180" t="s">
        <v>350</v>
      </c>
      <c r="K27" s="150">
        <v>2945250</v>
      </c>
      <c r="L27" s="158">
        <v>405</v>
      </c>
      <c r="M27" s="208" t="s">
        <v>905</v>
      </c>
      <c r="N27" s="468" t="s">
        <v>1158</v>
      </c>
      <c r="O27" s="469"/>
      <c r="P27" s="211" t="s">
        <v>1228</v>
      </c>
      <c r="Q27" s="259" t="s">
        <v>1349</v>
      </c>
      <c r="R27" s="264" t="s">
        <v>183</v>
      </c>
      <c r="S27" s="259" t="s">
        <v>1350</v>
      </c>
      <c r="T27" s="264" t="s">
        <v>183</v>
      </c>
      <c r="U27" s="260">
        <v>0</v>
      </c>
      <c r="V27" s="260">
        <v>0</v>
      </c>
      <c r="W27" s="260"/>
      <c r="X27" s="610">
        <f t="shared" si="0"/>
        <v>0</v>
      </c>
    </row>
    <row r="28" spans="1:24" ht="191.25" customHeight="1" thickBot="1">
      <c r="A28" s="528"/>
      <c r="B28" s="170" t="s">
        <v>347</v>
      </c>
      <c r="C28" s="155" t="s">
        <v>930</v>
      </c>
      <c r="D28" s="155" t="s">
        <v>926</v>
      </c>
      <c r="E28" s="155" t="s">
        <v>1088</v>
      </c>
      <c r="F28" s="169" t="s">
        <v>931</v>
      </c>
      <c r="G28" s="153">
        <v>2</v>
      </c>
      <c r="H28" s="169" t="s">
        <v>932</v>
      </c>
      <c r="I28" s="148" t="s">
        <v>350</v>
      </c>
      <c r="J28" s="180"/>
      <c r="K28" s="150"/>
      <c r="L28" s="158"/>
      <c r="M28" s="208" t="s">
        <v>905</v>
      </c>
      <c r="N28" s="209" t="s">
        <v>1159</v>
      </c>
      <c r="O28" s="210" t="s">
        <v>1160</v>
      </c>
      <c r="P28" s="211" t="s">
        <v>1228</v>
      </c>
      <c r="Q28" s="259" t="s">
        <v>1367</v>
      </c>
      <c r="R28" s="264" t="s">
        <v>1366</v>
      </c>
      <c r="S28" s="259" t="s">
        <v>1368</v>
      </c>
      <c r="T28" s="259" t="s">
        <v>1369</v>
      </c>
      <c r="U28" s="260">
        <v>0.5</v>
      </c>
      <c r="V28" s="260">
        <v>0.5</v>
      </c>
      <c r="W28" s="260"/>
      <c r="X28" s="610">
        <f t="shared" si="0"/>
        <v>1</v>
      </c>
    </row>
    <row r="29" spans="1:24" ht="130.5" customHeight="1" thickBot="1">
      <c r="A29" s="528"/>
      <c r="B29" s="170" t="s">
        <v>348</v>
      </c>
      <c r="C29" s="155" t="s">
        <v>357</v>
      </c>
      <c r="D29" s="155" t="s">
        <v>926</v>
      </c>
      <c r="E29" s="155" t="s">
        <v>1088</v>
      </c>
      <c r="F29" s="169" t="s">
        <v>924</v>
      </c>
      <c r="G29" s="153">
        <v>1</v>
      </c>
      <c r="H29" s="169" t="s">
        <v>927</v>
      </c>
      <c r="I29" s="148" t="s">
        <v>350</v>
      </c>
      <c r="J29" s="180" t="s">
        <v>350</v>
      </c>
      <c r="K29" s="150">
        <v>2945250</v>
      </c>
      <c r="L29" s="158">
        <v>405</v>
      </c>
      <c r="M29" s="208" t="s">
        <v>905</v>
      </c>
      <c r="N29" s="209" t="s">
        <v>1161</v>
      </c>
      <c r="O29" s="210" t="s">
        <v>1162</v>
      </c>
      <c r="P29" s="211" t="s">
        <v>1228</v>
      </c>
      <c r="Q29" s="259" t="s">
        <v>1349</v>
      </c>
      <c r="R29" s="264" t="s">
        <v>183</v>
      </c>
      <c r="S29" s="259" t="s">
        <v>1370</v>
      </c>
      <c r="T29" s="259" t="s">
        <v>1371</v>
      </c>
      <c r="U29" s="260">
        <v>0</v>
      </c>
      <c r="V29" s="260">
        <v>1</v>
      </c>
      <c r="W29" s="260"/>
      <c r="X29" s="610">
        <f t="shared" si="0"/>
        <v>1</v>
      </c>
    </row>
    <row r="30" spans="1:24" ht="73.5" customHeight="1" thickBot="1">
      <c r="A30" s="528"/>
      <c r="B30" s="170" t="s">
        <v>349</v>
      </c>
      <c r="C30" s="155" t="s">
        <v>933</v>
      </c>
      <c r="D30" s="155" t="s">
        <v>934</v>
      </c>
      <c r="E30" s="155" t="s">
        <v>1089</v>
      </c>
      <c r="F30" s="169" t="s">
        <v>935</v>
      </c>
      <c r="G30" s="153">
        <v>1</v>
      </c>
      <c r="H30" s="169" t="s">
        <v>936</v>
      </c>
      <c r="I30" s="148" t="s">
        <v>350</v>
      </c>
      <c r="J30" s="180" t="s">
        <v>350</v>
      </c>
      <c r="K30" s="150">
        <v>2945250</v>
      </c>
      <c r="L30" s="158">
        <v>405</v>
      </c>
      <c r="M30" s="208" t="s">
        <v>905</v>
      </c>
      <c r="N30" s="470" t="s">
        <v>1212</v>
      </c>
      <c r="O30" s="471"/>
      <c r="P30" s="211" t="s">
        <v>1228</v>
      </c>
      <c r="Q30" s="259" t="s">
        <v>1349</v>
      </c>
      <c r="R30" s="264" t="s">
        <v>183</v>
      </c>
      <c r="S30" s="259" t="s">
        <v>1350</v>
      </c>
      <c r="T30" s="264" t="s">
        <v>183</v>
      </c>
      <c r="U30" s="260">
        <v>0</v>
      </c>
      <c r="V30" s="260">
        <v>0</v>
      </c>
      <c r="W30" s="260"/>
      <c r="X30" s="610">
        <f t="shared" si="0"/>
        <v>0</v>
      </c>
    </row>
    <row r="31" spans="1:24" ht="60.75" customHeight="1" thickBot="1">
      <c r="A31" s="528"/>
      <c r="B31" s="170" t="s">
        <v>937</v>
      </c>
      <c r="C31" s="155" t="s">
        <v>938</v>
      </c>
      <c r="D31" s="155" t="s">
        <v>913</v>
      </c>
      <c r="E31" s="155" t="s">
        <v>358</v>
      </c>
      <c r="F31" s="169" t="s">
        <v>939</v>
      </c>
      <c r="G31" s="153">
        <v>10</v>
      </c>
      <c r="H31" s="169" t="s">
        <v>915</v>
      </c>
      <c r="I31" s="148" t="s">
        <v>350</v>
      </c>
      <c r="J31" s="180"/>
      <c r="K31" s="150"/>
      <c r="L31" s="149"/>
      <c r="M31" s="208" t="s">
        <v>905</v>
      </c>
      <c r="N31" s="212" t="s">
        <v>1213</v>
      </c>
      <c r="O31" s="205" t="s">
        <v>1214</v>
      </c>
      <c r="P31" s="211" t="s">
        <v>1228</v>
      </c>
      <c r="Q31" s="259" t="s">
        <v>1372</v>
      </c>
      <c r="R31" s="264" t="s">
        <v>1373</v>
      </c>
      <c r="S31" s="335" t="s">
        <v>1505</v>
      </c>
      <c r="T31" s="259" t="s">
        <v>1374</v>
      </c>
      <c r="U31" s="260">
        <v>0.33329999999999999</v>
      </c>
      <c r="V31" s="260">
        <v>0.33329999999999999</v>
      </c>
      <c r="W31" s="260"/>
      <c r="X31" s="610">
        <f t="shared" si="0"/>
        <v>0.66659999999999997</v>
      </c>
    </row>
    <row r="32" spans="1:24" ht="60.75" customHeight="1" thickBot="1">
      <c r="A32" s="528"/>
      <c r="B32" s="170" t="s">
        <v>940</v>
      </c>
      <c r="C32" s="155" t="s">
        <v>941</v>
      </c>
      <c r="D32" s="155" t="s">
        <v>942</v>
      </c>
      <c r="E32" s="155" t="s">
        <v>358</v>
      </c>
      <c r="F32" s="169" t="s">
        <v>943</v>
      </c>
      <c r="G32" s="153">
        <v>15</v>
      </c>
      <c r="H32" s="169" t="s">
        <v>944</v>
      </c>
      <c r="I32" s="148" t="s">
        <v>350</v>
      </c>
      <c r="J32" s="180"/>
      <c r="K32" s="150">
        <v>200000000</v>
      </c>
      <c r="L32" s="158">
        <v>414</v>
      </c>
      <c r="M32" s="208" t="s">
        <v>905</v>
      </c>
      <c r="N32" s="470" t="s">
        <v>1215</v>
      </c>
      <c r="O32" s="471"/>
      <c r="P32" s="211" t="s">
        <v>1228</v>
      </c>
      <c r="Q32" s="259" t="s">
        <v>1349</v>
      </c>
      <c r="R32" s="264" t="s">
        <v>183</v>
      </c>
      <c r="S32" s="259" t="s">
        <v>1350</v>
      </c>
      <c r="T32" s="264" t="s">
        <v>183</v>
      </c>
      <c r="U32" s="260">
        <v>0</v>
      </c>
      <c r="V32" s="260">
        <v>0</v>
      </c>
      <c r="W32" s="260"/>
      <c r="X32" s="610">
        <f t="shared" si="0"/>
        <v>0</v>
      </c>
    </row>
    <row r="33" spans="1:24" ht="96" customHeight="1" thickBot="1">
      <c r="A33" s="528"/>
      <c r="B33" s="170" t="s">
        <v>945</v>
      </c>
      <c r="C33" s="155" t="s">
        <v>946</v>
      </c>
      <c r="D33" s="155" t="s">
        <v>947</v>
      </c>
      <c r="E33" s="155" t="s">
        <v>358</v>
      </c>
      <c r="F33" s="169" t="s">
        <v>939</v>
      </c>
      <c r="G33" s="153" t="s">
        <v>948</v>
      </c>
      <c r="H33" s="169" t="s">
        <v>949</v>
      </c>
      <c r="I33" s="148" t="s">
        <v>350</v>
      </c>
      <c r="J33" s="180"/>
      <c r="K33" s="150">
        <v>780000000</v>
      </c>
      <c r="L33" s="158">
        <v>412</v>
      </c>
      <c r="M33" s="208" t="s">
        <v>905</v>
      </c>
      <c r="N33" s="212" t="s">
        <v>1216</v>
      </c>
      <c r="O33" s="205" t="s">
        <v>1217</v>
      </c>
      <c r="P33" s="211" t="s">
        <v>1228</v>
      </c>
      <c r="Q33" s="259" t="s">
        <v>1349</v>
      </c>
      <c r="R33" s="264" t="s">
        <v>183</v>
      </c>
      <c r="S33" s="259" t="s">
        <v>1506</v>
      </c>
      <c r="T33" s="259" t="s">
        <v>1375</v>
      </c>
      <c r="U33" s="260">
        <v>0</v>
      </c>
      <c r="V33" s="260">
        <v>0.33329999999999999</v>
      </c>
      <c r="W33" s="260"/>
      <c r="X33" s="610">
        <f t="shared" si="0"/>
        <v>0.33329999999999999</v>
      </c>
    </row>
    <row r="34" spans="1:24" ht="87" customHeight="1" thickBot="1">
      <c r="A34" s="528"/>
      <c r="B34" s="170" t="s">
        <v>950</v>
      </c>
      <c r="C34" s="155" t="s">
        <v>951</v>
      </c>
      <c r="D34" s="155" t="s">
        <v>952</v>
      </c>
      <c r="E34" s="155" t="s">
        <v>358</v>
      </c>
      <c r="F34" s="169" t="s">
        <v>953</v>
      </c>
      <c r="G34" s="153">
        <v>3</v>
      </c>
      <c r="H34" s="169" t="s">
        <v>954</v>
      </c>
      <c r="I34" s="148" t="s">
        <v>350</v>
      </c>
      <c r="J34" s="180"/>
      <c r="K34" s="150">
        <v>1800000</v>
      </c>
      <c r="L34" s="158">
        <v>414</v>
      </c>
      <c r="M34" s="208" t="s">
        <v>905</v>
      </c>
      <c r="N34" s="212" t="s">
        <v>1218</v>
      </c>
      <c r="O34" s="214" t="s">
        <v>1219</v>
      </c>
      <c r="P34" s="211" t="s">
        <v>1228</v>
      </c>
      <c r="Q34" s="259" t="s">
        <v>1349</v>
      </c>
      <c r="R34" s="264" t="s">
        <v>183</v>
      </c>
      <c r="S34" s="259" t="s">
        <v>1497</v>
      </c>
      <c r="T34" s="259" t="s">
        <v>1376</v>
      </c>
      <c r="U34" s="260">
        <v>0</v>
      </c>
      <c r="V34" s="260">
        <v>0.67</v>
      </c>
      <c r="W34" s="260"/>
      <c r="X34" s="610">
        <f t="shared" si="0"/>
        <v>0.67</v>
      </c>
    </row>
    <row r="35" spans="1:24" ht="101.25" customHeight="1" thickBot="1">
      <c r="A35" s="528"/>
      <c r="B35" s="170" t="s">
        <v>955</v>
      </c>
      <c r="C35" s="155" t="s">
        <v>956</v>
      </c>
      <c r="D35" s="155" t="s">
        <v>957</v>
      </c>
      <c r="E35" s="155" t="s">
        <v>958</v>
      </c>
      <c r="F35" s="195" t="s">
        <v>959</v>
      </c>
      <c r="G35" s="153">
        <v>4</v>
      </c>
      <c r="H35" s="169" t="s">
        <v>960</v>
      </c>
      <c r="I35" s="148" t="s">
        <v>350</v>
      </c>
      <c r="J35" s="180"/>
      <c r="K35" s="150">
        <v>6000000</v>
      </c>
      <c r="L35" s="158">
        <v>414</v>
      </c>
      <c r="M35" s="208" t="s">
        <v>905</v>
      </c>
      <c r="N35" s="212" t="s">
        <v>1251</v>
      </c>
      <c r="O35" s="205" t="s">
        <v>1252</v>
      </c>
      <c r="P35" s="211" t="s">
        <v>1228</v>
      </c>
      <c r="Q35" s="265" t="s">
        <v>1377</v>
      </c>
      <c r="R35" s="264" t="s">
        <v>1378</v>
      </c>
      <c r="S35" s="335" t="s">
        <v>1507</v>
      </c>
      <c r="T35" s="259" t="s">
        <v>1379</v>
      </c>
      <c r="U35" s="260">
        <v>0.5</v>
      </c>
      <c r="V35" s="260">
        <v>0.25</v>
      </c>
      <c r="W35" s="260"/>
      <c r="X35" s="610">
        <f t="shared" si="0"/>
        <v>0.75</v>
      </c>
    </row>
    <row r="36" spans="1:24" ht="104.25" customHeight="1" thickBot="1">
      <c r="A36" s="529"/>
      <c r="B36" s="170" t="s">
        <v>961</v>
      </c>
      <c r="C36" s="177" t="s">
        <v>962</v>
      </c>
      <c r="D36" s="177" t="s">
        <v>963</v>
      </c>
      <c r="E36" s="177" t="s">
        <v>358</v>
      </c>
      <c r="F36" s="195" t="s">
        <v>959</v>
      </c>
      <c r="G36" s="175">
        <v>2</v>
      </c>
      <c r="H36" s="176" t="s">
        <v>960</v>
      </c>
      <c r="I36" s="173" t="s">
        <v>350</v>
      </c>
      <c r="J36" s="172"/>
      <c r="K36" s="150">
        <v>6000000</v>
      </c>
      <c r="L36" s="158">
        <v>414</v>
      </c>
      <c r="M36" s="208" t="s">
        <v>905</v>
      </c>
      <c r="N36" s="212" t="s">
        <v>1247</v>
      </c>
      <c r="O36" s="214" t="s">
        <v>1220</v>
      </c>
      <c r="P36" s="211" t="s">
        <v>1228</v>
      </c>
      <c r="Q36" s="259" t="s">
        <v>1349</v>
      </c>
      <c r="R36" s="264" t="s">
        <v>183</v>
      </c>
      <c r="S36" s="259" t="s">
        <v>1380</v>
      </c>
      <c r="T36" s="259" t="s">
        <v>1379</v>
      </c>
      <c r="U36" s="260">
        <v>0</v>
      </c>
      <c r="V36" s="260">
        <v>0.5</v>
      </c>
      <c r="W36" s="260"/>
      <c r="X36" s="610">
        <f t="shared" si="0"/>
        <v>0.5</v>
      </c>
    </row>
    <row r="37" spans="1:24" s="327" customFormat="1" ht="105" customHeight="1" thickBot="1">
      <c r="A37" s="143"/>
      <c r="B37" s="313" t="s">
        <v>1090</v>
      </c>
      <c r="C37" s="314" t="s">
        <v>1091</v>
      </c>
      <c r="D37" s="314" t="s">
        <v>926</v>
      </c>
      <c r="E37" s="314" t="s">
        <v>354</v>
      </c>
      <c r="F37" s="315" t="s">
        <v>1092</v>
      </c>
      <c r="G37" s="316">
        <v>2</v>
      </c>
      <c r="H37" s="315" t="s">
        <v>1093</v>
      </c>
      <c r="I37" s="317" t="s">
        <v>350</v>
      </c>
      <c r="J37" s="318"/>
      <c r="K37" s="319">
        <v>6000000</v>
      </c>
      <c r="L37" s="320">
        <v>404</v>
      </c>
      <c r="M37" s="321" t="s">
        <v>905</v>
      </c>
      <c r="N37" s="322" t="s">
        <v>1231</v>
      </c>
      <c r="O37" s="323" t="s">
        <v>1232</v>
      </c>
      <c r="P37" s="324" t="s">
        <v>1228</v>
      </c>
      <c r="Q37" s="264" t="s">
        <v>183</v>
      </c>
      <c r="R37" s="264" t="s">
        <v>183</v>
      </c>
      <c r="S37" s="266" t="s">
        <v>1508</v>
      </c>
      <c r="T37" s="325" t="s">
        <v>183</v>
      </c>
      <c r="U37" s="260"/>
      <c r="V37" s="260">
        <v>0.5</v>
      </c>
      <c r="W37" s="260"/>
      <c r="X37" s="326">
        <f t="shared" si="0"/>
        <v>0.5</v>
      </c>
    </row>
    <row r="38" spans="1:24" ht="95.25" customHeight="1" thickBot="1">
      <c r="A38" s="143"/>
      <c r="B38" s="193" t="s">
        <v>1094</v>
      </c>
      <c r="C38" s="155" t="s">
        <v>1095</v>
      </c>
      <c r="D38" s="155" t="s">
        <v>934</v>
      </c>
      <c r="E38" s="155" t="s">
        <v>354</v>
      </c>
      <c r="F38" s="169" t="s">
        <v>924</v>
      </c>
      <c r="G38" s="165">
        <v>1</v>
      </c>
      <c r="H38" s="179" t="s">
        <v>936</v>
      </c>
      <c r="I38" s="163" t="s">
        <v>350</v>
      </c>
      <c r="J38" s="194"/>
      <c r="K38" s="150">
        <v>4000000</v>
      </c>
      <c r="L38" s="159">
        <v>404</v>
      </c>
      <c r="M38" s="208" t="s">
        <v>905</v>
      </c>
      <c r="N38" s="209" t="s">
        <v>1233</v>
      </c>
      <c r="O38" s="205" t="s">
        <v>1234</v>
      </c>
      <c r="P38" s="211" t="s">
        <v>1228</v>
      </c>
      <c r="Q38" s="264" t="s">
        <v>183</v>
      </c>
      <c r="R38" s="264" t="s">
        <v>183</v>
      </c>
      <c r="S38" s="259" t="s">
        <v>1509</v>
      </c>
      <c r="T38" s="264" t="s">
        <v>183</v>
      </c>
      <c r="U38" s="260"/>
      <c r="V38" s="260">
        <v>0.5</v>
      </c>
      <c r="W38" s="260"/>
      <c r="X38" s="610">
        <f t="shared" si="0"/>
        <v>0.5</v>
      </c>
    </row>
    <row r="39" spans="1:24" ht="87.75" customHeight="1" thickBot="1">
      <c r="A39" s="143"/>
      <c r="B39" s="193" t="s">
        <v>1096</v>
      </c>
      <c r="C39" s="155" t="s">
        <v>1097</v>
      </c>
      <c r="D39" s="155" t="s">
        <v>1098</v>
      </c>
      <c r="E39" s="155" t="s">
        <v>358</v>
      </c>
      <c r="F39" s="148" t="s">
        <v>1099</v>
      </c>
      <c r="G39" s="175">
        <v>1</v>
      </c>
      <c r="H39" s="169" t="s">
        <v>915</v>
      </c>
      <c r="I39" s="173" t="s">
        <v>350</v>
      </c>
      <c r="J39" s="172"/>
      <c r="K39" s="150">
        <v>1800000</v>
      </c>
      <c r="L39" s="158">
        <v>412</v>
      </c>
      <c r="M39" s="208"/>
      <c r="N39" s="470" t="s">
        <v>1212</v>
      </c>
      <c r="O39" s="471"/>
      <c r="P39" s="211" t="s">
        <v>1228</v>
      </c>
      <c r="Q39" s="264" t="s">
        <v>183</v>
      </c>
      <c r="R39" s="264" t="s">
        <v>183</v>
      </c>
      <c r="S39" s="259" t="s">
        <v>1381</v>
      </c>
      <c r="T39" s="259" t="s">
        <v>1382</v>
      </c>
      <c r="U39" s="260"/>
      <c r="V39" s="260">
        <v>0.9</v>
      </c>
      <c r="W39" s="260"/>
      <c r="X39" s="610">
        <f t="shared" si="0"/>
        <v>0.9</v>
      </c>
    </row>
    <row r="40" spans="1:24" ht="87.75" customHeight="1" thickBot="1">
      <c r="A40" s="143"/>
      <c r="B40" s="193" t="s">
        <v>1100</v>
      </c>
      <c r="C40" s="177" t="s">
        <v>1101</v>
      </c>
      <c r="D40" s="155" t="s">
        <v>1102</v>
      </c>
      <c r="E40" s="155" t="s">
        <v>358</v>
      </c>
      <c r="F40" s="148" t="s">
        <v>1103</v>
      </c>
      <c r="G40" s="175">
        <v>4</v>
      </c>
      <c r="H40" s="176" t="s">
        <v>1104</v>
      </c>
      <c r="I40" s="173" t="s">
        <v>350</v>
      </c>
      <c r="J40" s="172"/>
      <c r="K40" s="150">
        <v>3000000</v>
      </c>
      <c r="L40" s="158">
        <v>412</v>
      </c>
      <c r="M40" s="208"/>
      <c r="N40" s="212" t="s">
        <v>1221</v>
      </c>
      <c r="O40" s="214" t="s">
        <v>1222</v>
      </c>
      <c r="P40" s="211" t="s">
        <v>1228</v>
      </c>
      <c r="Q40" s="264" t="s">
        <v>183</v>
      </c>
      <c r="R40" s="264" t="s">
        <v>183</v>
      </c>
      <c r="S40" s="259" t="s">
        <v>1510</v>
      </c>
      <c r="T40" s="259" t="s">
        <v>1511</v>
      </c>
      <c r="U40" s="260"/>
      <c r="V40" s="260">
        <v>1</v>
      </c>
      <c r="W40" s="260"/>
      <c r="X40" s="610">
        <f t="shared" si="0"/>
        <v>1</v>
      </c>
    </row>
    <row r="41" spans="1:24" ht="87.75" customHeight="1" thickBot="1">
      <c r="A41" s="143"/>
      <c r="B41" s="193" t="s">
        <v>1105</v>
      </c>
      <c r="C41" s="177" t="s">
        <v>1106</v>
      </c>
      <c r="D41" s="155" t="s">
        <v>1107</v>
      </c>
      <c r="E41" s="155" t="s">
        <v>358</v>
      </c>
      <c r="F41" s="148" t="s">
        <v>1108</v>
      </c>
      <c r="G41" s="175">
        <v>63</v>
      </c>
      <c r="H41" s="176" t="s">
        <v>1109</v>
      </c>
      <c r="I41" s="173" t="s">
        <v>350</v>
      </c>
      <c r="J41" s="172"/>
      <c r="K41" s="150">
        <v>35000000</v>
      </c>
      <c r="L41" s="158">
        <v>412</v>
      </c>
      <c r="M41" s="208"/>
      <c r="N41" s="212" t="s">
        <v>1248</v>
      </c>
      <c r="O41" s="214" t="s">
        <v>1223</v>
      </c>
      <c r="P41" s="211" t="s">
        <v>1228</v>
      </c>
      <c r="Q41" s="264" t="s">
        <v>183</v>
      </c>
      <c r="R41" s="264" t="s">
        <v>183</v>
      </c>
      <c r="S41" s="267" t="s">
        <v>1498</v>
      </c>
      <c r="T41" s="267" t="s">
        <v>1383</v>
      </c>
      <c r="U41" s="268"/>
      <c r="V41" s="268">
        <v>0.14000000000000001</v>
      </c>
      <c r="W41" s="268"/>
      <c r="X41" s="610">
        <f t="shared" si="0"/>
        <v>0.14000000000000001</v>
      </c>
    </row>
    <row r="42" spans="1:24" ht="77.25" customHeight="1" thickBot="1">
      <c r="A42" s="143"/>
      <c r="B42" s="193" t="s">
        <v>1110</v>
      </c>
      <c r="C42" s="192" t="s">
        <v>1111</v>
      </c>
      <c r="D42" s="155" t="s">
        <v>916</v>
      </c>
      <c r="E42" s="191" t="s">
        <v>354</v>
      </c>
      <c r="F42" s="189" t="s">
        <v>1112</v>
      </c>
      <c r="G42" s="190">
        <v>1</v>
      </c>
      <c r="H42" s="189" t="s">
        <v>401</v>
      </c>
      <c r="I42" s="173" t="s">
        <v>350</v>
      </c>
      <c r="J42" s="172"/>
      <c r="K42" s="150">
        <v>4000000</v>
      </c>
      <c r="L42" s="159">
        <v>404</v>
      </c>
      <c r="M42" s="208"/>
      <c r="N42" s="209" t="s">
        <v>1235</v>
      </c>
      <c r="O42" s="205" t="s">
        <v>1236</v>
      </c>
      <c r="P42" s="211" t="s">
        <v>1228</v>
      </c>
      <c r="Q42" s="264" t="s">
        <v>183</v>
      </c>
      <c r="R42" s="264" t="s">
        <v>183</v>
      </c>
      <c r="S42" s="259" t="s">
        <v>1499</v>
      </c>
      <c r="T42" s="259" t="s">
        <v>1384</v>
      </c>
      <c r="U42" s="260"/>
      <c r="V42" s="260">
        <v>0.5</v>
      </c>
      <c r="W42" s="260"/>
      <c r="X42" s="610">
        <f t="shared" si="0"/>
        <v>0.5</v>
      </c>
    </row>
    <row r="43" spans="1:24" ht="198.75" customHeight="1" thickBot="1">
      <c r="A43" s="530" t="s">
        <v>964</v>
      </c>
      <c r="B43" s="188" t="s">
        <v>5</v>
      </c>
      <c r="C43" s="186" t="s">
        <v>965</v>
      </c>
      <c r="D43" s="187" t="s">
        <v>966</v>
      </c>
      <c r="E43" s="186" t="s">
        <v>1113</v>
      </c>
      <c r="F43" s="184" t="s">
        <v>967</v>
      </c>
      <c r="G43" s="185">
        <v>2</v>
      </c>
      <c r="H43" s="184" t="s">
        <v>401</v>
      </c>
      <c r="I43" s="183" t="s">
        <v>350</v>
      </c>
      <c r="J43" s="182" t="s">
        <v>350</v>
      </c>
      <c r="K43" s="150">
        <v>6185024.9999999991</v>
      </c>
      <c r="L43" s="158">
        <v>405</v>
      </c>
      <c r="M43" s="208" t="s">
        <v>968</v>
      </c>
      <c r="N43" s="209" t="s">
        <v>1163</v>
      </c>
      <c r="O43" s="210" t="s">
        <v>1164</v>
      </c>
      <c r="P43" s="211" t="s">
        <v>1228</v>
      </c>
      <c r="Q43" s="259" t="s">
        <v>1349</v>
      </c>
      <c r="R43" s="264" t="s">
        <v>183</v>
      </c>
      <c r="S43" s="259" t="s">
        <v>1350</v>
      </c>
      <c r="T43" s="264" t="s">
        <v>183</v>
      </c>
      <c r="U43" s="260">
        <v>0.5</v>
      </c>
      <c r="V43" s="260">
        <v>0</v>
      </c>
      <c r="W43" s="260"/>
      <c r="X43" s="610">
        <f t="shared" si="0"/>
        <v>0.5</v>
      </c>
    </row>
    <row r="44" spans="1:24" ht="183.75" customHeight="1" thickBot="1">
      <c r="A44" s="531"/>
      <c r="B44" s="170" t="s">
        <v>6</v>
      </c>
      <c r="C44" s="155" t="s">
        <v>969</v>
      </c>
      <c r="D44" s="181" t="s">
        <v>966</v>
      </c>
      <c r="E44" s="177" t="s">
        <v>1114</v>
      </c>
      <c r="F44" s="176" t="s">
        <v>970</v>
      </c>
      <c r="G44" s="153">
        <v>1</v>
      </c>
      <c r="H44" s="179" t="s">
        <v>401</v>
      </c>
      <c r="I44" s="148" t="s">
        <v>350</v>
      </c>
      <c r="J44" s="180" t="s">
        <v>350</v>
      </c>
      <c r="K44" s="150">
        <v>6185024.9999999991</v>
      </c>
      <c r="L44" s="158">
        <v>405</v>
      </c>
      <c r="M44" s="208" t="s">
        <v>968</v>
      </c>
      <c r="N44" s="209" t="s">
        <v>1165</v>
      </c>
      <c r="O44" s="210" t="s">
        <v>1166</v>
      </c>
      <c r="P44" s="211" t="s">
        <v>1228</v>
      </c>
      <c r="Q44" s="265" t="s">
        <v>1385</v>
      </c>
      <c r="R44" s="259" t="s">
        <v>1386</v>
      </c>
      <c r="S44" s="259" t="s">
        <v>1356</v>
      </c>
      <c r="T44" s="264" t="s">
        <v>183</v>
      </c>
      <c r="U44" s="260">
        <v>1</v>
      </c>
      <c r="V44" s="260"/>
      <c r="W44" s="260"/>
      <c r="X44" s="610">
        <f t="shared" si="0"/>
        <v>1</v>
      </c>
    </row>
    <row r="45" spans="1:24" ht="139.5" customHeight="1" thickBot="1">
      <c r="A45" s="531"/>
      <c r="B45" s="170" t="s">
        <v>7</v>
      </c>
      <c r="C45" s="155" t="s">
        <v>971</v>
      </c>
      <c r="D45" s="155" t="s">
        <v>966</v>
      </c>
      <c r="E45" s="155" t="s">
        <v>1115</v>
      </c>
      <c r="F45" s="169" t="s">
        <v>972</v>
      </c>
      <c r="G45" s="153">
        <v>1</v>
      </c>
      <c r="H45" s="179" t="s">
        <v>401</v>
      </c>
      <c r="I45" s="148" t="s">
        <v>350</v>
      </c>
      <c r="J45" s="180" t="s">
        <v>350</v>
      </c>
      <c r="K45" s="150">
        <v>6185024.9999999991</v>
      </c>
      <c r="L45" s="158">
        <v>405</v>
      </c>
      <c r="M45" s="208" t="s">
        <v>968</v>
      </c>
      <c r="N45" s="209" t="s">
        <v>1244</v>
      </c>
      <c r="O45" s="210" t="s">
        <v>1167</v>
      </c>
      <c r="P45" s="211" t="s">
        <v>1228</v>
      </c>
      <c r="Q45" s="259" t="s">
        <v>1387</v>
      </c>
      <c r="R45" s="259" t="s">
        <v>1388</v>
      </c>
      <c r="S45" s="259" t="s">
        <v>1381</v>
      </c>
      <c r="T45" s="259" t="s">
        <v>1382</v>
      </c>
      <c r="U45" s="260">
        <v>0.1</v>
      </c>
      <c r="V45" s="260">
        <v>0.9</v>
      </c>
      <c r="W45" s="260"/>
      <c r="X45" s="610">
        <f t="shared" si="0"/>
        <v>1</v>
      </c>
    </row>
    <row r="46" spans="1:24" ht="77.25" customHeight="1" thickBot="1">
      <c r="A46" s="531"/>
      <c r="B46" s="170" t="s">
        <v>195</v>
      </c>
      <c r="C46" s="155" t="s">
        <v>973</v>
      </c>
      <c r="D46" s="155" t="s">
        <v>966</v>
      </c>
      <c r="E46" s="155" t="s">
        <v>974</v>
      </c>
      <c r="F46" s="169" t="s">
        <v>923</v>
      </c>
      <c r="G46" s="153">
        <v>1</v>
      </c>
      <c r="H46" s="179" t="s">
        <v>401</v>
      </c>
      <c r="I46" s="148" t="s">
        <v>350</v>
      </c>
      <c r="J46" s="180" t="s">
        <v>350</v>
      </c>
      <c r="K46" s="150">
        <v>40000000</v>
      </c>
      <c r="L46" s="158">
        <v>405</v>
      </c>
      <c r="M46" s="208" t="s">
        <v>968</v>
      </c>
      <c r="N46" s="468" t="s">
        <v>1249</v>
      </c>
      <c r="O46" s="469"/>
      <c r="P46" s="211" t="s">
        <v>1228</v>
      </c>
      <c r="Q46" s="259" t="s">
        <v>1349</v>
      </c>
      <c r="R46" s="259" t="s">
        <v>1349</v>
      </c>
      <c r="S46" s="259" t="s">
        <v>1350</v>
      </c>
      <c r="T46" s="264" t="s">
        <v>183</v>
      </c>
      <c r="U46" s="260">
        <v>0</v>
      </c>
      <c r="V46" s="260">
        <v>0</v>
      </c>
      <c r="W46" s="260"/>
      <c r="X46" s="610">
        <f t="shared" si="0"/>
        <v>0</v>
      </c>
    </row>
    <row r="47" spans="1:24" ht="77.25" customHeight="1" thickBot="1">
      <c r="A47" s="531"/>
      <c r="B47" s="178" t="s">
        <v>196</v>
      </c>
      <c r="C47" s="177" t="s">
        <v>1116</v>
      </c>
      <c r="D47" s="155" t="s">
        <v>966</v>
      </c>
      <c r="E47" s="155" t="s">
        <v>354</v>
      </c>
      <c r="F47" s="169" t="s">
        <v>1112</v>
      </c>
      <c r="G47" s="175">
        <v>1</v>
      </c>
      <c r="H47" s="179" t="s">
        <v>401</v>
      </c>
      <c r="I47" s="148" t="s">
        <v>350</v>
      </c>
      <c r="J47" s="172" t="s">
        <v>350</v>
      </c>
      <c r="K47" s="150">
        <v>10000000</v>
      </c>
      <c r="L47" s="159">
        <v>404</v>
      </c>
      <c r="M47" s="208" t="s">
        <v>968</v>
      </c>
      <c r="N47" s="209" t="s">
        <v>1237</v>
      </c>
      <c r="O47" s="205" t="s">
        <v>1236</v>
      </c>
      <c r="P47" s="211" t="s">
        <v>1228</v>
      </c>
      <c r="Q47" s="264" t="s">
        <v>183</v>
      </c>
      <c r="R47" s="264" t="s">
        <v>183</v>
      </c>
      <c r="S47" s="259" t="s">
        <v>1391</v>
      </c>
      <c r="T47" s="259" t="s">
        <v>1392</v>
      </c>
      <c r="U47" s="260"/>
      <c r="V47" s="260">
        <v>1</v>
      </c>
      <c r="W47" s="260"/>
      <c r="X47" s="610">
        <f t="shared" si="0"/>
        <v>1</v>
      </c>
    </row>
    <row r="48" spans="1:24" ht="77.25" customHeight="1" thickBot="1">
      <c r="A48" s="531"/>
      <c r="B48" s="178" t="s">
        <v>1117</v>
      </c>
      <c r="C48" s="177" t="s">
        <v>1118</v>
      </c>
      <c r="D48" s="155" t="s">
        <v>966</v>
      </c>
      <c r="E48" s="155" t="s">
        <v>354</v>
      </c>
      <c r="F48" s="169" t="s">
        <v>1112</v>
      </c>
      <c r="G48" s="175">
        <v>1</v>
      </c>
      <c r="H48" s="179" t="s">
        <v>401</v>
      </c>
      <c r="I48" s="148" t="s">
        <v>350</v>
      </c>
      <c r="J48" s="172" t="s">
        <v>350</v>
      </c>
      <c r="K48" s="150">
        <v>10000000</v>
      </c>
      <c r="L48" s="159">
        <v>404</v>
      </c>
      <c r="M48" s="208" t="s">
        <v>968</v>
      </c>
      <c r="N48" s="209" t="s">
        <v>1238</v>
      </c>
      <c r="O48" s="214" t="s">
        <v>1236</v>
      </c>
      <c r="P48" s="211" t="s">
        <v>1228</v>
      </c>
      <c r="Q48" s="264" t="s">
        <v>183</v>
      </c>
      <c r="R48" s="264" t="s">
        <v>183</v>
      </c>
      <c r="S48" s="259" t="s">
        <v>1393</v>
      </c>
      <c r="T48" s="259" t="s">
        <v>1394</v>
      </c>
      <c r="U48" s="260"/>
      <c r="V48" s="260">
        <v>1</v>
      </c>
      <c r="W48" s="260"/>
      <c r="X48" s="610">
        <f t="shared" si="0"/>
        <v>1</v>
      </c>
    </row>
    <row r="49" spans="1:24" ht="84.75" customHeight="1" thickBot="1">
      <c r="A49" s="531"/>
      <c r="B49" s="178" t="s">
        <v>1119</v>
      </c>
      <c r="C49" s="177" t="s">
        <v>1120</v>
      </c>
      <c r="D49" s="155" t="s">
        <v>966</v>
      </c>
      <c r="E49" s="155" t="s">
        <v>354</v>
      </c>
      <c r="F49" s="169" t="s">
        <v>1112</v>
      </c>
      <c r="G49" s="175">
        <v>1</v>
      </c>
      <c r="H49" s="179" t="s">
        <v>401</v>
      </c>
      <c r="I49" s="148" t="s">
        <v>350</v>
      </c>
      <c r="J49" s="172" t="s">
        <v>350</v>
      </c>
      <c r="K49" s="150">
        <v>10000000</v>
      </c>
      <c r="L49" s="159">
        <v>404</v>
      </c>
      <c r="M49" s="208" t="s">
        <v>968</v>
      </c>
      <c r="N49" s="209" t="s">
        <v>1239</v>
      </c>
      <c r="O49" s="214" t="s">
        <v>1236</v>
      </c>
      <c r="P49" s="211" t="s">
        <v>1228</v>
      </c>
      <c r="Q49" s="264" t="s">
        <v>183</v>
      </c>
      <c r="R49" s="264" t="s">
        <v>183</v>
      </c>
      <c r="S49" s="258" t="s">
        <v>1395</v>
      </c>
      <c r="T49" s="258" t="s">
        <v>1396</v>
      </c>
      <c r="U49" s="260"/>
      <c r="V49" s="260">
        <v>1</v>
      </c>
      <c r="W49" s="260"/>
      <c r="X49" s="610">
        <f t="shared" si="0"/>
        <v>1</v>
      </c>
    </row>
    <row r="50" spans="1:24" ht="78" customHeight="1" thickBot="1">
      <c r="A50" s="531"/>
      <c r="B50" s="178" t="s">
        <v>1121</v>
      </c>
      <c r="C50" s="177" t="s">
        <v>1122</v>
      </c>
      <c r="D50" s="177" t="s">
        <v>966</v>
      </c>
      <c r="E50" s="177" t="s">
        <v>354</v>
      </c>
      <c r="F50" s="176" t="s">
        <v>1112</v>
      </c>
      <c r="G50" s="175">
        <v>1</v>
      </c>
      <c r="H50" s="174" t="s">
        <v>401</v>
      </c>
      <c r="I50" s="173" t="s">
        <v>350</v>
      </c>
      <c r="J50" s="172" t="s">
        <v>350</v>
      </c>
      <c r="K50" s="171">
        <v>10000000</v>
      </c>
      <c r="L50" s="159">
        <v>404</v>
      </c>
      <c r="M50" s="208" t="s">
        <v>968</v>
      </c>
      <c r="N50" s="209" t="s">
        <v>1240</v>
      </c>
      <c r="O50" s="205" t="s">
        <v>1236</v>
      </c>
      <c r="P50" s="211" t="s">
        <v>1228</v>
      </c>
      <c r="Q50" s="264" t="s">
        <v>183</v>
      </c>
      <c r="R50" s="264" t="s">
        <v>183</v>
      </c>
      <c r="S50" s="269" t="s">
        <v>1397</v>
      </c>
      <c r="T50" s="269" t="s">
        <v>1398</v>
      </c>
      <c r="U50" s="260"/>
      <c r="V50" s="260">
        <v>1</v>
      </c>
      <c r="W50" s="260"/>
      <c r="X50" s="610">
        <f t="shared" si="0"/>
        <v>1</v>
      </c>
    </row>
    <row r="51" spans="1:24" ht="96" customHeight="1" thickBot="1">
      <c r="A51" s="531"/>
      <c r="B51" s="170" t="s">
        <v>1123</v>
      </c>
      <c r="C51" s="608" t="s">
        <v>975</v>
      </c>
      <c r="D51" s="155" t="s">
        <v>966</v>
      </c>
      <c r="E51" s="155" t="s">
        <v>354</v>
      </c>
      <c r="F51" s="144" t="s">
        <v>1124</v>
      </c>
      <c r="G51" s="153">
        <v>1</v>
      </c>
      <c r="H51" s="169" t="s">
        <v>401</v>
      </c>
      <c r="I51" s="148" t="s">
        <v>350</v>
      </c>
      <c r="J51" s="169" t="s">
        <v>350</v>
      </c>
      <c r="K51" s="150">
        <v>50000000</v>
      </c>
      <c r="L51" s="159">
        <v>404</v>
      </c>
      <c r="M51" s="208" t="s">
        <v>968</v>
      </c>
      <c r="N51" s="209" t="s">
        <v>1241</v>
      </c>
      <c r="O51" s="214" t="s">
        <v>1236</v>
      </c>
      <c r="P51" s="211" t="s">
        <v>1228</v>
      </c>
      <c r="Q51" s="259" t="s">
        <v>1349</v>
      </c>
      <c r="R51" s="259" t="s">
        <v>1349</v>
      </c>
      <c r="S51" s="269" t="s">
        <v>1490</v>
      </c>
      <c r="T51" s="269" t="s">
        <v>1399</v>
      </c>
      <c r="U51" s="260">
        <v>0</v>
      </c>
      <c r="V51" s="260">
        <v>0</v>
      </c>
      <c r="W51" s="260"/>
      <c r="X51" s="610">
        <f t="shared" si="0"/>
        <v>0</v>
      </c>
    </row>
    <row r="52" spans="1:24" ht="50.1" customHeight="1" thickBot="1">
      <c r="A52" s="509" t="s">
        <v>976</v>
      </c>
      <c r="B52" s="168" t="s">
        <v>8</v>
      </c>
      <c r="C52" s="167" t="s">
        <v>359</v>
      </c>
      <c r="D52" s="166" t="s">
        <v>360</v>
      </c>
      <c r="E52" s="155" t="s">
        <v>977</v>
      </c>
      <c r="F52" s="163" t="s">
        <v>939</v>
      </c>
      <c r="G52" s="165">
        <v>1</v>
      </c>
      <c r="H52" s="164" t="s">
        <v>978</v>
      </c>
      <c r="I52" s="163" t="s">
        <v>350</v>
      </c>
      <c r="J52" s="162"/>
      <c r="K52" s="161"/>
      <c r="L52" s="149"/>
      <c r="M52" s="208"/>
      <c r="N52" s="209" t="s">
        <v>1250</v>
      </c>
      <c r="O52" s="214" t="s">
        <v>1199</v>
      </c>
      <c r="P52" s="211" t="s">
        <v>1228</v>
      </c>
      <c r="Q52" s="259" t="s">
        <v>1349</v>
      </c>
      <c r="R52" s="259" t="s">
        <v>1349</v>
      </c>
      <c r="S52" s="259" t="s">
        <v>1350</v>
      </c>
      <c r="T52" s="264" t="s">
        <v>183</v>
      </c>
      <c r="U52" s="260">
        <v>0</v>
      </c>
      <c r="V52" s="260">
        <v>0</v>
      </c>
      <c r="W52" s="260"/>
      <c r="X52" s="610">
        <f t="shared" si="0"/>
        <v>0</v>
      </c>
    </row>
    <row r="53" spans="1:24" ht="90.75" customHeight="1" thickBot="1">
      <c r="A53" s="510"/>
      <c r="B53" s="156" t="s">
        <v>16</v>
      </c>
      <c r="C53" s="155" t="s">
        <v>979</v>
      </c>
      <c r="D53" s="160" t="s">
        <v>980</v>
      </c>
      <c r="E53" s="155" t="s">
        <v>1125</v>
      </c>
      <c r="F53" s="148" t="s">
        <v>1126</v>
      </c>
      <c r="G53" s="153">
        <v>1</v>
      </c>
      <c r="H53" s="148" t="s">
        <v>981</v>
      </c>
      <c r="I53" s="148" t="s">
        <v>350</v>
      </c>
      <c r="J53" s="157" t="s">
        <v>350</v>
      </c>
      <c r="K53" s="150"/>
      <c r="L53" s="149"/>
      <c r="M53" s="208"/>
      <c r="N53" s="468" t="s">
        <v>1249</v>
      </c>
      <c r="O53" s="469"/>
      <c r="P53" s="211" t="s">
        <v>1228</v>
      </c>
      <c r="Q53" s="259" t="s">
        <v>1349</v>
      </c>
      <c r="R53" s="259" t="s">
        <v>1349</v>
      </c>
      <c r="S53" s="259" t="s">
        <v>1500</v>
      </c>
      <c r="T53" s="264" t="s">
        <v>183</v>
      </c>
      <c r="U53" s="260">
        <v>0</v>
      </c>
      <c r="V53" s="260">
        <v>0</v>
      </c>
      <c r="W53" s="260"/>
      <c r="X53" s="610">
        <f t="shared" si="0"/>
        <v>0</v>
      </c>
    </row>
    <row r="54" spans="1:24" ht="249" customHeight="1" thickBot="1">
      <c r="A54" s="510"/>
      <c r="B54" s="156" t="s">
        <v>201</v>
      </c>
      <c r="C54" s="155" t="s">
        <v>982</v>
      </c>
      <c r="D54" s="154" t="s">
        <v>361</v>
      </c>
      <c r="E54" s="154" t="s">
        <v>1127</v>
      </c>
      <c r="F54" s="148" t="s">
        <v>939</v>
      </c>
      <c r="G54" s="153" t="s">
        <v>909</v>
      </c>
      <c r="H54" s="152" t="s">
        <v>983</v>
      </c>
      <c r="I54" s="148" t="s">
        <v>350</v>
      </c>
      <c r="J54" s="157"/>
      <c r="K54" s="150"/>
      <c r="L54" s="149"/>
      <c r="M54" s="208" t="s">
        <v>984</v>
      </c>
      <c r="N54" s="209" t="s">
        <v>1168</v>
      </c>
      <c r="O54" s="210" t="s">
        <v>1169</v>
      </c>
      <c r="P54" s="211" t="s">
        <v>1228</v>
      </c>
      <c r="Q54" s="265" t="s">
        <v>1385</v>
      </c>
      <c r="R54" s="259" t="s">
        <v>1386</v>
      </c>
      <c r="S54" s="259" t="s">
        <v>1400</v>
      </c>
      <c r="T54" s="259" t="s">
        <v>1401</v>
      </c>
      <c r="U54" s="260">
        <v>0.33329999999999999</v>
      </c>
      <c r="V54" s="260">
        <v>0.33329999999999999</v>
      </c>
      <c r="W54" s="260"/>
      <c r="X54" s="610">
        <f t="shared" si="0"/>
        <v>0.66659999999999997</v>
      </c>
    </row>
    <row r="55" spans="1:24" ht="240.75" customHeight="1" thickBot="1">
      <c r="A55" s="510"/>
      <c r="B55" s="156" t="s">
        <v>202</v>
      </c>
      <c r="C55" s="155" t="s">
        <v>985</v>
      </c>
      <c r="D55" s="154" t="s">
        <v>362</v>
      </c>
      <c r="E55" s="155" t="s">
        <v>1084</v>
      </c>
      <c r="F55" s="148" t="s">
        <v>939</v>
      </c>
      <c r="G55" s="153">
        <v>10</v>
      </c>
      <c r="H55" s="152" t="s">
        <v>986</v>
      </c>
      <c r="I55" s="148" t="s">
        <v>350</v>
      </c>
      <c r="J55" s="157"/>
      <c r="K55" s="150"/>
      <c r="L55" s="149"/>
      <c r="M55" s="208"/>
      <c r="N55" s="209" t="s">
        <v>1170</v>
      </c>
      <c r="O55" s="210" t="s">
        <v>1171</v>
      </c>
      <c r="P55" s="211" t="s">
        <v>1228</v>
      </c>
      <c r="Q55" s="259" t="s">
        <v>1387</v>
      </c>
      <c r="R55" s="259" t="s">
        <v>1388</v>
      </c>
      <c r="S55" s="258" t="s">
        <v>1501</v>
      </c>
      <c r="T55" s="258" t="s">
        <v>1388</v>
      </c>
      <c r="U55" s="260">
        <v>0.16669999999999999</v>
      </c>
      <c r="V55" s="260">
        <v>0.33329999999999999</v>
      </c>
      <c r="W55" s="260"/>
      <c r="X55" s="610">
        <f t="shared" si="0"/>
        <v>0.5</v>
      </c>
    </row>
    <row r="56" spans="1:24" ht="175.5" customHeight="1" thickBot="1">
      <c r="A56" s="510"/>
      <c r="B56" s="156" t="s">
        <v>203</v>
      </c>
      <c r="C56" s="155" t="s">
        <v>363</v>
      </c>
      <c r="D56" s="154" t="s">
        <v>364</v>
      </c>
      <c r="E56" s="155" t="s">
        <v>1128</v>
      </c>
      <c r="F56" s="148" t="s">
        <v>939</v>
      </c>
      <c r="G56" s="153">
        <v>10</v>
      </c>
      <c r="H56" s="152" t="s">
        <v>987</v>
      </c>
      <c r="I56" s="148" t="s">
        <v>350</v>
      </c>
      <c r="J56" s="151" t="s">
        <v>350</v>
      </c>
      <c r="K56" s="150">
        <v>5000000</v>
      </c>
      <c r="L56" s="159">
        <v>404</v>
      </c>
      <c r="M56" s="208"/>
      <c r="N56" s="209" t="s">
        <v>1172</v>
      </c>
      <c r="O56" s="210" t="s">
        <v>1173</v>
      </c>
      <c r="P56" s="211" t="s">
        <v>1228</v>
      </c>
      <c r="Q56" s="259" t="s">
        <v>1389</v>
      </c>
      <c r="R56" s="259" t="s">
        <v>1390</v>
      </c>
      <c r="S56" s="337" t="s">
        <v>1502</v>
      </c>
      <c r="T56" s="336" t="s">
        <v>1402</v>
      </c>
      <c r="U56" s="260">
        <v>0.33329999999999999</v>
      </c>
      <c r="V56" s="260">
        <v>0.33329999999999999</v>
      </c>
      <c r="W56" s="260"/>
      <c r="X56" s="610">
        <f t="shared" si="0"/>
        <v>0.66659999999999997</v>
      </c>
    </row>
    <row r="57" spans="1:24" ht="162" customHeight="1" thickBot="1">
      <c r="A57" s="510"/>
      <c r="B57" s="156" t="s">
        <v>402</v>
      </c>
      <c r="C57" s="155" t="s">
        <v>365</v>
      </c>
      <c r="D57" s="154" t="s">
        <v>366</v>
      </c>
      <c r="E57" s="155" t="s">
        <v>1129</v>
      </c>
      <c r="F57" s="148" t="s">
        <v>988</v>
      </c>
      <c r="G57" s="153">
        <v>2</v>
      </c>
      <c r="H57" s="152" t="s">
        <v>989</v>
      </c>
      <c r="I57" s="148" t="s">
        <v>350</v>
      </c>
      <c r="J57" s="157"/>
      <c r="K57" s="150"/>
      <c r="L57" s="158"/>
      <c r="M57" s="208"/>
      <c r="N57" s="209" t="s">
        <v>1174</v>
      </c>
      <c r="O57" s="210" t="s">
        <v>1175</v>
      </c>
      <c r="P57" s="211" t="s">
        <v>1228</v>
      </c>
      <c r="Q57" s="259" t="s">
        <v>1512</v>
      </c>
      <c r="R57" s="264" t="s">
        <v>1404</v>
      </c>
      <c r="S57" s="339" t="s">
        <v>1405</v>
      </c>
      <c r="T57" s="338" t="s">
        <v>1404</v>
      </c>
      <c r="U57" s="260">
        <v>0.5</v>
      </c>
      <c r="V57" s="260">
        <v>0.33</v>
      </c>
      <c r="W57" s="260"/>
      <c r="X57" s="610">
        <f t="shared" si="0"/>
        <v>0.83000000000000007</v>
      </c>
    </row>
    <row r="58" spans="1:24" ht="50.1" customHeight="1" thickBot="1">
      <c r="A58" s="510"/>
      <c r="B58" s="156" t="s">
        <v>403</v>
      </c>
      <c r="C58" s="155" t="s">
        <v>367</v>
      </c>
      <c r="D58" s="154" t="s">
        <v>368</v>
      </c>
      <c r="E58" s="155" t="s">
        <v>1084</v>
      </c>
      <c r="F58" s="148" t="s">
        <v>990</v>
      </c>
      <c r="G58" s="153">
        <v>1</v>
      </c>
      <c r="H58" s="152" t="s">
        <v>991</v>
      </c>
      <c r="I58" s="148" t="s">
        <v>350</v>
      </c>
      <c r="J58" s="157"/>
      <c r="K58" s="150"/>
      <c r="L58" s="149"/>
      <c r="M58" s="208"/>
      <c r="N58" s="468" t="s">
        <v>1249</v>
      </c>
      <c r="O58" s="469"/>
      <c r="P58" s="211" t="s">
        <v>1228</v>
      </c>
      <c r="Q58" s="265" t="s">
        <v>1403</v>
      </c>
      <c r="R58" s="264" t="s">
        <v>1404</v>
      </c>
      <c r="S58" s="259" t="s">
        <v>1350</v>
      </c>
      <c r="T58" s="264" t="s">
        <v>183</v>
      </c>
      <c r="U58" s="260">
        <v>0.33</v>
      </c>
      <c r="V58" s="260">
        <v>0</v>
      </c>
      <c r="W58" s="260"/>
      <c r="X58" s="610">
        <f t="shared" si="0"/>
        <v>0.33</v>
      </c>
    </row>
    <row r="59" spans="1:24" ht="50.1" customHeight="1" thickBot="1">
      <c r="A59" s="511"/>
      <c r="B59" s="156" t="s">
        <v>992</v>
      </c>
      <c r="C59" s="155" t="s">
        <v>369</v>
      </c>
      <c r="D59" s="154" t="s">
        <v>993</v>
      </c>
      <c r="E59" s="154" t="s">
        <v>370</v>
      </c>
      <c r="F59" s="148" t="s">
        <v>994</v>
      </c>
      <c r="G59" s="153">
        <v>1</v>
      </c>
      <c r="H59" s="152" t="s">
        <v>991</v>
      </c>
      <c r="I59" s="148" t="s">
        <v>350</v>
      </c>
      <c r="J59" s="151"/>
      <c r="K59" s="150"/>
      <c r="L59" s="149"/>
      <c r="M59" s="208"/>
      <c r="N59" s="468" t="s">
        <v>1249</v>
      </c>
      <c r="O59" s="469"/>
      <c r="P59" s="211" t="s">
        <v>1228</v>
      </c>
      <c r="Q59" s="259" t="s">
        <v>1349</v>
      </c>
      <c r="R59" s="259" t="s">
        <v>1349</v>
      </c>
      <c r="S59" s="259" t="s">
        <v>1350</v>
      </c>
      <c r="T59" s="270" t="s">
        <v>183</v>
      </c>
      <c r="U59" s="260">
        <v>0</v>
      </c>
      <c r="V59" s="271">
        <v>0</v>
      </c>
      <c r="W59" s="271"/>
      <c r="X59" s="611">
        <f t="shared" si="0"/>
        <v>0</v>
      </c>
    </row>
    <row r="60" spans="1:24" ht="15.75" customHeight="1">
      <c r="A60" s="123"/>
      <c r="B60" s="146"/>
      <c r="C60" s="146"/>
      <c r="D60" s="146"/>
      <c r="E60" s="146"/>
      <c r="F60" s="146"/>
      <c r="G60" s="146"/>
      <c r="H60" s="146"/>
      <c r="I60" s="146"/>
      <c r="J60" s="146"/>
      <c r="K60" s="147"/>
      <c r="L60" s="146"/>
      <c r="M60" s="146"/>
      <c r="T60" s="279" t="s">
        <v>1341</v>
      </c>
      <c r="U60" s="279">
        <f>+AVERAGE(U18:U59)</f>
        <v>0.26440322580645165</v>
      </c>
      <c r="V60" s="279">
        <f>+AVERAGE(V18:V59)</f>
        <v>0.4212769230769231</v>
      </c>
      <c r="W60" s="279"/>
      <c r="X60" s="279">
        <f>+SUM(U60:W60)</f>
        <v>0.68568014888337481</v>
      </c>
    </row>
    <row r="61" spans="1:24" ht="15.75" customHeight="1">
      <c r="A61" s="123"/>
      <c r="B61" s="123"/>
      <c r="C61" s="123"/>
      <c r="D61" s="123"/>
      <c r="E61" s="123"/>
      <c r="F61" s="123"/>
      <c r="G61" s="123"/>
      <c r="H61" s="123"/>
      <c r="I61" s="123"/>
      <c r="J61" s="123"/>
      <c r="K61" s="123"/>
      <c r="L61" s="123"/>
      <c r="M61" s="123"/>
      <c r="U61" s="609"/>
    </row>
    <row r="62" spans="1:24" ht="15.75" customHeight="1">
      <c r="A62" s="123"/>
      <c r="B62" s="123"/>
      <c r="C62" s="123"/>
      <c r="D62" s="123"/>
      <c r="E62" s="123"/>
      <c r="F62" s="123"/>
      <c r="G62" s="123"/>
      <c r="H62" s="123"/>
      <c r="I62" s="123"/>
      <c r="J62" s="123"/>
      <c r="K62" s="123"/>
      <c r="L62" s="123"/>
      <c r="M62" s="123"/>
    </row>
    <row r="63" spans="1:24" ht="15.75" customHeight="1">
      <c r="A63" s="123"/>
      <c r="B63" s="123"/>
      <c r="C63" s="123"/>
      <c r="D63" s="123"/>
      <c r="E63" s="123"/>
      <c r="F63" s="123"/>
      <c r="G63" s="123"/>
      <c r="H63" s="123"/>
      <c r="I63" s="123"/>
      <c r="J63" s="123"/>
      <c r="K63" s="123"/>
      <c r="L63" s="123"/>
      <c r="M63" s="123"/>
    </row>
    <row r="64" spans="1:24" ht="15.75" customHeight="1">
      <c r="A64" s="123"/>
      <c r="B64" s="123"/>
      <c r="C64" s="123"/>
      <c r="D64" s="123"/>
      <c r="E64" s="123"/>
      <c r="F64" s="123"/>
      <c r="G64" s="123"/>
      <c r="H64" s="123"/>
      <c r="I64" s="123"/>
      <c r="J64" s="123"/>
      <c r="K64" s="123"/>
      <c r="L64" s="123"/>
      <c r="M64" s="123"/>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mergeCells count="34">
    <mergeCell ref="N20:O20"/>
    <mergeCell ref="A52:A59"/>
    <mergeCell ref="A11:C14"/>
    <mergeCell ref="D11:F14"/>
    <mergeCell ref="G11:H14"/>
    <mergeCell ref="A18:A36"/>
    <mergeCell ref="A43:A51"/>
    <mergeCell ref="M11:M14"/>
    <mergeCell ref="I16:K16"/>
    <mergeCell ref="I11:I14"/>
    <mergeCell ref="B17:C17"/>
    <mergeCell ref="K11:L14"/>
    <mergeCell ref="J11:J14"/>
    <mergeCell ref="N27:O27"/>
    <mergeCell ref="N39:O39"/>
    <mergeCell ref="N53:O53"/>
    <mergeCell ref="A9:J9"/>
    <mergeCell ref="K9:M9"/>
    <mergeCell ref="A10:C10"/>
    <mergeCell ref="D10:F10"/>
    <mergeCell ref="G10:H10"/>
    <mergeCell ref="K10:L10"/>
    <mergeCell ref="A8:M8"/>
    <mergeCell ref="A7:M7"/>
    <mergeCell ref="B2:H3"/>
    <mergeCell ref="I2:M2"/>
    <mergeCell ref="I3:M3"/>
    <mergeCell ref="B4:H5"/>
    <mergeCell ref="I4:M5"/>
    <mergeCell ref="N58:O58"/>
    <mergeCell ref="N59:O59"/>
    <mergeCell ref="N30:O30"/>
    <mergeCell ref="N32:O32"/>
    <mergeCell ref="N46:O46"/>
  </mergeCells>
  <hyperlinks>
    <hyperlink ref="O31" r:id="rId1"/>
    <hyperlink ref="O33" r:id="rId2"/>
    <hyperlink ref="O34" r:id="rId3"/>
    <hyperlink ref="O36" r:id="rId4"/>
    <hyperlink ref="O41" r:id="rId5"/>
    <hyperlink ref="O40" r:id="rId6"/>
    <hyperlink ref="O52" r:id="rId7"/>
    <hyperlink ref="O37" r:id="rId8"/>
    <hyperlink ref="O38" r:id="rId9"/>
    <hyperlink ref="O42" r:id="rId10"/>
    <hyperlink ref="O48" r:id="rId11"/>
    <hyperlink ref="O51" r:id="rId12"/>
    <hyperlink ref="O50" r:id="rId13"/>
    <hyperlink ref="O49" r:id="rId14"/>
    <hyperlink ref="O47" r:id="rId15"/>
    <hyperlink ref="O19" r:id="rId16"/>
    <hyperlink ref="O35" r:id="rId17"/>
  </hyperlinks>
  <pageMargins left="0.7" right="0.7" top="0.75" bottom="0.75" header="0.3" footer="0.3"/>
  <pageSetup paperSize="9" orientation="portrait" r:id="rId18"/>
  <drawing r:id="rId1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1"/>
  <sheetViews>
    <sheetView showGridLines="0" topLeftCell="J19" zoomScale="70" zoomScaleNormal="70" workbookViewId="0">
      <selection activeCell="L35" sqref="L35"/>
    </sheetView>
  </sheetViews>
  <sheetFormatPr baseColWidth="10" defaultRowHeight="15"/>
  <cols>
    <col min="1" max="1" width="31" customWidth="1"/>
    <col min="2" max="2" width="5.5703125" customWidth="1"/>
    <col min="3" max="3" width="73" customWidth="1"/>
    <col min="4" max="4" width="66.7109375" customWidth="1"/>
    <col min="5" max="5" width="20.85546875" customWidth="1"/>
    <col min="6" max="6" width="44.7109375" customWidth="1"/>
    <col min="7" max="7" width="97.85546875" customWidth="1"/>
    <col min="8" max="8" width="43.85546875" customWidth="1"/>
    <col min="9" max="9" width="26.28515625" customWidth="1"/>
    <col min="10" max="10" width="92.7109375" customWidth="1"/>
    <col min="11" max="11" width="34.7109375" customWidth="1"/>
    <col min="12" max="12" width="52.42578125" customWidth="1"/>
    <col min="13" max="13" width="39.5703125" customWidth="1"/>
    <col min="17" max="17" width="30.85546875" customWidth="1"/>
    <col min="259" max="259" width="31" customWidth="1"/>
    <col min="260" max="260" width="5.140625" bestFit="1" customWidth="1"/>
    <col min="261" max="261" width="51.7109375" customWidth="1"/>
    <col min="262" max="262" width="31.5703125" customWidth="1"/>
    <col min="263" max="263" width="20.85546875" customWidth="1"/>
    <col min="264" max="264" width="41.140625" customWidth="1"/>
    <col min="265" max="265" width="19.140625" customWidth="1"/>
    <col min="266" max="266" width="26" customWidth="1"/>
    <col min="515" max="515" width="31" customWidth="1"/>
    <col min="516" max="516" width="5.140625" bestFit="1" customWidth="1"/>
    <col min="517" max="517" width="51.7109375" customWidth="1"/>
    <col min="518" max="518" width="31.5703125" customWidth="1"/>
    <col min="519" max="519" width="20.85546875" customWidth="1"/>
    <col min="520" max="520" width="41.140625" customWidth="1"/>
    <col min="521" max="521" width="19.140625" customWidth="1"/>
    <col min="522" max="522" width="26" customWidth="1"/>
    <col min="771" max="771" width="31" customWidth="1"/>
    <col min="772" max="772" width="5.140625" bestFit="1" customWidth="1"/>
    <col min="773" max="773" width="51.7109375" customWidth="1"/>
    <col min="774" max="774" width="31.5703125" customWidth="1"/>
    <col min="775" max="775" width="20.85546875" customWidth="1"/>
    <col min="776" max="776" width="41.140625" customWidth="1"/>
    <col min="777" max="777" width="19.140625" customWidth="1"/>
    <col min="778" max="778" width="26" customWidth="1"/>
    <col min="1027" max="1027" width="31" customWidth="1"/>
    <col min="1028" max="1028" width="5.140625" bestFit="1" customWidth="1"/>
    <col min="1029" max="1029" width="51.7109375" customWidth="1"/>
    <col min="1030" max="1030" width="31.5703125" customWidth="1"/>
    <col min="1031" max="1031" width="20.85546875" customWidth="1"/>
    <col min="1032" max="1032" width="41.140625" customWidth="1"/>
    <col min="1033" max="1033" width="19.140625" customWidth="1"/>
    <col min="1034" max="1034" width="26" customWidth="1"/>
    <col min="1283" max="1283" width="31" customWidth="1"/>
    <col min="1284" max="1284" width="5.140625" bestFit="1" customWidth="1"/>
    <col min="1285" max="1285" width="51.7109375" customWidth="1"/>
    <col min="1286" max="1286" width="31.5703125" customWidth="1"/>
    <col min="1287" max="1287" width="20.85546875" customWidth="1"/>
    <col min="1288" max="1288" width="41.140625" customWidth="1"/>
    <col min="1289" max="1289" width="19.140625" customWidth="1"/>
    <col min="1290" max="1290" width="26" customWidth="1"/>
    <col min="1539" max="1539" width="31" customWidth="1"/>
    <col min="1540" max="1540" width="5.140625" bestFit="1" customWidth="1"/>
    <col min="1541" max="1541" width="51.7109375" customWidth="1"/>
    <col min="1542" max="1542" width="31.5703125" customWidth="1"/>
    <col min="1543" max="1543" width="20.85546875" customWidth="1"/>
    <col min="1544" max="1544" width="41.140625" customWidth="1"/>
    <col min="1545" max="1545" width="19.140625" customWidth="1"/>
    <col min="1546" max="1546" width="26" customWidth="1"/>
    <col min="1795" max="1795" width="31" customWidth="1"/>
    <col min="1796" max="1796" width="5.140625" bestFit="1" customWidth="1"/>
    <col min="1797" max="1797" width="51.7109375" customWidth="1"/>
    <col min="1798" max="1798" width="31.5703125" customWidth="1"/>
    <col min="1799" max="1799" width="20.85546875" customWidth="1"/>
    <col min="1800" max="1800" width="41.140625" customWidth="1"/>
    <col min="1801" max="1801" width="19.140625" customWidth="1"/>
    <col min="1802" max="1802" width="26" customWidth="1"/>
    <col min="2051" max="2051" width="31" customWidth="1"/>
    <col min="2052" max="2052" width="5.140625" bestFit="1" customWidth="1"/>
    <col min="2053" max="2053" width="51.7109375" customWidth="1"/>
    <col min="2054" max="2054" width="31.5703125" customWidth="1"/>
    <col min="2055" max="2055" width="20.85546875" customWidth="1"/>
    <col min="2056" max="2056" width="41.140625" customWidth="1"/>
    <col min="2057" max="2057" width="19.140625" customWidth="1"/>
    <col min="2058" max="2058" width="26" customWidth="1"/>
    <col min="2307" max="2307" width="31" customWidth="1"/>
    <col min="2308" max="2308" width="5.140625" bestFit="1" customWidth="1"/>
    <col min="2309" max="2309" width="51.7109375" customWidth="1"/>
    <col min="2310" max="2310" width="31.5703125" customWidth="1"/>
    <col min="2311" max="2311" width="20.85546875" customWidth="1"/>
    <col min="2312" max="2312" width="41.140625" customWidth="1"/>
    <col min="2313" max="2313" width="19.140625" customWidth="1"/>
    <col min="2314" max="2314" width="26" customWidth="1"/>
    <col min="2563" max="2563" width="31" customWidth="1"/>
    <col min="2564" max="2564" width="5.140625" bestFit="1" customWidth="1"/>
    <col min="2565" max="2565" width="51.7109375" customWidth="1"/>
    <col min="2566" max="2566" width="31.5703125" customWidth="1"/>
    <col min="2567" max="2567" width="20.85546875" customWidth="1"/>
    <col min="2568" max="2568" width="41.140625" customWidth="1"/>
    <col min="2569" max="2569" width="19.140625" customWidth="1"/>
    <col min="2570" max="2570" width="26" customWidth="1"/>
    <col min="2819" max="2819" width="31" customWidth="1"/>
    <col min="2820" max="2820" width="5.140625" bestFit="1" customWidth="1"/>
    <col min="2821" max="2821" width="51.7109375" customWidth="1"/>
    <col min="2822" max="2822" width="31.5703125" customWidth="1"/>
    <col min="2823" max="2823" width="20.85546875" customWidth="1"/>
    <col min="2824" max="2824" width="41.140625" customWidth="1"/>
    <col min="2825" max="2825" width="19.140625" customWidth="1"/>
    <col min="2826" max="2826" width="26" customWidth="1"/>
    <col min="3075" max="3075" width="31" customWidth="1"/>
    <col min="3076" max="3076" width="5.140625" bestFit="1" customWidth="1"/>
    <col min="3077" max="3077" width="51.7109375" customWidth="1"/>
    <col min="3078" max="3078" width="31.5703125" customWidth="1"/>
    <col min="3079" max="3079" width="20.85546875" customWidth="1"/>
    <col min="3080" max="3080" width="41.140625" customWidth="1"/>
    <col min="3081" max="3081" width="19.140625" customWidth="1"/>
    <col min="3082" max="3082" width="26" customWidth="1"/>
    <col min="3331" max="3331" width="31" customWidth="1"/>
    <col min="3332" max="3332" width="5.140625" bestFit="1" customWidth="1"/>
    <col min="3333" max="3333" width="51.7109375" customWidth="1"/>
    <col min="3334" max="3334" width="31.5703125" customWidth="1"/>
    <col min="3335" max="3335" width="20.85546875" customWidth="1"/>
    <col min="3336" max="3336" width="41.140625" customWidth="1"/>
    <col min="3337" max="3337" width="19.140625" customWidth="1"/>
    <col min="3338" max="3338" width="26" customWidth="1"/>
    <col min="3587" max="3587" width="31" customWidth="1"/>
    <col min="3588" max="3588" width="5.140625" bestFit="1" customWidth="1"/>
    <col min="3589" max="3589" width="51.7109375" customWidth="1"/>
    <col min="3590" max="3590" width="31.5703125" customWidth="1"/>
    <col min="3591" max="3591" width="20.85546875" customWidth="1"/>
    <col min="3592" max="3592" width="41.140625" customWidth="1"/>
    <col min="3593" max="3593" width="19.140625" customWidth="1"/>
    <col min="3594" max="3594" width="26" customWidth="1"/>
    <col min="3843" max="3843" width="31" customWidth="1"/>
    <col min="3844" max="3844" width="5.140625" bestFit="1" customWidth="1"/>
    <col min="3845" max="3845" width="51.7109375" customWidth="1"/>
    <col min="3846" max="3846" width="31.5703125" customWidth="1"/>
    <col min="3847" max="3847" width="20.85546875" customWidth="1"/>
    <col min="3848" max="3848" width="41.140625" customWidth="1"/>
    <col min="3849" max="3849" width="19.140625" customWidth="1"/>
    <col min="3850" max="3850" width="26" customWidth="1"/>
    <col min="4099" max="4099" width="31" customWidth="1"/>
    <col min="4100" max="4100" width="5.140625" bestFit="1" customWidth="1"/>
    <col min="4101" max="4101" width="51.7109375" customWidth="1"/>
    <col min="4102" max="4102" width="31.5703125" customWidth="1"/>
    <col min="4103" max="4103" width="20.85546875" customWidth="1"/>
    <col min="4104" max="4104" width="41.140625" customWidth="1"/>
    <col min="4105" max="4105" width="19.140625" customWidth="1"/>
    <col min="4106" max="4106" width="26" customWidth="1"/>
    <col min="4355" max="4355" width="31" customWidth="1"/>
    <col min="4356" max="4356" width="5.140625" bestFit="1" customWidth="1"/>
    <col min="4357" max="4357" width="51.7109375" customWidth="1"/>
    <col min="4358" max="4358" width="31.5703125" customWidth="1"/>
    <col min="4359" max="4359" width="20.85546875" customWidth="1"/>
    <col min="4360" max="4360" width="41.140625" customWidth="1"/>
    <col min="4361" max="4361" width="19.140625" customWidth="1"/>
    <col min="4362" max="4362" width="26" customWidth="1"/>
    <col min="4611" max="4611" width="31" customWidth="1"/>
    <col min="4612" max="4612" width="5.140625" bestFit="1" customWidth="1"/>
    <col min="4613" max="4613" width="51.7109375" customWidth="1"/>
    <col min="4614" max="4614" width="31.5703125" customWidth="1"/>
    <col min="4615" max="4615" width="20.85546875" customWidth="1"/>
    <col min="4616" max="4616" width="41.140625" customWidth="1"/>
    <col min="4617" max="4617" width="19.140625" customWidth="1"/>
    <col min="4618" max="4618" width="26" customWidth="1"/>
    <col min="4867" max="4867" width="31" customWidth="1"/>
    <col min="4868" max="4868" width="5.140625" bestFit="1" customWidth="1"/>
    <col min="4869" max="4869" width="51.7109375" customWidth="1"/>
    <col min="4870" max="4870" width="31.5703125" customWidth="1"/>
    <col min="4871" max="4871" width="20.85546875" customWidth="1"/>
    <col min="4872" max="4872" width="41.140625" customWidth="1"/>
    <col min="4873" max="4873" width="19.140625" customWidth="1"/>
    <col min="4874" max="4874" width="26" customWidth="1"/>
    <col min="5123" max="5123" width="31" customWidth="1"/>
    <col min="5124" max="5124" width="5.140625" bestFit="1" customWidth="1"/>
    <col min="5125" max="5125" width="51.7109375" customWidth="1"/>
    <col min="5126" max="5126" width="31.5703125" customWidth="1"/>
    <col min="5127" max="5127" width="20.85546875" customWidth="1"/>
    <col min="5128" max="5128" width="41.140625" customWidth="1"/>
    <col min="5129" max="5129" width="19.140625" customWidth="1"/>
    <col min="5130" max="5130" width="26" customWidth="1"/>
    <col min="5379" max="5379" width="31" customWidth="1"/>
    <col min="5380" max="5380" width="5.140625" bestFit="1" customWidth="1"/>
    <col min="5381" max="5381" width="51.7109375" customWidth="1"/>
    <col min="5382" max="5382" width="31.5703125" customWidth="1"/>
    <col min="5383" max="5383" width="20.85546875" customWidth="1"/>
    <col min="5384" max="5384" width="41.140625" customWidth="1"/>
    <col min="5385" max="5385" width="19.140625" customWidth="1"/>
    <col min="5386" max="5386" width="26" customWidth="1"/>
    <col min="5635" max="5635" width="31" customWidth="1"/>
    <col min="5636" max="5636" width="5.140625" bestFit="1" customWidth="1"/>
    <col min="5637" max="5637" width="51.7109375" customWidth="1"/>
    <col min="5638" max="5638" width="31.5703125" customWidth="1"/>
    <col min="5639" max="5639" width="20.85546875" customWidth="1"/>
    <col min="5640" max="5640" width="41.140625" customWidth="1"/>
    <col min="5641" max="5641" width="19.140625" customWidth="1"/>
    <col min="5642" max="5642" width="26" customWidth="1"/>
    <col min="5891" max="5891" width="31" customWidth="1"/>
    <col min="5892" max="5892" width="5.140625" bestFit="1" customWidth="1"/>
    <col min="5893" max="5893" width="51.7109375" customWidth="1"/>
    <col min="5894" max="5894" width="31.5703125" customWidth="1"/>
    <col min="5895" max="5895" width="20.85546875" customWidth="1"/>
    <col min="5896" max="5896" width="41.140625" customWidth="1"/>
    <col min="5897" max="5897" width="19.140625" customWidth="1"/>
    <col min="5898" max="5898" width="26" customWidth="1"/>
    <col min="6147" max="6147" width="31" customWidth="1"/>
    <col min="6148" max="6148" width="5.140625" bestFit="1" customWidth="1"/>
    <col min="6149" max="6149" width="51.7109375" customWidth="1"/>
    <col min="6150" max="6150" width="31.5703125" customWidth="1"/>
    <col min="6151" max="6151" width="20.85546875" customWidth="1"/>
    <col min="6152" max="6152" width="41.140625" customWidth="1"/>
    <col min="6153" max="6153" width="19.140625" customWidth="1"/>
    <col min="6154" max="6154" width="26" customWidth="1"/>
    <col min="6403" max="6403" width="31" customWidth="1"/>
    <col min="6404" max="6404" width="5.140625" bestFit="1" customWidth="1"/>
    <col min="6405" max="6405" width="51.7109375" customWidth="1"/>
    <col min="6406" max="6406" width="31.5703125" customWidth="1"/>
    <col min="6407" max="6407" width="20.85546875" customWidth="1"/>
    <col min="6408" max="6408" width="41.140625" customWidth="1"/>
    <col min="6409" max="6409" width="19.140625" customWidth="1"/>
    <col min="6410" max="6410" width="26" customWidth="1"/>
    <col min="6659" max="6659" width="31" customWidth="1"/>
    <col min="6660" max="6660" width="5.140625" bestFit="1" customWidth="1"/>
    <col min="6661" max="6661" width="51.7109375" customWidth="1"/>
    <col min="6662" max="6662" width="31.5703125" customWidth="1"/>
    <col min="6663" max="6663" width="20.85546875" customWidth="1"/>
    <col min="6664" max="6664" width="41.140625" customWidth="1"/>
    <col min="6665" max="6665" width="19.140625" customWidth="1"/>
    <col min="6666" max="6666" width="26" customWidth="1"/>
    <col min="6915" max="6915" width="31" customWidth="1"/>
    <col min="6916" max="6916" width="5.140625" bestFit="1" customWidth="1"/>
    <col min="6917" max="6917" width="51.7109375" customWidth="1"/>
    <col min="6918" max="6918" width="31.5703125" customWidth="1"/>
    <col min="6919" max="6919" width="20.85546875" customWidth="1"/>
    <col min="6920" max="6920" width="41.140625" customWidth="1"/>
    <col min="6921" max="6921" width="19.140625" customWidth="1"/>
    <col min="6922" max="6922" width="26" customWidth="1"/>
    <col min="7171" max="7171" width="31" customWidth="1"/>
    <col min="7172" max="7172" width="5.140625" bestFit="1" customWidth="1"/>
    <col min="7173" max="7173" width="51.7109375" customWidth="1"/>
    <col min="7174" max="7174" width="31.5703125" customWidth="1"/>
    <col min="7175" max="7175" width="20.85546875" customWidth="1"/>
    <col min="7176" max="7176" width="41.140625" customWidth="1"/>
    <col min="7177" max="7177" width="19.140625" customWidth="1"/>
    <col min="7178" max="7178" width="26" customWidth="1"/>
    <col min="7427" max="7427" width="31" customWidth="1"/>
    <col min="7428" max="7428" width="5.140625" bestFit="1" customWidth="1"/>
    <col min="7429" max="7429" width="51.7109375" customWidth="1"/>
    <col min="7430" max="7430" width="31.5703125" customWidth="1"/>
    <col min="7431" max="7431" width="20.85546875" customWidth="1"/>
    <col min="7432" max="7432" width="41.140625" customWidth="1"/>
    <col min="7433" max="7433" width="19.140625" customWidth="1"/>
    <col min="7434" max="7434" width="26" customWidth="1"/>
    <col min="7683" max="7683" width="31" customWidth="1"/>
    <col min="7684" max="7684" width="5.140625" bestFit="1" customWidth="1"/>
    <col min="7685" max="7685" width="51.7109375" customWidth="1"/>
    <col min="7686" max="7686" width="31.5703125" customWidth="1"/>
    <col min="7687" max="7687" width="20.85546875" customWidth="1"/>
    <col min="7688" max="7688" width="41.140625" customWidth="1"/>
    <col min="7689" max="7689" width="19.140625" customWidth="1"/>
    <col min="7690" max="7690" width="26" customWidth="1"/>
    <col min="7939" max="7939" width="31" customWidth="1"/>
    <col min="7940" max="7940" width="5.140625" bestFit="1" customWidth="1"/>
    <col min="7941" max="7941" width="51.7109375" customWidth="1"/>
    <col min="7942" max="7942" width="31.5703125" customWidth="1"/>
    <col min="7943" max="7943" width="20.85546875" customWidth="1"/>
    <col min="7944" max="7944" width="41.140625" customWidth="1"/>
    <col min="7945" max="7945" width="19.140625" customWidth="1"/>
    <col min="7946" max="7946" width="26" customWidth="1"/>
    <col min="8195" max="8195" width="31" customWidth="1"/>
    <col min="8196" max="8196" width="5.140625" bestFit="1" customWidth="1"/>
    <col min="8197" max="8197" width="51.7109375" customWidth="1"/>
    <col min="8198" max="8198" width="31.5703125" customWidth="1"/>
    <col min="8199" max="8199" width="20.85546875" customWidth="1"/>
    <col min="8200" max="8200" width="41.140625" customWidth="1"/>
    <col min="8201" max="8201" width="19.140625" customWidth="1"/>
    <col min="8202" max="8202" width="26" customWidth="1"/>
    <col min="8451" max="8451" width="31" customWidth="1"/>
    <col min="8452" max="8452" width="5.140625" bestFit="1" customWidth="1"/>
    <col min="8453" max="8453" width="51.7109375" customWidth="1"/>
    <col min="8454" max="8454" width="31.5703125" customWidth="1"/>
    <col min="8455" max="8455" width="20.85546875" customWidth="1"/>
    <col min="8456" max="8456" width="41.140625" customWidth="1"/>
    <col min="8457" max="8457" width="19.140625" customWidth="1"/>
    <col min="8458" max="8458" width="26" customWidth="1"/>
    <col min="8707" max="8707" width="31" customWidth="1"/>
    <col min="8708" max="8708" width="5.140625" bestFit="1" customWidth="1"/>
    <col min="8709" max="8709" width="51.7109375" customWidth="1"/>
    <col min="8710" max="8710" width="31.5703125" customWidth="1"/>
    <col min="8711" max="8711" width="20.85546875" customWidth="1"/>
    <col min="8712" max="8712" width="41.140625" customWidth="1"/>
    <col min="8713" max="8713" width="19.140625" customWidth="1"/>
    <col min="8714" max="8714" width="26" customWidth="1"/>
    <col min="8963" max="8963" width="31" customWidth="1"/>
    <col min="8964" max="8964" width="5.140625" bestFit="1" customWidth="1"/>
    <col min="8965" max="8965" width="51.7109375" customWidth="1"/>
    <col min="8966" max="8966" width="31.5703125" customWidth="1"/>
    <col min="8967" max="8967" width="20.85546875" customWidth="1"/>
    <col min="8968" max="8968" width="41.140625" customWidth="1"/>
    <col min="8969" max="8969" width="19.140625" customWidth="1"/>
    <col min="8970" max="8970" width="26" customWidth="1"/>
    <col min="9219" max="9219" width="31" customWidth="1"/>
    <col min="9220" max="9220" width="5.140625" bestFit="1" customWidth="1"/>
    <col min="9221" max="9221" width="51.7109375" customWidth="1"/>
    <col min="9222" max="9222" width="31.5703125" customWidth="1"/>
    <col min="9223" max="9223" width="20.85546875" customWidth="1"/>
    <col min="9224" max="9224" width="41.140625" customWidth="1"/>
    <col min="9225" max="9225" width="19.140625" customWidth="1"/>
    <col min="9226" max="9226" width="26" customWidth="1"/>
    <col min="9475" max="9475" width="31" customWidth="1"/>
    <col min="9476" max="9476" width="5.140625" bestFit="1" customWidth="1"/>
    <col min="9477" max="9477" width="51.7109375" customWidth="1"/>
    <col min="9478" max="9478" width="31.5703125" customWidth="1"/>
    <col min="9479" max="9479" width="20.85546875" customWidth="1"/>
    <col min="9480" max="9480" width="41.140625" customWidth="1"/>
    <col min="9481" max="9481" width="19.140625" customWidth="1"/>
    <col min="9482" max="9482" width="26" customWidth="1"/>
    <col min="9731" max="9731" width="31" customWidth="1"/>
    <col min="9732" max="9732" width="5.140625" bestFit="1" customWidth="1"/>
    <col min="9733" max="9733" width="51.7109375" customWidth="1"/>
    <col min="9734" max="9734" width="31.5703125" customWidth="1"/>
    <col min="9735" max="9735" width="20.85546875" customWidth="1"/>
    <col min="9736" max="9736" width="41.140625" customWidth="1"/>
    <col min="9737" max="9737" width="19.140625" customWidth="1"/>
    <col min="9738" max="9738" width="26" customWidth="1"/>
    <col min="9987" max="9987" width="31" customWidth="1"/>
    <col min="9988" max="9988" width="5.140625" bestFit="1" customWidth="1"/>
    <col min="9989" max="9989" width="51.7109375" customWidth="1"/>
    <col min="9990" max="9990" width="31.5703125" customWidth="1"/>
    <col min="9991" max="9991" width="20.85546875" customWidth="1"/>
    <col min="9992" max="9992" width="41.140625" customWidth="1"/>
    <col min="9993" max="9993" width="19.140625" customWidth="1"/>
    <col min="9994" max="9994" width="26" customWidth="1"/>
    <col min="10243" max="10243" width="31" customWidth="1"/>
    <col min="10244" max="10244" width="5.140625" bestFit="1" customWidth="1"/>
    <col min="10245" max="10245" width="51.7109375" customWidth="1"/>
    <col min="10246" max="10246" width="31.5703125" customWidth="1"/>
    <col min="10247" max="10247" width="20.85546875" customWidth="1"/>
    <col min="10248" max="10248" width="41.140625" customWidth="1"/>
    <col min="10249" max="10249" width="19.140625" customWidth="1"/>
    <col min="10250" max="10250" width="26" customWidth="1"/>
    <col min="10499" max="10499" width="31" customWidth="1"/>
    <col min="10500" max="10500" width="5.140625" bestFit="1" customWidth="1"/>
    <col min="10501" max="10501" width="51.7109375" customWidth="1"/>
    <col min="10502" max="10502" width="31.5703125" customWidth="1"/>
    <col min="10503" max="10503" width="20.85546875" customWidth="1"/>
    <col min="10504" max="10504" width="41.140625" customWidth="1"/>
    <col min="10505" max="10505" width="19.140625" customWidth="1"/>
    <col min="10506" max="10506" width="26" customWidth="1"/>
    <col min="10755" max="10755" width="31" customWidth="1"/>
    <col min="10756" max="10756" width="5.140625" bestFit="1" customWidth="1"/>
    <col min="10757" max="10757" width="51.7109375" customWidth="1"/>
    <col min="10758" max="10758" width="31.5703125" customWidth="1"/>
    <col min="10759" max="10759" width="20.85546875" customWidth="1"/>
    <col min="10760" max="10760" width="41.140625" customWidth="1"/>
    <col min="10761" max="10761" width="19.140625" customWidth="1"/>
    <col min="10762" max="10762" width="26" customWidth="1"/>
    <col min="11011" max="11011" width="31" customWidth="1"/>
    <col min="11012" max="11012" width="5.140625" bestFit="1" customWidth="1"/>
    <col min="11013" max="11013" width="51.7109375" customWidth="1"/>
    <col min="11014" max="11014" width="31.5703125" customWidth="1"/>
    <col min="11015" max="11015" width="20.85546875" customWidth="1"/>
    <col min="11016" max="11016" width="41.140625" customWidth="1"/>
    <col min="11017" max="11017" width="19.140625" customWidth="1"/>
    <col min="11018" max="11018" width="26" customWidth="1"/>
    <col min="11267" max="11267" width="31" customWidth="1"/>
    <col min="11268" max="11268" width="5.140625" bestFit="1" customWidth="1"/>
    <col min="11269" max="11269" width="51.7109375" customWidth="1"/>
    <col min="11270" max="11270" width="31.5703125" customWidth="1"/>
    <col min="11271" max="11271" width="20.85546875" customWidth="1"/>
    <col min="11272" max="11272" width="41.140625" customWidth="1"/>
    <col min="11273" max="11273" width="19.140625" customWidth="1"/>
    <col min="11274" max="11274" width="26" customWidth="1"/>
    <col min="11523" max="11523" width="31" customWidth="1"/>
    <col min="11524" max="11524" width="5.140625" bestFit="1" customWidth="1"/>
    <col min="11525" max="11525" width="51.7109375" customWidth="1"/>
    <col min="11526" max="11526" width="31.5703125" customWidth="1"/>
    <col min="11527" max="11527" width="20.85546875" customWidth="1"/>
    <col min="11528" max="11528" width="41.140625" customWidth="1"/>
    <col min="11529" max="11529" width="19.140625" customWidth="1"/>
    <col min="11530" max="11530" width="26" customWidth="1"/>
    <col min="11779" max="11779" width="31" customWidth="1"/>
    <col min="11780" max="11780" width="5.140625" bestFit="1" customWidth="1"/>
    <col min="11781" max="11781" width="51.7109375" customWidth="1"/>
    <col min="11782" max="11782" width="31.5703125" customWidth="1"/>
    <col min="11783" max="11783" width="20.85546875" customWidth="1"/>
    <col min="11784" max="11784" width="41.140625" customWidth="1"/>
    <col min="11785" max="11785" width="19.140625" customWidth="1"/>
    <col min="11786" max="11786" width="26" customWidth="1"/>
    <col min="12035" max="12035" width="31" customWidth="1"/>
    <col min="12036" max="12036" width="5.140625" bestFit="1" customWidth="1"/>
    <col min="12037" max="12037" width="51.7109375" customWidth="1"/>
    <col min="12038" max="12038" width="31.5703125" customWidth="1"/>
    <col min="12039" max="12039" width="20.85546875" customWidth="1"/>
    <col min="12040" max="12040" width="41.140625" customWidth="1"/>
    <col min="12041" max="12041" width="19.140625" customWidth="1"/>
    <col min="12042" max="12042" width="26" customWidth="1"/>
    <col min="12291" max="12291" width="31" customWidth="1"/>
    <col min="12292" max="12292" width="5.140625" bestFit="1" customWidth="1"/>
    <col min="12293" max="12293" width="51.7109375" customWidth="1"/>
    <col min="12294" max="12294" width="31.5703125" customWidth="1"/>
    <col min="12295" max="12295" width="20.85546875" customWidth="1"/>
    <col min="12296" max="12296" width="41.140625" customWidth="1"/>
    <col min="12297" max="12297" width="19.140625" customWidth="1"/>
    <col min="12298" max="12298" width="26" customWidth="1"/>
    <col min="12547" max="12547" width="31" customWidth="1"/>
    <col min="12548" max="12548" width="5.140625" bestFit="1" customWidth="1"/>
    <col min="12549" max="12549" width="51.7109375" customWidth="1"/>
    <col min="12550" max="12550" width="31.5703125" customWidth="1"/>
    <col min="12551" max="12551" width="20.85546875" customWidth="1"/>
    <col min="12552" max="12552" width="41.140625" customWidth="1"/>
    <col min="12553" max="12553" width="19.140625" customWidth="1"/>
    <col min="12554" max="12554" width="26" customWidth="1"/>
    <col min="12803" max="12803" width="31" customWidth="1"/>
    <col min="12804" max="12804" width="5.140625" bestFit="1" customWidth="1"/>
    <col min="12805" max="12805" width="51.7109375" customWidth="1"/>
    <col min="12806" max="12806" width="31.5703125" customWidth="1"/>
    <col min="12807" max="12807" width="20.85546875" customWidth="1"/>
    <col min="12808" max="12808" width="41.140625" customWidth="1"/>
    <col min="12809" max="12809" width="19.140625" customWidth="1"/>
    <col min="12810" max="12810" width="26" customWidth="1"/>
    <col min="13059" max="13059" width="31" customWidth="1"/>
    <col min="13060" max="13060" width="5.140625" bestFit="1" customWidth="1"/>
    <col min="13061" max="13061" width="51.7109375" customWidth="1"/>
    <col min="13062" max="13062" width="31.5703125" customWidth="1"/>
    <col min="13063" max="13063" width="20.85546875" customWidth="1"/>
    <col min="13064" max="13064" width="41.140625" customWidth="1"/>
    <col min="13065" max="13065" width="19.140625" customWidth="1"/>
    <col min="13066" max="13066" width="26" customWidth="1"/>
    <col min="13315" max="13315" width="31" customWidth="1"/>
    <col min="13316" max="13316" width="5.140625" bestFit="1" customWidth="1"/>
    <col min="13317" max="13317" width="51.7109375" customWidth="1"/>
    <col min="13318" max="13318" width="31.5703125" customWidth="1"/>
    <col min="13319" max="13319" width="20.85546875" customWidth="1"/>
    <col min="13320" max="13320" width="41.140625" customWidth="1"/>
    <col min="13321" max="13321" width="19.140625" customWidth="1"/>
    <col min="13322" max="13322" width="26" customWidth="1"/>
    <col min="13571" max="13571" width="31" customWidth="1"/>
    <col min="13572" max="13572" width="5.140625" bestFit="1" customWidth="1"/>
    <col min="13573" max="13573" width="51.7109375" customWidth="1"/>
    <col min="13574" max="13574" width="31.5703125" customWidth="1"/>
    <col min="13575" max="13575" width="20.85546875" customWidth="1"/>
    <col min="13576" max="13576" width="41.140625" customWidth="1"/>
    <col min="13577" max="13577" width="19.140625" customWidth="1"/>
    <col min="13578" max="13578" width="26" customWidth="1"/>
    <col min="13827" max="13827" width="31" customWidth="1"/>
    <col min="13828" max="13828" width="5.140625" bestFit="1" customWidth="1"/>
    <col min="13829" max="13829" width="51.7109375" customWidth="1"/>
    <col min="13830" max="13830" width="31.5703125" customWidth="1"/>
    <col min="13831" max="13831" width="20.85546875" customWidth="1"/>
    <col min="13832" max="13832" width="41.140625" customWidth="1"/>
    <col min="13833" max="13833" width="19.140625" customWidth="1"/>
    <col min="13834" max="13834" width="26" customWidth="1"/>
    <col min="14083" max="14083" width="31" customWidth="1"/>
    <col min="14084" max="14084" width="5.140625" bestFit="1" customWidth="1"/>
    <col min="14085" max="14085" width="51.7109375" customWidth="1"/>
    <col min="14086" max="14086" width="31.5703125" customWidth="1"/>
    <col min="14087" max="14087" width="20.85546875" customWidth="1"/>
    <col min="14088" max="14088" width="41.140625" customWidth="1"/>
    <col min="14089" max="14089" width="19.140625" customWidth="1"/>
    <col min="14090" max="14090" width="26" customWidth="1"/>
    <col min="14339" max="14339" width="31" customWidth="1"/>
    <col min="14340" max="14340" width="5.140625" bestFit="1" customWidth="1"/>
    <col min="14341" max="14341" width="51.7109375" customWidth="1"/>
    <col min="14342" max="14342" width="31.5703125" customWidth="1"/>
    <col min="14343" max="14343" width="20.85546875" customWidth="1"/>
    <col min="14344" max="14344" width="41.140625" customWidth="1"/>
    <col min="14345" max="14345" width="19.140625" customWidth="1"/>
    <col min="14346" max="14346" width="26" customWidth="1"/>
    <col min="14595" max="14595" width="31" customWidth="1"/>
    <col min="14596" max="14596" width="5.140625" bestFit="1" customWidth="1"/>
    <col min="14597" max="14597" width="51.7109375" customWidth="1"/>
    <col min="14598" max="14598" width="31.5703125" customWidth="1"/>
    <col min="14599" max="14599" width="20.85546875" customWidth="1"/>
    <col min="14600" max="14600" width="41.140625" customWidth="1"/>
    <col min="14601" max="14601" width="19.140625" customWidth="1"/>
    <col min="14602" max="14602" width="26" customWidth="1"/>
    <col min="14851" max="14851" width="31" customWidth="1"/>
    <col min="14852" max="14852" width="5.140625" bestFit="1" customWidth="1"/>
    <col min="14853" max="14853" width="51.7109375" customWidth="1"/>
    <col min="14854" max="14854" width="31.5703125" customWidth="1"/>
    <col min="14855" max="14855" width="20.85546875" customWidth="1"/>
    <col min="14856" max="14856" width="41.140625" customWidth="1"/>
    <col min="14857" max="14857" width="19.140625" customWidth="1"/>
    <col min="14858" max="14858" width="26" customWidth="1"/>
    <col min="15107" max="15107" width="31" customWidth="1"/>
    <col min="15108" max="15108" width="5.140625" bestFit="1" customWidth="1"/>
    <col min="15109" max="15109" width="51.7109375" customWidth="1"/>
    <col min="15110" max="15110" width="31.5703125" customWidth="1"/>
    <col min="15111" max="15111" width="20.85546875" customWidth="1"/>
    <col min="15112" max="15112" width="41.140625" customWidth="1"/>
    <col min="15113" max="15113" width="19.140625" customWidth="1"/>
    <col min="15114" max="15114" width="26" customWidth="1"/>
    <col min="15363" max="15363" width="31" customWidth="1"/>
    <col min="15364" max="15364" width="5.140625" bestFit="1" customWidth="1"/>
    <col min="15365" max="15365" width="51.7109375" customWidth="1"/>
    <col min="15366" max="15366" width="31.5703125" customWidth="1"/>
    <col min="15367" max="15367" width="20.85546875" customWidth="1"/>
    <col min="15368" max="15368" width="41.140625" customWidth="1"/>
    <col min="15369" max="15369" width="19.140625" customWidth="1"/>
    <col min="15370" max="15370" width="26" customWidth="1"/>
    <col min="15619" max="15619" width="31" customWidth="1"/>
    <col min="15620" max="15620" width="5.140625" bestFit="1" customWidth="1"/>
    <col min="15621" max="15621" width="51.7109375" customWidth="1"/>
    <col min="15622" max="15622" width="31.5703125" customWidth="1"/>
    <col min="15623" max="15623" width="20.85546875" customWidth="1"/>
    <col min="15624" max="15624" width="41.140625" customWidth="1"/>
    <col min="15625" max="15625" width="19.140625" customWidth="1"/>
    <col min="15626" max="15626" width="26" customWidth="1"/>
    <col min="15875" max="15875" width="31" customWidth="1"/>
    <col min="15876" max="15876" width="5.140625" bestFit="1" customWidth="1"/>
    <col min="15877" max="15877" width="51.7109375" customWidth="1"/>
    <col min="15878" max="15878" width="31.5703125" customWidth="1"/>
    <col min="15879" max="15879" width="20.85546875" customWidth="1"/>
    <col min="15880" max="15880" width="41.140625" customWidth="1"/>
    <col min="15881" max="15881" width="19.140625" customWidth="1"/>
    <col min="15882" max="15882" width="26" customWidth="1"/>
    <col min="16131" max="16131" width="31" customWidth="1"/>
    <col min="16132" max="16132" width="5.140625" bestFit="1" customWidth="1"/>
    <col min="16133" max="16133" width="51.7109375" customWidth="1"/>
    <col min="16134" max="16134" width="31.5703125" customWidth="1"/>
    <col min="16135" max="16135" width="20.85546875" customWidth="1"/>
    <col min="16136" max="16136" width="41.140625" customWidth="1"/>
    <col min="16137" max="16137" width="19.140625" customWidth="1"/>
    <col min="16138" max="16138" width="26" customWidth="1"/>
  </cols>
  <sheetData>
    <row r="1" spans="1:17" ht="15.75" thickBot="1"/>
    <row r="2" spans="1:17" ht="18" customHeight="1">
      <c r="A2" s="552"/>
      <c r="B2" s="549" t="s">
        <v>222</v>
      </c>
      <c r="C2" s="550"/>
      <c r="D2" s="550"/>
      <c r="E2" s="550"/>
      <c r="F2" s="550"/>
      <c r="G2" s="551"/>
      <c r="H2" s="557" t="s">
        <v>227</v>
      </c>
      <c r="I2" s="558"/>
    </row>
    <row r="3" spans="1:17" ht="15.75" thickBot="1">
      <c r="A3" s="552"/>
      <c r="B3" s="561"/>
      <c r="C3" s="562"/>
      <c r="D3" s="562"/>
      <c r="E3" s="562"/>
      <c r="F3" s="562"/>
      <c r="G3" s="563"/>
      <c r="H3" s="557" t="s">
        <v>224</v>
      </c>
      <c r="I3" s="558"/>
    </row>
    <row r="4" spans="1:17" ht="27" customHeight="1" thickBot="1">
      <c r="A4" s="552"/>
      <c r="B4" s="549" t="s">
        <v>220</v>
      </c>
      <c r="C4" s="550"/>
      <c r="D4" s="550"/>
      <c r="E4" s="550"/>
      <c r="F4" s="550"/>
      <c r="G4" s="551"/>
      <c r="H4" s="559" t="s">
        <v>228</v>
      </c>
      <c r="I4" s="560"/>
    </row>
    <row r="5" spans="1:17" ht="21.75" thickBot="1">
      <c r="A5" s="553" t="s">
        <v>219</v>
      </c>
      <c r="B5" s="554"/>
      <c r="C5" s="554"/>
      <c r="D5" s="554"/>
      <c r="E5" s="554"/>
      <c r="F5" s="554"/>
      <c r="G5" s="554"/>
      <c r="H5" s="554"/>
      <c r="I5" s="554"/>
    </row>
    <row r="6" spans="1:17" ht="158.25" thickBot="1">
      <c r="A6" s="54" t="s">
        <v>0</v>
      </c>
      <c r="B6" s="555" t="s">
        <v>192</v>
      </c>
      <c r="C6" s="556"/>
      <c r="D6" s="55" t="s">
        <v>1</v>
      </c>
      <c r="E6" s="54" t="s">
        <v>15</v>
      </c>
      <c r="F6" s="55" t="s">
        <v>2</v>
      </c>
      <c r="G6" s="17" t="s">
        <v>190</v>
      </c>
      <c r="H6" s="16" t="s">
        <v>208</v>
      </c>
      <c r="I6" s="16" t="s">
        <v>218</v>
      </c>
      <c r="J6" s="217" t="s">
        <v>1269</v>
      </c>
      <c r="K6" s="217" t="s">
        <v>208</v>
      </c>
      <c r="L6" s="217" t="s">
        <v>1296</v>
      </c>
      <c r="M6" s="217" t="s">
        <v>208</v>
      </c>
      <c r="N6" s="218" t="s">
        <v>1270</v>
      </c>
      <c r="O6" s="218" t="s">
        <v>1271</v>
      </c>
      <c r="P6" s="218" t="s">
        <v>1272</v>
      </c>
      <c r="Q6" s="218" t="s">
        <v>1273</v>
      </c>
    </row>
    <row r="7" spans="1:17" s="617" customFormat="1" ht="161.25" customHeight="1" thickBot="1">
      <c r="A7" s="546" t="s">
        <v>404</v>
      </c>
      <c r="B7" s="614" t="s">
        <v>3</v>
      </c>
      <c r="C7" s="615" t="s">
        <v>995</v>
      </c>
      <c r="D7" s="615" t="s">
        <v>996</v>
      </c>
      <c r="E7" s="615" t="s">
        <v>371</v>
      </c>
      <c r="F7" s="615" t="s">
        <v>997</v>
      </c>
      <c r="G7" s="615" t="s">
        <v>1176</v>
      </c>
      <c r="H7" s="323" t="s">
        <v>1177</v>
      </c>
      <c r="I7" s="324" t="s">
        <v>1228</v>
      </c>
      <c r="J7" s="612" t="s">
        <v>1406</v>
      </c>
      <c r="K7" s="612" t="s">
        <v>1407</v>
      </c>
      <c r="L7" s="612" t="s">
        <v>1503</v>
      </c>
      <c r="M7" s="612" t="s">
        <v>1513</v>
      </c>
      <c r="N7" s="273">
        <v>0.25</v>
      </c>
      <c r="O7" s="273">
        <v>0.41</v>
      </c>
      <c r="P7" s="273"/>
      <c r="Q7" s="616">
        <f>+SUM(N7:P7)</f>
        <v>0.65999999999999992</v>
      </c>
    </row>
    <row r="8" spans="1:17" ht="277.5" customHeight="1" thickBot="1">
      <c r="A8" s="548"/>
      <c r="B8" s="51" t="s">
        <v>4</v>
      </c>
      <c r="C8" s="20" t="s">
        <v>372</v>
      </c>
      <c r="D8" s="20" t="s">
        <v>998</v>
      </c>
      <c r="E8" s="20" t="s">
        <v>371</v>
      </c>
      <c r="F8" s="328" t="s">
        <v>999</v>
      </c>
      <c r="G8" s="209" t="s">
        <v>1178</v>
      </c>
      <c r="H8" s="205" t="s">
        <v>1177</v>
      </c>
      <c r="I8" s="211" t="s">
        <v>1228</v>
      </c>
      <c r="J8" s="272" t="s">
        <v>1408</v>
      </c>
      <c r="K8" s="274" t="s">
        <v>1409</v>
      </c>
      <c r="L8" s="613" t="s">
        <v>1410</v>
      </c>
      <c r="M8" s="274" t="s">
        <v>1411</v>
      </c>
      <c r="N8" s="273">
        <v>0.25</v>
      </c>
      <c r="O8" s="273">
        <v>0.41</v>
      </c>
      <c r="P8" s="273"/>
      <c r="Q8" s="311">
        <f t="shared" ref="Q8:Q19" si="0">+SUM(N8:P8)</f>
        <v>0.65999999999999992</v>
      </c>
    </row>
    <row r="9" spans="1:17" ht="96" customHeight="1" thickBot="1">
      <c r="A9" s="546" t="s">
        <v>405</v>
      </c>
      <c r="B9" s="51" t="s">
        <v>5</v>
      </c>
      <c r="C9" s="20" t="s">
        <v>1000</v>
      </c>
      <c r="D9" s="20" t="s">
        <v>1001</v>
      </c>
      <c r="E9" s="20" t="s">
        <v>371</v>
      </c>
      <c r="F9" s="52" t="s">
        <v>999</v>
      </c>
      <c r="G9" s="209" t="s">
        <v>1179</v>
      </c>
      <c r="H9" s="205" t="s">
        <v>1177</v>
      </c>
      <c r="I9" s="211" t="s">
        <v>1228</v>
      </c>
      <c r="J9" s="272" t="s">
        <v>1412</v>
      </c>
      <c r="K9" s="274" t="s">
        <v>1413</v>
      </c>
      <c r="L9" s="274" t="s">
        <v>1414</v>
      </c>
      <c r="M9" s="274" t="s">
        <v>1415</v>
      </c>
      <c r="N9" s="273">
        <v>0.33329999999999999</v>
      </c>
      <c r="O9" s="273">
        <v>0.33329999999999999</v>
      </c>
      <c r="P9" s="273"/>
      <c r="Q9" s="311">
        <f t="shared" si="0"/>
        <v>0.66659999999999997</v>
      </c>
    </row>
    <row r="10" spans="1:17" ht="123" customHeight="1" thickBot="1">
      <c r="A10" s="547"/>
      <c r="B10" s="51" t="s">
        <v>6</v>
      </c>
      <c r="C10" s="20" t="s">
        <v>1002</v>
      </c>
      <c r="D10" s="20" t="s">
        <v>1003</v>
      </c>
      <c r="E10" s="20" t="s">
        <v>371</v>
      </c>
      <c r="F10" s="20" t="s">
        <v>1004</v>
      </c>
      <c r="G10" s="209" t="s">
        <v>1180</v>
      </c>
      <c r="H10" s="205" t="s">
        <v>1177</v>
      </c>
      <c r="I10" s="211" t="s">
        <v>1228</v>
      </c>
      <c r="J10" s="272" t="s">
        <v>1416</v>
      </c>
      <c r="K10" s="274" t="s">
        <v>1417</v>
      </c>
      <c r="L10" s="274" t="s">
        <v>1418</v>
      </c>
      <c r="M10" s="274" t="s">
        <v>1419</v>
      </c>
      <c r="N10" s="273">
        <v>0.33329999999999999</v>
      </c>
      <c r="O10" s="273">
        <v>0.33329999999999999</v>
      </c>
      <c r="P10" s="273"/>
      <c r="Q10" s="311">
        <f t="shared" si="0"/>
        <v>0.66659999999999997</v>
      </c>
    </row>
    <row r="11" spans="1:17" ht="148.5" customHeight="1" thickBot="1">
      <c r="A11" s="548"/>
      <c r="B11" s="51">
        <v>2.2999999999999998</v>
      </c>
      <c r="C11" s="20" t="s">
        <v>1011</v>
      </c>
      <c r="D11" s="20" t="s">
        <v>1012</v>
      </c>
      <c r="E11" s="20" t="s">
        <v>371</v>
      </c>
      <c r="F11" s="20" t="s">
        <v>1013</v>
      </c>
      <c r="G11" s="209" t="s">
        <v>1181</v>
      </c>
      <c r="H11" s="205" t="s">
        <v>1177</v>
      </c>
      <c r="I11" s="211" t="s">
        <v>1228</v>
      </c>
      <c r="J11" s="274" t="s">
        <v>1420</v>
      </c>
      <c r="K11" s="274" t="s">
        <v>1421</v>
      </c>
      <c r="L11" s="274" t="s">
        <v>1422</v>
      </c>
      <c r="M11" s="274" t="s">
        <v>1423</v>
      </c>
      <c r="N11" s="273">
        <v>0.33329999999999999</v>
      </c>
      <c r="O11" s="273">
        <v>0.33329999999999999</v>
      </c>
      <c r="P11" s="273"/>
      <c r="Q11" s="311">
        <f t="shared" si="0"/>
        <v>0.66659999999999997</v>
      </c>
    </row>
    <row r="12" spans="1:17" ht="234" customHeight="1" thickBot="1">
      <c r="A12" s="546" t="s">
        <v>406</v>
      </c>
      <c r="B12" s="51" t="s">
        <v>8</v>
      </c>
      <c r="C12" s="20" t="s">
        <v>1014</v>
      </c>
      <c r="D12" s="20" t="s">
        <v>1015</v>
      </c>
      <c r="E12" s="20" t="s">
        <v>1016</v>
      </c>
      <c r="F12" s="52" t="s">
        <v>999</v>
      </c>
      <c r="G12" s="209" t="s">
        <v>1182</v>
      </c>
      <c r="H12" s="205" t="s">
        <v>1177</v>
      </c>
      <c r="I12" s="211" t="s">
        <v>1228</v>
      </c>
      <c r="J12" s="274" t="s">
        <v>1424</v>
      </c>
      <c r="K12" s="274" t="s">
        <v>1425</v>
      </c>
      <c r="L12" s="274" t="s">
        <v>1410</v>
      </c>
      <c r="M12" s="274" t="s">
        <v>1411</v>
      </c>
      <c r="N12" s="273">
        <v>0.33329999999999999</v>
      </c>
      <c r="O12" s="273">
        <v>0.33329999999999999</v>
      </c>
      <c r="P12" s="273"/>
      <c r="Q12" s="311">
        <f t="shared" si="0"/>
        <v>0.66659999999999997</v>
      </c>
    </row>
    <row r="13" spans="1:17" ht="99" customHeight="1" thickBot="1">
      <c r="A13" s="548"/>
      <c r="B13" s="51" t="s">
        <v>16</v>
      </c>
      <c r="C13" s="20" t="s">
        <v>1017</v>
      </c>
      <c r="D13" s="20" t="s">
        <v>1018</v>
      </c>
      <c r="E13" s="20" t="s">
        <v>1016</v>
      </c>
      <c r="F13" s="20" t="s">
        <v>629</v>
      </c>
      <c r="G13" s="209" t="s">
        <v>1183</v>
      </c>
      <c r="H13" s="205" t="s">
        <v>1177</v>
      </c>
      <c r="I13" s="211" t="s">
        <v>1228</v>
      </c>
      <c r="J13" s="274" t="s">
        <v>1426</v>
      </c>
      <c r="K13" s="274" t="s">
        <v>1427</v>
      </c>
      <c r="L13" s="274" t="s">
        <v>1428</v>
      </c>
      <c r="M13" s="274" t="s">
        <v>1429</v>
      </c>
      <c r="N13" s="273">
        <v>0.33329999999999999</v>
      </c>
      <c r="O13" s="273">
        <v>0.25</v>
      </c>
      <c r="P13" s="273"/>
      <c r="Q13" s="311">
        <f t="shared" si="0"/>
        <v>0.58329999999999993</v>
      </c>
    </row>
    <row r="14" spans="1:17" ht="99" customHeight="1" thickBot="1">
      <c r="A14" s="546" t="s">
        <v>407</v>
      </c>
      <c r="B14" s="51" t="s">
        <v>9</v>
      </c>
      <c r="C14" s="20" t="s">
        <v>1019</v>
      </c>
      <c r="D14" s="20" t="s">
        <v>1020</v>
      </c>
      <c r="E14" s="20" t="s">
        <v>371</v>
      </c>
      <c r="F14" s="20" t="s">
        <v>629</v>
      </c>
      <c r="G14" s="209" t="s">
        <v>1184</v>
      </c>
      <c r="H14" s="205" t="s">
        <v>1185</v>
      </c>
      <c r="I14" s="211" t="s">
        <v>1228</v>
      </c>
      <c r="J14" s="274" t="s">
        <v>1430</v>
      </c>
      <c r="K14" s="274" t="s">
        <v>1431</v>
      </c>
      <c r="L14" s="274" t="s">
        <v>1432</v>
      </c>
      <c r="M14" s="274" t="s">
        <v>1433</v>
      </c>
      <c r="N14" s="273">
        <v>0.33329999999999999</v>
      </c>
      <c r="O14" s="273">
        <v>0.33</v>
      </c>
      <c r="P14" s="273"/>
      <c r="Q14" s="311">
        <f t="shared" si="0"/>
        <v>0.6633</v>
      </c>
    </row>
    <row r="15" spans="1:17" ht="119.25" customHeight="1" thickBot="1">
      <c r="A15" s="564"/>
      <c r="B15" s="51" t="s">
        <v>10</v>
      </c>
      <c r="C15" s="20" t="s">
        <v>373</v>
      </c>
      <c r="D15" s="20" t="s">
        <v>1021</v>
      </c>
      <c r="E15" s="20" t="s">
        <v>371</v>
      </c>
      <c r="F15" s="20" t="s">
        <v>1022</v>
      </c>
      <c r="G15" s="209" t="s">
        <v>1186</v>
      </c>
      <c r="H15" s="205" t="s">
        <v>1177</v>
      </c>
      <c r="I15" s="211" t="s">
        <v>1228</v>
      </c>
      <c r="J15" s="274" t="s">
        <v>1434</v>
      </c>
      <c r="K15" s="274" t="s">
        <v>1435</v>
      </c>
      <c r="L15" s="274" t="s">
        <v>1436</v>
      </c>
      <c r="M15" s="274" t="s">
        <v>1437</v>
      </c>
      <c r="N15" s="273">
        <v>0.33329999999999999</v>
      </c>
      <c r="O15" s="273">
        <v>0</v>
      </c>
      <c r="P15" s="273"/>
      <c r="Q15" s="311">
        <f t="shared" si="0"/>
        <v>0.33329999999999999</v>
      </c>
    </row>
    <row r="16" spans="1:17" ht="119.25" customHeight="1" thickBot="1">
      <c r="A16" s="565"/>
      <c r="B16" s="51" t="s">
        <v>11</v>
      </c>
      <c r="C16" s="20" t="s">
        <v>1253</v>
      </c>
      <c r="D16" s="20" t="s">
        <v>1254</v>
      </c>
      <c r="E16" s="20" t="s">
        <v>1023</v>
      </c>
      <c r="F16" s="20" t="s">
        <v>1255</v>
      </c>
      <c r="G16" s="209" t="s">
        <v>1258</v>
      </c>
      <c r="H16" s="205" t="s">
        <v>1259</v>
      </c>
      <c r="I16" s="211" t="s">
        <v>1228</v>
      </c>
      <c r="J16" s="274" t="s">
        <v>1438</v>
      </c>
      <c r="K16" s="275" t="s">
        <v>183</v>
      </c>
      <c r="L16" s="274" t="s">
        <v>1514</v>
      </c>
      <c r="M16" s="274" t="s">
        <v>1439</v>
      </c>
      <c r="N16" s="273"/>
      <c r="O16" s="273">
        <v>0.5</v>
      </c>
      <c r="P16" s="273"/>
      <c r="Q16" s="311">
        <f t="shared" si="0"/>
        <v>0.5</v>
      </c>
    </row>
    <row r="17" spans="1:17" ht="194.25" customHeight="1" thickBot="1">
      <c r="A17" s="546" t="s">
        <v>408</v>
      </c>
      <c r="B17" s="51" t="s">
        <v>21</v>
      </c>
      <c r="C17" s="20" t="s">
        <v>1024</v>
      </c>
      <c r="D17" s="20" t="s">
        <v>1025</v>
      </c>
      <c r="E17" s="20" t="s">
        <v>371</v>
      </c>
      <c r="F17" s="52" t="s">
        <v>999</v>
      </c>
      <c r="G17" s="209" t="s">
        <v>1187</v>
      </c>
      <c r="H17" s="205" t="s">
        <v>1177</v>
      </c>
      <c r="I17" s="211" t="s">
        <v>1228</v>
      </c>
      <c r="J17" s="274" t="s">
        <v>1440</v>
      </c>
      <c r="K17" s="274" t="s">
        <v>1441</v>
      </c>
      <c r="L17" s="274" t="s">
        <v>1442</v>
      </c>
      <c r="M17" s="274" t="s">
        <v>1443</v>
      </c>
      <c r="N17" s="273">
        <v>0.33329999999999999</v>
      </c>
      <c r="O17" s="273">
        <v>0.33329999999999999</v>
      </c>
      <c r="P17" s="273"/>
      <c r="Q17" s="311">
        <f t="shared" si="0"/>
        <v>0.66659999999999997</v>
      </c>
    </row>
    <row r="18" spans="1:17" ht="105.75" customHeight="1" thickBot="1">
      <c r="A18" s="547"/>
      <c r="B18" s="51" t="s">
        <v>23</v>
      </c>
      <c r="C18" s="20" t="s">
        <v>374</v>
      </c>
      <c r="D18" s="20" t="s">
        <v>375</v>
      </c>
      <c r="E18" s="20" t="s">
        <v>371</v>
      </c>
      <c r="F18" s="52" t="s">
        <v>376</v>
      </c>
      <c r="G18" s="209" t="s">
        <v>1188</v>
      </c>
      <c r="H18" s="205" t="s">
        <v>1177</v>
      </c>
      <c r="I18" s="211" t="s">
        <v>1228</v>
      </c>
      <c r="J18" s="274" t="s">
        <v>1444</v>
      </c>
      <c r="K18" s="274" t="s">
        <v>1445</v>
      </c>
      <c r="L18" s="274" t="s">
        <v>1446</v>
      </c>
      <c r="M18" s="274" t="s">
        <v>1445</v>
      </c>
      <c r="N18" s="273">
        <v>0.33329999999999999</v>
      </c>
      <c r="O18" s="273">
        <v>0.33329999999999999</v>
      </c>
      <c r="P18" s="273"/>
      <c r="Q18" s="311">
        <f t="shared" si="0"/>
        <v>0.66659999999999997</v>
      </c>
    </row>
    <row r="19" spans="1:17" ht="140.25" customHeight="1" thickBot="1">
      <c r="A19" s="548"/>
      <c r="B19" s="51" t="s">
        <v>24</v>
      </c>
      <c r="C19" s="20" t="s">
        <v>1026</v>
      </c>
      <c r="D19" s="20" t="s">
        <v>1027</v>
      </c>
      <c r="E19" s="20" t="s">
        <v>371</v>
      </c>
      <c r="F19" s="52" t="s">
        <v>629</v>
      </c>
      <c r="G19" s="209" t="s">
        <v>1189</v>
      </c>
      <c r="H19" s="205" t="s">
        <v>1190</v>
      </c>
      <c r="I19" s="211" t="s">
        <v>1228</v>
      </c>
      <c r="J19" s="274" t="s">
        <v>1447</v>
      </c>
      <c r="K19" s="274" t="s">
        <v>1448</v>
      </c>
      <c r="L19" s="274" t="s">
        <v>1515</v>
      </c>
      <c r="M19" s="277" t="s">
        <v>1449</v>
      </c>
      <c r="N19" s="278">
        <v>0</v>
      </c>
      <c r="O19" s="278">
        <v>0.5</v>
      </c>
      <c r="P19" s="278"/>
      <c r="Q19" s="312">
        <f t="shared" si="0"/>
        <v>0.5</v>
      </c>
    </row>
    <row r="20" spans="1:17" ht="15.75">
      <c r="J20" s="276"/>
      <c r="M20" s="279" t="s">
        <v>1341</v>
      </c>
      <c r="N20" s="279">
        <f>AVERAGE(N7:N19)</f>
        <v>0.29164166666666663</v>
      </c>
      <c r="O20" s="279">
        <f>AVERAGE(O7:O19)</f>
        <v>0.33844615384615384</v>
      </c>
      <c r="P20" s="279"/>
      <c r="Q20" s="279">
        <f>+SUM(N20:P20)</f>
        <v>0.63008782051282042</v>
      </c>
    </row>
    <row r="21" spans="1:17">
      <c r="L21" s="334"/>
    </row>
  </sheetData>
  <mergeCells count="13">
    <mergeCell ref="A17:A19"/>
    <mergeCell ref="B4:G4"/>
    <mergeCell ref="A12:A13"/>
    <mergeCell ref="A2:A4"/>
    <mergeCell ref="A5:I5"/>
    <mergeCell ref="B6:C6"/>
    <mergeCell ref="A7:A8"/>
    <mergeCell ref="H2:I2"/>
    <mergeCell ref="H3:I3"/>
    <mergeCell ref="H4:I4"/>
    <mergeCell ref="B2:G3"/>
    <mergeCell ref="A9:A11"/>
    <mergeCell ref="A14:A16"/>
  </mergeCells>
  <hyperlinks>
    <hyperlink ref="H14" r:id="rId1" display="https://isolucion.cundinamarca.gov.co/Isolucion/Administracion/frmFrameSet.aspx?Ruta=Li4vRnJhbWVTZXRBcnRpY3Vsby5hc3A/UGFnaW5hPUJhbmNvY29ub2NpbWllbnRvNEN1bmRpbmFtYXJjYS8yLzI1MjExQjEzLTU4OTEtNDAzRi1BNjAwLUI3MkIzNTMyQzU2My8yNTIxMUIxMy01ODkxLTQwM0YtQTYwMC1CNzJCMzUzMkM1NjMuYXNwJklEQVJUSUNVTE89MTIyNw==&amp;Atras=1"/>
    <hyperlink ref="H18" r:id="rId2"/>
    <hyperlink ref="H17" r:id="rId3"/>
    <hyperlink ref="H15" r:id="rId4"/>
    <hyperlink ref="H13" r:id="rId5"/>
    <hyperlink ref="H12" r:id="rId6"/>
    <hyperlink ref="H11" r:id="rId7"/>
    <hyperlink ref="H9" r:id="rId8"/>
    <hyperlink ref="H8" r:id="rId9"/>
    <hyperlink ref="H7" r:id="rId10"/>
    <hyperlink ref="H10" r:id="rId11"/>
    <hyperlink ref="H16" r:id="rId12" display="https://www.cundinamarca.gov.co/contratacion-a-un-clic/escuela-de-compras-publicas"/>
    <hyperlink ref="H19" r:id="rId13"/>
  </hyperlinks>
  <pageMargins left="0.7" right="0.7" top="0.75" bottom="0.75" header="0.3" footer="0.3"/>
  <pageSetup paperSize="9" orientation="portrait"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S23"/>
  <sheetViews>
    <sheetView showGridLines="0" topLeftCell="N20" zoomScale="70" zoomScaleNormal="70" workbookViewId="0">
      <selection activeCell="Q23" sqref="Q23"/>
    </sheetView>
  </sheetViews>
  <sheetFormatPr baseColWidth="10" defaultRowHeight="15"/>
  <cols>
    <col min="1" max="1" width="31" style="19" customWidth="1"/>
    <col min="2" max="2" width="7.28515625" style="19" customWidth="1"/>
    <col min="3" max="3" width="62.28515625" style="19" customWidth="1"/>
    <col min="4" max="4" width="59.28515625" style="19" customWidth="1"/>
    <col min="5" max="5" width="41.85546875" style="19" customWidth="1"/>
    <col min="6" max="6" width="35.7109375" style="19" customWidth="1"/>
    <col min="7" max="7" width="54.5703125" style="19" customWidth="1"/>
    <col min="8" max="8" width="35.7109375" style="19" customWidth="1"/>
    <col min="9" max="9" width="101" style="19" customWidth="1"/>
    <col min="10" max="10" width="66" style="19" customWidth="1"/>
    <col min="11" max="11" width="61.5703125" style="19" customWidth="1"/>
    <col min="12" max="12" width="66.140625" style="19" bestFit="1" customWidth="1"/>
    <col min="13" max="14" width="66.140625" style="19" customWidth="1"/>
    <col min="15" max="15" width="62.5703125" style="19" customWidth="1"/>
    <col min="16" max="16" width="39.140625" style="19" bestFit="1" customWidth="1"/>
    <col min="17" max="17" width="42.140625" style="19" bestFit="1" customWidth="1"/>
    <col min="18" max="18" width="45.5703125" style="19" bestFit="1" customWidth="1"/>
    <col min="19" max="260" width="10.85546875" style="19"/>
    <col min="261" max="261" width="27" style="19" customWidth="1"/>
    <col min="262" max="262" width="7.28515625" style="19" customWidth="1"/>
    <col min="263" max="263" width="34.5703125" style="19" customWidth="1"/>
    <col min="264" max="264" width="28" style="19" customWidth="1"/>
    <col min="265" max="265" width="37.28515625" style="19" customWidth="1"/>
    <col min="266" max="266" width="20.85546875" style="19" customWidth="1"/>
    <col min="267" max="267" width="35.7109375" style="19" customWidth="1"/>
    <col min="268" max="268" width="26.42578125" style="19" customWidth="1"/>
    <col min="269" max="269" width="32.28515625" style="19" customWidth="1"/>
    <col min="270" max="516" width="10.85546875" style="19"/>
    <col min="517" max="517" width="27" style="19" customWidth="1"/>
    <col min="518" max="518" width="7.28515625" style="19" customWidth="1"/>
    <col min="519" max="519" width="34.5703125" style="19" customWidth="1"/>
    <col min="520" max="520" width="28" style="19" customWidth="1"/>
    <col min="521" max="521" width="37.28515625" style="19" customWidth="1"/>
    <col min="522" max="522" width="20.85546875" style="19" customWidth="1"/>
    <col min="523" max="523" width="35.7109375" style="19" customWidth="1"/>
    <col min="524" max="524" width="26.42578125" style="19" customWidth="1"/>
    <col min="525" max="525" width="32.28515625" style="19" customWidth="1"/>
    <col min="526" max="772" width="10.85546875" style="19"/>
    <col min="773" max="773" width="27" style="19" customWidth="1"/>
    <col min="774" max="774" width="7.28515625" style="19" customWidth="1"/>
    <col min="775" max="775" width="34.5703125" style="19" customWidth="1"/>
    <col min="776" max="776" width="28" style="19" customWidth="1"/>
    <col min="777" max="777" width="37.28515625" style="19" customWidth="1"/>
    <col min="778" max="778" width="20.85546875" style="19" customWidth="1"/>
    <col min="779" max="779" width="35.7109375" style="19" customWidth="1"/>
    <col min="780" max="780" width="26.42578125" style="19" customWidth="1"/>
    <col min="781" max="781" width="32.28515625" style="19" customWidth="1"/>
    <col min="782" max="1028" width="10.85546875" style="19"/>
    <col min="1029" max="1029" width="27" style="19" customWidth="1"/>
    <col min="1030" max="1030" width="7.28515625" style="19" customWidth="1"/>
    <col min="1031" max="1031" width="34.5703125" style="19" customWidth="1"/>
    <col min="1032" max="1032" width="28" style="19" customWidth="1"/>
    <col min="1033" max="1033" width="37.28515625" style="19" customWidth="1"/>
    <col min="1034" max="1034" width="20.85546875" style="19" customWidth="1"/>
    <col min="1035" max="1035" width="35.7109375" style="19" customWidth="1"/>
    <col min="1036" max="1036" width="26.42578125" style="19" customWidth="1"/>
    <col min="1037" max="1037" width="32.28515625" style="19" customWidth="1"/>
    <col min="1038" max="1284" width="10.85546875" style="19"/>
    <col min="1285" max="1285" width="27" style="19" customWidth="1"/>
    <col min="1286" max="1286" width="7.28515625" style="19" customWidth="1"/>
    <col min="1287" max="1287" width="34.5703125" style="19" customWidth="1"/>
    <col min="1288" max="1288" width="28" style="19" customWidth="1"/>
    <col min="1289" max="1289" width="37.28515625" style="19" customWidth="1"/>
    <col min="1290" max="1290" width="20.85546875" style="19" customWidth="1"/>
    <col min="1291" max="1291" width="35.7109375" style="19" customWidth="1"/>
    <col min="1292" max="1292" width="26.42578125" style="19" customWidth="1"/>
    <col min="1293" max="1293" width="32.28515625" style="19" customWidth="1"/>
    <col min="1294" max="1540" width="10.85546875" style="19"/>
    <col min="1541" max="1541" width="27" style="19" customWidth="1"/>
    <col min="1542" max="1542" width="7.28515625" style="19" customWidth="1"/>
    <col min="1543" max="1543" width="34.5703125" style="19" customWidth="1"/>
    <col min="1544" max="1544" width="28" style="19" customWidth="1"/>
    <col min="1545" max="1545" width="37.28515625" style="19" customWidth="1"/>
    <col min="1546" max="1546" width="20.85546875" style="19" customWidth="1"/>
    <col min="1547" max="1547" width="35.7109375" style="19" customWidth="1"/>
    <col min="1548" max="1548" width="26.42578125" style="19" customWidth="1"/>
    <col min="1549" max="1549" width="32.28515625" style="19" customWidth="1"/>
    <col min="1550" max="1796" width="10.85546875" style="19"/>
    <col min="1797" max="1797" width="27" style="19" customWidth="1"/>
    <col min="1798" max="1798" width="7.28515625" style="19" customWidth="1"/>
    <col min="1799" max="1799" width="34.5703125" style="19" customWidth="1"/>
    <col min="1800" max="1800" width="28" style="19" customWidth="1"/>
    <col min="1801" max="1801" width="37.28515625" style="19" customWidth="1"/>
    <col min="1802" max="1802" width="20.85546875" style="19" customWidth="1"/>
    <col min="1803" max="1803" width="35.7109375" style="19" customWidth="1"/>
    <col min="1804" max="1804" width="26.42578125" style="19" customWidth="1"/>
    <col min="1805" max="1805" width="32.28515625" style="19" customWidth="1"/>
    <col min="1806" max="2052" width="10.85546875" style="19"/>
    <col min="2053" max="2053" width="27" style="19" customWidth="1"/>
    <col min="2054" max="2054" width="7.28515625" style="19" customWidth="1"/>
    <col min="2055" max="2055" width="34.5703125" style="19" customWidth="1"/>
    <col min="2056" max="2056" width="28" style="19" customWidth="1"/>
    <col min="2057" max="2057" width="37.28515625" style="19" customWidth="1"/>
    <col min="2058" max="2058" width="20.85546875" style="19" customWidth="1"/>
    <col min="2059" max="2059" width="35.7109375" style="19" customWidth="1"/>
    <col min="2060" max="2060" width="26.42578125" style="19" customWidth="1"/>
    <col min="2061" max="2061" width="32.28515625" style="19" customWidth="1"/>
    <col min="2062" max="2308" width="10.85546875" style="19"/>
    <col min="2309" max="2309" width="27" style="19" customWidth="1"/>
    <col min="2310" max="2310" width="7.28515625" style="19" customWidth="1"/>
    <col min="2311" max="2311" width="34.5703125" style="19" customWidth="1"/>
    <col min="2312" max="2312" width="28" style="19" customWidth="1"/>
    <col min="2313" max="2313" width="37.28515625" style="19" customWidth="1"/>
    <col min="2314" max="2314" width="20.85546875" style="19" customWidth="1"/>
    <col min="2315" max="2315" width="35.7109375" style="19" customWidth="1"/>
    <col min="2316" max="2316" width="26.42578125" style="19" customWidth="1"/>
    <col min="2317" max="2317" width="32.28515625" style="19" customWidth="1"/>
    <col min="2318" max="2564" width="10.85546875" style="19"/>
    <col min="2565" max="2565" width="27" style="19" customWidth="1"/>
    <col min="2566" max="2566" width="7.28515625" style="19" customWidth="1"/>
    <col min="2567" max="2567" width="34.5703125" style="19" customWidth="1"/>
    <col min="2568" max="2568" width="28" style="19" customWidth="1"/>
    <col min="2569" max="2569" width="37.28515625" style="19" customWidth="1"/>
    <col min="2570" max="2570" width="20.85546875" style="19" customWidth="1"/>
    <col min="2571" max="2571" width="35.7109375" style="19" customWidth="1"/>
    <col min="2572" max="2572" width="26.42578125" style="19" customWidth="1"/>
    <col min="2573" max="2573" width="32.28515625" style="19" customWidth="1"/>
    <col min="2574" max="2820" width="10.85546875" style="19"/>
    <col min="2821" max="2821" width="27" style="19" customWidth="1"/>
    <col min="2822" max="2822" width="7.28515625" style="19" customWidth="1"/>
    <col min="2823" max="2823" width="34.5703125" style="19" customWidth="1"/>
    <col min="2824" max="2824" width="28" style="19" customWidth="1"/>
    <col min="2825" max="2825" width="37.28515625" style="19" customWidth="1"/>
    <col min="2826" max="2826" width="20.85546875" style="19" customWidth="1"/>
    <col min="2827" max="2827" width="35.7109375" style="19" customWidth="1"/>
    <col min="2828" max="2828" width="26.42578125" style="19" customWidth="1"/>
    <col min="2829" max="2829" width="32.28515625" style="19" customWidth="1"/>
    <col min="2830" max="3076" width="10.85546875" style="19"/>
    <col min="3077" max="3077" width="27" style="19" customWidth="1"/>
    <col min="3078" max="3078" width="7.28515625" style="19" customWidth="1"/>
    <col min="3079" max="3079" width="34.5703125" style="19" customWidth="1"/>
    <col min="3080" max="3080" width="28" style="19" customWidth="1"/>
    <col min="3081" max="3081" width="37.28515625" style="19" customWidth="1"/>
    <col min="3082" max="3082" width="20.85546875" style="19" customWidth="1"/>
    <col min="3083" max="3083" width="35.7109375" style="19" customWidth="1"/>
    <col min="3084" max="3084" width="26.42578125" style="19" customWidth="1"/>
    <col min="3085" max="3085" width="32.28515625" style="19" customWidth="1"/>
    <col min="3086" max="3332" width="10.85546875" style="19"/>
    <col min="3333" max="3333" width="27" style="19" customWidth="1"/>
    <col min="3334" max="3334" width="7.28515625" style="19" customWidth="1"/>
    <col min="3335" max="3335" width="34.5703125" style="19" customWidth="1"/>
    <col min="3336" max="3336" width="28" style="19" customWidth="1"/>
    <col min="3337" max="3337" width="37.28515625" style="19" customWidth="1"/>
    <col min="3338" max="3338" width="20.85546875" style="19" customWidth="1"/>
    <col min="3339" max="3339" width="35.7109375" style="19" customWidth="1"/>
    <col min="3340" max="3340" width="26.42578125" style="19" customWidth="1"/>
    <col min="3341" max="3341" width="32.28515625" style="19" customWidth="1"/>
    <col min="3342" max="3588" width="10.85546875" style="19"/>
    <col min="3589" max="3589" width="27" style="19" customWidth="1"/>
    <col min="3590" max="3590" width="7.28515625" style="19" customWidth="1"/>
    <col min="3591" max="3591" width="34.5703125" style="19" customWidth="1"/>
    <col min="3592" max="3592" width="28" style="19" customWidth="1"/>
    <col min="3593" max="3593" width="37.28515625" style="19" customWidth="1"/>
    <col min="3594" max="3594" width="20.85546875" style="19" customWidth="1"/>
    <col min="3595" max="3595" width="35.7109375" style="19" customWidth="1"/>
    <col min="3596" max="3596" width="26.42578125" style="19" customWidth="1"/>
    <col min="3597" max="3597" width="32.28515625" style="19" customWidth="1"/>
    <col min="3598" max="3844" width="10.85546875" style="19"/>
    <col min="3845" max="3845" width="27" style="19" customWidth="1"/>
    <col min="3846" max="3846" width="7.28515625" style="19" customWidth="1"/>
    <col min="3847" max="3847" width="34.5703125" style="19" customWidth="1"/>
    <col min="3848" max="3848" width="28" style="19" customWidth="1"/>
    <col min="3849" max="3849" width="37.28515625" style="19" customWidth="1"/>
    <col min="3850" max="3850" width="20.85546875" style="19" customWidth="1"/>
    <col min="3851" max="3851" width="35.7109375" style="19" customWidth="1"/>
    <col min="3852" max="3852" width="26.42578125" style="19" customWidth="1"/>
    <col min="3853" max="3853" width="32.28515625" style="19" customWidth="1"/>
    <col min="3854" max="4100" width="10.85546875" style="19"/>
    <col min="4101" max="4101" width="27" style="19" customWidth="1"/>
    <col min="4102" max="4102" width="7.28515625" style="19" customWidth="1"/>
    <col min="4103" max="4103" width="34.5703125" style="19" customWidth="1"/>
    <col min="4104" max="4104" width="28" style="19" customWidth="1"/>
    <col min="4105" max="4105" width="37.28515625" style="19" customWidth="1"/>
    <col min="4106" max="4106" width="20.85546875" style="19" customWidth="1"/>
    <col min="4107" max="4107" width="35.7109375" style="19" customWidth="1"/>
    <col min="4108" max="4108" width="26.42578125" style="19" customWidth="1"/>
    <col min="4109" max="4109" width="32.28515625" style="19" customWidth="1"/>
    <col min="4110" max="4356" width="10.85546875" style="19"/>
    <col min="4357" max="4357" width="27" style="19" customWidth="1"/>
    <col min="4358" max="4358" width="7.28515625" style="19" customWidth="1"/>
    <col min="4359" max="4359" width="34.5703125" style="19" customWidth="1"/>
    <col min="4360" max="4360" width="28" style="19" customWidth="1"/>
    <col min="4361" max="4361" width="37.28515625" style="19" customWidth="1"/>
    <col min="4362" max="4362" width="20.85546875" style="19" customWidth="1"/>
    <col min="4363" max="4363" width="35.7109375" style="19" customWidth="1"/>
    <col min="4364" max="4364" width="26.42578125" style="19" customWidth="1"/>
    <col min="4365" max="4365" width="32.28515625" style="19" customWidth="1"/>
    <col min="4366" max="4612" width="10.85546875" style="19"/>
    <col min="4613" max="4613" width="27" style="19" customWidth="1"/>
    <col min="4614" max="4614" width="7.28515625" style="19" customWidth="1"/>
    <col min="4615" max="4615" width="34.5703125" style="19" customWidth="1"/>
    <col min="4616" max="4616" width="28" style="19" customWidth="1"/>
    <col min="4617" max="4617" width="37.28515625" style="19" customWidth="1"/>
    <col min="4618" max="4618" width="20.85546875" style="19" customWidth="1"/>
    <col min="4619" max="4619" width="35.7109375" style="19" customWidth="1"/>
    <col min="4620" max="4620" width="26.42578125" style="19" customWidth="1"/>
    <col min="4621" max="4621" width="32.28515625" style="19" customWidth="1"/>
    <col min="4622" max="4868" width="10.85546875" style="19"/>
    <col min="4869" max="4869" width="27" style="19" customWidth="1"/>
    <col min="4870" max="4870" width="7.28515625" style="19" customWidth="1"/>
    <col min="4871" max="4871" width="34.5703125" style="19" customWidth="1"/>
    <col min="4872" max="4872" width="28" style="19" customWidth="1"/>
    <col min="4873" max="4873" width="37.28515625" style="19" customWidth="1"/>
    <col min="4874" max="4874" width="20.85546875" style="19" customWidth="1"/>
    <col min="4875" max="4875" width="35.7109375" style="19" customWidth="1"/>
    <col min="4876" max="4876" width="26.42578125" style="19" customWidth="1"/>
    <col min="4877" max="4877" width="32.28515625" style="19" customWidth="1"/>
    <col min="4878" max="5124" width="10.85546875" style="19"/>
    <col min="5125" max="5125" width="27" style="19" customWidth="1"/>
    <col min="5126" max="5126" width="7.28515625" style="19" customWidth="1"/>
    <col min="5127" max="5127" width="34.5703125" style="19" customWidth="1"/>
    <col min="5128" max="5128" width="28" style="19" customWidth="1"/>
    <col min="5129" max="5129" width="37.28515625" style="19" customWidth="1"/>
    <col min="5130" max="5130" width="20.85546875" style="19" customWidth="1"/>
    <col min="5131" max="5131" width="35.7109375" style="19" customWidth="1"/>
    <col min="5132" max="5132" width="26.42578125" style="19" customWidth="1"/>
    <col min="5133" max="5133" width="32.28515625" style="19" customWidth="1"/>
    <col min="5134" max="5380" width="10.85546875" style="19"/>
    <col min="5381" max="5381" width="27" style="19" customWidth="1"/>
    <col min="5382" max="5382" width="7.28515625" style="19" customWidth="1"/>
    <col min="5383" max="5383" width="34.5703125" style="19" customWidth="1"/>
    <col min="5384" max="5384" width="28" style="19" customWidth="1"/>
    <col min="5385" max="5385" width="37.28515625" style="19" customWidth="1"/>
    <col min="5386" max="5386" width="20.85546875" style="19" customWidth="1"/>
    <col min="5387" max="5387" width="35.7109375" style="19" customWidth="1"/>
    <col min="5388" max="5388" width="26.42578125" style="19" customWidth="1"/>
    <col min="5389" max="5389" width="32.28515625" style="19" customWidth="1"/>
    <col min="5390" max="5636" width="10.85546875" style="19"/>
    <col min="5637" max="5637" width="27" style="19" customWidth="1"/>
    <col min="5638" max="5638" width="7.28515625" style="19" customWidth="1"/>
    <col min="5639" max="5639" width="34.5703125" style="19" customWidth="1"/>
    <col min="5640" max="5640" width="28" style="19" customWidth="1"/>
    <col min="5641" max="5641" width="37.28515625" style="19" customWidth="1"/>
    <col min="5642" max="5642" width="20.85546875" style="19" customWidth="1"/>
    <col min="5643" max="5643" width="35.7109375" style="19" customWidth="1"/>
    <col min="5644" max="5644" width="26.42578125" style="19" customWidth="1"/>
    <col min="5645" max="5645" width="32.28515625" style="19" customWidth="1"/>
    <col min="5646" max="5892" width="10.85546875" style="19"/>
    <col min="5893" max="5893" width="27" style="19" customWidth="1"/>
    <col min="5894" max="5894" width="7.28515625" style="19" customWidth="1"/>
    <col min="5895" max="5895" width="34.5703125" style="19" customWidth="1"/>
    <col min="5896" max="5896" width="28" style="19" customWidth="1"/>
    <col min="5897" max="5897" width="37.28515625" style="19" customWidth="1"/>
    <col min="5898" max="5898" width="20.85546875" style="19" customWidth="1"/>
    <col min="5899" max="5899" width="35.7109375" style="19" customWidth="1"/>
    <col min="5900" max="5900" width="26.42578125" style="19" customWidth="1"/>
    <col min="5901" max="5901" width="32.28515625" style="19" customWidth="1"/>
    <col min="5902" max="6148" width="10.85546875" style="19"/>
    <col min="6149" max="6149" width="27" style="19" customWidth="1"/>
    <col min="6150" max="6150" width="7.28515625" style="19" customWidth="1"/>
    <col min="6151" max="6151" width="34.5703125" style="19" customWidth="1"/>
    <col min="6152" max="6152" width="28" style="19" customWidth="1"/>
    <col min="6153" max="6153" width="37.28515625" style="19" customWidth="1"/>
    <col min="6154" max="6154" width="20.85546875" style="19" customWidth="1"/>
    <col min="6155" max="6155" width="35.7109375" style="19" customWidth="1"/>
    <col min="6156" max="6156" width="26.42578125" style="19" customWidth="1"/>
    <col min="6157" max="6157" width="32.28515625" style="19" customWidth="1"/>
    <col min="6158" max="6404" width="10.85546875" style="19"/>
    <col min="6405" max="6405" width="27" style="19" customWidth="1"/>
    <col min="6406" max="6406" width="7.28515625" style="19" customWidth="1"/>
    <col min="6407" max="6407" width="34.5703125" style="19" customWidth="1"/>
    <col min="6408" max="6408" width="28" style="19" customWidth="1"/>
    <col min="6409" max="6409" width="37.28515625" style="19" customWidth="1"/>
    <col min="6410" max="6410" width="20.85546875" style="19" customWidth="1"/>
    <col min="6411" max="6411" width="35.7109375" style="19" customWidth="1"/>
    <col min="6412" max="6412" width="26.42578125" style="19" customWidth="1"/>
    <col min="6413" max="6413" width="32.28515625" style="19" customWidth="1"/>
    <col min="6414" max="6660" width="10.85546875" style="19"/>
    <col min="6661" max="6661" width="27" style="19" customWidth="1"/>
    <col min="6662" max="6662" width="7.28515625" style="19" customWidth="1"/>
    <col min="6663" max="6663" width="34.5703125" style="19" customWidth="1"/>
    <col min="6664" max="6664" width="28" style="19" customWidth="1"/>
    <col min="6665" max="6665" width="37.28515625" style="19" customWidth="1"/>
    <col min="6666" max="6666" width="20.85546875" style="19" customWidth="1"/>
    <col min="6667" max="6667" width="35.7109375" style="19" customWidth="1"/>
    <col min="6668" max="6668" width="26.42578125" style="19" customWidth="1"/>
    <col min="6669" max="6669" width="32.28515625" style="19" customWidth="1"/>
    <col min="6670" max="6916" width="10.85546875" style="19"/>
    <col min="6917" max="6917" width="27" style="19" customWidth="1"/>
    <col min="6918" max="6918" width="7.28515625" style="19" customWidth="1"/>
    <col min="6919" max="6919" width="34.5703125" style="19" customWidth="1"/>
    <col min="6920" max="6920" width="28" style="19" customWidth="1"/>
    <col min="6921" max="6921" width="37.28515625" style="19" customWidth="1"/>
    <col min="6922" max="6922" width="20.85546875" style="19" customWidth="1"/>
    <col min="6923" max="6923" width="35.7109375" style="19" customWidth="1"/>
    <col min="6924" max="6924" width="26.42578125" style="19" customWidth="1"/>
    <col min="6925" max="6925" width="32.28515625" style="19" customWidth="1"/>
    <col min="6926" max="7172" width="10.85546875" style="19"/>
    <col min="7173" max="7173" width="27" style="19" customWidth="1"/>
    <col min="7174" max="7174" width="7.28515625" style="19" customWidth="1"/>
    <col min="7175" max="7175" width="34.5703125" style="19" customWidth="1"/>
    <col min="7176" max="7176" width="28" style="19" customWidth="1"/>
    <col min="7177" max="7177" width="37.28515625" style="19" customWidth="1"/>
    <col min="7178" max="7178" width="20.85546875" style="19" customWidth="1"/>
    <col min="7179" max="7179" width="35.7109375" style="19" customWidth="1"/>
    <col min="7180" max="7180" width="26.42578125" style="19" customWidth="1"/>
    <col min="7181" max="7181" width="32.28515625" style="19" customWidth="1"/>
    <col min="7182" max="7428" width="10.85546875" style="19"/>
    <col min="7429" max="7429" width="27" style="19" customWidth="1"/>
    <col min="7430" max="7430" width="7.28515625" style="19" customWidth="1"/>
    <col min="7431" max="7431" width="34.5703125" style="19" customWidth="1"/>
    <col min="7432" max="7432" width="28" style="19" customWidth="1"/>
    <col min="7433" max="7433" width="37.28515625" style="19" customWidth="1"/>
    <col min="7434" max="7434" width="20.85546875" style="19" customWidth="1"/>
    <col min="7435" max="7435" width="35.7109375" style="19" customWidth="1"/>
    <col min="7436" max="7436" width="26.42578125" style="19" customWidth="1"/>
    <col min="7437" max="7437" width="32.28515625" style="19" customWidth="1"/>
    <col min="7438" max="7684" width="10.85546875" style="19"/>
    <col min="7685" max="7685" width="27" style="19" customWidth="1"/>
    <col min="7686" max="7686" width="7.28515625" style="19" customWidth="1"/>
    <col min="7687" max="7687" width="34.5703125" style="19" customWidth="1"/>
    <col min="7688" max="7688" width="28" style="19" customWidth="1"/>
    <col min="7689" max="7689" width="37.28515625" style="19" customWidth="1"/>
    <col min="7690" max="7690" width="20.85546875" style="19" customWidth="1"/>
    <col min="7691" max="7691" width="35.7109375" style="19" customWidth="1"/>
    <col min="7692" max="7692" width="26.42578125" style="19" customWidth="1"/>
    <col min="7693" max="7693" width="32.28515625" style="19" customWidth="1"/>
    <col min="7694" max="7940" width="10.85546875" style="19"/>
    <col min="7941" max="7941" width="27" style="19" customWidth="1"/>
    <col min="7942" max="7942" width="7.28515625" style="19" customWidth="1"/>
    <col min="7943" max="7943" width="34.5703125" style="19" customWidth="1"/>
    <col min="7944" max="7944" width="28" style="19" customWidth="1"/>
    <col min="7945" max="7945" width="37.28515625" style="19" customWidth="1"/>
    <col min="7946" max="7946" width="20.85546875" style="19" customWidth="1"/>
    <col min="7947" max="7947" width="35.7109375" style="19" customWidth="1"/>
    <col min="7948" max="7948" width="26.42578125" style="19" customWidth="1"/>
    <col min="7949" max="7949" width="32.28515625" style="19" customWidth="1"/>
    <col min="7950" max="8196" width="10.85546875" style="19"/>
    <col min="8197" max="8197" width="27" style="19" customWidth="1"/>
    <col min="8198" max="8198" width="7.28515625" style="19" customWidth="1"/>
    <col min="8199" max="8199" width="34.5703125" style="19" customWidth="1"/>
    <col min="8200" max="8200" width="28" style="19" customWidth="1"/>
    <col min="8201" max="8201" width="37.28515625" style="19" customWidth="1"/>
    <col min="8202" max="8202" width="20.85546875" style="19" customWidth="1"/>
    <col min="8203" max="8203" width="35.7109375" style="19" customWidth="1"/>
    <col min="8204" max="8204" width="26.42578125" style="19" customWidth="1"/>
    <col min="8205" max="8205" width="32.28515625" style="19" customWidth="1"/>
    <col min="8206" max="8452" width="10.85546875" style="19"/>
    <col min="8453" max="8453" width="27" style="19" customWidth="1"/>
    <col min="8454" max="8454" width="7.28515625" style="19" customWidth="1"/>
    <col min="8455" max="8455" width="34.5703125" style="19" customWidth="1"/>
    <col min="8456" max="8456" width="28" style="19" customWidth="1"/>
    <col min="8457" max="8457" width="37.28515625" style="19" customWidth="1"/>
    <col min="8458" max="8458" width="20.85546875" style="19" customWidth="1"/>
    <col min="8459" max="8459" width="35.7109375" style="19" customWidth="1"/>
    <col min="8460" max="8460" width="26.42578125" style="19" customWidth="1"/>
    <col min="8461" max="8461" width="32.28515625" style="19" customWidth="1"/>
    <col min="8462" max="8708" width="10.85546875" style="19"/>
    <col min="8709" max="8709" width="27" style="19" customWidth="1"/>
    <col min="8710" max="8710" width="7.28515625" style="19" customWidth="1"/>
    <col min="8711" max="8711" width="34.5703125" style="19" customWidth="1"/>
    <col min="8712" max="8712" width="28" style="19" customWidth="1"/>
    <col min="8713" max="8713" width="37.28515625" style="19" customWidth="1"/>
    <col min="8714" max="8714" width="20.85546875" style="19" customWidth="1"/>
    <col min="8715" max="8715" width="35.7109375" style="19" customWidth="1"/>
    <col min="8716" max="8716" width="26.42578125" style="19" customWidth="1"/>
    <col min="8717" max="8717" width="32.28515625" style="19" customWidth="1"/>
    <col min="8718" max="8964" width="10.85546875" style="19"/>
    <col min="8965" max="8965" width="27" style="19" customWidth="1"/>
    <col min="8966" max="8966" width="7.28515625" style="19" customWidth="1"/>
    <col min="8967" max="8967" width="34.5703125" style="19" customWidth="1"/>
    <col min="8968" max="8968" width="28" style="19" customWidth="1"/>
    <col min="8969" max="8969" width="37.28515625" style="19" customWidth="1"/>
    <col min="8970" max="8970" width="20.85546875" style="19" customWidth="1"/>
    <col min="8971" max="8971" width="35.7109375" style="19" customWidth="1"/>
    <col min="8972" max="8972" width="26.42578125" style="19" customWidth="1"/>
    <col min="8973" max="8973" width="32.28515625" style="19" customWidth="1"/>
    <col min="8974" max="9220" width="10.85546875" style="19"/>
    <col min="9221" max="9221" width="27" style="19" customWidth="1"/>
    <col min="9222" max="9222" width="7.28515625" style="19" customWidth="1"/>
    <col min="9223" max="9223" width="34.5703125" style="19" customWidth="1"/>
    <col min="9224" max="9224" width="28" style="19" customWidth="1"/>
    <col min="9225" max="9225" width="37.28515625" style="19" customWidth="1"/>
    <col min="9226" max="9226" width="20.85546875" style="19" customWidth="1"/>
    <col min="9227" max="9227" width="35.7109375" style="19" customWidth="1"/>
    <col min="9228" max="9228" width="26.42578125" style="19" customWidth="1"/>
    <col min="9229" max="9229" width="32.28515625" style="19" customWidth="1"/>
    <col min="9230" max="9476" width="10.85546875" style="19"/>
    <col min="9477" max="9477" width="27" style="19" customWidth="1"/>
    <col min="9478" max="9478" width="7.28515625" style="19" customWidth="1"/>
    <col min="9479" max="9479" width="34.5703125" style="19" customWidth="1"/>
    <col min="9480" max="9480" width="28" style="19" customWidth="1"/>
    <col min="9481" max="9481" width="37.28515625" style="19" customWidth="1"/>
    <col min="9482" max="9482" width="20.85546875" style="19" customWidth="1"/>
    <col min="9483" max="9483" width="35.7109375" style="19" customWidth="1"/>
    <col min="9484" max="9484" width="26.42578125" style="19" customWidth="1"/>
    <col min="9485" max="9485" width="32.28515625" style="19" customWidth="1"/>
    <col min="9486" max="9732" width="10.85546875" style="19"/>
    <col min="9733" max="9733" width="27" style="19" customWidth="1"/>
    <col min="9734" max="9734" width="7.28515625" style="19" customWidth="1"/>
    <col min="9735" max="9735" width="34.5703125" style="19" customWidth="1"/>
    <col min="9736" max="9736" width="28" style="19" customWidth="1"/>
    <col min="9737" max="9737" width="37.28515625" style="19" customWidth="1"/>
    <col min="9738" max="9738" width="20.85546875" style="19" customWidth="1"/>
    <col min="9739" max="9739" width="35.7109375" style="19" customWidth="1"/>
    <col min="9740" max="9740" width="26.42578125" style="19" customWidth="1"/>
    <col min="9741" max="9741" width="32.28515625" style="19" customWidth="1"/>
    <col min="9742" max="9988" width="10.85546875" style="19"/>
    <col min="9989" max="9989" width="27" style="19" customWidth="1"/>
    <col min="9990" max="9990" width="7.28515625" style="19" customWidth="1"/>
    <col min="9991" max="9991" width="34.5703125" style="19" customWidth="1"/>
    <col min="9992" max="9992" width="28" style="19" customWidth="1"/>
    <col min="9993" max="9993" width="37.28515625" style="19" customWidth="1"/>
    <col min="9994" max="9994" width="20.85546875" style="19" customWidth="1"/>
    <col min="9995" max="9995" width="35.7109375" style="19" customWidth="1"/>
    <col min="9996" max="9996" width="26.42578125" style="19" customWidth="1"/>
    <col min="9997" max="9997" width="32.28515625" style="19" customWidth="1"/>
    <col min="9998" max="10244" width="10.85546875" style="19"/>
    <col min="10245" max="10245" width="27" style="19" customWidth="1"/>
    <col min="10246" max="10246" width="7.28515625" style="19" customWidth="1"/>
    <col min="10247" max="10247" width="34.5703125" style="19" customWidth="1"/>
    <col min="10248" max="10248" width="28" style="19" customWidth="1"/>
    <col min="10249" max="10249" width="37.28515625" style="19" customWidth="1"/>
    <col min="10250" max="10250" width="20.85546875" style="19" customWidth="1"/>
    <col min="10251" max="10251" width="35.7109375" style="19" customWidth="1"/>
    <col min="10252" max="10252" width="26.42578125" style="19" customWidth="1"/>
    <col min="10253" max="10253" width="32.28515625" style="19" customWidth="1"/>
    <col min="10254" max="10500" width="10.85546875" style="19"/>
    <col min="10501" max="10501" width="27" style="19" customWidth="1"/>
    <col min="10502" max="10502" width="7.28515625" style="19" customWidth="1"/>
    <col min="10503" max="10503" width="34.5703125" style="19" customWidth="1"/>
    <col min="10504" max="10504" width="28" style="19" customWidth="1"/>
    <col min="10505" max="10505" width="37.28515625" style="19" customWidth="1"/>
    <col min="10506" max="10506" width="20.85546875" style="19" customWidth="1"/>
    <col min="10507" max="10507" width="35.7109375" style="19" customWidth="1"/>
    <col min="10508" max="10508" width="26.42578125" style="19" customWidth="1"/>
    <col min="10509" max="10509" width="32.28515625" style="19" customWidth="1"/>
    <col min="10510" max="10756" width="10.85546875" style="19"/>
    <col min="10757" max="10757" width="27" style="19" customWidth="1"/>
    <col min="10758" max="10758" width="7.28515625" style="19" customWidth="1"/>
    <col min="10759" max="10759" width="34.5703125" style="19" customWidth="1"/>
    <col min="10760" max="10760" width="28" style="19" customWidth="1"/>
    <col min="10761" max="10761" width="37.28515625" style="19" customWidth="1"/>
    <col min="10762" max="10762" width="20.85546875" style="19" customWidth="1"/>
    <col min="10763" max="10763" width="35.7109375" style="19" customWidth="1"/>
    <col min="10764" max="10764" width="26.42578125" style="19" customWidth="1"/>
    <col min="10765" max="10765" width="32.28515625" style="19" customWidth="1"/>
    <col min="10766" max="11012" width="10.85546875" style="19"/>
    <col min="11013" max="11013" width="27" style="19" customWidth="1"/>
    <col min="11014" max="11014" width="7.28515625" style="19" customWidth="1"/>
    <col min="11015" max="11015" width="34.5703125" style="19" customWidth="1"/>
    <col min="11016" max="11016" width="28" style="19" customWidth="1"/>
    <col min="11017" max="11017" width="37.28515625" style="19" customWidth="1"/>
    <col min="11018" max="11018" width="20.85546875" style="19" customWidth="1"/>
    <col min="11019" max="11019" width="35.7109375" style="19" customWidth="1"/>
    <col min="11020" max="11020" width="26.42578125" style="19" customWidth="1"/>
    <col min="11021" max="11021" width="32.28515625" style="19" customWidth="1"/>
    <col min="11022" max="11268" width="10.85546875" style="19"/>
    <col min="11269" max="11269" width="27" style="19" customWidth="1"/>
    <col min="11270" max="11270" width="7.28515625" style="19" customWidth="1"/>
    <col min="11271" max="11271" width="34.5703125" style="19" customWidth="1"/>
    <col min="11272" max="11272" width="28" style="19" customWidth="1"/>
    <col min="11273" max="11273" width="37.28515625" style="19" customWidth="1"/>
    <col min="11274" max="11274" width="20.85546875" style="19" customWidth="1"/>
    <col min="11275" max="11275" width="35.7109375" style="19" customWidth="1"/>
    <col min="11276" max="11276" width="26.42578125" style="19" customWidth="1"/>
    <col min="11277" max="11277" width="32.28515625" style="19" customWidth="1"/>
    <col min="11278" max="11524" width="10.85546875" style="19"/>
    <col min="11525" max="11525" width="27" style="19" customWidth="1"/>
    <col min="11526" max="11526" width="7.28515625" style="19" customWidth="1"/>
    <col min="11527" max="11527" width="34.5703125" style="19" customWidth="1"/>
    <col min="11528" max="11528" width="28" style="19" customWidth="1"/>
    <col min="11529" max="11529" width="37.28515625" style="19" customWidth="1"/>
    <col min="11530" max="11530" width="20.85546875" style="19" customWidth="1"/>
    <col min="11531" max="11531" width="35.7109375" style="19" customWidth="1"/>
    <col min="11532" max="11532" width="26.42578125" style="19" customWidth="1"/>
    <col min="11533" max="11533" width="32.28515625" style="19" customWidth="1"/>
    <col min="11534" max="11780" width="10.85546875" style="19"/>
    <col min="11781" max="11781" width="27" style="19" customWidth="1"/>
    <col min="11782" max="11782" width="7.28515625" style="19" customWidth="1"/>
    <col min="11783" max="11783" width="34.5703125" style="19" customWidth="1"/>
    <col min="11784" max="11784" width="28" style="19" customWidth="1"/>
    <col min="11785" max="11785" width="37.28515625" style="19" customWidth="1"/>
    <col min="11786" max="11786" width="20.85546875" style="19" customWidth="1"/>
    <col min="11787" max="11787" width="35.7109375" style="19" customWidth="1"/>
    <col min="11788" max="11788" width="26.42578125" style="19" customWidth="1"/>
    <col min="11789" max="11789" width="32.28515625" style="19" customWidth="1"/>
    <col min="11790" max="12036" width="10.85546875" style="19"/>
    <col min="12037" max="12037" width="27" style="19" customWidth="1"/>
    <col min="12038" max="12038" width="7.28515625" style="19" customWidth="1"/>
    <col min="12039" max="12039" width="34.5703125" style="19" customWidth="1"/>
    <col min="12040" max="12040" width="28" style="19" customWidth="1"/>
    <col min="12041" max="12041" width="37.28515625" style="19" customWidth="1"/>
    <col min="12042" max="12042" width="20.85546875" style="19" customWidth="1"/>
    <col min="12043" max="12043" width="35.7109375" style="19" customWidth="1"/>
    <col min="12044" max="12044" width="26.42578125" style="19" customWidth="1"/>
    <col min="12045" max="12045" width="32.28515625" style="19" customWidth="1"/>
    <col min="12046" max="12292" width="10.85546875" style="19"/>
    <col min="12293" max="12293" width="27" style="19" customWidth="1"/>
    <col min="12294" max="12294" width="7.28515625" style="19" customWidth="1"/>
    <col min="12295" max="12295" width="34.5703125" style="19" customWidth="1"/>
    <col min="12296" max="12296" width="28" style="19" customWidth="1"/>
    <col min="12297" max="12297" width="37.28515625" style="19" customWidth="1"/>
    <col min="12298" max="12298" width="20.85546875" style="19" customWidth="1"/>
    <col min="12299" max="12299" width="35.7109375" style="19" customWidth="1"/>
    <col min="12300" max="12300" width="26.42578125" style="19" customWidth="1"/>
    <col min="12301" max="12301" width="32.28515625" style="19" customWidth="1"/>
    <col min="12302" max="12548" width="10.85546875" style="19"/>
    <col min="12549" max="12549" width="27" style="19" customWidth="1"/>
    <col min="12550" max="12550" width="7.28515625" style="19" customWidth="1"/>
    <col min="12551" max="12551" width="34.5703125" style="19" customWidth="1"/>
    <col min="12552" max="12552" width="28" style="19" customWidth="1"/>
    <col min="12553" max="12553" width="37.28515625" style="19" customWidth="1"/>
    <col min="12554" max="12554" width="20.85546875" style="19" customWidth="1"/>
    <col min="12555" max="12555" width="35.7109375" style="19" customWidth="1"/>
    <col min="12556" max="12556" width="26.42578125" style="19" customWidth="1"/>
    <col min="12557" max="12557" width="32.28515625" style="19" customWidth="1"/>
    <col min="12558" max="12804" width="10.85546875" style="19"/>
    <col min="12805" max="12805" width="27" style="19" customWidth="1"/>
    <col min="12806" max="12806" width="7.28515625" style="19" customWidth="1"/>
    <col min="12807" max="12807" width="34.5703125" style="19" customWidth="1"/>
    <col min="12808" max="12808" width="28" style="19" customWidth="1"/>
    <col min="12809" max="12809" width="37.28515625" style="19" customWidth="1"/>
    <col min="12810" max="12810" width="20.85546875" style="19" customWidth="1"/>
    <col min="12811" max="12811" width="35.7109375" style="19" customWidth="1"/>
    <col min="12812" max="12812" width="26.42578125" style="19" customWidth="1"/>
    <col min="12813" max="12813" width="32.28515625" style="19" customWidth="1"/>
    <col min="12814" max="13060" width="10.85546875" style="19"/>
    <col min="13061" max="13061" width="27" style="19" customWidth="1"/>
    <col min="13062" max="13062" width="7.28515625" style="19" customWidth="1"/>
    <col min="13063" max="13063" width="34.5703125" style="19" customWidth="1"/>
    <col min="13064" max="13064" width="28" style="19" customWidth="1"/>
    <col min="13065" max="13065" width="37.28515625" style="19" customWidth="1"/>
    <col min="13066" max="13066" width="20.85546875" style="19" customWidth="1"/>
    <col min="13067" max="13067" width="35.7109375" style="19" customWidth="1"/>
    <col min="13068" max="13068" width="26.42578125" style="19" customWidth="1"/>
    <col min="13069" max="13069" width="32.28515625" style="19" customWidth="1"/>
    <col min="13070" max="13316" width="10.85546875" style="19"/>
    <col min="13317" max="13317" width="27" style="19" customWidth="1"/>
    <col min="13318" max="13318" width="7.28515625" style="19" customWidth="1"/>
    <col min="13319" max="13319" width="34.5703125" style="19" customWidth="1"/>
    <col min="13320" max="13320" width="28" style="19" customWidth="1"/>
    <col min="13321" max="13321" width="37.28515625" style="19" customWidth="1"/>
    <col min="13322" max="13322" width="20.85546875" style="19" customWidth="1"/>
    <col min="13323" max="13323" width="35.7109375" style="19" customWidth="1"/>
    <col min="13324" max="13324" width="26.42578125" style="19" customWidth="1"/>
    <col min="13325" max="13325" width="32.28515625" style="19" customWidth="1"/>
    <col min="13326" max="13572" width="10.85546875" style="19"/>
    <col min="13573" max="13573" width="27" style="19" customWidth="1"/>
    <col min="13574" max="13574" width="7.28515625" style="19" customWidth="1"/>
    <col min="13575" max="13575" width="34.5703125" style="19" customWidth="1"/>
    <col min="13576" max="13576" width="28" style="19" customWidth="1"/>
    <col min="13577" max="13577" width="37.28515625" style="19" customWidth="1"/>
    <col min="13578" max="13578" width="20.85546875" style="19" customWidth="1"/>
    <col min="13579" max="13579" width="35.7109375" style="19" customWidth="1"/>
    <col min="13580" max="13580" width="26.42578125" style="19" customWidth="1"/>
    <col min="13581" max="13581" width="32.28515625" style="19" customWidth="1"/>
    <col min="13582" max="13828" width="10.85546875" style="19"/>
    <col min="13829" max="13829" width="27" style="19" customWidth="1"/>
    <col min="13830" max="13830" width="7.28515625" style="19" customWidth="1"/>
    <col min="13831" max="13831" width="34.5703125" style="19" customWidth="1"/>
    <col min="13832" max="13832" width="28" style="19" customWidth="1"/>
    <col min="13833" max="13833" width="37.28515625" style="19" customWidth="1"/>
    <col min="13834" max="13834" width="20.85546875" style="19" customWidth="1"/>
    <col min="13835" max="13835" width="35.7109375" style="19" customWidth="1"/>
    <col min="13836" max="13836" width="26.42578125" style="19" customWidth="1"/>
    <col min="13837" max="13837" width="32.28515625" style="19" customWidth="1"/>
    <col min="13838" max="14084" width="10.85546875" style="19"/>
    <col min="14085" max="14085" width="27" style="19" customWidth="1"/>
    <col min="14086" max="14086" width="7.28515625" style="19" customWidth="1"/>
    <col min="14087" max="14087" width="34.5703125" style="19" customWidth="1"/>
    <col min="14088" max="14088" width="28" style="19" customWidth="1"/>
    <col min="14089" max="14089" width="37.28515625" style="19" customWidth="1"/>
    <col min="14090" max="14090" width="20.85546875" style="19" customWidth="1"/>
    <col min="14091" max="14091" width="35.7109375" style="19" customWidth="1"/>
    <col min="14092" max="14092" width="26.42578125" style="19" customWidth="1"/>
    <col min="14093" max="14093" width="32.28515625" style="19" customWidth="1"/>
    <col min="14094" max="14340" width="10.85546875" style="19"/>
    <col min="14341" max="14341" width="27" style="19" customWidth="1"/>
    <col min="14342" max="14342" width="7.28515625" style="19" customWidth="1"/>
    <col min="14343" max="14343" width="34.5703125" style="19" customWidth="1"/>
    <col min="14344" max="14344" width="28" style="19" customWidth="1"/>
    <col min="14345" max="14345" width="37.28515625" style="19" customWidth="1"/>
    <col min="14346" max="14346" width="20.85546875" style="19" customWidth="1"/>
    <col min="14347" max="14347" width="35.7109375" style="19" customWidth="1"/>
    <col min="14348" max="14348" width="26.42578125" style="19" customWidth="1"/>
    <col min="14349" max="14349" width="32.28515625" style="19" customWidth="1"/>
    <col min="14350" max="14596" width="10.85546875" style="19"/>
    <col min="14597" max="14597" width="27" style="19" customWidth="1"/>
    <col min="14598" max="14598" width="7.28515625" style="19" customWidth="1"/>
    <col min="14599" max="14599" width="34.5703125" style="19" customWidth="1"/>
    <col min="14600" max="14600" width="28" style="19" customWidth="1"/>
    <col min="14601" max="14601" width="37.28515625" style="19" customWidth="1"/>
    <col min="14602" max="14602" width="20.85546875" style="19" customWidth="1"/>
    <col min="14603" max="14603" width="35.7109375" style="19" customWidth="1"/>
    <col min="14604" max="14604" width="26.42578125" style="19" customWidth="1"/>
    <col min="14605" max="14605" width="32.28515625" style="19" customWidth="1"/>
    <col min="14606" max="14852" width="10.85546875" style="19"/>
    <col min="14853" max="14853" width="27" style="19" customWidth="1"/>
    <col min="14854" max="14854" width="7.28515625" style="19" customWidth="1"/>
    <col min="14855" max="14855" width="34.5703125" style="19" customWidth="1"/>
    <col min="14856" max="14856" width="28" style="19" customWidth="1"/>
    <col min="14857" max="14857" width="37.28515625" style="19" customWidth="1"/>
    <col min="14858" max="14858" width="20.85546875" style="19" customWidth="1"/>
    <col min="14859" max="14859" width="35.7109375" style="19" customWidth="1"/>
    <col min="14860" max="14860" width="26.42578125" style="19" customWidth="1"/>
    <col min="14861" max="14861" width="32.28515625" style="19" customWidth="1"/>
    <col min="14862" max="15108" width="10.85546875" style="19"/>
    <col min="15109" max="15109" width="27" style="19" customWidth="1"/>
    <col min="15110" max="15110" width="7.28515625" style="19" customWidth="1"/>
    <col min="15111" max="15111" width="34.5703125" style="19" customWidth="1"/>
    <col min="15112" max="15112" width="28" style="19" customWidth="1"/>
    <col min="15113" max="15113" width="37.28515625" style="19" customWidth="1"/>
    <col min="15114" max="15114" width="20.85546875" style="19" customWidth="1"/>
    <col min="15115" max="15115" width="35.7109375" style="19" customWidth="1"/>
    <col min="15116" max="15116" width="26.42578125" style="19" customWidth="1"/>
    <col min="15117" max="15117" width="32.28515625" style="19" customWidth="1"/>
    <col min="15118" max="15364" width="10.85546875" style="19"/>
    <col min="15365" max="15365" width="27" style="19" customWidth="1"/>
    <col min="15366" max="15366" width="7.28515625" style="19" customWidth="1"/>
    <col min="15367" max="15367" width="34.5703125" style="19" customWidth="1"/>
    <col min="15368" max="15368" width="28" style="19" customWidth="1"/>
    <col min="15369" max="15369" width="37.28515625" style="19" customWidth="1"/>
    <col min="15370" max="15370" width="20.85546875" style="19" customWidth="1"/>
    <col min="15371" max="15371" width="35.7109375" style="19" customWidth="1"/>
    <col min="15372" max="15372" width="26.42578125" style="19" customWidth="1"/>
    <col min="15373" max="15373" width="32.28515625" style="19" customWidth="1"/>
    <col min="15374" max="15620" width="10.85546875" style="19"/>
    <col min="15621" max="15621" width="27" style="19" customWidth="1"/>
    <col min="15622" max="15622" width="7.28515625" style="19" customWidth="1"/>
    <col min="15623" max="15623" width="34.5703125" style="19" customWidth="1"/>
    <col min="15624" max="15624" width="28" style="19" customWidth="1"/>
    <col min="15625" max="15625" width="37.28515625" style="19" customWidth="1"/>
    <col min="15626" max="15626" width="20.85546875" style="19" customWidth="1"/>
    <col min="15627" max="15627" width="35.7109375" style="19" customWidth="1"/>
    <col min="15628" max="15628" width="26.42578125" style="19" customWidth="1"/>
    <col min="15629" max="15629" width="32.28515625" style="19" customWidth="1"/>
    <col min="15630" max="15876" width="10.85546875" style="19"/>
    <col min="15877" max="15877" width="27" style="19" customWidth="1"/>
    <col min="15878" max="15878" width="7.28515625" style="19" customWidth="1"/>
    <col min="15879" max="15879" width="34.5703125" style="19" customWidth="1"/>
    <col min="15880" max="15880" width="28" style="19" customWidth="1"/>
    <col min="15881" max="15881" width="37.28515625" style="19" customWidth="1"/>
    <col min="15882" max="15882" width="20.85546875" style="19" customWidth="1"/>
    <col min="15883" max="15883" width="35.7109375" style="19" customWidth="1"/>
    <col min="15884" max="15884" width="26.42578125" style="19" customWidth="1"/>
    <col min="15885" max="15885" width="32.28515625" style="19" customWidth="1"/>
    <col min="15886" max="16132" width="10.85546875" style="19"/>
    <col min="16133" max="16133" width="27" style="19" customWidth="1"/>
    <col min="16134" max="16134" width="7.28515625" style="19" customWidth="1"/>
    <col min="16135" max="16135" width="34.5703125" style="19" customWidth="1"/>
    <col min="16136" max="16136" width="28" style="19" customWidth="1"/>
    <col min="16137" max="16137" width="37.28515625" style="19" customWidth="1"/>
    <col min="16138" max="16138" width="20.85546875" style="19" customWidth="1"/>
    <col min="16139" max="16139" width="35.7109375" style="19" customWidth="1"/>
    <col min="16140" max="16140" width="26.42578125" style="19" customWidth="1"/>
    <col min="16141" max="16141" width="32.28515625" style="19" customWidth="1"/>
    <col min="16142" max="16384" width="10.85546875" style="19"/>
  </cols>
  <sheetData>
    <row r="2" spans="1:19" ht="15.75" thickBot="1">
      <c r="A2" s="568"/>
      <c r="B2" s="569"/>
      <c r="C2" s="569"/>
      <c r="D2" s="569"/>
      <c r="E2" s="569"/>
      <c r="F2" s="569"/>
      <c r="G2" s="569"/>
      <c r="H2" s="569"/>
      <c r="I2" s="569"/>
      <c r="J2" s="569"/>
      <c r="K2" s="570"/>
    </row>
    <row r="3" spans="1:19" ht="31.5" customHeight="1">
      <c r="A3" s="582"/>
      <c r="B3" s="571" t="s">
        <v>222</v>
      </c>
      <c r="C3" s="572"/>
      <c r="D3" s="572"/>
      <c r="E3" s="572"/>
      <c r="F3" s="572"/>
      <c r="G3" s="572"/>
      <c r="H3" s="572"/>
      <c r="I3" s="572"/>
      <c r="J3" s="573"/>
      <c r="K3" s="21" t="s">
        <v>227</v>
      </c>
    </row>
    <row r="4" spans="1:19" ht="33" customHeight="1">
      <c r="A4" s="583"/>
      <c r="B4" s="574"/>
      <c r="C4" s="575"/>
      <c r="D4" s="575"/>
      <c r="E4" s="575"/>
      <c r="F4" s="575"/>
      <c r="G4" s="575"/>
      <c r="H4" s="575"/>
      <c r="I4" s="575"/>
      <c r="J4" s="576"/>
      <c r="K4" s="22" t="s">
        <v>224</v>
      </c>
    </row>
    <row r="5" spans="1:19" ht="29.45" customHeight="1">
      <c r="A5" s="584"/>
      <c r="B5" s="571" t="s">
        <v>220</v>
      </c>
      <c r="C5" s="572"/>
      <c r="D5" s="572"/>
      <c r="E5" s="572"/>
      <c r="F5" s="572"/>
      <c r="G5" s="572"/>
      <c r="H5" s="572"/>
      <c r="I5" s="572"/>
      <c r="J5" s="573"/>
      <c r="K5" s="23" t="s">
        <v>223</v>
      </c>
    </row>
    <row r="6" spans="1:19" ht="29.25" thickBot="1">
      <c r="A6" s="577" t="s">
        <v>197</v>
      </c>
      <c r="B6" s="578"/>
      <c r="C6" s="578"/>
      <c r="D6" s="578"/>
      <c r="E6" s="578"/>
      <c r="F6" s="578"/>
      <c r="G6" s="578"/>
      <c r="H6" s="578"/>
      <c r="I6" s="578"/>
      <c r="J6" s="578"/>
      <c r="K6" s="579"/>
    </row>
    <row r="7" spans="1:19" s="24" customFormat="1" ht="45.75" customHeight="1">
      <c r="A7" s="220" t="s">
        <v>0</v>
      </c>
      <c r="B7" s="580" t="s">
        <v>192</v>
      </c>
      <c r="C7" s="581"/>
      <c r="D7" s="221" t="s">
        <v>1</v>
      </c>
      <c r="E7" s="221" t="s">
        <v>198</v>
      </c>
      <c r="F7" s="220" t="s">
        <v>15</v>
      </c>
      <c r="G7" s="221" t="s">
        <v>409</v>
      </c>
      <c r="H7" s="221" t="s">
        <v>2</v>
      </c>
      <c r="I7" s="222" t="s">
        <v>190</v>
      </c>
      <c r="J7" s="222" t="s">
        <v>20</v>
      </c>
      <c r="K7" s="222" t="s">
        <v>218</v>
      </c>
      <c r="L7" s="223" t="s">
        <v>1269</v>
      </c>
      <c r="M7" s="252" t="s">
        <v>208</v>
      </c>
      <c r="N7" s="223" t="s">
        <v>1296</v>
      </c>
      <c r="O7" s="252" t="s">
        <v>208</v>
      </c>
      <c r="P7" s="255" t="s">
        <v>1270</v>
      </c>
      <c r="Q7" s="255" t="s">
        <v>1271</v>
      </c>
      <c r="R7" s="255" t="s">
        <v>1272</v>
      </c>
      <c r="S7" s="255" t="s">
        <v>1273</v>
      </c>
    </row>
    <row r="8" spans="1:19" s="24" customFormat="1" ht="180.75" customHeight="1">
      <c r="A8" s="566" t="s">
        <v>1028</v>
      </c>
      <c r="B8" s="224" t="s">
        <v>3</v>
      </c>
      <c r="C8" s="224" t="s">
        <v>1029</v>
      </c>
      <c r="D8" s="225" t="s">
        <v>1030</v>
      </c>
      <c r="E8" s="224" t="s">
        <v>1031</v>
      </c>
      <c r="F8" s="224" t="s">
        <v>231</v>
      </c>
      <c r="G8" s="224" t="s">
        <v>1032</v>
      </c>
      <c r="H8" s="226" t="s">
        <v>1032</v>
      </c>
      <c r="I8" s="227" t="s">
        <v>1224</v>
      </c>
      <c r="J8" s="228" t="s">
        <v>1225</v>
      </c>
      <c r="K8" s="227" t="s">
        <v>1228</v>
      </c>
      <c r="L8" s="229" t="s">
        <v>1274</v>
      </c>
      <c r="M8" s="253" t="s">
        <v>1275</v>
      </c>
      <c r="N8" s="229" t="s">
        <v>1460</v>
      </c>
      <c r="O8" s="302" t="s">
        <v>1469</v>
      </c>
      <c r="P8" s="230">
        <v>0</v>
      </c>
      <c r="Q8" s="230">
        <v>0.5</v>
      </c>
      <c r="R8" s="256" t="s">
        <v>1276</v>
      </c>
      <c r="S8" s="257">
        <f>+SUM(P8:R8)</f>
        <v>0.5</v>
      </c>
    </row>
    <row r="9" spans="1:19" s="24" customFormat="1" ht="75">
      <c r="A9" s="567"/>
      <c r="B9" s="224" t="s">
        <v>4</v>
      </c>
      <c r="C9" s="231" t="s">
        <v>1033</v>
      </c>
      <c r="D9" s="225" t="s">
        <v>1034</v>
      </c>
      <c r="E9" s="224" t="s">
        <v>1035</v>
      </c>
      <c r="F9" s="224" t="s">
        <v>231</v>
      </c>
      <c r="G9" s="224" t="s">
        <v>1036</v>
      </c>
      <c r="H9" s="226" t="s">
        <v>1036</v>
      </c>
      <c r="I9" s="227" t="s">
        <v>1141</v>
      </c>
      <c r="J9" s="228" t="s">
        <v>1142</v>
      </c>
      <c r="K9" s="227" t="s">
        <v>1228</v>
      </c>
      <c r="L9" s="229" t="s">
        <v>1277</v>
      </c>
      <c r="M9" s="253" t="s">
        <v>1278</v>
      </c>
      <c r="N9" s="229" t="s">
        <v>1308</v>
      </c>
      <c r="O9" s="302" t="s">
        <v>1470</v>
      </c>
      <c r="P9" s="230">
        <v>0</v>
      </c>
      <c r="Q9" s="230">
        <v>1</v>
      </c>
      <c r="R9" s="4" t="s">
        <v>1276</v>
      </c>
      <c r="S9" s="257">
        <f t="shared" ref="S9:S22" si="0">+SUM(P9:R9)</f>
        <v>1</v>
      </c>
    </row>
    <row r="10" spans="1:19" s="24" customFormat="1" ht="108">
      <c r="A10" s="567"/>
      <c r="B10" s="224" t="s">
        <v>193</v>
      </c>
      <c r="C10" s="224" t="s">
        <v>1037</v>
      </c>
      <c r="D10" s="225" t="s">
        <v>1038</v>
      </c>
      <c r="E10" s="224" t="s">
        <v>1039</v>
      </c>
      <c r="F10" s="224" t="s">
        <v>1023</v>
      </c>
      <c r="G10" s="224" t="s">
        <v>1040</v>
      </c>
      <c r="H10" s="226" t="s">
        <v>1040</v>
      </c>
      <c r="I10" s="227" t="s">
        <v>1256</v>
      </c>
      <c r="J10" s="228" t="s">
        <v>1257</v>
      </c>
      <c r="K10" s="227" t="s">
        <v>1228</v>
      </c>
      <c r="L10" s="229" t="s">
        <v>1277</v>
      </c>
      <c r="M10" s="253" t="s">
        <v>1278</v>
      </c>
      <c r="N10" s="229" t="s">
        <v>1309</v>
      </c>
      <c r="O10" s="302" t="s">
        <v>1471</v>
      </c>
      <c r="P10" s="230">
        <v>0</v>
      </c>
      <c r="Q10" s="230">
        <v>0.5</v>
      </c>
      <c r="R10" s="4" t="s">
        <v>1276</v>
      </c>
      <c r="S10" s="257">
        <f t="shared" si="0"/>
        <v>0.5</v>
      </c>
    </row>
    <row r="11" spans="1:19" ht="135">
      <c r="A11" s="567"/>
      <c r="B11" s="225" t="s">
        <v>194</v>
      </c>
      <c r="C11" s="232" t="s">
        <v>377</v>
      </c>
      <c r="D11" s="232" t="s">
        <v>1041</v>
      </c>
      <c r="E11" s="232" t="s">
        <v>378</v>
      </c>
      <c r="F11" s="232" t="s">
        <v>230</v>
      </c>
      <c r="G11" s="232" t="s">
        <v>1042</v>
      </c>
      <c r="H11" s="233" t="s">
        <v>1042</v>
      </c>
      <c r="I11" s="227" t="s">
        <v>1209</v>
      </c>
      <c r="J11" s="234" t="s">
        <v>1202</v>
      </c>
      <c r="K11" s="227" t="s">
        <v>1228</v>
      </c>
      <c r="L11" s="235" t="s">
        <v>1279</v>
      </c>
      <c r="M11" s="254" t="s">
        <v>1280</v>
      </c>
      <c r="N11" s="235" t="s">
        <v>1310</v>
      </c>
      <c r="O11" s="302" t="s">
        <v>1472</v>
      </c>
      <c r="P11" s="230">
        <v>0.33329999999999999</v>
      </c>
      <c r="Q11" s="230">
        <v>0.33329999999999999</v>
      </c>
      <c r="R11" s="4" t="s">
        <v>1276</v>
      </c>
      <c r="S11" s="257">
        <f t="shared" si="0"/>
        <v>0.66659999999999997</v>
      </c>
    </row>
    <row r="12" spans="1:19" ht="120">
      <c r="A12" s="566" t="s">
        <v>1043</v>
      </c>
      <c r="B12" s="225" t="s">
        <v>5</v>
      </c>
      <c r="C12" s="225" t="s">
        <v>1005</v>
      </c>
      <c r="D12" s="225" t="s">
        <v>1006</v>
      </c>
      <c r="E12" s="225" t="s">
        <v>1007</v>
      </c>
      <c r="F12" s="225" t="s">
        <v>1044</v>
      </c>
      <c r="G12" s="236">
        <v>45260</v>
      </c>
      <c r="H12" s="237">
        <v>45260</v>
      </c>
      <c r="I12" s="238" t="s">
        <v>1226</v>
      </c>
      <c r="J12" s="228" t="s">
        <v>1266</v>
      </c>
      <c r="K12" s="227" t="s">
        <v>1228</v>
      </c>
      <c r="L12" s="235" t="s">
        <v>1281</v>
      </c>
      <c r="M12" s="254" t="s">
        <v>1282</v>
      </c>
      <c r="N12" s="235" t="s">
        <v>1311</v>
      </c>
      <c r="O12" s="302" t="s">
        <v>1461</v>
      </c>
      <c r="P12" s="230">
        <v>0.33329999999999999</v>
      </c>
      <c r="Q12" s="230">
        <v>0.33329999999999999</v>
      </c>
      <c r="R12" s="4" t="s">
        <v>1276</v>
      </c>
      <c r="S12" s="257">
        <f t="shared" si="0"/>
        <v>0.66659999999999997</v>
      </c>
    </row>
    <row r="13" spans="1:19" ht="210">
      <c r="A13" s="567"/>
      <c r="B13" s="225">
        <v>2.2000000000000002</v>
      </c>
      <c r="C13" s="224" t="s">
        <v>1045</v>
      </c>
      <c r="D13" s="225" t="s">
        <v>1034</v>
      </c>
      <c r="E13" s="224" t="s">
        <v>1035</v>
      </c>
      <c r="F13" s="224" t="s">
        <v>231</v>
      </c>
      <c r="G13" s="224" t="s">
        <v>1036</v>
      </c>
      <c r="H13" s="226" t="s">
        <v>1036</v>
      </c>
      <c r="I13" s="227" t="s">
        <v>1143</v>
      </c>
      <c r="J13" s="228" t="s">
        <v>1142</v>
      </c>
      <c r="K13" s="227" t="s">
        <v>1228</v>
      </c>
      <c r="L13" s="229" t="s">
        <v>1277</v>
      </c>
      <c r="M13" s="253" t="s">
        <v>1278</v>
      </c>
      <c r="N13" s="229" t="s">
        <v>1312</v>
      </c>
      <c r="O13" s="302" t="s">
        <v>1473</v>
      </c>
      <c r="P13" s="230">
        <v>0</v>
      </c>
      <c r="Q13" s="230">
        <v>1</v>
      </c>
      <c r="R13" s="4" t="s">
        <v>1276</v>
      </c>
      <c r="S13" s="257">
        <f t="shared" si="0"/>
        <v>1</v>
      </c>
    </row>
    <row r="14" spans="1:19" ht="54">
      <c r="A14" s="567"/>
      <c r="B14" s="225" t="s">
        <v>7</v>
      </c>
      <c r="C14" s="225" t="s">
        <v>1008</v>
      </c>
      <c r="D14" s="225" t="s">
        <v>1009</v>
      </c>
      <c r="E14" s="225" t="s">
        <v>1010</v>
      </c>
      <c r="F14" s="225" t="s">
        <v>1046</v>
      </c>
      <c r="G14" s="236">
        <v>45260</v>
      </c>
      <c r="H14" s="237">
        <v>45260</v>
      </c>
      <c r="I14" s="238" t="s">
        <v>1227</v>
      </c>
      <c r="J14" s="228" t="s">
        <v>1266</v>
      </c>
      <c r="K14" s="227" t="s">
        <v>1228</v>
      </c>
      <c r="L14" s="229" t="s">
        <v>1277</v>
      </c>
      <c r="M14" s="253" t="s">
        <v>1278</v>
      </c>
      <c r="N14" s="4" t="s">
        <v>1313</v>
      </c>
      <c r="O14" s="302" t="s">
        <v>1462</v>
      </c>
      <c r="P14" s="230">
        <v>0</v>
      </c>
      <c r="Q14" s="230">
        <v>0.5</v>
      </c>
      <c r="R14" s="4" t="s">
        <v>1276</v>
      </c>
      <c r="S14" s="257">
        <f t="shared" si="0"/>
        <v>0.5</v>
      </c>
    </row>
    <row r="15" spans="1:19" ht="300">
      <c r="A15" s="566" t="s">
        <v>1047</v>
      </c>
      <c r="B15" s="225" t="s">
        <v>8</v>
      </c>
      <c r="C15" s="232" t="s">
        <v>1048</v>
      </c>
      <c r="D15" s="232" t="s">
        <v>379</v>
      </c>
      <c r="E15" s="232" t="s">
        <v>380</v>
      </c>
      <c r="F15" s="232" t="s">
        <v>381</v>
      </c>
      <c r="G15" s="239">
        <v>45290</v>
      </c>
      <c r="H15" s="240">
        <v>45290</v>
      </c>
      <c r="I15" s="241" t="s">
        <v>1191</v>
      </c>
      <c r="J15" s="234" t="s">
        <v>1192</v>
      </c>
      <c r="K15" s="227" t="s">
        <v>1228</v>
      </c>
      <c r="L15" s="229" t="s">
        <v>1283</v>
      </c>
      <c r="M15" s="253" t="s">
        <v>1284</v>
      </c>
      <c r="N15" s="229" t="s">
        <v>1314</v>
      </c>
      <c r="O15" s="253" t="s">
        <v>1463</v>
      </c>
      <c r="P15" s="230">
        <v>0.33329999999999999</v>
      </c>
      <c r="Q15" s="230">
        <v>0.33329999999999999</v>
      </c>
      <c r="R15" s="4" t="s">
        <v>1276</v>
      </c>
      <c r="S15" s="257">
        <f t="shared" si="0"/>
        <v>0.66659999999999997</v>
      </c>
    </row>
    <row r="16" spans="1:19" ht="105">
      <c r="A16" s="567"/>
      <c r="B16" s="225" t="s">
        <v>16</v>
      </c>
      <c r="C16" s="232" t="s">
        <v>382</v>
      </c>
      <c r="D16" s="232" t="s">
        <v>383</v>
      </c>
      <c r="E16" s="232" t="s">
        <v>384</v>
      </c>
      <c r="F16" s="232" t="s">
        <v>385</v>
      </c>
      <c r="G16" s="232" t="s">
        <v>386</v>
      </c>
      <c r="H16" s="233" t="s">
        <v>386</v>
      </c>
      <c r="I16" s="242" t="s">
        <v>1193</v>
      </c>
      <c r="J16" s="243" t="s">
        <v>1192</v>
      </c>
      <c r="K16" s="227" t="s">
        <v>1228</v>
      </c>
      <c r="L16" s="229" t="s">
        <v>1285</v>
      </c>
      <c r="M16" s="253" t="s">
        <v>1286</v>
      </c>
      <c r="N16" s="229" t="s">
        <v>1315</v>
      </c>
      <c r="O16" s="253" t="s">
        <v>1464</v>
      </c>
      <c r="P16" s="230">
        <v>0.33329999999999999</v>
      </c>
      <c r="Q16" s="230">
        <v>0.33329999999999999</v>
      </c>
      <c r="R16" s="4" t="s">
        <v>1276</v>
      </c>
      <c r="S16" s="257">
        <f t="shared" si="0"/>
        <v>0.66659999999999997</v>
      </c>
    </row>
    <row r="17" spans="1:19" ht="315">
      <c r="A17" s="567"/>
      <c r="B17" s="225" t="s">
        <v>201</v>
      </c>
      <c r="C17" s="232" t="s">
        <v>1049</v>
      </c>
      <c r="D17" s="232" t="s">
        <v>387</v>
      </c>
      <c r="E17" s="244" t="s">
        <v>388</v>
      </c>
      <c r="F17" s="232" t="s">
        <v>385</v>
      </c>
      <c r="G17" s="239">
        <v>45290</v>
      </c>
      <c r="H17" s="240">
        <v>45290</v>
      </c>
      <c r="I17" s="241" t="s">
        <v>1194</v>
      </c>
      <c r="J17" s="234" t="s">
        <v>1192</v>
      </c>
      <c r="K17" s="227" t="s">
        <v>1228</v>
      </c>
      <c r="L17" s="235" t="s">
        <v>1287</v>
      </c>
      <c r="M17" s="254" t="s">
        <v>1288</v>
      </c>
      <c r="N17" s="235" t="s">
        <v>1316</v>
      </c>
      <c r="O17" s="253" t="s">
        <v>1474</v>
      </c>
      <c r="P17" s="230">
        <v>0.33329999999999999</v>
      </c>
      <c r="Q17" s="230">
        <v>0.33329999999999999</v>
      </c>
      <c r="R17" s="4" t="s">
        <v>1276</v>
      </c>
      <c r="S17" s="257">
        <f t="shared" si="0"/>
        <v>0.66659999999999997</v>
      </c>
    </row>
    <row r="18" spans="1:19" ht="120">
      <c r="A18" s="567"/>
      <c r="B18" s="225" t="s">
        <v>202</v>
      </c>
      <c r="C18" s="232" t="s">
        <v>389</v>
      </c>
      <c r="D18" s="232" t="s">
        <v>390</v>
      </c>
      <c r="E18" s="232" t="s">
        <v>390</v>
      </c>
      <c r="F18" s="232" t="s">
        <v>385</v>
      </c>
      <c r="G18" s="236">
        <v>45290</v>
      </c>
      <c r="H18" s="237">
        <v>45290</v>
      </c>
      <c r="I18" s="241" t="s">
        <v>1195</v>
      </c>
      <c r="J18" s="228" t="s">
        <v>1196</v>
      </c>
      <c r="K18" s="227" t="s">
        <v>1228</v>
      </c>
      <c r="L18" s="235" t="s">
        <v>1289</v>
      </c>
      <c r="M18" s="254" t="s">
        <v>1290</v>
      </c>
      <c r="N18" s="235" t="s">
        <v>1317</v>
      </c>
      <c r="O18" s="254" t="s">
        <v>1290</v>
      </c>
      <c r="P18" s="230">
        <v>0.33329999999999999</v>
      </c>
      <c r="Q18" s="230">
        <v>0.33329999999999999</v>
      </c>
      <c r="R18" s="4" t="s">
        <v>1276</v>
      </c>
      <c r="S18" s="257">
        <f t="shared" si="0"/>
        <v>0.66659999999999997</v>
      </c>
    </row>
    <row r="19" spans="1:19" ht="315">
      <c r="A19" s="566" t="s">
        <v>1050</v>
      </c>
      <c r="B19" s="224" t="s">
        <v>9</v>
      </c>
      <c r="C19" s="245" t="s">
        <v>391</v>
      </c>
      <c r="D19" s="244" t="s">
        <v>392</v>
      </c>
      <c r="E19" s="244" t="s">
        <v>393</v>
      </c>
      <c r="F19" s="232" t="s">
        <v>394</v>
      </c>
      <c r="G19" s="246" t="s">
        <v>1051</v>
      </c>
      <c r="H19" s="247" t="s">
        <v>1051</v>
      </c>
      <c r="I19" s="248" t="s">
        <v>1197</v>
      </c>
      <c r="J19" s="228" t="s">
        <v>1196</v>
      </c>
      <c r="K19" s="227" t="s">
        <v>1228</v>
      </c>
      <c r="L19" s="235" t="s">
        <v>1291</v>
      </c>
      <c r="M19" s="254" t="s">
        <v>1292</v>
      </c>
      <c r="N19" s="235" t="s">
        <v>1318</v>
      </c>
      <c r="O19" s="254" t="s">
        <v>1465</v>
      </c>
      <c r="P19" s="230">
        <v>0.33329999999999999</v>
      </c>
      <c r="Q19" s="230">
        <v>0.33329999999999999</v>
      </c>
      <c r="R19" s="4" t="s">
        <v>1276</v>
      </c>
      <c r="S19" s="257">
        <f t="shared" si="0"/>
        <v>0.66659999999999997</v>
      </c>
    </row>
    <row r="20" spans="1:19" ht="255">
      <c r="A20" s="567"/>
      <c r="B20" s="224" t="s">
        <v>10</v>
      </c>
      <c r="C20" s="244" t="s">
        <v>1319</v>
      </c>
      <c r="D20" s="244" t="s">
        <v>1052</v>
      </c>
      <c r="E20" s="232" t="s">
        <v>395</v>
      </c>
      <c r="F20" s="232" t="s">
        <v>385</v>
      </c>
      <c r="G20" s="239">
        <v>45260</v>
      </c>
      <c r="H20" s="240">
        <v>45260</v>
      </c>
      <c r="I20" s="249" t="s">
        <v>1198</v>
      </c>
      <c r="J20" s="228" t="s">
        <v>1196</v>
      </c>
      <c r="K20" s="227" t="s">
        <v>1228</v>
      </c>
      <c r="L20" s="235" t="s">
        <v>1293</v>
      </c>
      <c r="M20" s="254" t="s">
        <v>1294</v>
      </c>
      <c r="N20" s="235" t="s">
        <v>1320</v>
      </c>
      <c r="O20" s="254" t="s">
        <v>1466</v>
      </c>
      <c r="P20" s="230">
        <v>0.33329999999999999</v>
      </c>
      <c r="Q20" s="230">
        <v>0.67</v>
      </c>
      <c r="R20" s="4" t="s">
        <v>1276</v>
      </c>
      <c r="S20" s="257">
        <f t="shared" si="0"/>
        <v>1.0033000000000001</v>
      </c>
    </row>
    <row r="21" spans="1:19" ht="54">
      <c r="A21" s="250" t="s">
        <v>1053</v>
      </c>
      <c r="B21" s="224" t="s">
        <v>21</v>
      </c>
      <c r="C21" s="224" t="s">
        <v>1054</v>
      </c>
      <c r="D21" s="224" t="s">
        <v>1055</v>
      </c>
      <c r="E21" s="224" t="s">
        <v>1056</v>
      </c>
      <c r="F21" s="224" t="s">
        <v>231</v>
      </c>
      <c r="G21" s="224" t="s">
        <v>1057</v>
      </c>
      <c r="H21" s="226" t="s">
        <v>1057</v>
      </c>
      <c r="I21" s="251" t="s">
        <v>1144</v>
      </c>
      <c r="J21" s="228" t="s">
        <v>1142</v>
      </c>
      <c r="K21" s="227" t="s">
        <v>1228</v>
      </c>
      <c r="L21" s="229" t="s">
        <v>1277</v>
      </c>
      <c r="M21" s="253" t="s">
        <v>183</v>
      </c>
      <c r="N21" s="4" t="s">
        <v>1321</v>
      </c>
      <c r="O21" s="254" t="s">
        <v>1467</v>
      </c>
      <c r="P21" s="230"/>
      <c r="Q21" s="230">
        <v>1</v>
      </c>
      <c r="R21" s="4" t="s">
        <v>1276</v>
      </c>
      <c r="S21" s="257">
        <f t="shared" si="0"/>
        <v>1</v>
      </c>
    </row>
    <row r="22" spans="1:19" ht="54">
      <c r="A22" s="250"/>
      <c r="B22" s="224" t="s">
        <v>23</v>
      </c>
      <c r="C22" s="224" t="s">
        <v>1058</v>
      </c>
      <c r="D22" s="224" t="s">
        <v>1059</v>
      </c>
      <c r="E22" s="224" t="s">
        <v>1060</v>
      </c>
      <c r="F22" s="224" t="s">
        <v>231</v>
      </c>
      <c r="G22" s="224" t="s">
        <v>1061</v>
      </c>
      <c r="H22" s="226" t="s">
        <v>1061</v>
      </c>
      <c r="I22" s="227" t="s">
        <v>1145</v>
      </c>
      <c r="J22" s="228" t="s">
        <v>1142</v>
      </c>
      <c r="K22" s="227" t="s">
        <v>1228</v>
      </c>
      <c r="L22" s="229" t="s">
        <v>1277</v>
      </c>
      <c r="M22" s="253" t="s">
        <v>1278</v>
      </c>
      <c r="N22" s="4" t="s">
        <v>1322</v>
      </c>
      <c r="O22" s="254" t="s">
        <v>1468</v>
      </c>
      <c r="P22" s="230">
        <v>0</v>
      </c>
      <c r="Q22" s="230">
        <v>0</v>
      </c>
      <c r="R22" s="4" t="s">
        <v>1276</v>
      </c>
      <c r="S22" s="257">
        <f t="shared" si="0"/>
        <v>0</v>
      </c>
    </row>
    <row r="23" spans="1:19" ht="16.5" thickBot="1">
      <c r="O23" s="301" t="s">
        <v>1295</v>
      </c>
      <c r="P23" s="279">
        <v>0.17</v>
      </c>
      <c r="Q23" s="279">
        <f>+AVERAGE(Q8:Q22)</f>
        <v>0.5002066666666668</v>
      </c>
      <c r="R23" s="279" t="s">
        <v>1276</v>
      </c>
      <c r="S23" s="279">
        <f>+SUM(P23:R23)</f>
        <v>0.67020666666666684</v>
      </c>
    </row>
  </sheetData>
  <mergeCells count="10">
    <mergeCell ref="A8:A11"/>
    <mergeCell ref="A12:A14"/>
    <mergeCell ref="A15:A18"/>
    <mergeCell ref="A19:A20"/>
    <mergeCell ref="A2:K2"/>
    <mergeCell ref="B3:J4"/>
    <mergeCell ref="A6:K6"/>
    <mergeCell ref="B7:C7"/>
    <mergeCell ref="A3:A5"/>
    <mergeCell ref="B5:J5"/>
  </mergeCells>
  <hyperlinks>
    <hyperlink ref="J22" r:id="rId1"/>
    <hyperlink ref="J21" r:id="rId2"/>
    <hyperlink ref="J13" r:id="rId3"/>
    <hyperlink ref="J9" r:id="rId4"/>
    <hyperlink ref="J20" r:id="rId5"/>
    <hyperlink ref="J19" r:id="rId6"/>
    <hyperlink ref="J15" r:id="rId7"/>
    <hyperlink ref="J16" r:id="rId8"/>
    <hyperlink ref="J17" r:id="rId9"/>
    <hyperlink ref="J18" r:id="rId10"/>
    <hyperlink ref="J11" r:id="rId11"/>
    <hyperlink ref="J8" r:id="rId12" display="https://www.cundinamarca.gov.co/transparencia/recursos/resolucion-1519"/>
    <hyperlink ref="J10" r:id="rId13"/>
    <hyperlink ref="J12" r:id="rId14"/>
    <hyperlink ref="J14" r:id="rId15"/>
  </hyperlinks>
  <pageMargins left="0.7" right="0.7" top="0.75" bottom="0.75" header="0.3" footer="0.3"/>
  <pageSetup orientation="portrait" r:id="rId16"/>
  <drawing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90"/>
  <sheetViews>
    <sheetView showGridLines="0" topLeftCell="J10" zoomScale="60" zoomScaleNormal="60" workbookViewId="0">
      <selection activeCell="Q14" sqref="Q14"/>
    </sheetView>
  </sheetViews>
  <sheetFormatPr baseColWidth="10" defaultColWidth="14.42578125" defaultRowHeight="15"/>
  <cols>
    <col min="1" max="1" width="27.28515625" customWidth="1"/>
    <col min="2" max="2" width="11.42578125" customWidth="1"/>
    <col min="3" max="3" width="48.85546875" customWidth="1"/>
    <col min="4" max="4" width="49.28515625" customWidth="1"/>
    <col min="5" max="5" width="30.85546875" customWidth="1"/>
    <col min="6" max="6" width="34.5703125" customWidth="1"/>
    <col min="7" max="7" width="28.140625" customWidth="1"/>
    <col min="8" max="8" width="25" customWidth="1"/>
    <col min="9" max="9" width="82.42578125" customWidth="1"/>
    <col min="10" max="10" width="46.7109375" customWidth="1"/>
    <col min="11" max="11" width="43.85546875" customWidth="1"/>
    <col min="12" max="12" width="65.140625" customWidth="1"/>
    <col min="13" max="13" width="43.28515625" customWidth="1"/>
    <col min="14" max="14" width="49.28515625" customWidth="1"/>
    <col min="15" max="15" width="43" customWidth="1"/>
    <col min="16" max="18" width="11.42578125" customWidth="1"/>
    <col min="19" max="19" width="22.42578125" customWidth="1"/>
    <col min="20" max="33" width="11.42578125" customWidth="1"/>
  </cols>
  <sheetData>
    <row r="1" spans="1:33">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18">
      <c r="A2" s="589"/>
      <c r="B2" s="591" t="s">
        <v>222</v>
      </c>
      <c r="C2" s="393"/>
      <c r="D2" s="393"/>
      <c r="E2" s="393"/>
      <c r="F2" s="393"/>
      <c r="G2" s="393"/>
      <c r="H2" s="393"/>
      <c r="I2" s="393"/>
      <c r="J2" s="393"/>
      <c r="K2" s="394"/>
      <c r="L2" s="32"/>
      <c r="M2" s="32"/>
      <c r="N2" s="32"/>
      <c r="O2" s="32"/>
      <c r="P2" s="32"/>
      <c r="Q2" s="32"/>
      <c r="R2" s="32"/>
      <c r="S2" s="32"/>
      <c r="T2" s="32"/>
      <c r="U2" s="32"/>
      <c r="V2" s="32"/>
      <c r="W2" s="32"/>
      <c r="X2" s="32"/>
      <c r="Y2" s="32"/>
      <c r="Z2" s="32"/>
      <c r="AA2" s="32"/>
      <c r="AB2" s="32"/>
      <c r="AC2" s="32"/>
      <c r="AD2" s="32"/>
      <c r="AE2" s="32"/>
      <c r="AF2" s="32"/>
      <c r="AG2" s="32"/>
    </row>
    <row r="3" spans="1:33">
      <c r="A3" s="590"/>
      <c r="B3" s="592" t="s">
        <v>221</v>
      </c>
      <c r="C3" s="393"/>
      <c r="D3" s="393"/>
      <c r="E3" s="393"/>
      <c r="F3" s="393"/>
      <c r="G3" s="393"/>
      <c r="H3" s="393"/>
      <c r="I3" s="393"/>
      <c r="J3" s="393"/>
      <c r="K3" s="394"/>
      <c r="L3" s="32"/>
      <c r="M3" s="32"/>
      <c r="N3" s="32"/>
      <c r="O3" s="32"/>
      <c r="P3" s="32"/>
      <c r="Q3" s="32"/>
      <c r="R3" s="32"/>
      <c r="S3" s="32"/>
      <c r="T3" s="32"/>
      <c r="U3" s="32"/>
      <c r="V3" s="32"/>
      <c r="W3" s="32"/>
      <c r="X3" s="32"/>
      <c r="Y3" s="32"/>
      <c r="Z3" s="32"/>
      <c r="AA3" s="32"/>
      <c r="AB3" s="32"/>
      <c r="AC3" s="32"/>
      <c r="AD3" s="32"/>
      <c r="AE3" s="32"/>
      <c r="AF3" s="32"/>
      <c r="AG3" s="32"/>
    </row>
    <row r="4" spans="1:33">
      <c r="A4" s="385"/>
      <c r="B4" s="592" t="s">
        <v>396</v>
      </c>
      <c r="C4" s="393"/>
      <c r="D4" s="393"/>
      <c r="E4" s="393"/>
      <c r="F4" s="393"/>
      <c r="G4" s="393"/>
      <c r="H4" s="393"/>
      <c r="I4" s="393"/>
      <c r="J4" s="393"/>
      <c r="K4" s="394"/>
      <c r="L4" s="32"/>
      <c r="M4" s="32"/>
      <c r="N4" s="32"/>
      <c r="O4" s="32"/>
      <c r="P4" s="32"/>
      <c r="Q4" s="32"/>
      <c r="R4" s="32"/>
      <c r="S4" s="32"/>
      <c r="T4" s="32"/>
      <c r="U4" s="32"/>
      <c r="V4" s="32"/>
      <c r="W4" s="32"/>
      <c r="X4" s="32"/>
      <c r="Y4" s="32"/>
      <c r="Z4" s="32"/>
      <c r="AA4" s="32"/>
      <c r="AB4" s="32"/>
      <c r="AC4" s="32"/>
      <c r="AD4" s="32"/>
      <c r="AE4" s="32"/>
      <c r="AF4" s="32"/>
      <c r="AG4" s="32"/>
    </row>
    <row r="5" spans="1:33" ht="18.75" thickBot="1">
      <c r="A5" s="32"/>
      <c r="B5" s="53"/>
      <c r="C5" s="53"/>
      <c r="D5" s="53"/>
      <c r="E5" s="53"/>
      <c r="F5" s="53"/>
      <c r="G5" s="53"/>
      <c r="H5" s="53"/>
      <c r="I5" s="53"/>
      <c r="J5" s="53"/>
      <c r="K5" s="53"/>
      <c r="L5" s="32"/>
      <c r="M5" s="32"/>
      <c r="N5" s="32"/>
      <c r="O5" s="32"/>
      <c r="P5" s="32"/>
      <c r="Q5" s="32"/>
      <c r="R5" s="32"/>
      <c r="S5" s="32"/>
      <c r="T5" s="32"/>
      <c r="U5" s="32"/>
      <c r="V5" s="32"/>
      <c r="W5" s="32"/>
      <c r="X5" s="32"/>
      <c r="Y5" s="32"/>
      <c r="Z5" s="32"/>
      <c r="AA5" s="32"/>
      <c r="AB5" s="32"/>
      <c r="AC5" s="32"/>
      <c r="AD5" s="32"/>
      <c r="AE5" s="32"/>
      <c r="AF5" s="32"/>
      <c r="AG5" s="32"/>
    </row>
    <row r="6" spans="1:33" ht="21" thickBot="1">
      <c r="A6" s="593" t="s">
        <v>397</v>
      </c>
      <c r="B6" s="595" t="s">
        <v>398</v>
      </c>
      <c r="C6" s="594"/>
      <c r="D6" s="594"/>
      <c r="E6" s="594"/>
      <c r="F6" s="594"/>
      <c r="G6" s="594"/>
      <c r="H6" s="594"/>
      <c r="I6" s="594"/>
      <c r="J6" s="594"/>
      <c r="K6" s="594"/>
      <c r="L6" s="32"/>
      <c r="M6" s="32"/>
      <c r="N6" s="32"/>
      <c r="O6" s="32"/>
      <c r="P6" s="32"/>
      <c r="Q6" s="32"/>
      <c r="R6" s="32"/>
      <c r="S6" s="32"/>
      <c r="T6" s="32"/>
      <c r="U6" s="32"/>
      <c r="V6" s="32"/>
      <c r="W6" s="32"/>
      <c r="X6" s="32"/>
      <c r="Y6" s="32"/>
      <c r="Z6" s="32"/>
      <c r="AA6" s="32"/>
      <c r="AB6" s="32"/>
      <c r="AC6" s="32"/>
      <c r="AD6" s="32"/>
      <c r="AE6" s="32"/>
      <c r="AF6" s="32"/>
      <c r="AG6" s="32"/>
    </row>
    <row r="7" spans="1:33" ht="158.25" thickBot="1">
      <c r="A7" s="594"/>
      <c r="B7" s="596" t="s">
        <v>192</v>
      </c>
      <c r="C7" s="597"/>
      <c r="D7" s="120" t="s">
        <v>204</v>
      </c>
      <c r="E7" s="121" t="s">
        <v>205</v>
      </c>
      <c r="F7" s="120" t="s">
        <v>19</v>
      </c>
      <c r="G7" s="120" t="s">
        <v>206</v>
      </c>
      <c r="H7" s="122" t="s">
        <v>1079</v>
      </c>
      <c r="I7" s="18" t="s">
        <v>190</v>
      </c>
      <c r="J7" s="18" t="s">
        <v>20</v>
      </c>
      <c r="K7" s="303" t="s">
        <v>218</v>
      </c>
      <c r="L7" s="292" t="s">
        <v>1269</v>
      </c>
      <c r="M7" s="292" t="s">
        <v>208</v>
      </c>
      <c r="N7" s="292" t="s">
        <v>1296</v>
      </c>
      <c r="O7" s="292" t="s">
        <v>208</v>
      </c>
      <c r="P7" s="255" t="s">
        <v>1270</v>
      </c>
      <c r="Q7" s="255" t="s">
        <v>1271</v>
      </c>
      <c r="R7" s="255" t="s">
        <v>1272</v>
      </c>
      <c r="S7" s="255" t="s">
        <v>1273</v>
      </c>
      <c r="T7" s="32"/>
      <c r="U7" s="32"/>
      <c r="V7" s="32"/>
      <c r="W7" s="32"/>
      <c r="X7" s="32"/>
      <c r="Y7" s="32"/>
      <c r="Z7" s="32"/>
      <c r="AA7" s="32"/>
      <c r="AB7" s="32"/>
      <c r="AC7" s="32"/>
      <c r="AD7" s="32"/>
      <c r="AE7" s="32"/>
      <c r="AF7" s="32"/>
      <c r="AG7" s="32"/>
    </row>
    <row r="8" spans="1:33" ht="66" customHeight="1" thickBot="1">
      <c r="A8" s="585" t="s">
        <v>399</v>
      </c>
      <c r="B8" s="200" t="s">
        <v>3</v>
      </c>
      <c r="C8" s="201" t="s">
        <v>1062</v>
      </c>
      <c r="D8" s="201" t="s">
        <v>415</v>
      </c>
      <c r="E8" s="201" t="s">
        <v>1063</v>
      </c>
      <c r="F8" s="201" t="s">
        <v>230</v>
      </c>
      <c r="G8" s="201" t="s">
        <v>1064</v>
      </c>
      <c r="H8" s="201"/>
      <c r="I8" s="598" t="s">
        <v>1200</v>
      </c>
      <c r="J8" s="599"/>
      <c r="K8" s="304" t="s">
        <v>1228</v>
      </c>
      <c r="L8" s="229" t="s">
        <v>1277</v>
      </c>
      <c r="M8" s="229" t="s">
        <v>1278</v>
      </c>
      <c r="N8" s="229" t="s">
        <v>1303</v>
      </c>
      <c r="O8" s="229" t="s">
        <v>1278</v>
      </c>
      <c r="P8" s="307">
        <v>0</v>
      </c>
      <c r="Q8" s="307">
        <v>0</v>
      </c>
      <c r="R8" s="308" t="s">
        <v>1276</v>
      </c>
      <c r="S8" s="309">
        <v>0</v>
      </c>
      <c r="T8" s="32"/>
      <c r="U8" s="32"/>
      <c r="V8" s="32"/>
      <c r="W8" s="32"/>
      <c r="X8" s="32"/>
      <c r="Y8" s="32"/>
      <c r="Z8" s="32"/>
      <c r="AA8" s="32"/>
      <c r="AB8" s="32"/>
      <c r="AC8" s="32"/>
      <c r="AD8" s="32"/>
      <c r="AE8" s="32"/>
      <c r="AF8" s="32"/>
      <c r="AG8" s="32"/>
    </row>
    <row r="9" spans="1:33" ht="84.75" customHeight="1" thickBot="1">
      <c r="A9" s="586"/>
      <c r="B9" s="200" t="s">
        <v>4</v>
      </c>
      <c r="C9" s="201" t="s">
        <v>1065</v>
      </c>
      <c r="D9" s="201" t="s">
        <v>1066</v>
      </c>
      <c r="E9" s="201" t="s">
        <v>1067</v>
      </c>
      <c r="F9" s="201" t="s">
        <v>230</v>
      </c>
      <c r="G9" s="201" t="s">
        <v>1064</v>
      </c>
      <c r="H9" s="201"/>
      <c r="I9" s="204" t="s">
        <v>1201</v>
      </c>
      <c r="J9" s="205" t="s">
        <v>1202</v>
      </c>
      <c r="K9" s="304" t="s">
        <v>1228</v>
      </c>
      <c r="L9" s="229" t="s">
        <v>1297</v>
      </c>
      <c r="M9" s="229" t="s">
        <v>1298</v>
      </c>
      <c r="N9" s="229" t="s">
        <v>1304</v>
      </c>
      <c r="O9" s="229" t="s">
        <v>1475</v>
      </c>
      <c r="P9" s="307">
        <v>0.33329999999999999</v>
      </c>
      <c r="Q9" s="307">
        <v>0.33329999999999999</v>
      </c>
      <c r="R9" s="308" t="s">
        <v>1276</v>
      </c>
      <c r="S9" s="309">
        <f>+SUM(P9:R9)</f>
        <v>0.66659999999999997</v>
      </c>
      <c r="T9" s="32"/>
      <c r="U9" s="32"/>
      <c r="V9" s="32"/>
      <c r="W9" s="32"/>
      <c r="X9" s="32"/>
      <c r="Y9" s="32"/>
      <c r="Z9" s="32"/>
      <c r="AA9" s="32"/>
      <c r="AB9" s="32"/>
      <c r="AC9" s="32"/>
      <c r="AD9" s="32"/>
      <c r="AE9" s="32"/>
      <c r="AF9" s="32"/>
      <c r="AG9" s="32"/>
    </row>
    <row r="10" spans="1:33" ht="103.5" customHeight="1" thickBot="1">
      <c r="A10" s="588"/>
      <c r="B10" s="200" t="s">
        <v>193</v>
      </c>
      <c r="C10" s="201" t="s">
        <v>1068</v>
      </c>
      <c r="D10" s="201" t="s">
        <v>415</v>
      </c>
      <c r="E10" s="201" t="s">
        <v>1069</v>
      </c>
      <c r="F10" s="201" t="s">
        <v>230</v>
      </c>
      <c r="G10" s="201" t="s">
        <v>329</v>
      </c>
      <c r="H10" s="201"/>
      <c r="I10" s="206" t="s">
        <v>1203</v>
      </c>
      <c r="J10" s="205" t="s">
        <v>1202</v>
      </c>
      <c r="K10" s="304" t="s">
        <v>1228</v>
      </c>
      <c r="L10" s="229" t="s">
        <v>1299</v>
      </c>
      <c r="M10" s="229" t="s">
        <v>1300</v>
      </c>
      <c r="N10" s="618" t="s">
        <v>1516</v>
      </c>
      <c r="O10" s="229" t="s">
        <v>1476</v>
      </c>
      <c r="P10" s="307">
        <v>0.33329999999999999</v>
      </c>
      <c r="Q10" s="307">
        <v>0.25</v>
      </c>
      <c r="R10" s="308" t="s">
        <v>1276</v>
      </c>
      <c r="S10" s="309">
        <f>+SUM(P10:R10)</f>
        <v>0.58329999999999993</v>
      </c>
      <c r="T10" s="32"/>
      <c r="U10" s="32"/>
      <c r="V10" s="32"/>
      <c r="W10" s="32"/>
      <c r="X10" s="32"/>
      <c r="Y10" s="32"/>
      <c r="Z10" s="32"/>
      <c r="AA10" s="32"/>
      <c r="AB10" s="32"/>
      <c r="AC10" s="32"/>
      <c r="AD10" s="32"/>
      <c r="AE10" s="32"/>
      <c r="AF10" s="32"/>
      <c r="AG10" s="32"/>
    </row>
    <row r="11" spans="1:33" ht="228.75" customHeight="1" thickBot="1">
      <c r="A11" s="585" t="s">
        <v>400</v>
      </c>
      <c r="B11" s="200" t="s">
        <v>5</v>
      </c>
      <c r="C11" s="201" t="s">
        <v>1070</v>
      </c>
      <c r="D11" s="201" t="s">
        <v>1071</v>
      </c>
      <c r="E11" s="201" t="s">
        <v>1072</v>
      </c>
      <c r="F11" s="201" t="s">
        <v>230</v>
      </c>
      <c r="G11" s="202" t="s">
        <v>329</v>
      </c>
      <c r="H11" s="202"/>
      <c r="I11" s="204" t="s">
        <v>1204</v>
      </c>
      <c r="J11" s="205" t="s">
        <v>1202</v>
      </c>
      <c r="K11" s="304" t="s">
        <v>1228</v>
      </c>
      <c r="L11" s="229" t="s">
        <v>1301</v>
      </c>
      <c r="M11" s="229" t="s">
        <v>183</v>
      </c>
      <c r="N11" s="229" t="s">
        <v>1305</v>
      </c>
      <c r="O11" s="229" t="s">
        <v>1478</v>
      </c>
      <c r="P11" s="307"/>
      <c r="Q11" s="307">
        <v>0.5</v>
      </c>
      <c r="R11" s="308" t="s">
        <v>1276</v>
      </c>
      <c r="S11" s="309">
        <f t="shared" ref="S10:S13" si="0">+SUM(P11:R11)</f>
        <v>0.5</v>
      </c>
      <c r="T11" s="32"/>
      <c r="U11" s="32"/>
      <c r="V11" s="32"/>
      <c r="W11" s="32"/>
      <c r="X11" s="32"/>
      <c r="Y11" s="32"/>
      <c r="Z11" s="32"/>
      <c r="AA11" s="32"/>
      <c r="AB11" s="32"/>
      <c r="AC11" s="32"/>
      <c r="AD11" s="32"/>
      <c r="AE11" s="32"/>
      <c r="AF11" s="32"/>
      <c r="AG11" s="32"/>
    </row>
    <row r="12" spans="1:33" ht="129" customHeight="1" thickBot="1">
      <c r="A12" s="586"/>
      <c r="B12" s="203" t="s">
        <v>6</v>
      </c>
      <c r="C12" s="201" t="s">
        <v>1073</v>
      </c>
      <c r="D12" s="201" t="s">
        <v>1074</v>
      </c>
      <c r="E12" s="201" t="s">
        <v>1075</v>
      </c>
      <c r="F12" s="201" t="s">
        <v>230</v>
      </c>
      <c r="G12" s="202" t="s">
        <v>329</v>
      </c>
      <c r="H12" s="202"/>
      <c r="I12" s="204" t="s">
        <v>1230</v>
      </c>
      <c r="J12" s="205" t="s">
        <v>1202</v>
      </c>
      <c r="K12" s="304" t="s">
        <v>1228</v>
      </c>
      <c r="L12" s="229" t="s">
        <v>1301</v>
      </c>
      <c r="M12" s="229" t="s">
        <v>183</v>
      </c>
      <c r="N12" s="229" t="s">
        <v>1306</v>
      </c>
      <c r="O12" s="229" t="s">
        <v>1477</v>
      </c>
      <c r="P12" s="307"/>
      <c r="Q12" s="307">
        <v>0.5</v>
      </c>
      <c r="R12" s="308" t="s">
        <v>1276</v>
      </c>
      <c r="S12" s="309">
        <f t="shared" si="0"/>
        <v>0.5</v>
      </c>
      <c r="T12" s="32"/>
      <c r="U12" s="32"/>
      <c r="V12" s="32"/>
      <c r="W12" s="32"/>
      <c r="X12" s="32"/>
      <c r="Y12" s="32"/>
      <c r="Z12" s="32"/>
      <c r="AA12" s="32"/>
      <c r="AB12" s="32"/>
      <c r="AC12" s="32"/>
      <c r="AD12" s="32"/>
      <c r="AE12" s="32"/>
      <c r="AF12" s="32"/>
      <c r="AG12" s="32"/>
    </row>
    <row r="13" spans="1:33" ht="69.75" customHeight="1" thickBot="1">
      <c r="A13" s="587"/>
      <c r="B13" s="203" t="s">
        <v>7</v>
      </c>
      <c r="C13" s="201" t="s">
        <v>1076</v>
      </c>
      <c r="D13" s="201" t="s">
        <v>1077</v>
      </c>
      <c r="E13" s="201" t="s">
        <v>1078</v>
      </c>
      <c r="F13" s="201" t="s">
        <v>230</v>
      </c>
      <c r="G13" s="202" t="s">
        <v>609</v>
      </c>
      <c r="H13" s="202"/>
      <c r="I13" s="600" t="s">
        <v>1205</v>
      </c>
      <c r="J13" s="601"/>
      <c r="K13" s="304" t="s">
        <v>1228</v>
      </c>
      <c r="L13" s="229" t="s">
        <v>1302</v>
      </c>
      <c r="M13" s="229" t="s">
        <v>1278</v>
      </c>
      <c r="N13" s="229" t="s">
        <v>1307</v>
      </c>
      <c r="O13" s="229" t="s">
        <v>1278</v>
      </c>
      <c r="P13" s="307">
        <v>0</v>
      </c>
      <c r="Q13" s="307">
        <v>0</v>
      </c>
      <c r="R13" s="308" t="s">
        <v>1276</v>
      </c>
      <c r="S13" s="309">
        <f t="shared" si="0"/>
        <v>0</v>
      </c>
      <c r="T13" s="32"/>
      <c r="U13" s="32"/>
      <c r="V13" s="32"/>
      <c r="W13" s="32"/>
      <c r="X13" s="32"/>
      <c r="Y13" s="32"/>
      <c r="Z13" s="32"/>
      <c r="AA13" s="32"/>
      <c r="AB13" s="32"/>
      <c r="AC13" s="32"/>
      <c r="AD13" s="32"/>
      <c r="AE13" s="32"/>
      <c r="AF13" s="32"/>
      <c r="AG13" s="32"/>
    </row>
    <row r="14" spans="1:33" ht="15.75" customHeight="1" thickBot="1">
      <c r="A14" s="32"/>
      <c r="B14" s="32"/>
      <c r="C14" s="32"/>
      <c r="D14" s="32"/>
      <c r="E14" s="32"/>
      <c r="F14" s="32"/>
      <c r="G14" s="32"/>
      <c r="H14" s="32"/>
      <c r="I14" s="32"/>
      <c r="J14" s="32"/>
      <c r="K14" s="32"/>
      <c r="L14" s="219"/>
      <c r="M14" s="219"/>
      <c r="N14" s="219"/>
      <c r="O14" s="301" t="s">
        <v>1295</v>
      </c>
      <c r="P14" s="305">
        <f>AVERAGE(P8:P13)</f>
        <v>0.16664999999999999</v>
      </c>
      <c r="Q14" s="305">
        <f t="shared" ref="Q14" si="1">AVERAGE(Q8:Q13)</f>
        <v>0.2638833333333333</v>
      </c>
      <c r="R14" s="305"/>
      <c r="S14" s="306">
        <f>SUM(P14:R14)</f>
        <v>0.43053333333333332</v>
      </c>
      <c r="T14" s="32"/>
      <c r="U14" s="32"/>
      <c r="V14" s="32"/>
      <c r="W14" s="32"/>
      <c r="X14" s="32"/>
      <c r="Y14" s="32"/>
      <c r="Z14" s="32"/>
      <c r="AA14" s="32"/>
      <c r="AB14" s="32"/>
      <c r="AC14" s="32"/>
      <c r="AD14" s="32"/>
      <c r="AE14" s="32"/>
      <c r="AF14" s="32"/>
      <c r="AG14" s="32"/>
    </row>
    <row r="15" spans="1:33" ht="15.7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ht="15.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ht="15.7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ht="15.7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ht="15.7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ht="15.7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row>
    <row r="22" spans="1:33"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1:33"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1:33"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1:33"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1:33"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spans="1:33"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pans="1:33"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spans="1:33"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33"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spans="1:33"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1:3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spans="1:33"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spans="1:33"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1:33"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spans="1:33"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1:33"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spans="1:33"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3"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3"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sheetData>
  <mergeCells count="11">
    <mergeCell ref="A11:A13"/>
    <mergeCell ref="A8:A10"/>
    <mergeCell ref="A2:A4"/>
    <mergeCell ref="B2:K2"/>
    <mergeCell ref="B3:K3"/>
    <mergeCell ref="B4:K4"/>
    <mergeCell ref="A6:A7"/>
    <mergeCell ref="B6:K6"/>
    <mergeCell ref="B7:C7"/>
    <mergeCell ref="I8:J8"/>
    <mergeCell ref="I13:J13"/>
  </mergeCells>
  <hyperlinks>
    <hyperlink ref="J9" r:id="rId1"/>
    <hyperlink ref="J10" r:id="rId2"/>
    <hyperlink ref="J11" r:id="rId3"/>
    <hyperlink ref="J12" r:id="rId4"/>
  </hyperlinks>
  <pageMargins left="0.7" right="0.7" top="0.75" bottom="0.75" header="0.3" footer="0.3"/>
  <pageSetup paperSize="9"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workbookViewId="0">
      <selection activeCell="C4" sqref="C4"/>
    </sheetView>
  </sheetViews>
  <sheetFormatPr baseColWidth="10" defaultRowHeight="15"/>
  <cols>
    <col min="1" max="1" width="16.5703125" customWidth="1"/>
    <col min="2" max="2" width="17.28515625" customWidth="1"/>
    <col min="3" max="3" width="17.85546875" customWidth="1"/>
    <col min="4" max="4" width="17" customWidth="1"/>
  </cols>
  <sheetData>
    <row r="1" spans="1:5">
      <c r="A1" s="329" t="s">
        <v>1479</v>
      </c>
      <c r="B1" s="329" t="s">
        <v>1480</v>
      </c>
      <c r="C1" s="329" t="s">
        <v>1481</v>
      </c>
      <c r="D1" s="329" t="s">
        <v>1482</v>
      </c>
      <c r="E1" s="329" t="s">
        <v>1483</v>
      </c>
    </row>
    <row r="2" spans="1:5" ht="30">
      <c r="A2" s="330" t="s">
        <v>1484</v>
      </c>
      <c r="B2" s="331">
        <f>+'[4]Gestión de Riesgos'!L23</f>
        <v>0.38461538461538464</v>
      </c>
      <c r="C2" s="331">
        <f>+'Gestión de Riesgos'!O24</f>
        <v>0.17777777777777778</v>
      </c>
      <c r="D2" s="332"/>
      <c r="E2" s="331">
        <f>+SUM(B2:D2)</f>
        <v>0.56239316239316239</v>
      </c>
    </row>
    <row r="3" spans="1:5" ht="30">
      <c r="A3" s="330" t="s">
        <v>1485</v>
      </c>
      <c r="B3" s="331">
        <f>+'[4]Racionalización de Trámites'!P49</f>
        <v>0</v>
      </c>
      <c r="C3" s="331">
        <f>+'Racionalización de Trámites'!Q49</f>
        <v>0</v>
      </c>
      <c r="D3" s="332"/>
      <c r="E3" s="331">
        <f t="shared" ref="E3:E5" si="0">+SUM(B3:D3)</f>
        <v>0</v>
      </c>
    </row>
    <row r="4" spans="1:5" ht="30">
      <c r="A4" s="330" t="s">
        <v>1486</v>
      </c>
      <c r="B4" s="333">
        <f>+[4]RendiciónCuentas!R50</f>
        <v>0.26440322580645165</v>
      </c>
      <c r="C4" s="333">
        <f>+RendiciónCuentas!V60</f>
        <v>0.4212769230769231</v>
      </c>
      <c r="D4" s="332"/>
      <c r="E4" s="331">
        <f t="shared" si="0"/>
        <v>0.68568014888337481</v>
      </c>
    </row>
    <row r="5" spans="1:5" ht="30">
      <c r="A5" s="330" t="s">
        <v>1487</v>
      </c>
      <c r="B5" s="333">
        <f>'[4]Atención al Ciudadano'!L20</f>
        <v>0.29164166666666663</v>
      </c>
      <c r="C5" s="331">
        <f>+'Atención al Ciudadano'!O20</f>
        <v>0.33844615384615384</v>
      </c>
      <c r="D5" s="332"/>
      <c r="E5" s="331">
        <f t="shared" si="0"/>
        <v>0.63008782051282042</v>
      </c>
    </row>
    <row r="6" spans="1:5" ht="45">
      <c r="A6" s="330" t="s">
        <v>1488</v>
      </c>
      <c r="B6" s="333">
        <f>+'[4]Tranparencia y Acceso a Inf. '!N25</f>
        <v>0.16664999999999999</v>
      </c>
      <c r="C6" s="331">
        <f>+'Tranparencia y Acceso a Inf. '!Q23</f>
        <v>0.5002066666666668</v>
      </c>
      <c r="D6" s="332"/>
      <c r="E6" s="331">
        <f>+SUM(B6:D6)</f>
        <v>0.66685666666666676</v>
      </c>
    </row>
    <row r="7" spans="1:5">
      <c r="A7" s="619" t="s">
        <v>1489</v>
      </c>
      <c r="B7" s="620">
        <f>+[4]Integridad!N14</f>
        <v>0.16664999999999999</v>
      </c>
      <c r="C7" s="620">
        <f>+Integridad!Q14</f>
        <v>0.2638833333333333</v>
      </c>
      <c r="D7" s="621"/>
      <c r="E7" s="620">
        <f>+SUM(B7:D7)</f>
        <v>0.43053333333333332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
  <sheetViews>
    <sheetView topLeftCell="Y1" workbookViewId="0">
      <selection activeCell="AK3" sqref="AK3:AK4"/>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5703125" customWidth="1"/>
    <col min="18" max="18" width="13" bestFit="1" customWidth="1"/>
    <col min="19" max="19" width="15.42578125" customWidth="1"/>
    <col min="20" max="20" width="38.28515625" customWidth="1"/>
    <col min="23" max="24" width="17" customWidth="1"/>
    <col min="25" max="25" width="34.5703125" customWidth="1"/>
    <col min="28" max="29" width="16.140625" customWidth="1"/>
    <col min="30" max="30" width="37.85546875" customWidth="1"/>
    <col min="33" max="33" width="32.42578125" bestFit="1" customWidth="1"/>
    <col min="35" max="35" width="14.7109375" bestFit="1" customWidth="1"/>
  </cols>
  <sheetData>
    <row r="1" spans="1:39">
      <c r="B1" s="3" t="s">
        <v>57</v>
      </c>
      <c r="D1" s="3" t="s">
        <v>58</v>
      </c>
      <c r="F1" s="602" t="s">
        <v>59</v>
      </c>
      <c r="G1" s="602"/>
      <c r="H1" s="602"/>
      <c r="I1" s="602"/>
      <c r="J1" s="602"/>
      <c r="L1" s="602" t="s">
        <v>60</v>
      </c>
      <c r="M1" s="602"/>
      <c r="N1" s="602"/>
      <c r="O1" s="602"/>
      <c r="Q1" s="602" t="s">
        <v>61</v>
      </c>
      <c r="R1" s="602"/>
      <c r="S1" s="602"/>
      <c r="T1" s="602"/>
      <c r="V1" s="602" t="s">
        <v>62</v>
      </c>
      <c r="W1" s="602"/>
      <c r="X1" s="602"/>
      <c r="Y1" s="602"/>
      <c r="AA1" s="602" t="s">
        <v>63</v>
      </c>
      <c r="AB1" s="602"/>
      <c r="AC1" s="602"/>
      <c r="AD1" s="602"/>
    </row>
    <row r="2" spans="1:39">
      <c r="B2" s="3" t="s">
        <v>64</v>
      </c>
      <c r="D2" s="3" t="s">
        <v>65</v>
      </c>
      <c r="F2" s="4" t="s">
        <v>66</v>
      </c>
      <c r="G2" s="4" t="s">
        <v>67</v>
      </c>
      <c r="H2" s="4"/>
      <c r="I2" s="4" t="s">
        <v>68</v>
      </c>
      <c r="J2" s="4" t="s">
        <v>69</v>
      </c>
      <c r="L2" s="4" t="s">
        <v>66</v>
      </c>
      <c r="M2" s="4" t="s">
        <v>67</v>
      </c>
      <c r="N2" s="4"/>
      <c r="O2" s="4" t="s">
        <v>68</v>
      </c>
      <c r="Q2" s="4" t="s">
        <v>66</v>
      </c>
      <c r="R2" s="4" t="s">
        <v>67</v>
      </c>
      <c r="S2" s="4"/>
      <c r="T2" s="4" t="s">
        <v>68</v>
      </c>
      <c r="V2" s="4" t="s">
        <v>66</v>
      </c>
      <c r="W2" s="4" t="s">
        <v>67</v>
      </c>
      <c r="X2" s="4"/>
      <c r="Y2" s="4" t="s">
        <v>68</v>
      </c>
      <c r="AA2" s="4" t="s">
        <v>66</v>
      </c>
      <c r="AB2" s="4" t="s">
        <v>67</v>
      </c>
      <c r="AC2" s="4"/>
      <c r="AD2" s="4" t="s">
        <v>68</v>
      </c>
      <c r="AG2" t="s">
        <v>70</v>
      </c>
      <c r="AI2" t="s">
        <v>71</v>
      </c>
      <c r="AM2" t="s">
        <v>72</v>
      </c>
    </row>
    <row r="3" spans="1:39" ht="45">
      <c r="B3" s="3" t="s">
        <v>73</v>
      </c>
      <c r="D3" s="3" t="s">
        <v>74</v>
      </c>
      <c r="F3" s="4">
        <v>1</v>
      </c>
      <c r="G3" s="4" t="s">
        <v>75</v>
      </c>
      <c r="H3" s="4" t="str">
        <f>CONCATENATE(F3,"-",G3)</f>
        <v>1-Rara vez</v>
      </c>
      <c r="I3" s="4" t="s">
        <v>76</v>
      </c>
      <c r="J3" s="4" t="s">
        <v>77</v>
      </c>
      <c r="L3" s="3">
        <v>1</v>
      </c>
      <c r="M3" s="4" t="s">
        <v>78</v>
      </c>
      <c r="N3" s="4" t="str">
        <f>CONCATENATE(L3,"-",M3)</f>
        <v>1-Insignificante</v>
      </c>
      <c r="O3" s="4" t="s">
        <v>79</v>
      </c>
      <c r="Q3" s="3">
        <v>1</v>
      </c>
      <c r="R3" s="4" t="s">
        <v>78</v>
      </c>
      <c r="S3" s="4" t="str">
        <f>CONCATENATE(Q3,"-",R3)</f>
        <v>1-Insignificante</v>
      </c>
      <c r="T3" s="4" t="s">
        <v>80</v>
      </c>
      <c r="V3" s="3">
        <v>1</v>
      </c>
      <c r="W3" s="4" t="s">
        <v>78</v>
      </c>
      <c r="X3" s="4" t="str">
        <f>CONCATENATE(V3,"-",W3)</f>
        <v>1-Insignificante</v>
      </c>
      <c r="Y3" s="4" t="s">
        <v>81</v>
      </c>
      <c r="AA3" s="3">
        <v>1</v>
      </c>
      <c r="AB3" s="4" t="s">
        <v>78</v>
      </c>
      <c r="AC3" s="4" t="str">
        <f>CONCATENATE(AA3,"-",AB3)</f>
        <v>1-Insignificante</v>
      </c>
      <c r="AD3" s="4"/>
      <c r="AG3" t="s">
        <v>82</v>
      </c>
      <c r="AI3" t="s">
        <v>83</v>
      </c>
      <c r="AK3" t="s">
        <v>48</v>
      </c>
      <c r="AM3" t="s">
        <v>27</v>
      </c>
    </row>
    <row r="4" spans="1:39" ht="45">
      <c r="B4" s="3" t="s">
        <v>84</v>
      </c>
      <c r="D4" s="3" t="s">
        <v>85</v>
      </c>
      <c r="F4" s="4">
        <v>2</v>
      </c>
      <c r="G4" s="4" t="s">
        <v>86</v>
      </c>
      <c r="H4" s="4" t="str">
        <f>CONCATENATE(F4,"-",G4)</f>
        <v>2-Improbable</v>
      </c>
      <c r="I4" s="4" t="s">
        <v>87</v>
      </c>
      <c r="J4" s="4" t="s">
        <v>88</v>
      </c>
      <c r="L4" s="4">
        <v>2</v>
      </c>
      <c r="M4" s="4" t="s">
        <v>89</v>
      </c>
      <c r="N4" s="4" t="str">
        <f>CONCATENATE(L4,"-",M4)</f>
        <v>2-Menor</v>
      </c>
      <c r="O4" s="4" t="s">
        <v>90</v>
      </c>
      <c r="Q4" s="4">
        <v>2</v>
      </c>
      <c r="R4" s="4" t="s">
        <v>89</v>
      </c>
      <c r="S4" s="4" t="str">
        <f>CONCATENATE(Q4,"-",R4)</f>
        <v>2-Menor</v>
      </c>
      <c r="T4" s="4" t="s">
        <v>91</v>
      </c>
      <c r="V4" s="4">
        <v>2</v>
      </c>
      <c r="W4" s="4" t="s">
        <v>89</v>
      </c>
      <c r="X4" s="4" t="str">
        <f>CONCATENATE(V4,"-",W4)</f>
        <v>2-Menor</v>
      </c>
      <c r="Y4" s="4" t="s">
        <v>92</v>
      </c>
      <c r="AA4" s="4">
        <v>2</v>
      </c>
      <c r="AB4" s="4" t="s">
        <v>89</v>
      </c>
      <c r="AC4" s="4" t="str">
        <f>CONCATENATE(AA4,"-",AB4)</f>
        <v>2-Menor</v>
      </c>
      <c r="AD4" s="4"/>
      <c r="AG4" t="s">
        <v>93</v>
      </c>
      <c r="AI4" t="s">
        <v>94</v>
      </c>
      <c r="AK4" t="s">
        <v>47</v>
      </c>
    </row>
    <row r="5" spans="1:39" ht="45">
      <c r="B5" s="3" t="s">
        <v>95</v>
      </c>
      <c r="D5" s="3" t="s">
        <v>54</v>
      </c>
      <c r="F5" s="4">
        <v>3</v>
      </c>
      <c r="G5" s="4" t="s">
        <v>96</v>
      </c>
      <c r="H5" s="4" t="str">
        <f>CONCATENATE(F5,"-",G5)</f>
        <v>3-Posible</v>
      </c>
      <c r="I5" s="4" t="s">
        <v>97</v>
      </c>
      <c r="J5" s="4" t="s">
        <v>98</v>
      </c>
      <c r="L5" s="4">
        <v>3</v>
      </c>
      <c r="M5" s="4" t="s">
        <v>49</v>
      </c>
      <c r="N5" s="4" t="str">
        <f>CONCATENATE(L5,"-",M5)</f>
        <v>3-Moderado</v>
      </c>
      <c r="O5" s="4" t="s">
        <v>99</v>
      </c>
      <c r="Q5" s="4">
        <v>3</v>
      </c>
      <c r="R5" s="4" t="s">
        <v>49</v>
      </c>
      <c r="S5" s="4" t="str">
        <f>CONCATENATE(Q5,"-",R5)</f>
        <v>3-Moderado</v>
      </c>
      <c r="T5" s="4" t="s">
        <v>100</v>
      </c>
      <c r="V5" s="4">
        <v>3</v>
      </c>
      <c r="W5" s="4" t="s">
        <v>49</v>
      </c>
      <c r="X5" s="4" t="str">
        <f>CONCATENATE(V5,"-",W5)</f>
        <v>3-Moderado</v>
      </c>
      <c r="Y5" s="4" t="s">
        <v>101</v>
      </c>
      <c r="AA5" s="4">
        <v>3</v>
      </c>
      <c r="AB5" s="4" t="s">
        <v>49</v>
      </c>
      <c r="AC5" s="4" t="str">
        <f>CONCATENATE(AA5,"-",AB5)</f>
        <v>3-Moderado</v>
      </c>
      <c r="AD5" s="4" t="s">
        <v>102</v>
      </c>
      <c r="AG5" t="s">
        <v>103</v>
      </c>
      <c r="AI5" t="s">
        <v>104</v>
      </c>
    </row>
    <row r="6" spans="1:39" ht="45">
      <c r="B6" s="3" t="s">
        <v>105</v>
      </c>
      <c r="D6" s="3" t="s">
        <v>106</v>
      </c>
      <c r="F6" s="4">
        <v>4</v>
      </c>
      <c r="G6" s="4" t="s">
        <v>107</v>
      </c>
      <c r="H6" s="4" t="str">
        <f>CONCATENATE(F6,"-",G6)</f>
        <v>4-Probable</v>
      </c>
      <c r="I6" s="4" t="s">
        <v>108</v>
      </c>
      <c r="J6" s="4" t="s">
        <v>109</v>
      </c>
      <c r="L6" s="4">
        <v>4</v>
      </c>
      <c r="M6" s="4" t="s">
        <v>53</v>
      </c>
      <c r="N6" s="4" t="str">
        <f>CONCATENATE(L6,"-",M6)</f>
        <v>4-Mayor</v>
      </c>
      <c r="O6" s="4" t="s">
        <v>110</v>
      </c>
      <c r="Q6" s="4">
        <v>4</v>
      </c>
      <c r="R6" s="4" t="s">
        <v>53</v>
      </c>
      <c r="S6" s="4" t="str">
        <f>CONCATENATE(Q6,"-",R6)</f>
        <v>4-Mayor</v>
      </c>
      <c r="T6" s="4" t="s">
        <v>111</v>
      </c>
      <c r="V6" s="4">
        <v>4</v>
      </c>
      <c r="W6" s="4" t="s">
        <v>53</v>
      </c>
      <c r="X6" s="4" t="str">
        <f>CONCATENATE(V6,"-",W6)</f>
        <v>4-Mayor</v>
      </c>
      <c r="Y6" s="4" t="s">
        <v>112</v>
      </c>
      <c r="AA6" s="4">
        <v>4</v>
      </c>
      <c r="AB6" s="4" t="s">
        <v>53</v>
      </c>
      <c r="AC6" s="4" t="str">
        <f>CONCATENATE(AA6,"-",AB6)</f>
        <v>4-Mayor</v>
      </c>
      <c r="AD6" s="4" t="s">
        <v>113</v>
      </c>
      <c r="AG6" t="s">
        <v>85</v>
      </c>
      <c r="AI6" t="s">
        <v>114</v>
      </c>
    </row>
    <row r="7" spans="1:39" ht="45">
      <c r="B7" s="5" t="s">
        <v>115</v>
      </c>
      <c r="D7" s="3" t="s">
        <v>116</v>
      </c>
      <c r="F7" s="4">
        <v>5</v>
      </c>
      <c r="G7" s="4" t="s">
        <v>117</v>
      </c>
      <c r="H7" s="4" t="str">
        <f>CONCATENATE(F7,"-",G7)</f>
        <v>5-Casi seguro</v>
      </c>
      <c r="I7" s="4" t="s">
        <v>118</v>
      </c>
      <c r="J7" s="4" t="s">
        <v>119</v>
      </c>
      <c r="L7" s="4">
        <v>5</v>
      </c>
      <c r="M7" s="4" t="s">
        <v>120</v>
      </c>
      <c r="N7" s="4" t="str">
        <f>CONCATENATE(L7,"-",M7)</f>
        <v>5-Catastrofico</v>
      </c>
      <c r="O7" s="4" t="s">
        <v>121</v>
      </c>
      <c r="Q7" s="4">
        <v>5</v>
      </c>
      <c r="R7" s="4" t="s">
        <v>120</v>
      </c>
      <c r="S7" s="4" t="str">
        <f>CONCATENATE(Q7,"-",R7)</f>
        <v>5-Catastrofico</v>
      </c>
      <c r="T7" s="4" t="s">
        <v>122</v>
      </c>
      <c r="V7" s="4">
        <v>5</v>
      </c>
      <c r="W7" s="4" t="s">
        <v>120</v>
      </c>
      <c r="X7" s="4" t="str">
        <f>CONCATENATE(V7,"-",W7)</f>
        <v>5-Catastrofico</v>
      </c>
      <c r="Y7" s="4" t="s">
        <v>123</v>
      </c>
      <c r="AA7" s="4">
        <v>5</v>
      </c>
      <c r="AB7" s="4" t="s">
        <v>120</v>
      </c>
      <c r="AC7" s="4" t="str">
        <f>CONCATENATE(AA7,"-",AB7)</f>
        <v>5-Catastrofico</v>
      </c>
      <c r="AD7" s="4" t="s">
        <v>124</v>
      </c>
    </row>
    <row r="8" spans="1:39">
      <c r="B8" s="5" t="s">
        <v>125</v>
      </c>
      <c r="D8" s="5" t="s">
        <v>126</v>
      </c>
    </row>
    <row r="15" spans="1:39">
      <c r="A15" s="603" t="s">
        <v>59</v>
      </c>
      <c r="B15" s="6"/>
      <c r="C15" s="604" t="s">
        <v>27</v>
      </c>
      <c r="D15" s="604"/>
      <c r="E15" s="604"/>
      <c r="F15" s="604"/>
      <c r="G15" s="604"/>
    </row>
    <row r="16" spans="1:39">
      <c r="A16" s="603"/>
      <c r="B16" s="6"/>
      <c r="C16" s="6" t="s">
        <v>127</v>
      </c>
      <c r="D16" s="6" t="s">
        <v>128</v>
      </c>
      <c r="E16" s="6" t="s">
        <v>129</v>
      </c>
      <c r="F16" s="6" t="s">
        <v>130</v>
      </c>
      <c r="G16" s="6" t="s">
        <v>131</v>
      </c>
    </row>
    <row r="17" spans="1:7">
      <c r="A17" s="603"/>
      <c r="B17" s="6" t="s">
        <v>132</v>
      </c>
      <c r="C17" s="7">
        <v>1</v>
      </c>
      <c r="D17" s="7">
        <v>2</v>
      </c>
      <c r="E17" s="8">
        <v>3</v>
      </c>
      <c r="F17" s="9">
        <v>4</v>
      </c>
      <c r="G17" s="10">
        <v>5</v>
      </c>
    </row>
    <row r="18" spans="1:7">
      <c r="A18" s="603"/>
      <c r="B18" s="6" t="s">
        <v>52</v>
      </c>
      <c r="C18" s="11">
        <v>2</v>
      </c>
      <c r="D18" s="11">
        <v>4</v>
      </c>
      <c r="E18" s="8">
        <v>6</v>
      </c>
      <c r="F18" s="12">
        <v>8</v>
      </c>
      <c r="G18" s="10">
        <v>10</v>
      </c>
    </row>
    <row r="19" spans="1:7">
      <c r="A19" s="603"/>
      <c r="B19" s="6" t="s">
        <v>50</v>
      </c>
      <c r="C19" s="11">
        <v>3</v>
      </c>
      <c r="D19" s="8">
        <v>6</v>
      </c>
      <c r="E19" s="12">
        <v>9</v>
      </c>
      <c r="F19" s="10">
        <v>12</v>
      </c>
      <c r="G19" s="10">
        <v>15</v>
      </c>
    </row>
    <row r="20" spans="1:7">
      <c r="A20" s="603"/>
      <c r="B20" s="6" t="s">
        <v>133</v>
      </c>
      <c r="C20" s="8">
        <v>4</v>
      </c>
      <c r="D20" s="12">
        <v>8</v>
      </c>
      <c r="E20" s="12">
        <v>12</v>
      </c>
      <c r="F20" s="10">
        <v>16</v>
      </c>
      <c r="G20" s="13">
        <v>20</v>
      </c>
    </row>
    <row r="21" spans="1:7">
      <c r="A21" s="603"/>
      <c r="B21" s="6" t="s">
        <v>134</v>
      </c>
      <c r="C21" s="12">
        <v>5</v>
      </c>
      <c r="D21" s="12">
        <v>10</v>
      </c>
      <c r="E21" s="10">
        <v>15</v>
      </c>
      <c r="F21" s="10">
        <v>20</v>
      </c>
      <c r="G21" s="13">
        <v>25</v>
      </c>
    </row>
    <row r="25" spans="1:7">
      <c r="B25" t="s">
        <v>135</v>
      </c>
      <c r="C25" t="s">
        <v>136</v>
      </c>
      <c r="D25">
        <v>11</v>
      </c>
      <c r="E25" t="s">
        <v>137</v>
      </c>
      <c r="F25">
        <v>1</v>
      </c>
    </row>
    <row r="26" spans="1:7">
      <c r="C26" t="s">
        <v>138</v>
      </c>
      <c r="D26">
        <v>12</v>
      </c>
      <c r="E26" t="s">
        <v>139</v>
      </c>
      <c r="F26">
        <v>2</v>
      </c>
    </row>
    <row r="27" spans="1:7">
      <c r="C27" t="s">
        <v>140</v>
      </c>
      <c r="D27">
        <v>13</v>
      </c>
      <c r="E27" t="s">
        <v>141</v>
      </c>
      <c r="F27">
        <v>3</v>
      </c>
    </row>
    <row r="28" spans="1:7">
      <c r="C28" t="s">
        <v>142</v>
      </c>
      <c r="D28">
        <v>14</v>
      </c>
      <c r="E28" t="s">
        <v>143</v>
      </c>
      <c r="F28">
        <v>4</v>
      </c>
    </row>
    <row r="29" spans="1:7">
      <c r="C29" t="s">
        <v>144</v>
      </c>
      <c r="D29">
        <v>15</v>
      </c>
      <c r="E29" t="s">
        <v>145</v>
      </c>
      <c r="F29">
        <v>5</v>
      </c>
    </row>
    <row r="30" spans="1:7">
      <c r="B30" t="s">
        <v>146</v>
      </c>
      <c r="C30" t="s">
        <v>136</v>
      </c>
      <c r="D30">
        <v>21</v>
      </c>
      <c r="E30" t="s">
        <v>139</v>
      </c>
      <c r="F30">
        <v>6</v>
      </c>
    </row>
    <row r="31" spans="1:7">
      <c r="C31" t="s">
        <v>138</v>
      </c>
      <c r="D31">
        <v>22</v>
      </c>
      <c r="E31" t="s">
        <v>147</v>
      </c>
      <c r="F31">
        <v>7</v>
      </c>
    </row>
    <row r="32" spans="1:7">
      <c r="C32" t="s">
        <v>140</v>
      </c>
      <c r="D32">
        <v>23</v>
      </c>
      <c r="E32" t="s">
        <v>148</v>
      </c>
      <c r="F32">
        <v>8</v>
      </c>
    </row>
    <row r="33" spans="2:6">
      <c r="C33" t="s">
        <v>142</v>
      </c>
      <c r="D33">
        <v>24</v>
      </c>
      <c r="E33" t="s">
        <v>149</v>
      </c>
      <c r="F33">
        <v>9</v>
      </c>
    </row>
    <row r="34" spans="2:6">
      <c r="C34" t="s">
        <v>144</v>
      </c>
      <c r="D34">
        <v>25</v>
      </c>
      <c r="E34" t="s">
        <v>150</v>
      </c>
      <c r="F34">
        <v>10</v>
      </c>
    </row>
    <row r="35" spans="2:6">
      <c r="B35" t="s">
        <v>151</v>
      </c>
      <c r="C35" t="s">
        <v>136</v>
      </c>
      <c r="D35">
        <v>31</v>
      </c>
      <c r="E35" t="s">
        <v>152</v>
      </c>
      <c r="F35">
        <v>11</v>
      </c>
    </row>
    <row r="36" spans="2:6">
      <c r="C36" t="s">
        <v>138</v>
      </c>
      <c r="D36">
        <v>32</v>
      </c>
      <c r="E36" t="s">
        <v>148</v>
      </c>
      <c r="F36">
        <v>12</v>
      </c>
    </row>
    <row r="37" spans="2:6">
      <c r="C37" t="s">
        <v>140</v>
      </c>
      <c r="D37">
        <v>33</v>
      </c>
      <c r="E37" t="s">
        <v>153</v>
      </c>
      <c r="F37">
        <v>13</v>
      </c>
    </row>
    <row r="38" spans="2:6">
      <c r="C38" t="s">
        <v>142</v>
      </c>
      <c r="D38">
        <v>34</v>
      </c>
      <c r="E38" t="s">
        <v>154</v>
      </c>
      <c r="F38">
        <v>14</v>
      </c>
    </row>
    <row r="39" spans="2:6">
      <c r="C39" t="s">
        <v>144</v>
      </c>
      <c r="D39">
        <v>35</v>
      </c>
      <c r="E39" t="s">
        <v>155</v>
      </c>
      <c r="F39">
        <v>15</v>
      </c>
    </row>
    <row r="40" spans="2:6">
      <c r="B40" t="s">
        <v>156</v>
      </c>
      <c r="C40" t="s">
        <v>136</v>
      </c>
      <c r="D40">
        <v>41</v>
      </c>
      <c r="E40" t="s">
        <v>157</v>
      </c>
      <c r="F40">
        <v>16</v>
      </c>
    </row>
    <row r="41" spans="2:6">
      <c r="C41" t="s">
        <v>138</v>
      </c>
      <c r="D41">
        <v>42</v>
      </c>
      <c r="E41" t="s">
        <v>149</v>
      </c>
      <c r="F41">
        <v>17</v>
      </c>
    </row>
    <row r="42" spans="2:6">
      <c r="C42" t="s">
        <v>140</v>
      </c>
      <c r="D42">
        <v>43</v>
      </c>
      <c r="E42" t="s">
        <v>158</v>
      </c>
      <c r="F42">
        <v>18</v>
      </c>
    </row>
    <row r="43" spans="2:6">
      <c r="C43" t="s">
        <v>142</v>
      </c>
      <c r="D43">
        <v>44</v>
      </c>
      <c r="E43" t="s">
        <v>159</v>
      </c>
      <c r="F43">
        <v>19</v>
      </c>
    </row>
    <row r="44" spans="2:6">
      <c r="C44" t="s">
        <v>144</v>
      </c>
      <c r="D44">
        <v>45</v>
      </c>
      <c r="E44" t="s">
        <v>51</v>
      </c>
      <c r="F44">
        <v>20</v>
      </c>
    </row>
    <row r="45" spans="2:6">
      <c r="B45" t="s">
        <v>160</v>
      </c>
      <c r="C45" t="s">
        <v>136</v>
      </c>
      <c r="D45">
        <v>51</v>
      </c>
      <c r="E45" t="s">
        <v>161</v>
      </c>
      <c r="F45">
        <v>21</v>
      </c>
    </row>
    <row r="46" spans="2:6">
      <c r="C46" t="s">
        <v>138</v>
      </c>
      <c r="D46">
        <v>52</v>
      </c>
      <c r="E46" t="s">
        <v>55</v>
      </c>
      <c r="F46">
        <v>22</v>
      </c>
    </row>
    <row r="47" spans="2:6">
      <c r="C47" t="s">
        <v>140</v>
      </c>
      <c r="D47">
        <v>53</v>
      </c>
      <c r="E47" t="s">
        <v>155</v>
      </c>
      <c r="F47">
        <v>23</v>
      </c>
    </row>
    <row r="48" spans="2:6">
      <c r="C48" t="s">
        <v>142</v>
      </c>
      <c r="D48">
        <v>54</v>
      </c>
      <c r="E48" t="s">
        <v>51</v>
      </c>
      <c r="F48">
        <v>24</v>
      </c>
    </row>
    <row r="49" spans="2:6">
      <c r="C49" t="s">
        <v>144</v>
      </c>
      <c r="D49">
        <v>55</v>
      </c>
      <c r="E49" t="s">
        <v>162</v>
      </c>
      <c r="F49">
        <v>25</v>
      </c>
    </row>
    <row r="53" spans="2:6">
      <c r="B53" t="s">
        <v>135</v>
      </c>
      <c r="C53" t="s">
        <v>163</v>
      </c>
      <c r="D53">
        <v>5</v>
      </c>
      <c r="E53" t="s">
        <v>164</v>
      </c>
    </row>
    <row r="54" spans="2:6">
      <c r="C54" t="s">
        <v>165</v>
      </c>
      <c r="D54">
        <v>10</v>
      </c>
      <c r="E54" t="s">
        <v>55</v>
      </c>
    </row>
    <row r="55" spans="2:6">
      <c r="C55" t="s">
        <v>166</v>
      </c>
      <c r="D55">
        <v>20</v>
      </c>
      <c r="E55" t="s">
        <v>51</v>
      </c>
    </row>
    <row r="56" spans="2:6">
      <c r="B56" t="s">
        <v>146</v>
      </c>
      <c r="C56" t="s">
        <v>167</v>
      </c>
      <c r="D56">
        <v>10</v>
      </c>
      <c r="E56" t="s">
        <v>168</v>
      </c>
    </row>
    <row r="57" spans="2:6">
      <c r="C57" t="s">
        <v>169</v>
      </c>
      <c r="D57">
        <v>20</v>
      </c>
      <c r="E57" t="s">
        <v>170</v>
      </c>
    </row>
    <row r="58" spans="2:6">
      <c r="C58" t="s">
        <v>171</v>
      </c>
      <c r="D58">
        <v>40</v>
      </c>
      <c r="E58" t="s">
        <v>172</v>
      </c>
    </row>
    <row r="59" spans="2:6">
      <c r="B59" t="s">
        <v>151</v>
      </c>
      <c r="C59" t="s">
        <v>167</v>
      </c>
      <c r="D59">
        <v>15</v>
      </c>
      <c r="E59" t="s">
        <v>173</v>
      </c>
    </row>
    <row r="60" spans="2:6">
      <c r="C60" t="s">
        <v>169</v>
      </c>
      <c r="D60">
        <v>30</v>
      </c>
      <c r="E60" t="s">
        <v>174</v>
      </c>
    </row>
    <row r="61" spans="2:6">
      <c r="C61" t="s">
        <v>171</v>
      </c>
      <c r="D61">
        <v>60</v>
      </c>
      <c r="E61" t="s">
        <v>56</v>
      </c>
    </row>
    <row r="62" spans="2:6">
      <c r="B62" t="s">
        <v>156</v>
      </c>
      <c r="C62" t="s">
        <v>167</v>
      </c>
      <c r="D62">
        <v>20</v>
      </c>
      <c r="E62" t="s">
        <v>170</v>
      </c>
    </row>
    <row r="63" spans="2:6">
      <c r="C63" t="s">
        <v>169</v>
      </c>
      <c r="D63">
        <v>40</v>
      </c>
      <c r="E63" t="s">
        <v>172</v>
      </c>
    </row>
    <row r="64" spans="2:6">
      <c r="C64" t="s">
        <v>171</v>
      </c>
      <c r="D64">
        <v>80</v>
      </c>
      <c r="E64" t="s">
        <v>175</v>
      </c>
    </row>
    <row r="65" spans="2:5">
      <c r="B65" t="s">
        <v>160</v>
      </c>
      <c r="C65" t="s">
        <v>167</v>
      </c>
      <c r="D65">
        <v>25</v>
      </c>
      <c r="E65" t="s">
        <v>162</v>
      </c>
    </row>
    <row r="66" spans="2:5">
      <c r="C66" t="s">
        <v>169</v>
      </c>
      <c r="D66">
        <v>50</v>
      </c>
      <c r="E66" t="s">
        <v>176</v>
      </c>
    </row>
    <row r="67" spans="2:5">
      <c r="C67" t="s">
        <v>171</v>
      </c>
      <c r="D67">
        <v>100</v>
      </c>
      <c r="E67" t="s">
        <v>177</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Gestión de Riesgos</vt:lpstr>
      <vt:lpstr>Riesgos de Corrupción</vt:lpstr>
      <vt:lpstr>Racionalización de Trámites</vt:lpstr>
      <vt:lpstr>RendiciónCuentas</vt:lpstr>
      <vt:lpstr>Atención al Ciudadano</vt:lpstr>
      <vt:lpstr>Tranparencia y Acceso a Inf. </vt:lpstr>
      <vt:lpstr>Integridad</vt:lpstr>
      <vt:lpstr>RESULTADOS PAAC </vt:lpstr>
      <vt:lpstr>Hoja2</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Ruby Nelcy Romero Hernandez</cp:lastModifiedBy>
  <cp:lastPrinted>2023-09-14T19:28:03Z</cp:lastPrinted>
  <dcterms:created xsi:type="dcterms:W3CDTF">2017-01-23T15:51:20Z</dcterms:created>
  <dcterms:modified xsi:type="dcterms:W3CDTF">2023-09-15T00:44:46Z</dcterms:modified>
</cp:coreProperties>
</file>