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futbol 5 senior\"/>
    </mc:Choice>
  </mc:AlternateContent>
  <xr:revisionPtr revIDLastSave="0" documentId="13_ncr:1_{63F3CBF0-CC2D-4326-97FF-4EDA927D07D0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SENIOR" sheetId="17" r:id="rId2"/>
    <sheet name="SORTEO" sheetId="28" r:id="rId3"/>
    <sheet name="FASE 2 MASCULINO " sheetId="21" state="hidden" r:id="rId4"/>
    <sheet name="SORTEO (2)" sheetId="19" state="hidden" r:id="rId5"/>
  </sheets>
  <definedNames>
    <definedName name="_xlnm.Print_Area" localSheetId="1">'FASE 1 SENIOR'!$A$1:$AD$88</definedName>
    <definedName name="_xlnm.Print_Titles" localSheetId="1">'FASE 1 SENIOR'!$1:$9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8" i="17" l="1"/>
  <c r="Y58" i="17"/>
  <c r="X58" i="17"/>
  <c r="AA56" i="17"/>
  <c r="Y56" i="17"/>
  <c r="X56" i="17"/>
  <c r="AA54" i="17"/>
  <c r="Y54" i="17"/>
  <c r="X54" i="17"/>
  <c r="AA52" i="17"/>
  <c r="Y52" i="17"/>
  <c r="X52" i="17"/>
  <c r="AA50" i="17"/>
  <c r="Y50" i="17"/>
  <c r="X50" i="17"/>
  <c r="Y20" i="17"/>
  <c r="X20" i="17"/>
  <c r="Y18" i="17"/>
  <c r="X18" i="17"/>
  <c r="Y16" i="17"/>
  <c r="X16" i="17"/>
  <c r="Y14" i="17"/>
  <c r="X14" i="17"/>
  <c r="Y12" i="17"/>
  <c r="X12" i="17"/>
  <c r="AA20" i="17"/>
  <c r="AA18" i="17"/>
  <c r="AA16" i="17"/>
  <c r="AA14" i="17"/>
  <c r="AA12" i="17"/>
  <c r="C58" i="17"/>
  <c r="C56" i="17"/>
  <c r="F73" i="17" s="1"/>
  <c r="C54" i="17"/>
  <c r="C18" i="17"/>
  <c r="F40" i="17" s="1"/>
  <c r="F79" i="17" l="1"/>
  <c r="C70" i="17"/>
  <c r="C76" i="17"/>
  <c r="C69" i="17"/>
  <c r="Z52" i="17"/>
  <c r="Z50" i="17"/>
  <c r="Z58" i="17"/>
  <c r="Z54" i="17"/>
  <c r="Z56" i="17"/>
  <c r="C72" i="17"/>
  <c r="F75" i="17"/>
  <c r="F78" i="17"/>
  <c r="C67" i="17"/>
  <c r="C73" i="17"/>
  <c r="F67" i="17"/>
  <c r="F76" i="17"/>
  <c r="C35" i="17"/>
  <c r="F32" i="17"/>
  <c r="F29" i="17"/>
  <c r="Z18" i="17"/>
  <c r="C52" i="17"/>
  <c r="C50" i="17"/>
  <c r="C20" i="17"/>
  <c r="C16" i="17"/>
  <c r="C14" i="17"/>
  <c r="C12" i="17"/>
  <c r="F70" i="17" l="1"/>
  <c r="C78" i="17"/>
  <c r="C75" i="17"/>
  <c r="C66" i="17"/>
  <c r="C79" i="17"/>
  <c r="F72" i="17"/>
  <c r="F69" i="17"/>
  <c r="F66" i="17"/>
  <c r="F41" i="17"/>
  <c r="C38" i="17"/>
  <c r="C34" i="17"/>
  <c r="F38" i="17"/>
  <c r="C31" i="17"/>
  <c r="C41" i="17"/>
  <c r="C37" i="17"/>
  <c r="C29" i="17"/>
  <c r="F34" i="17"/>
  <c r="F35" i="17"/>
  <c r="F31" i="17"/>
  <c r="F37" i="17"/>
  <c r="C40" i="17"/>
  <c r="C28" i="17"/>
  <c r="F28" i="17"/>
  <c r="C32" i="17"/>
  <c r="U12" i="17"/>
  <c r="T20" i="17"/>
  <c r="Z14" i="17" l="1"/>
  <c r="Z12" i="17"/>
  <c r="Z16" i="17"/>
  <c r="Z20" i="17"/>
  <c r="AA60" i="17" l="1"/>
  <c r="Y60" i="17"/>
  <c r="X60" i="17"/>
  <c r="U60" i="17"/>
  <c r="T60" i="17"/>
  <c r="Z60" i="17" l="1"/>
  <c r="S60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15" i="21" l="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  <c r="F90" i="17"/>
  <c r="C90" i="17"/>
  <c r="T22" i="17" l="1"/>
  <c r="U22" i="17"/>
  <c r="X22" i="17"/>
  <c r="Y22" i="17"/>
  <c r="AA22" i="17"/>
  <c r="C43" i="17"/>
  <c r="F43" i="17"/>
  <c r="C44" i="17"/>
  <c r="F44" i="17"/>
  <c r="C46" i="17"/>
  <c r="F46" i="17"/>
  <c r="C47" i="17"/>
  <c r="F47" i="17"/>
  <c r="S22" i="17" l="1"/>
  <c r="Z22" i="17"/>
  <c r="C85" i="17" l="1"/>
  <c r="F85" i="17"/>
  <c r="F84" i="17"/>
  <c r="C84" i="17"/>
  <c r="F82" i="17"/>
  <c r="C82" i="17"/>
  <c r="F81" i="17"/>
  <c r="C81" i="17"/>
</calcChain>
</file>

<file path=xl/sharedStrings.xml><?xml version="1.0" encoding="utf-8"?>
<sst xmlns="http://schemas.openxmlformats.org/spreadsheetml/2006/main" count="719" uniqueCount="130">
  <si>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</si>
  <si>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</si>
  <si>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</si>
  <si>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</si>
  <si>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</si>
  <si>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</si>
  <si>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</si>
  <si>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</si>
  <si>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</si>
  <si>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</si>
  <si>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</si>
  <si>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</si>
  <si>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</si>
  <si>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</si>
  <si>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</si>
  <si>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</si>
  <si>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</si>
  <si>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</si>
  <si>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</si>
  <si>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</si>
  <si>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</si>
  <si>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</si>
  <si>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</si>
  <si>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</si>
  <si>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</si>
  <si>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</si>
  <si>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</si>
  <si>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</si>
  <si>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</si>
  <si>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</si>
  <si>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</si>
  <si>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</si>
  <si>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</si>
  <si>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</si>
  <si>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</si>
  <si>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</si>
  <si>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</si>
  <si>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</si>
  <si>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</si>
  <si>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</si>
  <si>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</si>
  <si>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</si>
  <si>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</si>
  <si>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</si>
  <si>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</si>
  <si>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</si>
  <si>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</si>
  <si>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</si>
  <si>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</si>
  <si>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</si>
  <si>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</si>
  <si>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</si>
  <si>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</si>
  <si>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</si>
  <si>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</si>
  <si>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</si>
  <si>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</si>
  <si>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</si>
  <si>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</si>
  <si>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</si>
  <si>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</si>
  <si>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</si>
  <si>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</si>
  <si>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</si>
  <si>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</si>
  <si>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</si>
  <si>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</si>
  <si>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</si>
  <si>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</si>
  <si>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</si>
  <si>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</si>
  <si>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</si>
  <si>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</si>
  <si>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</si>
  <si>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</si>
  <si>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</si>
  <si>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</si>
  <si>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</si>
  <si>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</si>
  <si>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</si>
  <si>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</si>
  <si>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</si>
  <si>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</si>
  <si>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</si>
  <si>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</si>
  <si>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</si>
  <si>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</si>
  <si>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</si>
  <si>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</si>
  <si>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</si>
  <si>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</si>
  <si>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</si>
  <si>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</si>
  <si>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</si>
  <si>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</si>
  <si>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</si>
  <si>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</si>
  <si>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</si>
  <si>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</si>
  <si>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</si>
  <si>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</si>
  <si>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</si>
  <si>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</si>
  <si>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</si>
  <si>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</si>
  <si>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</si>
  <si>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</si>
  <si>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</si>
  <si>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</si>
  <si>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</si>
  <si>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</si>
  <si>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</si>
  <si>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</si>
  <si>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</si>
  <si>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</si>
  <si>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</si>
  <si>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</si>
  <si>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</si>
  <si>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TORNEO DE FUTBOL 5 SENIOR  1ra FASE</t>
  </si>
  <si>
    <t xml:space="preserve">FUTBOL 5 SENIOR GRUPOS </t>
  </si>
  <si>
    <t>ACIDC</t>
  </si>
  <si>
    <t>INMOBILIDIARIA</t>
  </si>
  <si>
    <t>SECRE. GENERAL</t>
  </si>
  <si>
    <t>SECRE. SALUD</t>
  </si>
  <si>
    <t>SECRE. EDUCACION</t>
  </si>
  <si>
    <t>CAMPO GOBERNACION</t>
  </si>
  <si>
    <t xml:space="preserve">CAMPO GOBERNACION </t>
  </si>
  <si>
    <t>Boletin 06</t>
  </si>
  <si>
    <t>Actualización: 11/05/2023</t>
  </si>
  <si>
    <t>REPROGRAMADO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</si>
</sst>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0" fillId="10" borderId="17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9" fillId="10" borderId="2" xfId="0" applyNumberFormat="1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1" fontId="9" fillId="4" borderId="32" xfId="3" applyNumberFormat="1" applyFont="1" applyFill="1" applyBorder="1" applyAlignment="1">
      <alignment horizontal="center" vertical="center"/>
    </xf>
    <xf numFmtId="1" fontId="9" fillId="4" borderId="0" xfId="3" applyNumberFormat="1" applyFont="1" applyFill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33" xfId="3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10" borderId="13" xfId="0" applyNumberFormat="1" applyFont="1" applyFill="1" applyBorder="1" applyAlignment="1">
      <alignment horizontal="center" vertical="center" wrapText="1"/>
    </xf>
    <xf numFmtId="164" fontId="8" fillId="10" borderId="14" xfId="0" applyNumberFormat="1" applyFont="1" applyFill="1" applyBorder="1" applyAlignment="1">
      <alignment horizontal="center" vertical="center" wrapText="1"/>
    </xf>
    <xf numFmtId="164" fontId="8" fillId="10" borderId="15" xfId="0" applyNumberFormat="1" applyFont="1" applyFill="1" applyBorder="1" applyAlignment="1">
      <alignment horizontal="center" vertical="center" wrapText="1"/>
    </xf>
    <xf numFmtId="14" fontId="9" fillId="10" borderId="13" xfId="0" applyNumberFormat="1" applyFont="1" applyFill="1" applyBorder="1" applyAlignment="1">
      <alignment horizontal="center" vertical="center" wrapText="1"/>
    </xf>
    <xf numFmtId="14" fontId="9" fillId="10" borderId="14" xfId="0" applyNumberFormat="1" applyFont="1" applyFill="1" applyBorder="1" applyAlignment="1">
      <alignment horizontal="center" vertical="center" wrapText="1"/>
    </xf>
    <xf numFmtId="14" fontId="9" fillId="10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165" fontId="7" fillId="5" borderId="12" xfId="3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9" xfId="3" applyFont="1" applyFill="1" applyBorder="1" applyAlignment="1">
      <alignment horizontal="center" vertical="center"/>
    </xf>
    <xf numFmtId="1" fontId="9" fillId="2" borderId="32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4" fillId="10" borderId="0" xfId="0" applyFont="1" applyFill="1"/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56091</xdr:colOff>
      <xdr:row>0</xdr:row>
      <xdr:rowOff>99483</xdr:rowOff>
    </xdr:from>
    <xdr:to>
      <xdr:col>17</xdr:col>
      <xdr:colOff>52492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091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912983</xdr:colOff>
      <xdr:row>12</xdr:row>
      <xdr:rowOff>9524</xdr:rowOff>
    </xdr:from>
    <xdr:to>
      <xdr:col>8</xdr:col>
      <xdr:colOff>1080931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608" y="2409824"/>
          <a:ext cx="2530148" cy="1609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F90"/>
  <sheetViews>
    <sheetView showGridLines="0" tabSelected="1" topLeftCell="A30" zoomScale="90" zoomScaleNormal="90" zoomScaleSheetLayoutView="90" zoomScalePageLayoutView="55" workbookViewId="0">
      <selection activeCell="C56" sqref="C56:D57"/>
    </sheetView>
  </sheetViews>
  <sheetFormatPr baseColWidth="10" defaultColWidth="10.85546875" defaultRowHeight="15" x14ac:dyDescent="0.3"/>
  <cols>
    <col min="1" max="1" width="16.7109375" style="112" customWidth="1"/>
    <col min="2" max="2" width="7.28515625" style="1" customWidth="1"/>
    <col min="3" max="3" width="25.8554687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8" customWidth="1"/>
    <col min="28" max="29" width="5.7109375" style="1" customWidth="1"/>
    <col min="30" max="30" width="5.7109375" style="38" customWidth="1"/>
    <col min="31" max="31" width="5.7109375" style="1" customWidth="1"/>
    <col min="32" max="32" width="15.140625" style="1" customWidth="1"/>
    <col min="33" max="35" width="11.42578125" style="1" customWidth="1"/>
    <col min="36" max="16384" width="10.85546875" style="1"/>
  </cols>
  <sheetData>
    <row r="2" spans="1:31" x14ac:dyDescent="0.3">
      <c r="P2" s="226"/>
      <c r="Q2" s="226"/>
      <c r="R2" s="226"/>
      <c r="S2" s="226"/>
    </row>
    <row r="3" spans="1:31" x14ac:dyDescent="0.3">
      <c r="P3" s="226"/>
      <c r="Q3" s="226"/>
      <c r="R3" s="226"/>
      <c r="S3" s="226"/>
    </row>
    <row r="4" spans="1:31" x14ac:dyDescent="0.3">
      <c r="P4" s="226"/>
      <c r="Q4" s="226"/>
      <c r="R4" s="226"/>
      <c r="S4" s="226"/>
    </row>
    <row r="8" spans="1:31" ht="15" customHeight="1" x14ac:dyDescent="0.3">
      <c r="A8" s="113" t="s">
        <v>127</v>
      </c>
      <c r="B8" s="4"/>
      <c r="V8" s="92" t="s">
        <v>128</v>
      </c>
      <c r="W8" s="92"/>
      <c r="X8" s="92"/>
      <c r="Y8" s="92"/>
      <c r="Z8" s="92"/>
      <c r="AA8" s="92"/>
    </row>
    <row r="9" spans="1:31" ht="21.75" customHeight="1" x14ac:dyDescent="0.3">
      <c r="A9" s="227" t="s">
        <v>118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9"/>
      <c r="AC9" s="118"/>
      <c r="AD9" s="119"/>
      <c r="AE9" s="118"/>
    </row>
    <row r="10" spans="1:31" ht="15" customHeight="1" x14ac:dyDescent="0.3">
      <c r="A10" s="11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9"/>
      <c r="AB10" s="2"/>
      <c r="AC10" s="2"/>
      <c r="AD10" s="39"/>
      <c r="AE10" s="2"/>
    </row>
    <row r="11" spans="1:31" ht="15" customHeight="1" x14ac:dyDescent="0.3">
      <c r="A11" s="220" t="s">
        <v>10</v>
      </c>
      <c r="B11" s="59"/>
      <c r="C11" s="182" t="s">
        <v>0</v>
      </c>
      <c r="D11" s="183"/>
      <c r="E11" s="182">
        <v>1</v>
      </c>
      <c r="F11" s="183"/>
      <c r="G11" s="182">
        <v>2</v>
      </c>
      <c r="H11" s="183"/>
      <c r="I11" s="182">
        <v>3</v>
      </c>
      <c r="J11" s="183"/>
      <c r="K11" s="198">
        <v>4</v>
      </c>
      <c r="L11" s="198"/>
      <c r="M11" s="198">
        <v>5</v>
      </c>
      <c r="N11" s="198"/>
      <c r="O11" s="171">
        <v>5</v>
      </c>
      <c r="P11" s="171"/>
      <c r="Q11" s="33"/>
      <c r="R11" s="171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3" t="s">
        <v>1</v>
      </c>
      <c r="AB11" s="20" t="s">
        <v>17</v>
      </c>
    </row>
    <row r="12" spans="1:31" ht="15" customHeight="1" x14ac:dyDescent="0.3">
      <c r="A12" s="221"/>
      <c r="B12" s="169">
        <v>1</v>
      </c>
      <c r="C12" s="184" t="str">
        <f>SORTEO!F5</f>
        <v>SECRE. GENERAL</v>
      </c>
      <c r="D12" s="185"/>
      <c r="E12" s="178"/>
      <c r="F12" s="179"/>
      <c r="G12" s="173"/>
      <c r="H12" s="31"/>
      <c r="I12" s="140"/>
      <c r="J12" s="17"/>
      <c r="K12" s="172">
        <v>3</v>
      </c>
      <c r="L12" s="17">
        <v>2</v>
      </c>
      <c r="M12" s="172">
        <v>0</v>
      </c>
      <c r="N12" s="17">
        <v>1</v>
      </c>
      <c r="O12" s="143"/>
      <c r="P12" s="91"/>
      <c r="Q12" s="91"/>
      <c r="R12" s="171"/>
      <c r="S12" s="135">
        <v>2</v>
      </c>
      <c r="T12" s="132">
        <v>1</v>
      </c>
      <c r="U12" s="132">
        <f>IF(AB28&lt;AD28,"1")+IF(AB32&lt;AD32,"1")+IF(AD41&lt;AB41,"1")</f>
        <v>1</v>
      </c>
      <c r="V12" s="132">
        <v>0</v>
      </c>
      <c r="W12" s="135">
        <v>0</v>
      </c>
      <c r="X12" s="215">
        <f>H12+J12+L12+N12</f>
        <v>3</v>
      </c>
      <c r="Y12" s="215">
        <f>H13+J13+L13+N13</f>
        <v>4</v>
      </c>
      <c r="Z12" s="215">
        <f>+X12-Y12</f>
        <v>-1</v>
      </c>
      <c r="AA12" s="136">
        <f>G12+I12+K12+M12</f>
        <v>3</v>
      </c>
      <c r="AB12" s="135"/>
    </row>
    <row r="13" spans="1:31" ht="15" customHeight="1" x14ac:dyDescent="0.3">
      <c r="A13" s="221"/>
      <c r="B13" s="170"/>
      <c r="C13" s="186"/>
      <c r="D13" s="187"/>
      <c r="E13" s="180"/>
      <c r="F13" s="181"/>
      <c r="G13" s="174"/>
      <c r="H13" s="31"/>
      <c r="I13" s="141"/>
      <c r="J13" s="17"/>
      <c r="K13" s="172"/>
      <c r="L13" s="17">
        <v>0</v>
      </c>
      <c r="M13" s="172"/>
      <c r="N13" s="17">
        <v>4</v>
      </c>
      <c r="O13" s="143"/>
      <c r="P13" s="91"/>
      <c r="Q13" s="91"/>
      <c r="R13" s="171"/>
      <c r="S13" s="135"/>
      <c r="T13" s="133"/>
      <c r="U13" s="133"/>
      <c r="V13" s="133"/>
      <c r="W13" s="135"/>
      <c r="X13" s="135"/>
      <c r="Y13" s="135"/>
      <c r="Z13" s="135"/>
      <c r="AA13" s="136"/>
      <c r="AB13" s="135"/>
    </row>
    <row r="14" spans="1:31" ht="15" customHeight="1" x14ac:dyDescent="0.3">
      <c r="A14" s="221"/>
      <c r="B14" s="169">
        <v>2</v>
      </c>
      <c r="C14" s="184" t="str">
        <f>SORTEO!F6</f>
        <v>INDEPORTES</v>
      </c>
      <c r="D14" s="185"/>
      <c r="E14" s="138"/>
      <c r="F14" s="17"/>
      <c r="G14" s="175"/>
      <c r="H14" s="176"/>
      <c r="I14" s="140">
        <v>1</v>
      </c>
      <c r="J14" s="17">
        <v>2</v>
      </c>
      <c r="K14" s="172"/>
      <c r="L14" s="17"/>
      <c r="M14" s="172">
        <v>3</v>
      </c>
      <c r="N14" s="17">
        <v>4</v>
      </c>
      <c r="O14" s="143"/>
      <c r="P14" s="91"/>
      <c r="Q14" s="91"/>
      <c r="R14" s="171"/>
      <c r="S14" s="135">
        <v>2</v>
      </c>
      <c r="T14" s="132">
        <v>1</v>
      </c>
      <c r="U14" s="132">
        <v>0</v>
      </c>
      <c r="V14" s="132">
        <v>1</v>
      </c>
      <c r="W14" s="135">
        <v>0</v>
      </c>
      <c r="X14" s="215">
        <f>F14+J14+L14+N14</f>
        <v>6</v>
      </c>
      <c r="Y14" s="215">
        <f>F15+J15+L15+N15</f>
        <v>4</v>
      </c>
      <c r="Z14" s="215">
        <f>+X14-Y14</f>
        <v>2</v>
      </c>
      <c r="AA14" s="218">
        <f>E14+I14+K14+M14</f>
        <v>4</v>
      </c>
      <c r="AB14" s="135"/>
    </row>
    <row r="15" spans="1:31" ht="15" customHeight="1" x14ac:dyDescent="0.3">
      <c r="A15" s="221"/>
      <c r="B15" s="170"/>
      <c r="C15" s="186"/>
      <c r="D15" s="187"/>
      <c r="E15" s="139"/>
      <c r="F15" s="17"/>
      <c r="G15" s="164"/>
      <c r="H15" s="177"/>
      <c r="I15" s="141"/>
      <c r="J15" s="17">
        <v>2</v>
      </c>
      <c r="K15" s="172"/>
      <c r="L15" s="17"/>
      <c r="M15" s="172"/>
      <c r="N15" s="17">
        <v>2</v>
      </c>
      <c r="O15" s="143"/>
      <c r="P15" s="91"/>
      <c r="Q15" s="91"/>
      <c r="R15" s="171"/>
      <c r="S15" s="135"/>
      <c r="T15" s="133"/>
      <c r="U15" s="133"/>
      <c r="V15" s="133"/>
      <c r="W15" s="135"/>
      <c r="X15" s="135"/>
      <c r="Y15" s="135"/>
      <c r="Z15" s="135"/>
      <c r="AA15" s="219"/>
      <c r="AB15" s="135"/>
    </row>
    <row r="16" spans="1:31" ht="15" customHeight="1" x14ac:dyDescent="0.3">
      <c r="A16" s="221"/>
      <c r="B16" s="169">
        <v>3</v>
      </c>
      <c r="C16" s="184" t="str">
        <f>SORTEO!F7</f>
        <v>CONTRALORIA</v>
      </c>
      <c r="D16" s="185"/>
      <c r="E16" s="138"/>
      <c r="F16" s="17"/>
      <c r="G16" s="140">
        <v>1</v>
      </c>
      <c r="H16" s="17">
        <v>2</v>
      </c>
      <c r="I16" s="142"/>
      <c r="J16" s="142"/>
      <c r="K16" s="172">
        <v>0</v>
      </c>
      <c r="L16" s="17">
        <v>0</v>
      </c>
      <c r="M16" s="172"/>
      <c r="N16" s="17"/>
      <c r="O16" s="143"/>
      <c r="P16" s="91"/>
      <c r="Q16" s="91"/>
      <c r="R16" s="171"/>
      <c r="S16" s="135">
        <v>2</v>
      </c>
      <c r="T16" s="132">
        <v>0</v>
      </c>
      <c r="U16" s="132">
        <v>1</v>
      </c>
      <c r="V16" s="132">
        <v>1</v>
      </c>
      <c r="W16" s="135">
        <v>0</v>
      </c>
      <c r="X16" s="215">
        <f>F16+H16+L16+N16</f>
        <v>2</v>
      </c>
      <c r="Y16" s="215">
        <f>F17+H17+L17+N17</f>
        <v>5</v>
      </c>
      <c r="Z16" s="135">
        <f>+X16-Y16</f>
        <v>-3</v>
      </c>
      <c r="AA16" s="218">
        <f>E16+G16+K16+M16</f>
        <v>1</v>
      </c>
      <c r="AB16" s="135"/>
    </row>
    <row r="17" spans="1:31" ht="15" customHeight="1" x14ac:dyDescent="0.3">
      <c r="A17" s="221"/>
      <c r="B17" s="170"/>
      <c r="C17" s="186"/>
      <c r="D17" s="187"/>
      <c r="E17" s="139"/>
      <c r="F17" s="17"/>
      <c r="G17" s="141"/>
      <c r="H17" s="17">
        <v>2</v>
      </c>
      <c r="I17" s="142"/>
      <c r="J17" s="142"/>
      <c r="K17" s="172"/>
      <c r="L17" s="17">
        <v>3</v>
      </c>
      <c r="M17" s="172"/>
      <c r="N17" s="17"/>
      <c r="O17" s="143"/>
      <c r="P17" s="91"/>
      <c r="Q17" s="91"/>
      <c r="R17" s="171"/>
      <c r="S17" s="135"/>
      <c r="T17" s="133"/>
      <c r="U17" s="133"/>
      <c r="V17" s="133"/>
      <c r="W17" s="135"/>
      <c r="X17" s="135"/>
      <c r="Y17" s="135"/>
      <c r="Z17" s="135"/>
      <c r="AA17" s="219"/>
      <c r="AB17" s="135"/>
    </row>
    <row r="18" spans="1:31" ht="15" customHeight="1" x14ac:dyDescent="0.3">
      <c r="A18" s="221"/>
      <c r="B18" s="169">
        <v>4</v>
      </c>
      <c r="C18" s="184" t="str">
        <f>SORTEO!F9</f>
        <v>SECRE. SALUD</v>
      </c>
      <c r="D18" s="185"/>
      <c r="E18" s="138">
        <v>0</v>
      </c>
      <c r="F18" s="17">
        <v>0</v>
      </c>
      <c r="G18" s="140"/>
      <c r="H18" s="17"/>
      <c r="I18" s="172">
        <v>3</v>
      </c>
      <c r="J18" s="17">
        <v>3</v>
      </c>
      <c r="K18" s="142"/>
      <c r="L18" s="142"/>
      <c r="M18" s="172">
        <v>1</v>
      </c>
      <c r="N18" s="17">
        <v>2</v>
      </c>
      <c r="O18" s="143"/>
      <c r="P18" s="91"/>
      <c r="Q18" s="91"/>
      <c r="R18" s="171"/>
      <c r="S18" s="135">
        <v>3</v>
      </c>
      <c r="T18" s="132">
        <v>1</v>
      </c>
      <c r="U18" s="132">
        <v>1</v>
      </c>
      <c r="V18" s="132">
        <v>1</v>
      </c>
      <c r="W18" s="135">
        <v>0</v>
      </c>
      <c r="X18" s="215">
        <f>F18+H18+J18+N18</f>
        <v>5</v>
      </c>
      <c r="Y18" s="215">
        <f>F19+H19+J19+N19</f>
        <v>4</v>
      </c>
      <c r="Z18" s="135">
        <f>+X18-Y18</f>
        <v>1</v>
      </c>
      <c r="AA18" s="218">
        <f>E18+G18+I18+M18</f>
        <v>4</v>
      </c>
      <c r="AB18" s="135"/>
    </row>
    <row r="19" spans="1:31" ht="15" customHeight="1" x14ac:dyDescent="0.3">
      <c r="A19" s="221"/>
      <c r="B19" s="170"/>
      <c r="C19" s="186"/>
      <c r="D19" s="187"/>
      <c r="E19" s="139"/>
      <c r="F19" s="17">
        <v>2</v>
      </c>
      <c r="G19" s="141"/>
      <c r="H19" s="17"/>
      <c r="I19" s="172"/>
      <c r="J19" s="17">
        <v>0</v>
      </c>
      <c r="K19" s="142"/>
      <c r="L19" s="142"/>
      <c r="M19" s="172"/>
      <c r="N19" s="17">
        <v>2</v>
      </c>
      <c r="O19" s="143"/>
      <c r="P19" s="91"/>
      <c r="Q19" s="91"/>
      <c r="R19" s="171"/>
      <c r="S19" s="135"/>
      <c r="T19" s="133"/>
      <c r="U19" s="133"/>
      <c r="V19" s="133"/>
      <c r="W19" s="135"/>
      <c r="X19" s="135"/>
      <c r="Y19" s="135"/>
      <c r="Z19" s="135"/>
      <c r="AA19" s="219"/>
      <c r="AB19" s="135"/>
    </row>
    <row r="20" spans="1:31" ht="15" customHeight="1" x14ac:dyDescent="0.3">
      <c r="A20" s="221"/>
      <c r="B20" s="169">
        <v>5</v>
      </c>
      <c r="C20" s="184" t="str">
        <f>SORTEO!F8</f>
        <v>FUNCION PUBLICA</v>
      </c>
      <c r="D20" s="185"/>
      <c r="E20" s="138">
        <v>3</v>
      </c>
      <c r="F20" s="17">
        <v>4</v>
      </c>
      <c r="G20" s="172">
        <v>0</v>
      </c>
      <c r="H20" s="17">
        <v>2</v>
      </c>
      <c r="I20" s="140"/>
      <c r="J20" s="17"/>
      <c r="K20" s="172">
        <v>1</v>
      </c>
      <c r="L20" s="17">
        <v>2</v>
      </c>
      <c r="M20" s="142"/>
      <c r="N20" s="142"/>
      <c r="O20" s="143"/>
      <c r="P20" s="91"/>
      <c r="Q20" s="91"/>
      <c r="R20" s="171"/>
      <c r="S20" s="135">
        <v>3</v>
      </c>
      <c r="T20" s="132">
        <f>IF(AD28&gt;AB28,"1")+IF(AB31&gt;AD31,"1")+IF(AD40&gt;AB40,"1")</f>
        <v>1</v>
      </c>
      <c r="U20" s="132">
        <v>1</v>
      </c>
      <c r="V20" s="132">
        <v>1</v>
      </c>
      <c r="W20" s="135">
        <v>0</v>
      </c>
      <c r="X20" s="215">
        <f>F20+H20+J20+L20</f>
        <v>8</v>
      </c>
      <c r="Y20" s="215">
        <f>F21+H21+J21+L21</f>
        <v>7</v>
      </c>
      <c r="Z20" s="135">
        <f>+X20-Y20</f>
        <v>1</v>
      </c>
      <c r="AA20" s="218">
        <f>E20+G20+I20+K20</f>
        <v>4</v>
      </c>
      <c r="AB20" s="135"/>
    </row>
    <row r="21" spans="1:31" ht="15" customHeight="1" x14ac:dyDescent="0.3">
      <c r="A21" s="221"/>
      <c r="B21" s="170"/>
      <c r="C21" s="186"/>
      <c r="D21" s="187"/>
      <c r="E21" s="139"/>
      <c r="F21" s="17">
        <v>1</v>
      </c>
      <c r="G21" s="172"/>
      <c r="H21" s="17">
        <v>4</v>
      </c>
      <c r="I21" s="141"/>
      <c r="J21" s="17"/>
      <c r="K21" s="172"/>
      <c r="L21" s="17">
        <v>2</v>
      </c>
      <c r="M21" s="142"/>
      <c r="N21" s="142"/>
      <c r="O21" s="143"/>
      <c r="P21" s="91"/>
      <c r="Q21" s="91"/>
      <c r="R21" s="171"/>
      <c r="S21" s="135"/>
      <c r="T21" s="133"/>
      <c r="U21" s="133"/>
      <c r="V21" s="133"/>
      <c r="W21" s="135"/>
      <c r="X21" s="135"/>
      <c r="Y21" s="135"/>
      <c r="Z21" s="135"/>
      <c r="AA21" s="219"/>
      <c r="AB21" s="135"/>
    </row>
    <row r="22" spans="1:31" ht="15" hidden="1" customHeight="1" x14ac:dyDescent="0.3">
      <c r="A22" s="221"/>
      <c r="B22" s="169">
        <v>5</v>
      </c>
      <c r="C22" s="184"/>
      <c r="D22" s="185"/>
      <c r="E22" s="138"/>
      <c r="F22" s="17"/>
      <c r="G22" s="140"/>
      <c r="H22" s="17"/>
      <c r="I22" s="140"/>
      <c r="J22" s="17"/>
      <c r="K22" s="140"/>
      <c r="L22" s="17"/>
      <c r="M22" s="140"/>
      <c r="N22" s="17"/>
      <c r="O22" s="162"/>
      <c r="P22" s="163"/>
      <c r="Q22" s="93"/>
      <c r="R22" s="171"/>
      <c r="S22" s="228">
        <f>T22+U22</f>
        <v>1</v>
      </c>
      <c r="T22" s="132">
        <f>IF(AD28&gt;AB28,"1")+IF(AB32&gt;AD32,"1")+IF(AD41&gt;AB41,"1")+IF(AB47&gt;AD47,"1")</f>
        <v>1</v>
      </c>
      <c r="U22" s="132">
        <f>IF(AD28&lt;AB28,"1")+IF(AB32&lt;AD32,"1")+IF(AD41&lt;AB41,"1")+IF(AB47&lt;AD47,"1")</f>
        <v>0</v>
      </c>
      <c r="V22" s="132">
        <v>0</v>
      </c>
      <c r="W22" s="132">
        <v>0</v>
      </c>
      <c r="X22" s="216">
        <f>SUM(F22,H22,J22,N22)</f>
        <v>0</v>
      </c>
      <c r="Y22" s="216">
        <f>SUM(F23,H23,J23,N23)</f>
        <v>0</v>
      </c>
      <c r="Z22" s="132">
        <f>+X22-Y22</f>
        <v>0</v>
      </c>
      <c r="AA22" s="130">
        <f>SUM(E22,G22,I22,M22)</f>
        <v>0</v>
      </c>
      <c r="AB22" s="132"/>
    </row>
    <row r="23" spans="1:31" ht="15" hidden="1" customHeight="1" x14ac:dyDescent="0.3">
      <c r="A23" s="222"/>
      <c r="B23" s="170"/>
      <c r="C23" s="186"/>
      <c r="D23" s="187"/>
      <c r="E23" s="139"/>
      <c r="F23" s="17"/>
      <c r="G23" s="141"/>
      <c r="H23" s="17"/>
      <c r="I23" s="141"/>
      <c r="J23" s="17"/>
      <c r="K23" s="141"/>
      <c r="L23" s="17"/>
      <c r="M23" s="141"/>
      <c r="N23" s="17"/>
      <c r="O23" s="164"/>
      <c r="P23" s="165"/>
      <c r="Q23" s="93"/>
      <c r="R23" s="171"/>
      <c r="S23" s="229"/>
      <c r="T23" s="133"/>
      <c r="U23" s="133"/>
      <c r="V23" s="133"/>
      <c r="W23" s="133"/>
      <c r="X23" s="217"/>
      <c r="Y23" s="217"/>
      <c r="Z23" s="133"/>
      <c r="AA23" s="131"/>
      <c r="AB23" s="133"/>
    </row>
    <row r="24" spans="1:31" ht="16.5" customHeight="1" x14ac:dyDescent="0.3"/>
    <row r="25" spans="1:31" ht="15" customHeight="1" x14ac:dyDescent="0.3">
      <c r="A25" s="188" t="s">
        <v>99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0"/>
      <c r="AC25" s="10"/>
      <c r="AD25" s="40"/>
      <c r="AE25" s="10"/>
    </row>
    <row r="26" spans="1:31" ht="15" hidden="1" customHeight="1" x14ac:dyDescent="0.3">
      <c r="A26" s="115"/>
      <c r="B26" s="5"/>
      <c r="AB26" s="134" t="s">
        <v>2</v>
      </c>
      <c r="AC26" s="134"/>
      <c r="AD26" s="134"/>
      <c r="AE26" s="134"/>
    </row>
    <row r="27" spans="1:31" ht="15" customHeight="1" x14ac:dyDescent="0.3">
      <c r="A27" s="116" t="s">
        <v>3</v>
      </c>
      <c r="B27" s="19"/>
      <c r="C27" s="19" t="s">
        <v>4</v>
      </c>
      <c r="D27" s="32"/>
      <c r="E27" s="32"/>
      <c r="F27" s="156" t="s">
        <v>5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8"/>
      <c r="Q27" s="86"/>
      <c r="R27" s="129" t="s">
        <v>35</v>
      </c>
      <c r="S27" s="129"/>
      <c r="T27" s="129"/>
      <c r="U27" s="129"/>
      <c r="V27" s="19"/>
      <c r="W27" s="129" t="s">
        <v>6</v>
      </c>
      <c r="X27" s="129"/>
      <c r="Y27" s="129"/>
      <c r="Z27" s="129"/>
      <c r="AA27" s="41" t="s">
        <v>0</v>
      </c>
      <c r="AB27" s="37" t="s">
        <v>7</v>
      </c>
      <c r="AC27" s="37"/>
      <c r="AD27" s="41" t="s">
        <v>0</v>
      </c>
      <c r="AE27" s="37" t="s">
        <v>8</v>
      </c>
    </row>
    <row r="28" spans="1:31" ht="18" customHeight="1" x14ac:dyDescent="0.3">
      <c r="A28" s="6">
        <v>0.54166666666666663</v>
      </c>
      <c r="B28" s="6"/>
      <c r="C28" s="76" t="str">
        <f>C12</f>
        <v>SECRE. GENERAL</v>
      </c>
      <c r="D28" s="96"/>
      <c r="E28" s="96"/>
      <c r="F28" s="150" t="str">
        <f>C20</f>
        <v>FUNCION PUBLICA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52"/>
      <c r="Q28" s="97"/>
      <c r="R28" s="192" t="s">
        <v>125</v>
      </c>
      <c r="S28" s="193"/>
      <c r="T28" s="193"/>
      <c r="U28" s="194"/>
      <c r="V28" s="49"/>
      <c r="W28" s="223">
        <v>45049</v>
      </c>
      <c r="X28" s="224"/>
      <c r="Y28" s="224"/>
      <c r="Z28" s="225"/>
      <c r="AA28" s="125">
        <v>1</v>
      </c>
      <c r="AB28" s="126"/>
      <c r="AC28" s="129" t="s">
        <v>9</v>
      </c>
      <c r="AD28" s="125">
        <v>4</v>
      </c>
      <c r="AE28" s="126"/>
    </row>
    <row r="29" spans="1:31" ht="17.25" customHeight="1" x14ac:dyDescent="0.3">
      <c r="A29" s="94">
        <v>0.5</v>
      </c>
      <c r="B29" s="94"/>
      <c r="C29" s="76" t="str">
        <f>C16</f>
        <v>CONTRALORIA</v>
      </c>
      <c r="D29" s="96"/>
      <c r="E29" s="96"/>
      <c r="F29" s="150" t="str">
        <f>C18</f>
        <v>SECRE. SALUD</v>
      </c>
      <c r="G29" s="151"/>
      <c r="H29" s="151"/>
      <c r="I29" s="151"/>
      <c r="J29" s="151"/>
      <c r="K29" s="151"/>
      <c r="L29" s="151"/>
      <c r="M29" s="151"/>
      <c r="N29" s="151"/>
      <c r="O29" s="151"/>
      <c r="P29" s="152"/>
      <c r="Q29" s="97"/>
      <c r="R29" s="192" t="s">
        <v>125</v>
      </c>
      <c r="S29" s="193"/>
      <c r="T29" s="193"/>
      <c r="U29" s="194"/>
      <c r="V29" s="95"/>
      <c r="W29" s="223">
        <v>45049</v>
      </c>
      <c r="X29" s="224"/>
      <c r="Y29" s="224"/>
      <c r="Z29" s="225"/>
      <c r="AA29" s="125">
        <v>0</v>
      </c>
      <c r="AB29" s="126"/>
      <c r="AC29" s="129"/>
      <c r="AD29" s="125">
        <v>3</v>
      </c>
      <c r="AE29" s="126"/>
    </row>
    <row r="30" spans="1:31" ht="15" customHeight="1" x14ac:dyDescent="0.3">
      <c r="A30" s="116" t="s">
        <v>3</v>
      </c>
      <c r="B30" s="19"/>
      <c r="C30" s="57" t="s">
        <v>4</v>
      </c>
      <c r="D30" s="58"/>
      <c r="E30" s="58"/>
      <c r="F30" s="153" t="s">
        <v>5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5"/>
      <c r="Q30" s="88"/>
      <c r="R30" s="129" t="s">
        <v>35</v>
      </c>
      <c r="S30" s="129"/>
      <c r="T30" s="129"/>
      <c r="U30" s="129"/>
      <c r="V30" s="19"/>
      <c r="W30" s="208" t="s">
        <v>6</v>
      </c>
      <c r="X30" s="208"/>
      <c r="Y30" s="208"/>
      <c r="Z30" s="208"/>
      <c r="AA30" s="41" t="s">
        <v>0</v>
      </c>
      <c r="AB30" s="37" t="s">
        <v>7</v>
      </c>
      <c r="AC30" s="37"/>
      <c r="AD30" s="41" t="s">
        <v>0</v>
      </c>
      <c r="AE30" s="37" t="s">
        <v>8</v>
      </c>
    </row>
    <row r="31" spans="1:31" ht="15" customHeight="1" x14ac:dyDescent="0.3">
      <c r="A31" s="6">
        <v>0.5</v>
      </c>
      <c r="B31" s="6"/>
      <c r="C31" s="76" t="str">
        <f>C14</f>
        <v>INDEPORTES</v>
      </c>
      <c r="D31" s="96"/>
      <c r="E31" s="96"/>
      <c r="F31" s="150" t="str">
        <f>C20</f>
        <v>FUNCION PUBLICA</v>
      </c>
      <c r="G31" s="151"/>
      <c r="H31" s="151"/>
      <c r="I31" s="151"/>
      <c r="J31" s="151"/>
      <c r="K31" s="151"/>
      <c r="L31" s="151"/>
      <c r="M31" s="151"/>
      <c r="N31" s="151"/>
      <c r="O31" s="151"/>
      <c r="P31" s="152"/>
      <c r="Q31" s="97"/>
      <c r="R31" s="192" t="s">
        <v>125</v>
      </c>
      <c r="S31" s="193"/>
      <c r="T31" s="193"/>
      <c r="U31" s="194"/>
      <c r="V31" s="49"/>
      <c r="W31" s="195">
        <v>45054</v>
      </c>
      <c r="X31" s="196"/>
      <c r="Y31" s="196"/>
      <c r="Z31" s="197"/>
      <c r="AA31" s="125">
        <v>4</v>
      </c>
      <c r="AB31" s="126"/>
      <c r="AC31" s="127" t="s">
        <v>9</v>
      </c>
      <c r="AD31" s="125">
        <v>2</v>
      </c>
      <c r="AE31" s="126"/>
    </row>
    <row r="32" spans="1:31" ht="15" customHeight="1" x14ac:dyDescent="0.3">
      <c r="A32" s="6">
        <v>0.54166666666666663</v>
      </c>
      <c r="B32" s="6"/>
      <c r="C32" s="76" t="str">
        <f>C12</f>
        <v>SECRE. GENERAL</v>
      </c>
      <c r="D32" s="96"/>
      <c r="E32" s="96"/>
      <c r="F32" s="150" t="str">
        <f>C18</f>
        <v>SECRE. SALUD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2"/>
      <c r="Q32" s="97"/>
      <c r="R32" s="192" t="s">
        <v>125</v>
      </c>
      <c r="S32" s="193"/>
      <c r="T32" s="193"/>
      <c r="U32" s="194"/>
      <c r="V32" s="49"/>
      <c r="W32" s="195">
        <v>45054</v>
      </c>
      <c r="X32" s="196"/>
      <c r="Y32" s="196"/>
      <c r="Z32" s="197"/>
      <c r="AA32" s="125">
        <v>2</v>
      </c>
      <c r="AB32" s="126"/>
      <c r="AC32" s="128"/>
      <c r="AD32" s="125">
        <v>0</v>
      </c>
      <c r="AE32" s="126"/>
    </row>
    <row r="33" spans="1:31" ht="15" customHeight="1" x14ac:dyDescent="0.3">
      <c r="A33" s="116" t="s">
        <v>3</v>
      </c>
      <c r="B33" s="19"/>
      <c r="C33" s="57" t="s">
        <v>4</v>
      </c>
      <c r="D33" s="58"/>
      <c r="E33" s="58"/>
      <c r="F33" s="153" t="s">
        <v>5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5"/>
      <c r="Q33" s="88"/>
      <c r="R33" s="129" t="s">
        <v>35</v>
      </c>
      <c r="S33" s="129"/>
      <c r="T33" s="129"/>
      <c r="U33" s="129"/>
      <c r="V33" s="19"/>
      <c r="W33" s="208" t="s">
        <v>6</v>
      </c>
      <c r="X33" s="208"/>
      <c r="Y33" s="208"/>
      <c r="Z33" s="208"/>
      <c r="AA33" s="41" t="s">
        <v>0</v>
      </c>
      <c r="AB33" s="37" t="s">
        <v>7</v>
      </c>
      <c r="AC33" s="37"/>
      <c r="AD33" s="41" t="s">
        <v>0</v>
      </c>
      <c r="AE33" s="37" t="s">
        <v>8</v>
      </c>
    </row>
    <row r="34" spans="1:31" ht="15" customHeight="1" x14ac:dyDescent="0.3">
      <c r="A34" s="6">
        <v>0.5</v>
      </c>
      <c r="B34" s="6"/>
      <c r="C34" s="76" t="str">
        <f>C14</f>
        <v>INDEPORTES</v>
      </c>
      <c r="D34" s="96"/>
      <c r="E34" s="96"/>
      <c r="F34" s="150" t="str">
        <f>C16</f>
        <v>CONTRALORIA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2"/>
      <c r="Q34" s="97"/>
      <c r="R34" s="192" t="s">
        <v>125</v>
      </c>
      <c r="S34" s="193"/>
      <c r="T34" s="193"/>
      <c r="U34" s="194"/>
      <c r="V34" s="49"/>
      <c r="W34" s="195">
        <v>45056</v>
      </c>
      <c r="X34" s="196"/>
      <c r="Y34" s="196"/>
      <c r="Z34" s="197"/>
      <c r="AA34" s="125">
        <v>2</v>
      </c>
      <c r="AB34" s="126"/>
      <c r="AC34" s="129" t="s">
        <v>9</v>
      </c>
      <c r="AD34" s="125">
        <v>2</v>
      </c>
      <c r="AE34" s="126"/>
    </row>
    <row r="35" spans="1:31" ht="15" customHeight="1" x14ac:dyDescent="0.3">
      <c r="A35" s="6">
        <v>0.54166666666666663</v>
      </c>
      <c r="B35" s="6"/>
      <c r="C35" s="76" t="str">
        <f>C18</f>
        <v>SECRE. SALUD</v>
      </c>
      <c r="D35" s="96"/>
      <c r="E35" s="96"/>
      <c r="F35" s="150" t="str">
        <f>C20</f>
        <v>FUNCION PUBLICA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52"/>
      <c r="Q35" s="98"/>
      <c r="R35" s="209" t="s">
        <v>125</v>
      </c>
      <c r="S35" s="210"/>
      <c r="T35" s="210"/>
      <c r="U35" s="211"/>
      <c r="V35" s="51"/>
      <c r="W35" s="195">
        <v>45056</v>
      </c>
      <c r="X35" s="196"/>
      <c r="Y35" s="196"/>
      <c r="Z35" s="197"/>
      <c r="AA35" s="125">
        <v>2</v>
      </c>
      <c r="AB35" s="126"/>
      <c r="AC35" s="129"/>
      <c r="AD35" s="125">
        <v>2</v>
      </c>
      <c r="AE35" s="126"/>
    </row>
    <row r="36" spans="1:31" ht="15" customHeight="1" x14ac:dyDescent="0.3">
      <c r="A36" s="116" t="s">
        <v>3</v>
      </c>
      <c r="B36" s="19"/>
      <c r="C36" s="57" t="s">
        <v>4</v>
      </c>
      <c r="D36" s="58"/>
      <c r="E36" s="58"/>
      <c r="F36" s="153" t="s">
        <v>5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5"/>
      <c r="Q36" s="88"/>
      <c r="R36" s="129" t="s">
        <v>35</v>
      </c>
      <c r="S36" s="129"/>
      <c r="T36" s="129"/>
      <c r="U36" s="129"/>
      <c r="V36" s="19"/>
      <c r="W36" s="208" t="s">
        <v>6</v>
      </c>
      <c r="X36" s="208"/>
      <c r="Y36" s="208"/>
      <c r="Z36" s="208"/>
      <c r="AA36" s="41" t="s">
        <v>0</v>
      </c>
      <c r="AB36" s="37" t="s">
        <v>7</v>
      </c>
      <c r="AC36" s="37"/>
      <c r="AD36" s="41" t="s">
        <v>0</v>
      </c>
      <c r="AE36" s="37" t="s">
        <v>8</v>
      </c>
    </row>
    <row r="37" spans="1:31" ht="15" customHeight="1" x14ac:dyDescent="0.3">
      <c r="A37" s="6">
        <v>0.5</v>
      </c>
      <c r="B37" s="6"/>
      <c r="C37" s="76" t="str">
        <f>C16</f>
        <v>CONTRALORIA</v>
      </c>
      <c r="D37" s="96"/>
      <c r="E37" s="96"/>
      <c r="F37" s="150" t="str">
        <f>C20</f>
        <v>FUNCION PUBLICA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2"/>
      <c r="Q37" s="97"/>
      <c r="R37" s="192" t="s">
        <v>125</v>
      </c>
      <c r="S37" s="193"/>
      <c r="T37" s="193"/>
      <c r="U37" s="194"/>
      <c r="V37" s="49"/>
      <c r="W37" s="195">
        <v>45061</v>
      </c>
      <c r="X37" s="196"/>
      <c r="Y37" s="196"/>
      <c r="Z37" s="197"/>
      <c r="AA37" s="125"/>
      <c r="AB37" s="126"/>
      <c r="AC37" s="129" t="s">
        <v>9</v>
      </c>
      <c r="AD37" s="125"/>
      <c r="AE37" s="126"/>
    </row>
    <row r="38" spans="1:31" ht="15" customHeight="1" x14ac:dyDescent="0.3">
      <c r="A38" s="6">
        <v>0.54166666666666663</v>
      </c>
      <c r="B38" s="6"/>
      <c r="C38" s="76" t="str">
        <f>C12</f>
        <v>SECRE. GENERAL</v>
      </c>
      <c r="D38" s="96"/>
      <c r="E38" s="96"/>
      <c r="F38" s="150" t="str">
        <f>C14</f>
        <v>INDEPORTES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52"/>
      <c r="Q38" s="98"/>
      <c r="R38" s="209" t="s">
        <v>125</v>
      </c>
      <c r="S38" s="210"/>
      <c r="T38" s="210"/>
      <c r="U38" s="211"/>
      <c r="V38" s="51"/>
      <c r="W38" s="195">
        <v>45061</v>
      </c>
      <c r="X38" s="196"/>
      <c r="Y38" s="196"/>
      <c r="Z38" s="197"/>
      <c r="AA38" s="125"/>
      <c r="AB38" s="126"/>
      <c r="AC38" s="129"/>
      <c r="AD38" s="125"/>
      <c r="AE38" s="126"/>
    </row>
    <row r="39" spans="1:31" ht="15" customHeight="1" x14ac:dyDescent="0.3">
      <c r="A39" s="116" t="s">
        <v>3</v>
      </c>
      <c r="B39" s="19"/>
      <c r="C39" s="57" t="s">
        <v>4</v>
      </c>
      <c r="D39" s="58"/>
      <c r="E39" s="58"/>
      <c r="F39" s="153" t="s">
        <v>5</v>
      </c>
      <c r="G39" s="154"/>
      <c r="H39" s="154"/>
      <c r="I39" s="154"/>
      <c r="J39" s="154"/>
      <c r="K39" s="154"/>
      <c r="L39" s="154"/>
      <c r="M39" s="154"/>
      <c r="N39" s="154"/>
      <c r="O39" s="154"/>
      <c r="P39" s="155"/>
      <c r="Q39" s="88"/>
      <c r="R39" s="129" t="s">
        <v>35</v>
      </c>
      <c r="S39" s="129"/>
      <c r="T39" s="129"/>
      <c r="U39" s="129"/>
      <c r="V39" s="19"/>
      <c r="W39" s="208" t="s">
        <v>6</v>
      </c>
      <c r="X39" s="208"/>
      <c r="Y39" s="208"/>
      <c r="Z39" s="208"/>
      <c r="AA39" s="41" t="s">
        <v>0</v>
      </c>
      <c r="AB39" s="37" t="s">
        <v>7</v>
      </c>
      <c r="AC39" s="37"/>
      <c r="AD39" s="41" t="s">
        <v>0</v>
      </c>
      <c r="AE39" s="37" t="s">
        <v>8</v>
      </c>
    </row>
    <row r="40" spans="1:31" ht="15" customHeight="1" x14ac:dyDescent="0.3">
      <c r="A40" s="6">
        <v>0.5</v>
      </c>
      <c r="B40" s="6"/>
      <c r="C40" s="76" t="str">
        <f>C14</f>
        <v>INDEPORTES</v>
      </c>
      <c r="D40" s="96"/>
      <c r="E40" s="96"/>
      <c r="F40" s="150" t="str">
        <f>C18</f>
        <v>SECRE. SALUD</v>
      </c>
      <c r="G40" s="151"/>
      <c r="H40" s="151"/>
      <c r="I40" s="151"/>
      <c r="J40" s="151"/>
      <c r="K40" s="151"/>
      <c r="L40" s="151"/>
      <c r="M40" s="151"/>
      <c r="N40" s="151"/>
      <c r="O40" s="151"/>
      <c r="P40" s="152"/>
      <c r="Q40" s="97"/>
      <c r="R40" s="192" t="s">
        <v>125</v>
      </c>
      <c r="S40" s="193"/>
      <c r="T40" s="193"/>
      <c r="U40" s="194"/>
      <c r="V40" s="49"/>
      <c r="W40" s="195">
        <v>45063</v>
      </c>
      <c r="X40" s="196"/>
      <c r="Y40" s="196"/>
      <c r="Z40" s="197"/>
      <c r="AA40" s="125"/>
      <c r="AB40" s="126"/>
      <c r="AC40" s="129" t="s">
        <v>9</v>
      </c>
      <c r="AD40" s="125"/>
      <c r="AE40" s="126"/>
    </row>
    <row r="41" spans="1:31" ht="15" customHeight="1" x14ac:dyDescent="0.3">
      <c r="A41" s="6">
        <v>0.54166666666666663</v>
      </c>
      <c r="B41" s="6"/>
      <c r="C41" s="76" t="str">
        <f>C16</f>
        <v>CONTRALORIA</v>
      </c>
      <c r="D41" s="96"/>
      <c r="E41" s="96"/>
      <c r="F41" s="150" t="str">
        <f>C12</f>
        <v>SECRE. GENERAL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2"/>
      <c r="Q41" s="98"/>
      <c r="R41" s="209" t="s">
        <v>125</v>
      </c>
      <c r="S41" s="210"/>
      <c r="T41" s="210"/>
      <c r="U41" s="211"/>
      <c r="V41" s="51"/>
      <c r="W41" s="195">
        <v>45063</v>
      </c>
      <c r="X41" s="196"/>
      <c r="Y41" s="196"/>
      <c r="Z41" s="197"/>
      <c r="AA41" s="125"/>
      <c r="AB41" s="126"/>
      <c r="AC41" s="129"/>
      <c r="AD41" s="125"/>
      <c r="AE41" s="126"/>
    </row>
    <row r="42" spans="1:31" ht="15" hidden="1" customHeight="1" x14ac:dyDescent="0.3">
      <c r="A42" s="116" t="s">
        <v>3</v>
      </c>
      <c r="B42" s="19"/>
      <c r="C42" s="57" t="s">
        <v>4</v>
      </c>
      <c r="D42" s="58"/>
      <c r="E42" s="58"/>
      <c r="F42" s="153" t="s">
        <v>5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5"/>
      <c r="Q42" s="87"/>
      <c r="R42" s="156" t="s">
        <v>35</v>
      </c>
      <c r="S42" s="157"/>
      <c r="T42" s="157"/>
      <c r="U42" s="158"/>
      <c r="V42" s="19"/>
      <c r="W42" s="189" t="s">
        <v>6</v>
      </c>
      <c r="X42" s="190"/>
      <c r="Y42" s="190"/>
      <c r="Z42" s="191"/>
      <c r="AA42" s="41" t="s">
        <v>0</v>
      </c>
      <c r="AB42" s="37" t="s">
        <v>7</v>
      </c>
      <c r="AC42" s="37"/>
      <c r="AD42" s="41" t="s">
        <v>0</v>
      </c>
      <c r="AE42" s="37" t="s">
        <v>8</v>
      </c>
    </row>
    <row r="43" spans="1:31" ht="15" hidden="1" customHeight="1" x14ac:dyDescent="0.3">
      <c r="A43" s="6" t="s">
        <v>102</v>
      </c>
      <c r="B43" s="6"/>
      <c r="C43" s="55" t="str">
        <f>C12</f>
        <v>SECRE. GENERAL</v>
      </c>
      <c r="D43" s="56" t="s">
        <v>101</v>
      </c>
      <c r="E43" s="56"/>
      <c r="F43" s="147" t="str">
        <f>C20</f>
        <v>FUNCION PUBLICA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49"/>
      <c r="Q43" s="85"/>
      <c r="R43" s="199" t="s">
        <v>96</v>
      </c>
      <c r="S43" s="200"/>
      <c r="T43" s="200"/>
      <c r="U43" s="201"/>
      <c r="V43" s="50"/>
      <c r="W43" s="195">
        <v>44798</v>
      </c>
      <c r="X43" s="196"/>
      <c r="Y43" s="196"/>
      <c r="Z43" s="197"/>
      <c r="AA43" s="44"/>
      <c r="AB43" s="18"/>
      <c r="AC43" s="127" t="s">
        <v>9</v>
      </c>
      <c r="AD43" s="44"/>
      <c r="AE43" s="18"/>
    </row>
    <row r="44" spans="1:31" ht="15" hidden="1" customHeight="1" x14ac:dyDescent="0.3">
      <c r="A44" s="6" t="s">
        <v>104</v>
      </c>
      <c r="B44" s="6"/>
      <c r="C44" s="55" t="str">
        <f>+C14</f>
        <v>INDEPORTES</v>
      </c>
      <c r="D44" s="56" t="s">
        <v>101</v>
      </c>
      <c r="E44" s="56"/>
      <c r="F44" s="147" t="str">
        <f>C16</f>
        <v>CONTRALORIA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9"/>
      <c r="Q44" s="85"/>
      <c r="R44" s="199" t="s">
        <v>96</v>
      </c>
      <c r="S44" s="200"/>
      <c r="T44" s="200"/>
      <c r="U44" s="201"/>
      <c r="V44" s="50"/>
      <c r="W44" s="195">
        <v>44798</v>
      </c>
      <c r="X44" s="196"/>
      <c r="Y44" s="196"/>
      <c r="Z44" s="197"/>
      <c r="AA44" s="44"/>
      <c r="AB44" s="18"/>
      <c r="AC44" s="128"/>
      <c r="AD44" s="44"/>
      <c r="AE44" s="18"/>
    </row>
    <row r="45" spans="1:31" ht="15" hidden="1" customHeight="1" x14ac:dyDescent="0.3">
      <c r="A45" s="116" t="s">
        <v>3</v>
      </c>
      <c r="B45" s="19"/>
      <c r="C45" s="57" t="s">
        <v>4</v>
      </c>
      <c r="D45" s="58"/>
      <c r="E45" s="58"/>
      <c r="F45" s="153" t="s">
        <v>5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5"/>
      <c r="Q45" s="87"/>
      <c r="R45" s="156" t="s">
        <v>35</v>
      </c>
      <c r="S45" s="157"/>
      <c r="T45" s="157"/>
      <c r="U45" s="158"/>
      <c r="V45" s="19"/>
      <c r="W45" s="189" t="s">
        <v>6</v>
      </c>
      <c r="X45" s="190"/>
      <c r="Y45" s="190"/>
      <c r="Z45" s="191"/>
      <c r="AA45" s="41" t="s">
        <v>0</v>
      </c>
      <c r="AB45" s="19" t="s">
        <v>7</v>
      </c>
      <c r="AC45" s="19"/>
      <c r="AD45" s="41" t="s">
        <v>0</v>
      </c>
      <c r="AE45" s="19" t="s">
        <v>8</v>
      </c>
    </row>
    <row r="46" spans="1:31" ht="15" hidden="1" customHeight="1" x14ac:dyDescent="0.3">
      <c r="A46" s="6" t="s">
        <v>103</v>
      </c>
      <c r="B46" s="6"/>
      <c r="C46" s="55" t="str">
        <f>C14</f>
        <v>INDEPORTES</v>
      </c>
      <c r="D46" s="56" t="s">
        <v>101</v>
      </c>
      <c r="E46" s="56"/>
      <c r="F46" s="147" t="str">
        <f>C20</f>
        <v>FUNCION PUBLICA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9"/>
      <c r="Q46" s="85"/>
      <c r="R46" s="199" t="s">
        <v>95</v>
      </c>
      <c r="S46" s="200"/>
      <c r="T46" s="200"/>
      <c r="U46" s="201"/>
      <c r="V46" s="50"/>
      <c r="W46" s="195">
        <v>44799</v>
      </c>
      <c r="X46" s="196"/>
      <c r="Y46" s="196"/>
      <c r="Z46" s="197"/>
      <c r="AA46" s="44"/>
      <c r="AB46" s="18"/>
      <c r="AC46" s="127" t="s">
        <v>9</v>
      </c>
      <c r="AD46" s="44"/>
      <c r="AE46" s="18"/>
    </row>
    <row r="47" spans="1:31" ht="15" hidden="1" customHeight="1" x14ac:dyDescent="0.3">
      <c r="A47" s="6" t="s">
        <v>102</v>
      </c>
      <c r="B47" s="6"/>
      <c r="C47" s="55">
        <f>C22</f>
        <v>0</v>
      </c>
      <c r="D47" s="56" t="s">
        <v>101</v>
      </c>
      <c r="E47" s="56"/>
      <c r="F47" s="147" t="str">
        <f>C12</f>
        <v>SECRE. GENERAL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9"/>
      <c r="Q47" s="85"/>
      <c r="R47" s="199" t="s">
        <v>95</v>
      </c>
      <c r="S47" s="200"/>
      <c r="T47" s="200"/>
      <c r="U47" s="201"/>
      <c r="V47" s="51"/>
      <c r="W47" s="195">
        <v>44799</v>
      </c>
      <c r="X47" s="196"/>
      <c r="Y47" s="196"/>
      <c r="Z47" s="197"/>
      <c r="AA47" s="44"/>
      <c r="AB47" s="18"/>
      <c r="AC47" s="128"/>
      <c r="AD47" s="44"/>
      <c r="AE47" s="18"/>
    </row>
    <row r="48" spans="1:31" ht="15" customHeight="1" x14ac:dyDescent="0.3">
      <c r="A48" s="11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3"/>
      <c r="Z48" s="3"/>
      <c r="AA48" s="39"/>
      <c r="AB48" s="2"/>
      <c r="AC48" s="2"/>
      <c r="AD48" s="39"/>
      <c r="AE48" s="2"/>
    </row>
    <row r="49" spans="1:31" ht="15" customHeight="1" x14ac:dyDescent="0.3">
      <c r="A49" s="220" t="s">
        <v>11</v>
      </c>
      <c r="B49" s="59"/>
      <c r="C49" s="182" t="s">
        <v>0</v>
      </c>
      <c r="D49" s="183"/>
      <c r="E49" s="182">
        <v>1</v>
      </c>
      <c r="F49" s="183"/>
      <c r="G49" s="182">
        <v>2</v>
      </c>
      <c r="H49" s="183"/>
      <c r="I49" s="182">
        <v>3</v>
      </c>
      <c r="J49" s="183"/>
      <c r="K49" s="198">
        <v>4</v>
      </c>
      <c r="L49" s="198"/>
      <c r="M49" s="198">
        <v>5</v>
      </c>
      <c r="N49" s="198"/>
      <c r="O49" s="171">
        <v>5</v>
      </c>
      <c r="P49" s="171"/>
      <c r="Q49" s="33"/>
      <c r="R49" s="171"/>
      <c r="S49" s="20" t="s">
        <v>13</v>
      </c>
      <c r="T49" s="20" t="s">
        <v>14</v>
      </c>
      <c r="U49" s="20" t="s">
        <v>15</v>
      </c>
      <c r="V49" s="20" t="s">
        <v>117</v>
      </c>
      <c r="W49" s="21" t="s">
        <v>108</v>
      </c>
      <c r="X49" s="20" t="s">
        <v>111</v>
      </c>
      <c r="Y49" s="20" t="s">
        <v>112</v>
      </c>
      <c r="Z49" s="20" t="s">
        <v>107</v>
      </c>
      <c r="AA49" s="43" t="s">
        <v>1</v>
      </c>
      <c r="AB49" s="20" t="s">
        <v>17</v>
      </c>
    </row>
    <row r="50" spans="1:31" ht="15" customHeight="1" x14ac:dyDescent="0.3">
      <c r="A50" s="221"/>
      <c r="B50" s="169">
        <v>1</v>
      </c>
      <c r="C50" s="184" t="str">
        <f>SORTEO!I5</f>
        <v>ACIDC</v>
      </c>
      <c r="D50" s="185"/>
      <c r="E50" s="178"/>
      <c r="F50" s="179"/>
      <c r="G50" s="173">
        <v>0</v>
      </c>
      <c r="H50" s="31">
        <v>2</v>
      </c>
      <c r="I50" s="140"/>
      <c r="J50" s="17"/>
      <c r="K50" s="172"/>
      <c r="L50" s="17"/>
      <c r="M50" s="172">
        <v>0</v>
      </c>
      <c r="N50" s="17">
        <v>1</v>
      </c>
      <c r="O50" s="143"/>
      <c r="P50" s="91"/>
      <c r="Q50" s="91"/>
      <c r="R50" s="171"/>
      <c r="S50" s="135">
        <v>2</v>
      </c>
      <c r="T50" s="132">
        <v>0</v>
      </c>
      <c r="U50" s="132">
        <v>2</v>
      </c>
      <c r="V50" s="132">
        <v>0</v>
      </c>
      <c r="W50" s="135">
        <v>0</v>
      </c>
      <c r="X50" s="215">
        <f>H50+J50+L50+N50</f>
        <v>3</v>
      </c>
      <c r="Y50" s="215">
        <f>H51+J51+L51+N51</f>
        <v>6</v>
      </c>
      <c r="Z50" s="215">
        <f>+X50-Y50</f>
        <v>-3</v>
      </c>
      <c r="AA50" s="136">
        <f>G50+I50+K50+M50</f>
        <v>0</v>
      </c>
      <c r="AB50" s="135"/>
    </row>
    <row r="51" spans="1:31" ht="15" customHeight="1" x14ac:dyDescent="0.3">
      <c r="A51" s="221"/>
      <c r="B51" s="170"/>
      <c r="C51" s="186"/>
      <c r="D51" s="187"/>
      <c r="E51" s="180"/>
      <c r="F51" s="181"/>
      <c r="G51" s="174"/>
      <c r="H51" s="31">
        <v>3</v>
      </c>
      <c r="I51" s="141"/>
      <c r="J51" s="17"/>
      <c r="K51" s="172"/>
      <c r="L51" s="17"/>
      <c r="M51" s="172"/>
      <c r="N51" s="17">
        <v>3</v>
      </c>
      <c r="O51" s="143"/>
      <c r="P51" s="91"/>
      <c r="Q51" s="91"/>
      <c r="R51" s="171"/>
      <c r="S51" s="135"/>
      <c r="T51" s="133"/>
      <c r="U51" s="133"/>
      <c r="V51" s="133"/>
      <c r="W51" s="135"/>
      <c r="X51" s="135"/>
      <c r="Y51" s="135"/>
      <c r="Z51" s="135"/>
      <c r="AA51" s="136"/>
      <c r="AB51" s="135"/>
    </row>
    <row r="52" spans="1:31" ht="15" customHeight="1" x14ac:dyDescent="0.3">
      <c r="A52" s="221"/>
      <c r="B52" s="169">
        <v>2</v>
      </c>
      <c r="C52" s="184" t="str">
        <f>SORTEO!I6</f>
        <v>SECRE. EDUCACION</v>
      </c>
      <c r="D52" s="185"/>
      <c r="E52" s="138">
        <v>3</v>
      </c>
      <c r="F52" s="17">
        <v>3</v>
      </c>
      <c r="G52" s="175"/>
      <c r="H52" s="176"/>
      <c r="I52" s="140">
        <v>0</v>
      </c>
      <c r="J52" s="17">
        <v>4</v>
      </c>
      <c r="K52" s="172"/>
      <c r="L52" s="17"/>
      <c r="M52" s="172"/>
      <c r="N52" s="17"/>
      <c r="O52" s="143"/>
      <c r="P52" s="91"/>
      <c r="Q52" s="91"/>
      <c r="R52" s="171"/>
      <c r="S52" s="135">
        <v>2</v>
      </c>
      <c r="T52" s="132">
        <v>1</v>
      </c>
      <c r="U52" s="132">
        <v>1</v>
      </c>
      <c r="V52" s="132">
        <v>0</v>
      </c>
      <c r="W52" s="135">
        <v>0</v>
      </c>
      <c r="X52" s="215">
        <f>F52+J52+L52+N52</f>
        <v>7</v>
      </c>
      <c r="Y52" s="215">
        <f>F53+J53+L53+N53</f>
        <v>8</v>
      </c>
      <c r="Z52" s="215">
        <f>+X52-Y52</f>
        <v>-1</v>
      </c>
      <c r="AA52" s="218">
        <f>E52+I52+K52+M52</f>
        <v>3</v>
      </c>
      <c r="AB52" s="135"/>
    </row>
    <row r="53" spans="1:31" ht="15" customHeight="1" x14ac:dyDescent="0.3">
      <c r="A53" s="221"/>
      <c r="B53" s="170"/>
      <c r="C53" s="186"/>
      <c r="D53" s="187"/>
      <c r="E53" s="139"/>
      <c r="F53" s="17">
        <v>2</v>
      </c>
      <c r="G53" s="164"/>
      <c r="H53" s="177"/>
      <c r="I53" s="141"/>
      <c r="J53" s="17">
        <v>6</v>
      </c>
      <c r="K53" s="172"/>
      <c r="L53" s="17"/>
      <c r="M53" s="172"/>
      <c r="N53" s="17"/>
      <c r="O53" s="143"/>
      <c r="P53" s="91"/>
      <c r="Q53" s="91"/>
      <c r="R53" s="171"/>
      <c r="S53" s="135"/>
      <c r="T53" s="133"/>
      <c r="U53" s="133"/>
      <c r="V53" s="133"/>
      <c r="W53" s="135"/>
      <c r="X53" s="135"/>
      <c r="Y53" s="135"/>
      <c r="Z53" s="135"/>
      <c r="AA53" s="219"/>
      <c r="AB53" s="135"/>
    </row>
    <row r="54" spans="1:31" ht="15" customHeight="1" x14ac:dyDescent="0.3">
      <c r="A54" s="221"/>
      <c r="B54" s="169">
        <v>3</v>
      </c>
      <c r="C54" s="184" t="str">
        <f>SORTEO!I7</f>
        <v>INMOBILIDIARIA</v>
      </c>
      <c r="D54" s="185"/>
      <c r="E54" s="138"/>
      <c r="F54" s="17"/>
      <c r="G54" s="140">
        <v>3</v>
      </c>
      <c r="H54" s="17">
        <v>6</v>
      </c>
      <c r="I54" s="175"/>
      <c r="J54" s="176"/>
      <c r="K54" s="172">
        <v>3</v>
      </c>
      <c r="L54" s="17">
        <v>1</v>
      </c>
      <c r="M54" s="172"/>
      <c r="N54" s="17"/>
      <c r="O54" s="143"/>
      <c r="P54" s="91"/>
      <c r="Q54" s="91"/>
      <c r="R54" s="171"/>
      <c r="S54" s="135">
        <v>2</v>
      </c>
      <c r="T54" s="132">
        <v>1</v>
      </c>
      <c r="U54" s="132">
        <v>1</v>
      </c>
      <c r="V54" s="132">
        <v>0</v>
      </c>
      <c r="W54" s="135">
        <v>0</v>
      </c>
      <c r="X54" s="215">
        <f>F54+H54+L54+N54</f>
        <v>7</v>
      </c>
      <c r="Y54" s="215">
        <f>F55+H55+L55+N55</f>
        <v>4</v>
      </c>
      <c r="Z54" s="135">
        <f>+X54-Y54</f>
        <v>3</v>
      </c>
      <c r="AA54" s="218">
        <f>E54+G54+K54+M54</f>
        <v>6</v>
      </c>
      <c r="AB54" s="135"/>
    </row>
    <row r="55" spans="1:31" ht="15" customHeight="1" x14ac:dyDescent="0.3">
      <c r="A55" s="221"/>
      <c r="B55" s="170"/>
      <c r="C55" s="186"/>
      <c r="D55" s="187"/>
      <c r="E55" s="139"/>
      <c r="F55" s="17"/>
      <c r="G55" s="141"/>
      <c r="H55" s="17">
        <v>4</v>
      </c>
      <c r="I55" s="164"/>
      <c r="J55" s="177"/>
      <c r="K55" s="172"/>
      <c r="L55" s="17">
        <v>0</v>
      </c>
      <c r="M55" s="172"/>
      <c r="N55" s="17"/>
      <c r="O55" s="143"/>
      <c r="P55" s="91"/>
      <c r="Q55" s="91"/>
      <c r="R55" s="171"/>
      <c r="S55" s="135"/>
      <c r="T55" s="133"/>
      <c r="U55" s="133"/>
      <c r="V55" s="133"/>
      <c r="W55" s="135"/>
      <c r="X55" s="135"/>
      <c r="Y55" s="135"/>
      <c r="Z55" s="135"/>
      <c r="AA55" s="219"/>
      <c r="AB55" s="135"/>
    </row>
    <row r="56" spans="1:31" ht="15" customHeight="1" x14ac:dyDescent="0.3">
      <c r="A56" s="221"/>
      <c r="B56" s="169">
        <v>4</v>
      </c>
      <c r="C56" s="184" t="str">
        <f>SORTEO!I8</f>
        <v>BENEFICENCIA</v>
      </c>
      <c r="D56" s="185"/>
      <c r="E56" s="138"/>
      <c r="F56" s="17"/>
      <c r="G56" s="140"/>
      <c r="H56" s="17"/>
      <c r="I56" s="140">
        <v>0</v>
      </c>
      <c r="J56" s="17">
        <v>0</v>
      </c>
      <c r="K56" s="142"/>
      <c r="L56" s="142"/>
      <c r="M56" s="140">
        <v>0</v>
      </c>
      <c r="N56" s="17">
        <v>2</v>
      </c>
      <c r="O56" s="230"/>
      <c r="P56" s="91"/>
      <c r="Q56" s="91"/>
      <c r="R56" s="171"/>
      <c r="S56" s="132">
        <v>2</v>
      </c>
      <c r="T56" s="132">
        <v>0</v>
      </c>
      <c r="U56" s="132">
        <v>2</v>
      </c>
      <c r="V56" s="132">
        <v>0</v>
      </c>
      <c r="W56" s="132">
        <v>0</v>
      </c>
      <c r="X56" s="215">
        <f>F56+H56+J56+N56</f>
        <v>2</v>
      </c>
      <c r="Y56" s="215">
        <f>F57+H57+J57+N57</f>
        <v>6</v>
      </c>
      <c r="Z56" s="135">
        <f>+X56-Y56</f>
        <v>-4</v>
      </c>
      <c r="AA56" s="218">
        <f>E56+G56+I56+M56</f>
        <v>0</v>
      </c>
      <c r="AB56" s="132"/>
    </row>
    <row r="57" spans="1:31" ht="15" customHeight="1" x14ac:dyDescent="0.3">
      <c r="A57" s="221"/>
      <c r="B57" s="170"/>
      <c r="C57" s="186"/>
      <c r="D57" s="187"/>
      <c r="E57" s="139"/>
      <c r="F57" s="17"/>
      <c r="G57" s="141"/>
      <c r="H57" s="17"/>
      <c r="I57" s="141"/>
      <c r="J57" s="17">
        <v>1</v>
      </c>
      <c r="K57" s="142"/>
      <c r="L57" s="142"/>
      <c r="M57" s="141"/>
      <c r="N57" s="17">
        <v>5</v>
      </c>
      <c r="O57" s="230"/>
      <c r="P57" s="91"/>
      <c r="Q57" s="91"/>
      <c r="R57" s="171"/>
      <c r="S57" s="133"/>
      <c r="T57" s="133"/>
      <c r="U57" s="133"/>
      <c r="V57" s="133"/>
      <c r="W57" s="133"/>
      <c r="X57" s="135"/>
      <c r="Y57" s="135"/>
      <c r="Z57" s="135"/>
      <c r="AA57" s="219"/>
      <c r="AB57" s="133"/>
    </row>
    <row r="58" spans="1:31" ht="15" customHeight="1" x14ac:dyDescent="0.3">
      <c r="A58" s="221"/>
      <c r="B58" s="169">
        <v>5</v>
      </c>
      <c r="C58" s="184" t="str">
        <f>SORTEO!I9</f>
        <v>HACIENDA</v>
      </c>
      <c r="D58" s="185"/>
      <c r="E58" s="138">
        <v>3</v>
      </c>
      <c r="F58" s="17">
        <v>3</v>
      </c>
      <c r="G58" s="140">
        <v>3</v>
      </c>
      <c r="H58" s="17">
        <v>5</v>
      </c>
      <c r="I58" s="140"/>
      <c r="J58" s="17"/>
      <c r="K58" s="172"/>
      <c r="L58" s="17"/>
      <c r="M58" s="142"/>
      <c r="N58" s="142"/>
      <c r="O58" s="143"/>
      <c r="P58" s="91"/>
      <c r="Q58" s="91"/>
      <c r="R58" s="171"/>
      <c r="S58" s="135">
        <v>2</v>
      </c>
      <c r="T58" s="132">
        <v>2</v>
      </c>
      <c r="U58" s="132">
        <v>0</v>
      </c>
      <c r="V58" s="132">
        <v>0</v>
      </c>
      <c r="W58" s="135">
        <v>0</v>
      </c>
      <c r="X58" s="215">
        <f>F58+H58+J58+L58</f>
        <v>8</v>
      </c>
      <c r="Y58" s="215">
        <f>F59+H59+J59+L59</f>
        <v>3</v>
      </c>
      <c r="Z58" s="135">
        <f>+X58-Y58</f>
        <v>5</v>
      </c>
      <c r="AA58" s="218">
        <f>E58+G58+I58+K58</f>
        <v>6</v>
      </c>
      <c r="AB58" s="135"/>
    </row>
    <row r="59" spans="1:31" ht="15" customHeight="1" x14ac:dyDescent="0.3">
      <c r="A59" s="221"/>
      <c r="B59" s="170"/>
      <c r="C59" s="186"/>
      <c r="D59" s="187"/>
      <c r="E59" s="139"/>
      <c r="F59" s="17">
        <v>1</v>
      </c>
      <c r="G59" s="141"/>
      <c r="H59" s="17">
        <v>2</v>
      </c>
      <c r="I59" s="141"/>
      <c r="J59" s="17"/>
      <c r="K59" s="172"/>
      <c r="L59" s="17"/>
      <c r="M59" s="142"/>
      <c r="N59" s="142"/>
      <c r="O59" s="143"/>
      <c r="P59" s="91"/>
      <c r="Q59" s="91"/>
      <c r="R59" s="171"/>
      <c r="S59" s="135"/>
      <c r="T59" s="133"/>
      <c r="U59" s="133"/>
      <c r="V59" s="133"/>
      <c r="W59" s="135"/>
      <c r="X59" s="135"/>
      <c r="Y59" s="135"/>
      <c r="Z59" s="135"/>
      <c r="AA59" s="219"/>
      <c r="AB59" s="135"/>
    </row>
    <row r="60" spans="1:31" ht="15" hidden="1" customHeight="1" x14ac:dyDescent="0.3">
      <c r="A60" s="221"/>
      <c r="B60" s="169">
        <v>5</v>
      </c>
      <c r="C60" s="184"/>
      <c r="D60" s="185"/>
      <c r="E60" s="138"/>
      <c r="F60" s="17"/>
      <c r="G60" s="140"/>
      <c r="H60" s="17"/>
      <c r="I60" s="140"/>
      <c r="J60" s="17"/>
      <c r="K60" s="140"/>
      <c r="L60" s="17"/>
      <c r="M60" s="140"/>
      <c r="N60" s="17"/>
      <c r="O60" s="162"/>
      <c r="P60" s="163"/>
      <c r="Q60" s="93"/>
      <c r="R60" s="171"/>
      <c r="S60" s="228">
        <f>T60+U60</f>
        <v>1</v>
      </c>
      <c r="T60" s="132">
        <f>IF(AD66&gt;AB66,"1")+IF(AB76&gt;AD76,"1")+IF(AD79&gt;AB79,"1")+IF(AB85&gt;AD85,"1")</f>
        <v>1</v>
      </c>
      <c r="U60" s="132">
        <f>IF(AD66&lt;AB66,"1")+IF(AB76&lt;AD76,"1")+IF(AD79&lt;AB79,"1")+IF(AB85&lt;AD85,"1")</f>
        <v>0</v>
      </c>
      <c r="V60" s="132">
        <v>0</v>
      </c>
      <c r="W60" s="132">
        <v>0</v>
      </c>
      <c r="X60" s="216">
        <f>SUM(F60,H60,J60,N60)</f>
        <v>0</v>
      </c>
      <c r="Y60" s="216">
        <f>SUM(F61,H61,J61,N61)</f>
        <v>0</v>
      </c>
      <c r="Z60" s="132">
        <f>+X60-Y60</f>
        <v>0</v>
      </c>
      <c r="AA60" s="130">
        <f>SUM(E60,G60,I60,M60)</f>
        <v>0</v>
      </c>
      <c r="AB60" s="132"/>
    </row>
    <row r="61" spans="1:31" ht="15" hidden="1" customHeight="1" x14ac:dyDescent="0.3">
      <c r="A61" s="222"/>
      <c r="B61" s="170"/>
      <c r="C61" s="186"/>
      <c r="D61" s="187"/>
      <c r="E61" s="139"/>
      <c r="F61" s="17"/>
      <c r="G61" s="141"/>
      <c r="H61" s="17"/>
      <c r="I61" s="141"/>
      <c r="J61" s="17"/>
      <c r="K61" s="141"/>
      <c r="L61" s="17"/>
      <c r="M61" s="141"/>
      <c r="N61" s="17"/>
      <c r="O61" s="164"/>
      <c r="P61" s="165"/>
      <c r="Q61" s="93"/>
      <c r="R61" s="171"/>
      <c r="S61" s="229"/>
      <c r="T61" s="133"/>
      <c r="U61" s="133"/>
      <c r="V61" s="133"/>
      <c r="W61" s="133"/>
      <c r="X61" s="217"/>
      <c r="Y61" s="217"/>
      <c r="Z61" s="133"/>
      <c r="AA61" s="131"/>
      <c r="AB61" s="133"/>
    </row>
    <row r="62" spans="1:31" ht="16.5" customHeight="1" x14ac:dyDescent="0.3"/>
    <row r="63" spans="1:31" ht="15" customHeight="1" x14ac:dyDescent="0.3">
      <c r="A63" s="188" t="s">
        <v>100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0"/>
      <c r="AC63" s="10"/>
      <c r="AD63" s="40"/>
      <c r="AE63" s="10"/>
    </row>
    <row r="64" spans="1:31" ht="15" hidden="1" customHeight="1" x14ac:dyDescent="0.3">
      <c r="A64" s="115"/>
      <c r="B64" s="5"/>
      <c r="AB64" s="134" t="s">
        <v>2</v>
      </c>
      <c r="AC64" s="134"/>
      <c r="AD64" s="134"/>
      <c r="AE64" s="134"/>
    </row>
    <row r="65" spans="1:32" ht="15" customHeight="1" x14ac:dyDescent="0.3">
      <c r="A65" s="116" t="s">
        <v>3</v>
      </c>
      <c r="B65" s="19"/>
      <c r="C65" s="19" t="s">
        <v>4</v>
      </c>
      <c r="D65" s="32"/>
      <c r="E65" s="32"/>
      <c r="F65" s="156" t="s">
        <v>5</v>
      </c>
      <c r="G65" s="157"/>
      <c r="H65" s="157"/>
      <c r="I65" s="157"/>
      <c r="J65" s="157"/>
      <c r="K65" s="157"/>
      <c r="L65" s="157"/>
      <c r="M65" s="157"/>
      <c r="N65" s="157"/>
      <c r="O65" s="157"/>
      <c r="P65" s="158"/>
      <c r="Q65" s="86"/>
      <c r="R65" s="129" t="s">
        <v>35</v>
      </c>
      <c r="S65" s="129"/>
      <c r="T65" s="129"/>
      <c r="U65" s="129"/>
      <c r="V65" s="19"/>
      <c r="W65" s="129" t="s">
        <v>6</v>
      </c>
      <c r="X65" s="129"/>
      <c r="Y65" s="129"/>
      <c r="Z65" s="129"/>
      <c r="AA65" s="41" t="s">
        <v>0</v>
      </c>
      <c r="AB65" s="37" t="s">
        <v>7</v>
      </c>
      <c r="AC65" s="37"/>
      <c r="AD65" s="41" t="s">
        <v>0</v>
      </c>
      <c r="AE65" s="37" t="s">
        <v>8</v>
      </c>
    </row>
    <row r="66" spans="1:32" ht="15" customHeight="1" x14ac:dyDescent="0.3">
      <c r="A66" s="6">
        <v>12.5</v>
      </c>
      <c r="B66" s="6"/>
      <c r="C66" s="76" t="str">
        <f>C50</f>
        <v>ACIDC</v>
      </c>
      <c r="D66" s="96"/>
      <c r="E66" s="96"/>
      <c r="F66" s="150" t="str">
        <f>C52</f>
        <v>SECRE. EDUCACION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52"/>
      <c r="Q66" s="97"/>
      <c r="R66" s="192" t="s">
        <v>126</v>
      </c>
      <c r="S66" s="193"/>
      <c r="T66" s="193"/>
      <c r="U66" s="194"/>
      <c r="V66" s="49"/>
      <c r="W66" s="195">
        <v>45050</v>
      </c>
      <c r="X66" s="196"/>
      <c r="Y66" s="196"/>
      <c r="Z66" s="197"/>
      <c r="AA66" s="125">
        <v>2</v>
      </c>
      <c r="AB66" s="126"/>
      <c r="AC66" s="129" t="s">
        <v>9</v>
      </c>
      <c r="AD66" s="125">
        <v>3</v>
      </c>
      <c r="AE66" s="126"/>
    </row>
    <row r="67" spans="1:32" ht="15" customHeight="1" x14ac:dyDescent="0.3">
      <c r="A67" s="6">
        <v>0.54166666666666663</v>
      </c>
      <c r="B67" s="6"/>
      <c r="C67" s="76" t="str">
        <f>C56</f>
        <v>BENEFICENCIA</v>
      </c>
      <c r="D67" s="96"/>
      <c r="E67" s="96"/>
      <c r="F67" s="150" t="str">
        <f>C58</f>
        <v>HACIENDA</v>
      </c>
      <c r="G67" s="151"/>
      <c r="H67" s="151"/>
      <c r="I67" s="151"/>
      <c r="J67" s="151"/>
      <c r="K67" s="151"/>
      <c r="L67" s="151"/>
      <c r="M67" s="151"/>
      <c r="N67" s="151"/>
      <c r="O67" s="151"/>
      <c r="P67" s="152"/>
      <c r="Q67" s="97"/>
      <c r="R67" s="192" t="s">
        <v>126</v>
      </c>
      <c r="S67" s="193"/>
      <c r="T67" s="193"/>
      <c r="U67" s="194"/>
      <c r="V67" s="49"/>
      <c r="W67" s="195">
        <v>45050</v>
      </c>
      <c r="X67" s="196"/>
      <c r="Y67" s="196"/>
      <c r="Z67" s="197"/>
      <c r="AA67" s="125">
        <v>2</v>
      </c>
      <c r="AB67" s="126"/>
      <c r="AC67" s="129"/>
      <c r="AD67" s="125">
        <v>5</v>
      </c>
      <c r="AE67" s="126"/>
    </row>
    <row r="68" spans="1:32" ht="15" customHeight="1" x14ac:dyDescent="0.3">
      <c r="A68" s="116" t="s">
        <v>3</v>
      </c>
      <c r="B68" s="19"/>
      <c r="C68" s="57" t="s">
        <v>4</v>
      </c>
      <c r="D68" s="58"/>
      <c r="E68" s="58"/>
      <c r="F68" s="153" t="s">
        <v>5</v>
      </c>
      <c r="G68" s="154"/>
      <c r="H68" s="154"/>
      <c r="I68" s="154"/>
      <c r="J68" s="154"/>
      <c r="K68" s="154"/>
      <c r="L68" s="154"/>
      <c r="M68" s="154"/>
      <c r="N68" s="154"/>
      <c r="O68" s="154"/>
      <c r="P68" s="155"/>
      <c r="Q68" s="88"/>
      <c r="R68" s="129" t="s">
        <v>35</v>
      </c>
      <c r="S68" s="129"/>
      <c r="T68" s="129"/>
      <c r="U68" s="129"/>
      <c r="V68" s="19"/>
      <c r="W68" s="208" t="s">
        <v>6</v>
      </c>
      <c r="X68" s="208"/>
      <c r="Y68" s="208"/>
      <c r="Z68" s="208"/>
      <c r="AA68" s="41" t="s">
        <v>0</v>
      </c>
      <c r="AB68" s="37" t="s">
        <v>7</v>
      </c>
      <c r="AC68" s="37"/>
      <c r="AD68" s="41" t="s">
        <v>0</v>
      </c>
      <c r="AE68" s="37" t="s">
        <v>8</v>
      </c>
    </row>
    <row r="69" spans="1:32" ht="15" customHeight="1" x14ac:dyDescent="0.3">
      <c r="A69" s="6">
        <v>0.5</v>
      </c>
      <c r="B69" s="6"/>
      <c r="C69" s="76" t="str">
        <f>C54</f>
        <v>INMOBILIDIARIA</v>
      </c>
      <c r="D69" s="96"/>
      <c r="E69" s="96"/>
      <c r="F69" s="150" t="str">
        <f>C52</f>
        <v>SECRE. EDUCACION</v>
      </c>
      <c r="G69" s="151"/>
      <c r="H69" s="151"/>
      <c r="I69" s="151"/>
      <c r="J69" s="151"/>
      <c r="K69" s="151"/>
      <c r="L69" s="151"/>
      <c r="M69" s="151"/>
      <c r="N69" s="151"/>
      <c r="O69" s="151"/>
      <c r="P69" s="152"/>
      <c r="Q69" s="97"/>
      <c r="R69" s="192" t="s">
        <v>125</v>
      </c>
      <c r="S69" s="193"/>
      <c r="T69" s="193"/>
      <c r="U69" s="194"/>
      <c r="V69" s="49"/>
      <c r="W69" s="195">
        <v>45055</v>
      </c>
      <c r="X69" s="196"/>
      <c r="Y69" s="196"/>
      <c r="Z69" s="197"/>
      <c r="AA69" s="125">
        <v>6</v>
      </c>
      <c r="AB69" s="126"/>
      <c r="AC69" s="127" t="s">
        <v>9</v>
      </c>
      <c r="AD69" s="125">
        <v>4</v>
      </c>
      <c r="AE69" s="126"/>
    </row>
    <row r="70" spans="1:32" ht="15" customHeight="1" x14ac:dyDescent="0.3">
      <c r="A70" s="6">
        <v>0.54166666666666663</v>
      </c>
      <c r="B70" s="6"/>
      <c r="C70" s="76" t="str">
        <f>C58</f>
        <v>HACIENDA</v>
      </c>
      <c r="D70" s="96"/>
      <c r="E70" s="96"/>
      <c r="F70" s="150" t="str">
        <f>C50</f>
        <v>ACIDC</v>
      </c>
      <c r="G70" s="151"/>
      <c r="H70" s="151"/>
      <c r="I70" s="151"/>
      <c r="J70" s="151"/>
      <c r="K70" s="151"/>
      <c r="L70" s="151"/>
      <c r="M70" s="151"/>
      <c r="N70" s="151"/>
      <c r="O70" s="151"/>
      <c r="P70" s="152"/>
      <c r="Q70" s="97"/>
      <c r="R70" s="192" t="s">
        <v>125</v>
      </c>
      <c r="S70" s="193"/>
      <c r="T70" s="193"/>
      <c r="U70" s="194"/>
      <c r="V70" s="49"/>
      <c r="W70" s="195">
        <v>45055</v>
      </c>
      <c r="X70" s="196"/>
      <c r="Y70" s="196"/>
      <c r="Z70" s="197"/>
      <c r="AA70" s="125">
        <v>3</v>
      </c>
      <c r="AB70" s="126"/>
      <c r="AC70" s="128"/>
      <c r="AD70" s="125">
        <v>1</v>
      </c>
      <c r="AE70" s="126"/>
    </row>
    <row r="71" spans="1:32" ht="15" customHeight="1" x14ac:dyDescent="0.3">
      <c r="A71" s="116" t="s">
        <v>3</v>
      </c>
      <c r="B71" s="19"/>
      <c r="C71" s="57" t="s">
        <v>4</v>
      </c>
      <c r="D71" s="58"/>
      <c r="E71" s="58"/>
      <c r="F71" s="153" t="s">
        <v>5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55"/>
      <c r="Q71" s="88"/>
      <c r="R71" s="129" t="s">
        <v>35</v>
      </c>
      <c r="S71" s="129"/>
      <c r="T71" s="129"/>
      <c r="U71" s="129"/>
      <c r="V71" s="19"/>
      <c r="W71" s="208" t="s">
        <v>6</v>
      </c>
      <c r="X71" s="208"/>
      <c r="Y71" s="208"/>
      <c r="Z71" s="208"/>
      <c r="AA71" s="41" t="s">
        <v>0</v>
      </c>
      <c r="AB71" s="37" t="s">
        <v>7</v>
      </c>
      <c r="AC71" s="37"/>
      <c r="AD71" s="41" t="s">
        <v>0</v>
      </c>
      <c r="AE71" s="37" t="s">
        <v>8</v>
      </c>
    </row>
    <row r="72" spans="1:32" ht="15" customHeight="1" x14ac:dyDescent="0.3">
      <c r="A72" s="6">
        <v>0.54166666666666663</v>
      </c>
      <c r="B72" s="6"/>
      <c r="C72" s="76" t="str">
        <f>C56</f>
        <v>BENEFICENCIA</v>
      </c>
      <c r="D72" s="96"/>
      <c r="E72" s="96"/>
      <c r="F72" s="150" t="str">
        <f>C52</f>
        <v>SECRE. EDUCACION</v>
      </c>
      <c r="G72" s="151"/>
      <c r="H72" s="151"/>
      <c r="I72" s="151"/>
      <c r="J72" s="151"/>
      <c r="K72" s="151"/>
      <c r="L72" s="151"/>
      <c r="M72" s="151"/>
      <c r="N72" s="151"/>
      <c r="O72" s="151"/>
      <c r="P72" s="152"/>
      <c r="Q72" s="97"/>
      <c r="R72" s="192" t="s">
        <v>125</v>
      </c>
      <c r="S72" s="193"/>
      <c r="T72" s="193"/>
      <c r="U72" s="194"/>
      <c r="V72" s="49"/>
      <c r="W72" s="195">
        <v>45064</v>
      </c>
      <c r="X72" s="196"/>
      <c r="Y72" s="196"/>
      <c r="Z72" s="197"/>
      <c r="AA72" s="125"/>
      <c r="AB72" s="126"/>
      <c r="AC72" s="129" t="s">
        <v>9</v>
      </c>
      <c r="AD72" s="125"/>
      <c r="AE72" s="126"/>
    </row>
    <row r="73" spans="1:32" ht="15" customHeight="1" x14ac:dyDescent="0.3">
      <c r="A73" s="94">
        <v>0.5</v>
      </c>
      <c r="B73" s="94"/>
      <c r="C73" s="76" t="str">
        <f>C54</f>
        <v>INMOBILIDIARIA</v>
      </c>
      <c r="D73" s="96"/>
      <c r="E73" s="96"/>
      <c r="F73" s="150" t="str">
        <f>C56</f>
        <v>BENEFICENCIA</v>
      </c>
      <c r="G73" s="151"/>
      <c r="H73" s="151"/>
      <c r="I73" s="151"/>
      <c r="J73" s="151"/>
      <c r="K73" s="151"/>
      <c r="L73" s="151"/>
      <c r="M73" s="151"/>
      <c r="N73" s="151"/>
      <c r="O73" s="151"/>
      <c r="P73" s="152"/>
      <c r="Q73" s="98"/>
      <c r="R73" s="209" t="s">
        <v>125</v>
      </c>
      <c r="S73" s="210"/>
      <c r="T73" s="210"/>
      <c r="U73" s="211"/>
      <c r="V73" s="117"/>
      <c r="W73" s="212">
        <v>45057</v>
      </c>
      <c r="X73" s="213"/>
      <c r="Y73" s="213"/>
      <c r="Z73" s="214"/>
      <c r="AA73" s="125">
        <v>1</v>
      </c>
      <c r="AB73" s="126"/>
      <c r="AC73" s="129"/>
      <c r="AD73" s="125">
        <v>0</v>
      </c>
      <c r="AE73" s="126"/>
    </row>
    <row r="74" spans="1:32" ht="15" customHeight="1" x14ac:dyDescent="0.3">
      <c r="A74" s="116" t="s">
        <v>3</v>
      </c>
      <c r="B74" s="19"/>
      <c r="C74" s="57" t="s">
        <v>4</v>
      </c>
      <c r="D74" s="58"/>
      <c r="E74" s="58"/>
      <c r="F74" s="153" t="s">
        <v>5</v>
      </c>
      <c r="G74" s="154"/>
      <c r="H74" s="154"/>
      <c r="I74" s="154"/>
      <c r="J74" s="154"/>
      <c r="K74" s="154"/>
      <c r="L74" s="154"/>
      <c r="M74" s="154"/>
      <c r="N74" s="154"/>
      <c r="O74" s="154"/>
      <c r="P74" s="155"/>
      <c r="Q74" s="88"/>
      <c r="R74" s="129" t="s">
        <v>35</v>
      </c>
      <c r="S74" s="129"/>
      <c r="T74" s="129"/>
      <c r="U74" s="129"/>
      <c r="V74" s="19"/>
      <c r="W74" s="208" t="s">
        <v>6</v>
      </c>
      <c r="X74" s="208"/>
      <c r="Y74" s="208"/>
      <c r="Z74" s="208"/>
      <c r="AA74" s="41" t="s">
        <v>0</v>
      </c>
      <c r="AB74" s="37" t="s">
        <v>7</v>
      </c>
      <c r="AC74" s="37"/>
      <c r="AD74" s="41" t="s">
        <v>0</v>
      </c>
      <c r="AE74" s="37" t="s">
        <v>8</v>
      </c>
    </row>
    <row r="75" spans="1:32" ht="15" customHeight="1" x14ac:dyDescent="0.3">
      <c r="A75" s="6">
        <v>0.5</v>
      </c>
      <c r="B75" s="6"/>
      <c r="C75" s="76" t="str">
        <f>C50</f>
        <v>ACIDC</v>
      </c>
      <c r="D75" s="96"/>
      <c r="E75" s="96"/>
      <c r="F75" s="150" t="str">
        <f>C56</f>
        <v>BENEFICENCIA</v>
      </c>
      <c r="G75" s="151"/>
      <c r="H75" s="151"/>
      <c r="I75" s="151"/>
      <c r="J75" s="151"/>
      <c r="K75" s="151"/>
      <c r="L75" s="151"/>
      <c r="M75" s="151"/>
      <c r="N75" s="151"/>
      <c r="O75" s="151"/>
      <c r="P75" s="152"/>
      <c r="Q75" s="97"/>
      <c r="R75" s="192" t="s">
        <v>125</v>
      </c>
      <c r="S75" s="193"/>
      <c r="T75" s="193"/>
      <c r="U75" s="194"/>
      <c r="V75" s="49"/>
      <c r="W75" s="195">
        <v>45062</v>
      </c>
      <c r="X75" s="196"/>
      <c r="Y75" s="196"/>
      <c r="Z75" s="197"/>
      <c r="AA75" s="125"/>
      <c r="AB75" s="126"/>
      <c r="AC75" s="127" t="s">
        <v>9</v>
      </c>
      <c r="AD75" s="125"/>
      <c r="AE75" s="126"/>
    </row>
    <row r="76" spans="1:32" ht="15" customHeight="1" x14ac:dyDescent="0.3">
      <c r="A76" s="6">
        <v>0.54166666666666663</v>
      </c>
      <c r="B76" s="6"/>
      <c r="C76" s="76" t="str">
        <f>C54</f>
        <v>INMOBILIDIARIA</v>
      </c>
      <c r="D76" s="96"/>
      <c r="E76" s="96"/>
      <c r="F76" s="150" t="str">
        <f>C58</f>
        <v>HACIENDA</v>
      </c>
      <c r="G76" s="151"/>
      <c r="H76" s="151"/>
      <c r="I76" s="151"/>
      <c r="J76" s="151"/>
      <c r="K76" s="151"/>
      <c r="L76" s="151"/>
      <c r="M76" s="151"/>
      <c r="N76" s="151"/>
      <c r="O76" s="151"/>
      <c r="P76" s="152"/>
      <c r="Q76" s="97"/>
      <c r="R76" s="192" t="s">
        <v>125</v>
      </c>
      <c r="S76" s="193"/>
      <c r="T76" s="193"/>
      <c r="U76" s="194"/>
      <c r="V76" s="49"/>
      <c r="W76" s="195">
        <v>45062</v>
      </c>
      <c r="X76" s="196"/>
      <c r="Y76" s="196"/>
      <c r="Z76" s="197"/>
      <c r="AA76" s="125"/>
      <c r="AB76" s="126"/>
      <c r="AC76" s="128"/>
      <c r="AD76" s="125"/>
      <c r="AE76" s="126"/>
    </row>
    <row r="77" spans="1:32" ht="15" customHeight="1" x14ac:dyDescent="0.3">
      <c r="A77" s="116" t="s">
        <v>3</v>
      </c>
      <c r="B77" s="19"/>
      <c r="C77" s="57" t="s">
        <v>4</v>
      </c>
      <c r="D77" s="58"/>
      <c r="E77" s="58"/>
      <c r="F77" s="153" t="s">
        <v>5</v>
      </c>
      <c r="G77" s="154"/>
      <c r="H77" s="154"/>
      <c r="I77" s="154"/>
      <c r="J77" s="154"/>
      <c r="K77" s="154"/>
      <c r="L77" s="154"/>
      <c r="M77" s="154"/>
      <c r="N77" s="154"/>
      <c r="O77" s="154"/>
      <c r="P77" s="155"/>
      <c r="Q77" s="88"/>
      <c r="R77" s="129" t="s">
        <v>35</v>
      </c>
      <c r="S77" s="129"/>
      <c r="T77" s="129"/>
      <c r="U77" s="129"/>
      <c r="V77" s="19"/>
      <c r="W77" s="208" t="s">
        <v>6</v>
      </c>
      <c r="X77" s="208"/>
      <c r="Y77" s="208"/>
      <c r="Z77" s="208"/>
      <c r="AA77" s="41" t="s">
        <v>0</v>
      </c>
      <c r="AB77" s="37" t="s">
        <v>7</v>
      </c>
      <c r="AC77" s="37"/>
      <c r="AD77" s="41" t="s">
        <v>0</v>
      </c>
      <c r="AE77" s="37" t="s">
        <v>8</v>
      </c>
    </row>
    <row r="78" spans="1:32" ht="15" customHeight="1" x14ac:dyDescent="0.3">
      <c r="A78" s="6">
        <v>0.5</v>
      </c>
      <c r="B78" s="6"/>
      <c r="C78" s="76" t="str">
        <f>C50</f>
        <v>ACIDC</v>
      </c>
      <c r="D78" s="96"/>
      <c r="E78" s="96"/>
      <c r="F78" s="150" t="str">
        <f>C54</f>
        <v>INMOBILIDIARIA</v>
      </c>
      <c r="G78" s="151"/>
      <c r="H78" s="151"/>
      <c r="I78" s="151"/>
      <c r="J78" s="151"/>
      <c r="K78" s="151"/>
      <c r="L78" s="151"/>
      <c r="M78" s="151"/>
      <c r="N78" s="151"/>
      <c r="O78" s="151"/>
      <c r="P78" s="152"/>
      <c r="Q78" s="97"/>
      <c r="R78" s="192" t="s">
        <v>125</v>
      </c>
      <c r="S78" s="193"/>
      <c r="T78" s="193"/>
      <c r="U78" s="194"/>
      <c r="V78" s="49"/>
      <c r="W78" s="195">
        <v>45064</v>
      </c>
      <c r="X78" s="196"/>
      <c r="Y78" s="196"/>
      <c r="Z78" s="197"/>
      <c r="AA78" s="125"/>
      <c r="AB78" s="126"/>
      <c r="AC78" s="129" t="s">
        <v>9</v>
      </c>
      <c r="AD78" s="125"/>
      <c r="AE78" s="126"/>
    </row>
    <row r="79" spans="1:32" ht="15" customHeight="1" x14ac:dyDescent="0.3">
      <c r="A79" s="120">
        <v>0.45833333333333331</v>
      </c>
      <c r="B79" s="120"/>
      <c r="C79" s="121" t="str">
        <f>C52</f>
        <v>SECRE. EDUCACION</v>
      </c>
      <c r="D79" s="122"/>
      <c r="E79" s="122"/>
      <c r="F79" s="159" t="str">
        <f>C58</f>
        <v>HACIENDA</v>
      </c>
      <c r="G79" s="160"/>
      <c r="H79" s="160"/>
      <c r="I79" s="160"/>
      <c r="J79" s="160"/>
      <c r="K79" s="160"/>
      <c r="L79" s="160"/>
      <c r="M79" s="160"/>
      <c r="N79" s="160"/>
      <c r="O79" s="160"/>
      <c r="P79" s="161"/>
      <c r="Q79" s="123"/>
      <c r="R79" s="202" t="s">
        <v>125</v>
      </c>
      <c r="S79" s="203"/>
      <c r="T79" s="203"/>
      <c r="U79" s="204"/>
      <c r="V79" s="124"/>
      <c r="W79" s="205">
        <v>45061</v>
      </c>
      <c r="X79" s="206"/>
      <c r="Y79" s="206"/>
      <c r="Z79" s="207"/>
      <c r="AA79" s="125"/>
      <c r="AB79" s="126"/>
      <c r="AC79" s="129"/>
      <c r="AD79" s="125"/>
      <c r="AE79" s="126"/>
      <c r="AF79" s="280" t="s">
        <v>129</v>
      </c>
    </row>
    <row r="80" spans="1:32" ht="15" hidden="1" customHeight="1" x14ac:dyDescent="0.3">
      <c r="A80" s="116" t="s">
        <v>3</v>
      </c>
      <c r="B80" s="19"/>
      <c r="C80" s="57" t="s">
        <v>4</v>
      </c>
      <c r="D80" s="58"/>
      <c r="E80" s="58"/>
      <c r="F80" s="153" t="s">
        <v>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5"/>
      <c r="Q80" s="88"/>
      <c r="R80" s="129" t="s">
        <v>35</v>
      </c>
      <c r="S80" s="129"/>
      <c r="T80" s="129"/>
      <c r="U80" s="129"/>
      <c r="V80" s="19"/>
      <c r="W80" s="208" t="s">
        <v>6</v>
      </c>
      <c r="X80" s="208"/>
      <c r="Y80" s="208"/>
      <c r="Z80" s="208"/>
      <c r="AA80" s="41" t="s">
        <v>0</v>
      </c>
      <c r="AB80" s="37" t="s">
        <v>7</v>
      </c>
      <c r="AC80" s="37"/>
      <c r="AD80" s="41" t="s">
        <v>0</v>
      </c>
      <c r="AE80" s="37" t="s">
        <v>8</v>
      </c>
    </row>
    <row r="81" spans="1:31" ht="15" hidden="1" customHeight="1" x14ac:dyDescent="0.3">
      <c r="A81" s="6" t="s">
        <v>18</v>
      </c>
      <c r="B81" s="6"/>
      <c r="C81" s="55" t="str">
        <f>C50</f>
        <v>ACIDC</v>
      </c>
      <c r="D81" s="56" t="s">
        <v>101</v>
      </c>
      <c r="E81" s="56"/>
      <c r="F81" s="147" t="str">
        <f>C58</f>
        <v>HACIENDA</v>
      </c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89"/>
      <c r="R81" s="166" t="s">
        <v>95</v>
      </c>
      <c r="S81" s="167"/>
      <c r="T81" s="167"/>
      <c r="U81" s="168"/>
      <c r="V81" s="50"/>
      <c r="W81" s="146">
        <v>44798</v>
      </c>
      <c r="X81" s="146"/>
      <c r="Y81" s="146"/>
      <c r="Z81" s="146"/>
      <c r="AA81" s="44"/>
      <c r="AB81" s="18"/>
      <c r="AC81" s="129" t="s">
        <v>9</v>
      </c>
      <c r="AD81" s="44"/>
      <c r="AE81" s="18"/>
    </row>
    <row r="82" spans="1:31" ht="15" hidden="1" customHeight="1" x14ac:dyDescent="0.3">
      <c r="A82" s="6" t="s">
        <v>102</v>
      </c>
      <c r="B82" s="6"/>
      <c r="C82" s="55" t="str">
        <f>+C52</f>
        <v>SECRE. EDUCACION</v>
      </c>
      <c r="D82" s="56" t="s">
        <v>101</v>
      </c>
      <c r="E82" s="56"/>
      <c r="F82" s="147" t="str">
        <f>C54</f>
        <v>INMOBILIDIARIA</v>
      </c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89"/>
      <c r="R82" s="166" t="s">
        <v>95</v>
      </c>
      <c r="S82" s="167"/>
      <c r="T82" s="167"/>
      <c r="U82" s="168"/>
      <c r="V82" s="50"/>
      <c r="W82" s="146">
        <v>44798</v>
      </c>
      <c r="X82" s="146"/>
      <c r="Y82" s="146"/>
      <c r="Z82" s="146"/>
      <c r="AA82" s="44"/>
      <c r="AB82" s="18"/>
      <c r="AC82" s="129"/>
      <c r="AD82" s="44"/>
      <c r="AE82" s="18"/>
    </row>
    <row r="83" spans="1:31" ht="15" hidden="1" customHeight="1" x14ac:dyDescent="0.3">
      <c r="A83" s="116" t="s">
        <v>3</v>
      </c>
      <c r="B83" s="19"/>
      <c r="C83" s="57" t="s">
        <v>4</v>
      </c>
      <c r="D83" s="58"/>
      <c r="E83" s="58"/>
      <c r="F83" s="153" t="s">
        <v>5</v>
      </c>
      <c r="G83" s="154"/>
      <c r="H83" s="154"/>
      <c r="I83" s="154"/>
      <c r="J83" s="154"/>
      <c r="K83" s="154"/>
      <c r="L83" s="154"/>
      <c r="M83" s="154"/>
      <c r="N83" s="154"/>
      <c r="O83" s="154"/>
      <c r="P83" s="155"/>
      <c r="Q83" s="88"/>
      <c r="R83" s="129" t="s">
        <v>35</v>
      </c>
      <c r="S83" s="129"/>
      <c r="T83" s="129"/>
      <c r="U83" s="129"/>
      <c r="V83" s="19"/>
      <c r="W83" s="208" t="s">
        <v>6</v>
      </c>
      <c r="X83" s="208"/>
      <c r="Y83" s="208"/>
      <c r="Z83" s="208"/>
      <c r="AA83" s="41" t="s">
        <v>0</v>
      </c>
      <c r="AB83" s="37" t="s">
        <v>7</v>
      </c>
      <c r="AC83" s="37"/>
      <c r="AD83" s="41" t="s">
        <v>0</v>
      </c>
      <c r="AE83" s="37" t="s">
        <v>8</v>
      </c>
    </row>
    <row r="84" spans="1:31" ht="15" hidden="1" customHeight="1" x14ac:dyDescent="0.3">
      <c r="A84" s="6" t="s">
        <v>18</v>
      </c>
      <c r="B84" s="6"/>
      <c r="C84" s="55" t="str">
        <f>C52</f>
        <v>SECRE. EDUCACION</v>
      </c>
      <c r="D84" s="56" t="s">
        <v>101</v>
      </c>
      <c r="E84" s="56"/>
      <c r="F84" s="144" t="str">
        <f>C58</f>
        <v>HACIENDA</v>
      </c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90"/>
      <c r="R84" s="166" t="s">
        <v>95</v>
      </c>
      <c r="S84" s="167"/>
      <c r="T84" s="167"/>
      <c r="U84" s="168"/>
      <c r="V84" s="50"/>
      <c r="W84" s="146">
        <v>44799</v>
      </c>
      <c r="X84" s="146"/>
      <c r="Y84" s="146"/>
      <c r="Z84" s="146"/>
      <c r="AA84" s="44"/>
      <c r="AB84" s="18"/>
      <c r="AC84" s="129" t="s">
        <v>9</v>
      </c>
      <c r="AD84" s="44"/>
      <c r="AE84" s="18"/>
    </row>
    <row r="85" spans="1:31" ht="13.5" hidden="1" customHeight="1" x14ac:dyDescent="0.3">
      <c r="A85" s="6" t="s">
        <v>102</v>
      </c>
      <c r="B85" s="6"/>
      <c r="C85" s="55">
        <f>C60</f>
        <v>0</v>
      </c>
      <c r="D85" s="56" t="s">
        <v>101</v>
      </c>
      <c r="E85" s="56"/>
      <c r="F85" s="144" t="str">
        <f>C50</f>
        <v>ACIDC</v>
      </c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56"/>
      <c r="R85" s="199" t="s">
        <v>96</v>
      </c>
      <c r="S85" s="200"/>
      <c r="T85" s="200"/>
      <c r="U85" s="201"/>
      <c r="V85" s="52"/>
      <c r="W85" s="146">
        <v>44799</v>
      </c>
      <c r="X85" s="146"/>
      <c r="Y85" s="146"/>
      <c r="Z85" s="146"/>
      <c r="AA85" s="44"/>
      <c r="AB85" s="18"/>
      <c r="AC85" s="129"/>
      <c r="AD85" s="44"/>
      <c r="AE85" s="18"/>
    </row>
    <row r="86" spans="1:31" ht="13.5" hidden="1" customHeight="1" x14ac:dyDescent="0.3">
      <c r="A86" s="63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5"/>
      <c r="T86" s="65"/>
      <c r="U86" s="65"/>
      <c r="V86" s="65"/>
      <c r="W86" s="66"/>
      <c r="X86" s="66"/>
      <c r="Y86" s="66"/>
      <c r="Z86" s="66"/>
      <c r="AA86" s="67"/>
      <c r="AB86" s="68"/>
      <c r="AC86" s="47"/>
      <c r="AD86" s="67"/>
      <c r="AE86" s="68"/>
    </row>
    <row r="87" spans="1:31" s="83" customFormat="1" ht="15" customHeight="1" x14ac:dyDescent="0.3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81"/>
      <c r="AC87" s="81"/>
      <c r="AD87" s="82"/>
      <c r="AE87" s="81"/>
    </row>
    <row r="88" spans="1:31" ht="15" customHeight="1" x14ac:dyDescent="0.3">
      <c r="A88" s="11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8"/>
      <c r="X88" s="3"/>
      <c r="Y88" s="3"/>
      <c r="Z88" s="2"/>
      <c r="AA88" s="39"/>
      <c r="AB88" s="2"/>
      <c r="AC88" s="2"/>
      <c r="AD88" s="39"/>
    </row>
    <row r="90" spans="1:31" ht="14.25" hidden="1" customHeight="1" x14ac:dyDescent="0.3">
      <c r="A90" s="6" t="s">
        <v>104</v>
      </c>
      <c r="B90" s="6"/>
      <c r="C90" s="69" t="e">
        <f>#REF!</f>
        <v>#REF!</v>
      </c>
      <c r="D90" s="56" t="s">
        <v>101</v>
      </c>
      <c r="E90" s="56"/>
      <c r="F90" s="144" t="e">
        <f>#REF!</f>
        <v>#REF!</v>
      </c>
      <c r="G90" s="144"/>
      <c r="H90" s="144"/>
      <c r="I90" s="144"/>
      <c r="J90" s="144"/>
      <c r="K90" s="144"/>
      <c r="L90" s="144"/>
      <c r="M90" s="144"/>
      <c r="N90" s="144"/>
      <c r="O90" s="36"/>
      <c r="P90" s="36"/>
      <c r="Q90" s="36"/>
      <c r="R90" s="145" t="s">
        <v>95</v>
      </c>
      <c r="S90" s="145"/>
      <c r="T90" s="145"/>
      <c r="U90" s="145"/>
      <c r="V90" s="51"/>
      <c r="W90" s="146">
        <v>44799</v>
      </c>
      <c r="X90" s="146"/>
      <c r="Y90" s="146"/>
      <c r="Z90" s="146"/>
      <c r="AA90" s="42"/>
      <c r="AB90" s="35"/>
      <c r="AC90" s="37"/>
      <c r="AD90" s="42"/>
      <c r="AE90" s="35"/>
    </row>
  </sheetData>
  <sheetProtection algorithmName="SHA-512" hashValue="dpcnsZLXBk2XioYVrcQN3tY35CWRK3yHGNmoG40mq7S8OEHknYqVORfCb9LRFotUVZmQ3pBXcgDthohiiBiKGA==" saltValue="r2jsC5p/R13vNYELo49bTQ==" spinCount="100000" sheet="1"/>
  <sortState xmlns:xlrd2="http://schemas.microsoft.com/office/spreadsheetml/2017/richdata2" ref="S13:AB22">
    <sortCondition ref="AA12"/>
  </sortState>
  <mergeCells count="426">
    <mergeCell ref="W69:Z69"/>
    <mergeCell ref="AC69:AC70"/>
    <mergeCell ref="F70:P70"/>
    <mergeCell ref="R70:U70"/>
    <mergeCell ref="W70:Z70"/>
    <mergeCell ref="F71:P71"/>
    <mergeCell ref="R71:U71"/>
    <mergeCell ref="W71:Z71"/>
    <mergeCell ref="W56:W57"/>
    <mergeCell ref="V56:V57"/>
    <mergeCell ref="U56:U57"/>
    <mergeCell ref="T56:T57"/>
    <mergeCell ref="S56:S57"/>
    <mergeCell ref="O56:O57"/>
    <mergeCell ref="K56:L57"/>
    <mergeCell ref="M56:M57"/>
    <mergeCell ref="R49:R61"/>
    <mergeCell ref="S60:S61"/>
    <mergeCell ref="T60:T61"/>
    <mergeCell ref="U60:U61"/>
    <mergeCell ref="S52:S53"/>
    <mergeCell ref="T52:T53"/>
    <mergeCell ref="U52:U53"/>
    <mergeCell ref="W60:W61"/>
    <mergeCell ref="V60:V61"/>
    <mergeCell ref="U50:U51"/>
    <mergeCell ref="T50:T51"/>
    <mergeCell ref="V52:V53"/>
    <mergeCell ref="V54:V55"/>
    <mergeCell ref="V58:V59"/>
    <mergeCell ref="W58:W59"/>
    <mergeCell ref="K11:L11"/>
    <mergeCell ref="K12:K13"/>
    <mergeCell ref="K14:K15"/>
    <mergeCell ref="K16:K17"/>
    <mergeCell ref="K18:L19"/>
    <mergeCell ref="K22:K23"/>
    <mergeCell ref="K49:L49"/>
    <mergeCell ref="K50:K51"/>
    <mergeCell ref="K20:K21"/>
    <mergeCell ref="F33:P33"/>
    <mergeCell ref="F37:P37"/>
    <mergeCell ref="M18:M19"/>
    <mergeCell ref="E11:F11"/>
    <mergeCell ref="I11:J11"/>
    <mergeCell ref="F44:P44"/>
    <mergeCell ref="F45:P45"/>
    <mergeCell ref="F38:P38"/>
    <mergeCell ref="C16:D17"/>
    <mergeCell ref="E60:E61"/>
    <mergeCell ref="G60:G61"/>
    <mergeCell ref="B18:B19"/>
    <mergeCell ref="C18:D19"/>
    <mergeCell ref="E18:E19"/>
    <mergeCell ref="G18:G19"/>
    <mergeCell ref="I18:I19"/>
    <mergeCell ref="K52:K53"/>
    <mergeCell ref="K54:K55"/>
    <mergeCell ref="K60:K61"/>
    <mergeCell ref="I56:I57"/>
    <mergeCell ref="G56:G57"/>
    <mergeCell ref="E56:E57"/>
    <mergeCell ref="C56:D57"/>
    <mergeCell ref="B56:B57"/>
    <mergeCell ref="K58:K59"/>
    <mergeCell ref="E54:E55"/>
    <mergeCell ref="B50:B51"/>
    <mergeCell ref="B52:B53"/>
    <mergeCell ref="B54:B55"/>
    <mergeCell ref="B58:B59"/>
    <mergeCell ref="C60:D61"/>
    <mergeCell ref="I60:I61"/>
    <mergeCell ref="V12:V13"/>
    <mergeCell ref="V14:V15"/>
    <mergeCell ref="V16:V17"/>
    <mergeCell ref="G54:G55"/>
    <mergeCell ref="I54:J55"/>
    <mergeCell ref="I22:I23"/>
    <mergeCell ref="G22:G23"/>
    <mergeCell ref="R43:U43"/>
    <mergeCell ref="S54:S55"/>
    <mergeCell ref="F47:P47"/>
    <mergeCell ref="S16:S17"/>
    <mergeCell ref="T16:T17"/>
    <mergeCell ref="U16:U17"/>
    <mergeCell ref="S14:S15"/>
    <mergeCell ref="T14:T15"/>
    <mergeCell ref="U14:U15"/>
    <mergeCell ref="R38:U38"/>
    <mergeCell ref="R36:U36"/>
    <mergeCell ref="R34:U34"/>
    <mergeCell ref="R35:U35"/>
    <mergeCell ref="R27:U27"/>
    <mergeCell ref="M54:M55"/>
    <mergeCell ref="O54:O55"/>
    <mergeCell ref="F41:P41"/>
    <mergeCell ref="F78:P78"/>
    <mergeCell ref="F75:P75"/>
    <mergeCell ref="F76:P76"/>
    <mergeCell ref="S50:S51"/>
    <mergeCell ref="O18:O19"/>
    <mergeCell ref="S18:S19"/>
    <mergeCell ref="T18:T19"/>
    <mergeCell ref="U18:U19"/>
    <mergeCell ref="V18:V19"/>
    <mergeCell ref="R33:U33"/>
    <mergeCell ref="R37:U37"/>
    <mergeCell ref="F68:P68"/>
    <mergeCell ref="R68:U68"/>
    <mergeCell ref="F72:P72"/>
    <mergeCell ref="R72:U72"/>
    <mergeCell ref="U54:U55"/>
    <mergeCell ref="R65:U65"/>
    <mergeCell ref="O52:O53"/>
    <mergeCell ref="V50:V51"/>
    <mergeCell ref="R46:U46"/>
    <mergeCell ref="R47:U47"/>
    <mergeCell ref="S58:S59"/>
    <mergeCell ref="T58:T59"/>
    <mergeCell ref="U58:U59"/>
    <mergeCell ref="P2:S2"/>
    <mergeCell ref="P3:S3"/>
    <mergeCell ref="P4:S4"/>
    <mergeCell ref="A9:AA9"/>
    <mergeCell ref="S12:S13"/>
    <mergeCell ref="T12:T13"/>
    <mergeCell ref="U12:U13"/>
    <mergeCell ref="A11:A23"/>
    <mergeCell ref="AA20:AA21"/>
    <mergeCell ref="S22:S23"/>
    <mergeCell ref="T22:T23"/>
    <mergeCell ref="U22:U23"/>
    <mergeCell ref="W22:W23"/>
    <mergeCell ref="S20:S21"/>
    <mergeCell ref="T20:T21"/>
    <mergeCell ref="U20:U21"/>
    <mergeCell ref="W20:W21"/>
    <mergeCell ref="Y16:Y17"/>
    <mergeCell ref="Z16:Z17"/>
    <mergeCell ref="AA16:AA17"/>
    <mergeCell ref="C12:D13"/>
    <mergeCell ref="C14:D15"/>
    <mergeCell ref="G11:H11"/>
    <mergeCell ref="V20:V21"/>
    <mergeCell ref="C20:D21"/>
    <mergeCell ref="C22:D23"/>
    <mergeCell ref="Z12:Z13"/>
    <mergeCell ref="AC43:AC44"/>
    <mergeCell ref="W29:Z29"/>
    <mergeCell ref="R28:U28"/>
    <mergeCell ref="W39:Z39"/>
    <mergeCell ref="R30:U30"/>
    <mergeCell ref="AC28:AC29"/>
    <mergeCell ref="AC31:AC32"/>
    <mergeCell ref="AC40:AC41"/>
    <mergeCell ref="W28:Z28"/>
    <mergeCell ref="W32:Z32"/>
    <mergeCell ref="W41:Z41"/>
    <mergeCell ref="W44:Z44"/>
    <mergeCell ref="R41:U41"/>
    <mergeCell ref="AB16:AB17"/>
    <mergeCell ref="F32:P32"/>
    <mergeCell ref="F39:P39"/>
    <mergeCell ref="AB22:AB23"/>
    <mergeCell ref="R11:R23"/>
    <mergeCell ref="M11:N11"/>
    <mergeCell ref="AB12:AB13"/>
    <mergeCell ref="F36:P36"/>
    <mergeCell ref="AA28:AB28"/>
    <mergeCell ref="AA29:AB29"/>
    <mergeCell ref="AA37:AB37"/>
    <mergeCell ref="AA38:AB38"/>
    <mergeCell ref="AA14:AA15"/>
    <mergeCell ref="V22:V23"/>
    <mergeCell ref="W46:Z46"/>
    <mergeCell ref="W37:Z37"/>
    <mergeCell ref="W38:Z38"/>
    <mergeCell ref="W36:Z36"/>
    <mergeCell ref="W33:Z33"/>
    <mergeCell ref="W34:Z34"/>
    <mergeCell ref="W35:Z35"/>
    <mergeCell ref="AB20:AB21"/>
    <mergeCell ref="AB26:AE26"/>
    <mergeCell ref="W27:Z27"/>
    <mergeCell ref="AD28:AE28"/>
    <mergeCell ref="AD29:AE29"/>
    <mergeCell ref="AD31:AE31"/>
    <mergeCell ref="AD32:AE32"/>
    <mergeCell ref="AA34:AB34"/>
    <mergeCell ref="AA35:AB35"/>
    <mergeCell ref="AD34:AE34"/>
    <mergeCell ref="AD35:AE35"/>
    <mergeCell ref="W65:Z65"/>
    <mergeCell ref="C54:D55"/>
    <mergeCell ref="C58:D59"/>
    <mergeCell ref="T54:T55"/>
    <mergeCell ref="F77:P77"/>
    <mergeCell ref="C49:D49"/>
    <mergeCell ref="C50:D51"/>
    <mergeCell ref="AB50:AB51"/>
    <mergeCell ref="AB54:AB55"/>
    <mergeCell ref="W74:Z74"/>
    <mergeCell ref="W75:Z75"/>
    <mergeCell ref="W76:Z76"/>
    <mergeCell ref="Y54:Y55"/>
    <mergeCell ref="Z52:Z53"/>
    <mergeCell ref="W54:W55"/>
    <mergeCell ref="X54:X55"/>
    <mergeCell ref="W50:W51"/>
    <mergeCell ref="X50:X51"/>
    <mergeCell ref="Y50:Y51"/>
    <mergeCell ref="Y58:Y59"/>
    <mergeCell ref="X60:X61"/>
    <mergeCell ref="X58:X59"/>
    <mergeCell ref="X52:X53"/>
    <mergeCell ref="Y52:Y53"/>
    <mergeCell ref="Y60:Y61"/>
    <mergeCell ref="Z60:Z61"/>
    <mergeCell ref="Z58:Z59"/>
    <mergeCell ref="AA58:AA59"/>
    <mergeCell ref="AA54:AA55"/>
    <mergeCell ref="Z54:Z55"/>
    <mergeCell ref="A63:AA63"/>
    <mergeCell ref="A49:A61"/>
    <mergeCell ref="AA52:AA53"/>
    <mergeCell ref="Z50:Z51"/>
    <mergeCell ref="AA56:AA57"/>
    <mergeCell ref="Z56:Z57"/>
    <mergeCell ref="Y56:Y57"/>
    <mergeCell ref="W52:W53"/>
    <mergeCell ref="E50:F51"/>
    <mergeCell ref="G50:G51"/>
    <mergeCell ref="I50:I51"/>
    <mergeCell ref="M50:M51"/>
    <mergeCell ref="O50:O51"/>
    <mergeCell ref="E52:E53"/>
    <mergeCell ref="G52:H53"/>
    <mergeCell ref="I52:I53"/>
    <mergeCell ref="M52:M53"/>
    <mergeCell ref="X56:X57"/>
    <mergeCell ref="X12:X13"/>
    <mergeCell ref="X22:X23"/>
    <mergeCell ref="Y22:Y23"/>
    <mergeCell ref="Z22:Z23"/>
    <mergeCell ref="AA22:AA23"/>
    <mergeCell ref="AB14:AB15"/>
    <mergeCell ref="W14:W15"/>
    <mergeCell ref="Z14:Z15"/>
    <mergeCell ref="Y12:Y13"/>
    <mergeCell ref="X20:X21"/>
    <mergeCell ref="Y20:Y21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E14:E15"/>
    <mergeCell ref="E16:E17"/>
    <mergeCell ref="E20:E21"/>
    <mergeCell ref="E22:E23"/>
    <mergeCell ref="W30:Z30"/>
    <mergeCell ref="R29:U29"/>
    <mergeCell ref="R32:U32"/>
    <mergeCell ref="I16:J17"/>
    <mergeCell ref="Z20:Z21"/>
    <mergeCell ref="W16:W17"/>
    <mergeCell ref="X16:X17"/>
    <mergeCell ref="F29:P29"/>
    <mergeCell ref="F46:P46"/>
    <mergeCell ref="F30:P30"/>
    <mergeCell ref="F43:P43"/>
    <mergeCell ref="F28:P28"/>
    <mergeCell ref="X14:X15"/>
    <mergeCell ref="W43:Z43"/>
    <mergeCell ref="M20:N21"/>
    <mergeCell ref="F34:P34"/>
    <mergeCell ref="F35:P35"/>
    <mergeCell ref="F82:P82"/>
    <mergeCell ref="R82:U82"/>
    <mergeCell ref="W82:Z82"/>
    <mergeCell ref="F83:P83"/>
    <mergeCell ref="R83:U83"/>
    <mergeCell ref="W83:Z83"/>
    <mergeCell ref="R84:U84"/>
    <mergeCell ref="W84:Z84"/>
    <mergeCell ref="AC84:AC85"/>
    <mergeCell ref="F85:P85"/>
    <mergeCell ref="R85:U85"/>
    <mergeCell ref="W85:Z85"/>
    <mergeCell ref="AC81:AC82"/>
    <mergeCell ref="R79:U79"/>
    <mergeCell ref="W79:Z79"/>
    <mergeCell ref="F80:P80"/>
    <mergeCell ref="R80:U80"/>
    <mergeCell ref="W80:Z80"/>
    <mergeCell ref="R67:U67"/>
    <mergeCell ref="W67:Z67"/>
    <mergeCell ref="F66:P66"/>
    <mergeCell ref="R78:U78"/>
    <mergeCell ref="W78:Z78"/>
    <mergeCell ref="R66:U66"/>
    <mergeCell ref="R75:U75"/>
    <mergeCell ref="R76:U76"/>
    <mergeCell ref="R77:U77"/>
    <mergeCell ref="W77:Z77"/>
    <mergeCell ref="W66:Z66"/>
    <mergeCell ref="R74:U74"/>
    <mergeCell ref="W72:Z72"/>
    <mergeCell ref="F73:P73"/>
    <mergeCell ref="R73:U73"/>
    <mergeCell ref="W73:Z73"/>
    <mergeCell ref="W68:Z68"/>
    <mergeCell ref="F69:P69"/>
    <mergeCell ref="R69:U69"/>
    <mergeCell ref="C52:D53"/>
    <mergeCell ref="A25:AA25"/>
    <mergeCell ref="F42:P42"/>
    <mergeCell ref="W42:Z42"/>
    <mergeCell ref="R31:U31"/>
    <mergeCell ref="W31:Z31"/>
    <mergeCell ref="R40:U40"/>
    <mergeCell ref="W40:Z40"/>
    <mergeCell ref="R39:U39"/>
    <mergeCell ref="R42:U42"/>
    <mergeCell ref="F40:P40"/>
    <mergeCell ref="F31:P31"/>
    <mergeCell ref="F27:P27"/>
    <mergeCell ref="G49:H49"/>
    <mergeCell ref="I49:J49"/>
    <mergeCell ref="M49:N49"/>
    <mergeCell ref="O49:P49"/>
    <mergeCell ref="E49:F49"/>
    <mergeCell ref="W47:Z47"/>
    <mergeCell ref="R45:U45"/>
    <mergeCell ref="W45:Z45"/>
    <mergeCell ref="R44:U44"/>
    <mergeCell ref="AA31:AB31"/>
    <mergeCell ref="AA32:AB32"/>
    <mergeCell ref="B12:B13"/>
    <mergeCell ref="B14:B15"/>
    <mergeCell ref="B16:B17"/>
    <mergeCell ref="B20:B21"/>
    <mergeCell ref="B22:B23"/>
    <mergeCell ref="O11:P11"/>
    <mergeCell ref="G16:G17"/>
    <mergeCell ref="G20:G21"/>
    <mergeCell ref="G12:G13"/>
    <mergeCell ref="G14:H15"/>
    <mergeCell ref="I12:I13"/>
    <mergeCell ref="E12:F13"/>
    <mergeCell ref="O12:O13"/>
    <mergeCell ref="O14:O15"/>
    <mergeCell ref="O16:O17"/>
    <mergeCell ref="O20:O21"/>
    <mergeCell ref="I14:I15"/>
    <mergeCell ref="I20:I21"/>
    <mergeCell ref="O22:P23"/>
    <mergeCell ref="M22:M23"/>
    <mergeCell ref="M12:M13"/>
    <mergeCell ref="M14:M15"/>
    <mergeCell ref="M16:M17"/>
    <mergeCell ref="C11:D11"/>
    <mergeCell ref="A87:AA87"/>
    <mergeCell ref="E58:E59"/>
    <mergeCell ref="G58:G59"/>
    <mergeCell ref="I58:I59"/>
    <mergeCell ref="M58:N59"/>
    <mergeCell ref="O58:O59"/>
    <mergeCell ref="F90:N90"/>
    <mergeCell ref="R90:U90"/>
    <mergeCell ref="W90:Z90"/>
    <mergeCell ref="M60:M61"/>
    <mergeCell ref="F84:P84"/>
    <mergeCell ref="F81:P81"/>
    <mergeCell ref="F67:P67"/>
    <mergeCell ref="F74:P74"/>
    <mergeCell ref="F65:P65"/>
    <mergeCell ref="F79:P79"/>
    <mergeCell ref="O60:P61"/>
    <mergeCell ref="R81:U81"/>
    <mergeCell ref="B60:B61"/>
    <mergeCell ref="AA69:AB69"/>
    <mergeCell ref="AA70:AB70"/>
    <mergeCell ref="AA78:AB78"/>
    <mergeCell ref="AA79:AB79"/>
    <mergeCell ref="W81:Z81"/>
    <mergeCell ref="AC34:AC35"/>
    <mergeCell ref="AD37:AE37"/>
    <mergeCell ref="AD38:AE38"/>
    <mergeCell ref="AA40:AB40"/>
    <mergeCell ref="AA41:AB41"/>
    <mergeCell ref="AD40:AE40"/>
    <mergeCell ref="AD41:AE41"/>
    <mergeCell ref="AA66:AB66"/>
    <mergeCell ref="AC46:AC47"/>
    <mergeCell ref="AC37:AC38"/>
    <mergeCell ref="AA50:AA51"/>
    <mergeCell ref="AA67:AB67"/>
    <mergeCell ref="AD66:AE66"/>
    <mergeCell ref="AD67:AE67"/>
    <mergeCell ref="AA60:AA61"/>
    <mergeCell ref="AB60:AB61"/>
    <mergeCell ref="AB64:AE64"/>
    <mergeCell ref="AC66:AC67"/>
    <mergeCell ref="AB52:AB53"/>
    <mergeCell ref="AB58:AB59"/>
    <mergeCell ref="AB56:AB57"/>
    <mergeCell ref="AD78:AE78"/>
    <mergeCell ref="AD79:AE79"/>
    <mergeCell ref="AD69:AE69"/>
    <mergeCell ref="AD70:AE70"/>
    <mergeCell ref="AA72:AB72"/>
    <mergeCell ref="AA73:AB73"/>
    <mergeCell ref="AD72:AE72"/>
    <mergeCell ref="AD73:AE73"/>
    <mergeCell ref="AA75:AB75"/>
    <mergeCell ref="AA76:AB76"/>
    <mergeCell ref="AD75:AE75"/>
    <mergeCell ref="AD76:AE76"/>
    <mergeCell ref="AC75:AC76"/>
    <mergeCell ref="AC72:AC73"/>
    <mergeCell ref="AC78:AC79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87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44"/>
  <sheetViews>
    <sheetView topLeftCell="B1" workbookViewId="0">
      <selection activeCell="F14" sqref="F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E2" s="232" t="s">
        <v>119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5.75" thickBot="1" x14ac:dyDescent="0.3">
      <c r="A3" s="102"/>
      <c r="B3" s="106">
        <v>1</v>
      </c>
      <c r="C3" s="108" t="s">
        <v>120</v>
      </c>
      <c r="D3" s="105"/>
    </row>
    <row r="4" spans="1:15" x14ac:dyDescent="0.25">
      <c r="A4" s="103" t="s">
        <v>40</v>
      </c>
      <c r="B4" s="107">
        <v>2</v>
      </c>
      <c r="C4" s="109" t="s">
        <v>80</v>
      </c>
      <c r="E4" s="233" t="s">
        <v>10</v>
      </c>
      <c r="F4" s="234"/>
      <c r="H4" s="235" t="s">
        <v>11</v>
      </c>
      <c r="I4" s="236"/>
      <c r="K4" s="231"/>
      <c r="L4" s="231"/>
      <c r="N4" s="237"/>
      <c r="O4" s="237"/>
    </row>
    <row r="5" spans="1:15" ht="15.75" x14ac:dyDescent="0.25">
      <c r="A5" s="103" t="s">
        <v>25</v>
      </c>
      <c r="B5" s="106">
        <v>3</v>
      </c>
      <c r="C5" s="109" t="s">
        <v>77</v>
      </c>
      <c r="E5" s="12">
        <v>1</v>
      </c>
      <c r="F5" s="110" t="s">
        <v>122</v>
      </c>
      <c r="H5" s="11">
        <v>6</v>
      </c>
      <c r="I5" s="111" t="s">
        <v>120</v>
      </c>
      <c r="L5" s="109"/>
      <c r="N5" s="100"/>
      <c r="O5" s="101"/>
    </row>
    <row r="6" spans="1:15" ht="15.75" x14ac:dyDescent="0.25">
      <c r="A6" s="103" t="s">
        <v>41</v>
      </c>
      <c r="B6" s="107">
        <v>4</v>
      </c>
      <c r="C6" s="109" t="s">
        <v>85</v>
      </c>
      <c r="E6" s="12">
        <v>2</v>
      </c>
      <c r="F6" s="110" t="s">
        <v>31</v>
      </c>
      <c r="H6" s="11">
        <v>7</v>
      </c>
      <c r="I6" s="110" t="s">
        <v>124</v>
      </c>
      <c r="L6" s="109"/>
      <c r="N6" s="100"/>
      <c r="O6" s="101"/>
    </row>
    <row r="7" spans="1:15" ht="15.75" x14ac:dyDescent="0.25">
      <c r="A7" s="103" t="s">
        <v>33</v>
      </c>
      <c r="B7" s="106">
        <v>5</v>
      </c>
      <c r="C7" s="109" t="s">
        <v>20</v>
      </c>
      <c r="E7" s="12">
        <v>3</v>
      </c>
      <c r="F7" s="110" t="s">
        <v>77</v>
      </c>
      <c r="H7" s="11">
        <v>8</v>
      </c>
      <c r="I7" s="110" t="s">
        <v>121</v>
      </c>
      <c r="L7" s="109"/>
      <c r="N7" s="100"/>
      <c r="O7" s="101"/>
    </row>
    <row r="8" spans="1:15" ht="16.5" thickBot="1" x14ac:dyDescent="0.3">
      <c r="A8" s="103" t="s">
        <v>34</v>
      </c>
      <c r="B8" s="107">
        <v>6</v>
      </c>
      <c r="C8" s="109" t="s">
        <v>87</v>
      </c>
      <c r="E8" s="14">
        <v>4</v>
      </c>
      <c r="F8" s="110" t="s">
        <v>85</v>
      </c>
      <c r="H8" s="11">
        <v>9</v>
      </c>
      <c r="I8" s="110" t="s">
        <v>80</v>
      </c>
      <c r="L8" s="107"/>
      <c r="N8" s="100"/>
      <c r="O8" s="101"/>
    </row>
    <row r="9" spans="1:15" ht="15.75" thickBot="1" x14ac:dyDescent="0.3">
      <c r="A9" s="104" t="s">
        <v>30</v>
      </c>
      <c r="B9" s="106">
        <v>7</v>
      </c>
      <c r="C9" s="109" t="s">
        <v>31</v>
      </c>
      <c r="E9" s="14">
        <v>5</v>
      </c>
      <c r="F9" s="110" t="s">
        <v>123</v>
      </c>
      <c r="H9" s="11">
        <v>10</v>
      </c>
      <c r="I9" s="110" t="s">
        <v>87</v>
      </c>
    </row>
    <row r="10" spans="1:15" x14ac:dyDescent="0.25">
      <c r="B10" s="107">
        <v>8</v>
      </c>
      <c r="C10" s="109" t="s">
        <v>121</v>
      </c>
      <c r="E10" s="231"/>
      <c r="F10" s="231"/>
      <c r="H10" s="231"/>
      <c r="I10" s="231"/>
      <c r="K10" s="231"/>
      <c r="L10" s="231"/>
      <c r="N10" s="231"/>
      <c r="O10" s="231"/>
    </row>
    <row r="11" spans="1:15" x14ac:dyDescent="0.25">
      <c r="B11" s="106">
        <v>9</v>
      </c>
      <c r="C11" s="109" t="s">
        <v>122</v>
      </c>
    </row>
    <row r="12" spans="1:15" x14ac:dyDescent="0.25">
      <c r="B12" s="107">
        <v>10</v>
      </c>
      <c r="C12" s="109" t="s">
        <v>123</v>
      </c>
    </row>
    <row r="13" spans="1:15" x14ac:dyDescent="0.25">
      <c r="B13" s="106">
        <v>11</v>
      </c>
      <c r="C13" s="109" t="s">
        <v>124</v>
      </c>
    </row>
    <row r="16" spans="1:15" x14ac:dyDescent="0.25">
      <c r="E16" s="231"/>
      <c r="F16" s="231"/>
      <c r="H16" s="231"/>
      <c r="I16" s="231"/>
      <c r="K16" s="231"/>
      <c r="L16" s="231"/>
    </row>
    <row r="22" spans="1:4" x14ac:dyDescent="0.25">
      <c r="A22" s="99" t="s">
        <v>42</v>
      </c>
      <c r="B22" s="25"/>
      <c r="C22" s="25"/>
      <c r="D22" s="25"/>
    </row>
    <row r="23" spans="1:4" x14ac:dyDescent="0.25">
      <c r="A23" s="16" t="s">
        <v>20</v>
      </c>
      <c r="B23" s="25"/>
      <c r="C23" s="25"/>
      <c r="D23" s="25"/>
    </row>
    <row r="24" spans="1:4" x14ac:dyDescent="0.25">
      <c r="A24" s="16" t="s">
        <v>19</v>
      </c>
      <c r="B24" s="25"/>
      <c r="C24" s="25"/>
      <c r="D24" s="25"/>
    </row>
    <row r="25" spans="1:4" x14ac:dyDescent="0.25">
      <c r="A25" s="16" t="s">
        <v>21</v>
      </c>
      <c r="B25" s="25"/>
      <c r="C25" s="25"/>
      <c r="D25" s="25"/>
    </row>
    <row r="26" spans="1:4" x14ac:dyDescent="0.25">
      <c r="A26" s="16" t="s">
        <v>28</v>
      </c>
      <c r="B26" s="25"/>
      <c r="C26" s="25"/>
      <c r="D26" s="25"/>
    </row>
    <row r="27" spans="1:4" x14ac:dyDescent="0.25">
      <c r="A27" s="16" t="s">
        <v>43</v>
      </c>
      <c r="B27" s="25"/>
      <c r="C27" s="25"/>
      <c r="D27" s="25"/>
    </row>
    <row r="28" spans="1:4" x14ac:dyDescent="0.25">
      <c r="A28" s="16" t="s">
        <v>29</v>
      </c>
      <c r="B28" s="25"/>
      <c r="C28" s="25"/>
      <c r="D28" s="25"/>
    </row>
    <row r="29" spans="1:4" x14ac:dyDescent="0.25">
      <c r="A29" s="16" t="s">
        <v>32</v>
      </c>
      <c r="B29" s="25"/>
      <c r="C29" s="25"/>
      <c r="D29" s="25"/>
    </row>
    <row r="30" spans="1:4" x14ac:dyDescent="0.25">
      <c r="A30" s="16" t="s">
        <v>31</v>
      </c>
      <c r="B30" s="25"/>
      <c r="C30" s="25"/>
      <c r="D30" s="25"/>
    </row>
    <row r="31" spans="1:4" x14ac:dyDescent="0.25">
      <c r="A31" s="16" t="s">
        <v>44</v>
      </c>
      <c r="B31" s="25"/>
      <c r="C31" s="25"/>
      <c r="D31" s="25"/>
    </row>
    <row r="32" spans="1:4" x14ac:dyDescent="0.25">
      <c r="A32" s="16" t="s">
        <v>45</v>
      </c>
      <c r="B32" s="25"/>
      <c r="C32" s="25"/>
      <c r="D32" s="25"/>
    </row>
    <row r="33" spans="1:4" x14ac:dyDescent="0.25">
      <c r="A33" s="16" t="s">
        <v>46</v>
      </c>
      <c r="B33" s="25"/>
      <c r="C33" s="25"/>
      <c r="D33" s="25"/>
    </row>
    <row r="34" spans="1:4" x14ac:dyDescent="0.25">
      <c r="A34" s="16" t="s">
        <v>47</v>
      </c>
      <c r="B34" s="25"/>
      <c r="C34" s="25"/>
      <c r="D34" s="25"/>
    </row>
    <row r="35" spans="1:4" x14ac:dyDescent="0.25">
      <c r="A35" s="16" t="s">
        <v>48</v>
      </c>
      <c r="B35" s="25"/>
      <c r="C35" s="25"/>
      <c r="D35" s="25"/>
    </row>
    <row r="36" spans="1:4" x14ac:dyDescent="0.25">
      <c r="A36" s="16" t="s">
        <v>49</v>
      </c>
      <c r="B36" s="25"/>
      <c r="C36" s="25"/>
      <c r="D36" s="25"/>
    </row>
    <row r="37" spans="1:4" x14ac:dyDescent="0.25">
      <c r="A37" s="16" t="s">
        <v>50</v>
      </c>
      <c r="B37" s="25"/>
      <c r="C37" s="25"/>
      <c r="D37" s="25"/>
    </row>
    <row r="38" spans="1:4" x14ac:dyDescent="0.25">
      <c r="A38" s="16" t="s">
        <v>51</v>
      </c>
      <c r="B38" s="25"/>
      <c r="C38" s="25"/>
      <c r="D38" s="25"/>
    </row>
    <row r="39" spans="1:4" x14ac:dyDescent="0.25">
      <c r="A39" s="16" t="s">
        <v>24</v>
      </c>
      <c r="B39" s="25"/>
      <c r="C39" s="25"/>
      <c r="D39" s="25"/>
    </row>
    <row r="40" spans="1:4" x14ac:dyDescent="0.25">
      <c r="A40" s="16" t="s">
        <v>27</v>
      </c>
      <c r="B40" s="25"/>
      <c r="C40" s="25"/>
      <c r="D40" s="25"/>
    </row>
    <row r="41" spans="1:4" x14ac:dyDescent="0.25">
      <c r="A41" s="16" t="s">
        <v>22</v>
      </c>
      <c r="B41" s="25"/>
      <c r="C41" s="25"/>
      <c r="D41" s="25"/>
    </row>
    <row r="42" spans="1:4" x14ac:dyDescent="0.25">
      <c r="A42" s="16" t="s">
        <v>52</v>
      </c>
      <c r="B42" s="25"/>
      <c r="C42" s="25"/>
      <c r="D42" s="25"/>
    </row>
    <row r="43" spans="1:4" x14ac:dyDescent="0.25">
      <c r="A43" s="16" t="s">
        <v>53</v>
      </c>
      <c r="B43" s="25"/>
      <c r="C43" s="25"/>
      <c r="D43" s="25"/>
    </row>
    <row r="44" spans="1:4" x14ac:dyDescent="0.25">
      <c r="A44" s="11" t="s">
        <v>26</v>
      </c>
    </row>
  </sheetData>
  <mergeCells count="12">
    <mergeCell ref="E16:F16"/>
    <mergeCell ref="H16:I16"/>
    <mergeCell ref="K16:L16"/>
    <mergeCell ref="E2:O2"/>
    <mergeCell ref="E4:F4"/>
    <mergeCell ref="H4:I4"/>
    <mergeCell ref="K4:L4"/>
    <mergeCell ref="N4:O4"/>
    <mergeCell ref="E10:F10"/>
    <mergeCell ref="H10:I10"/>
    <mergeCell ref="K10:L10"/>
    <mergeCell ref="N10:O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8"/>
      <c r="AA1" s="38"/>
    </row>
    <row r="2" spans="1:28" s="1" customFormat="1" x14ac:dyDescent="0.3">
      <c r="U2" s="7"/>
      <c r="X2" s="38"/>
      <c r="AA2" s="38"/>
    </row>
    <row r="3" spans="1:28" s="1" customFormat="1" x14ac:dyDescent="0.3">
      <c r="N3" s="238" t="s">
        <v>36</v>
      </c>
      <c r="O3" s="238"/>
      <c r="P3" s="238"/>
      <c r="U3" s="7"/>
      <c r="X3" s="38"/>
      <c r="AA3" s="38"/>
    </row>
    <row r="4" spans="1:28" s="1" customFormat="1" x14ac:dyDescent="0.3">
      <c r="N4" s="239" t="s">
        <v>37</v>
      </c>
      <c r="O4" s="239"/>
      <c r="P4" s="239"/>
      <c r="U4" s="7"/>
      <c r="X4" s="38"/>
      <c r="AA4" s="38"/>
    </row>
    <row r="5" spans="1:28" s="1" customFormat="1" x14ac:dyDescent="0.3">
      <c r="N5" s="240" t="s">
        <v>38</v>
      </c>
      <c r="O5" s="240"/>
      <c r="P5" s="240"/>
      <c r="U5" s="7"/>
      <c r="X5" s="38"/>
      <c r="AA5" s="38"/>
    </row>
    <row r="6" spans="1:28" s="1" customFormat="1" x14ac:dyDescent="0.3">
      <c r="U6" s="7"/>
      <c r="X6" s="38"/>
      <c r="AA6" s="38"/>
    </row>
    <row r="7" spans="1:28" s="1" customFormat="1" x14ac:dyDescent="0.3">
      <c r="U7" s="7"/>
      <c r="X7" s="38"/>
      <c r="AA7" s="38"/>
    </row>
    <row r="8" spans="1:28" s="1" customFormat="1" x14ac:dyDescent="0.3">
      <c r="U8" s="7"/>
      <c r="X8" s="38"/>
      <c r="AA8" s="38"/>
    </row>
    <row r="9" spans="1:28" s="1" customFormat="1" ht="15" customHeight="1" x14ac:dyDescent="0.3">
      <c r="A9" s="4" t="s">
        <v>98</v>
      </c>
      <c r="B9" s="4"/>
      <c r="U9" s="7"/>
      <c r="W9" s="241" t="s">
        <v>110</v>
      </c>
      <c r="X9" s="241"/>
      <c r="Y9" s="241"/>
      <c r="Z9" s="241"/>
      <c r="AA9" s="241"/>
      <c r="AB9" s="241"/>
    </row>
    <row r="10" spans="1:28" s="1" customFormat="1" ht="21.75" customHeight="1" x14ac:dyDescent="0.3">
      <c r="A10" s="227" t="s">
        <v>109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9"/>
      <c r="Z10" s="9"/>
      <c r="AA10" s="40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9"/>
      <c r="Y11" s="2"/>
      <c r="Z11" s="2"/>
      <c r="AA11" s="39"/>
      <c r="AB11" s="2"/>
    </row>
    <row r="12" spans="1:28" s="1" customFormat="1" ht="15" customHeight="1" x14ac:dyDescent="0.3">
      <c r="A12" s="242" t="s">
        <v>10</v>
      </c>
      <c r="B12" s="59"/>
      <c r="C12" s="182" t="s">
        <v>0</v>
      </c>
      <c r="D12" s="183"/>
      <c r="E12" s="182">
        <v>1</v>
      </c>
      <c r="F12" s="183"/>
      <c r="G12" s="182">
        <v>2</v>
      </c>
      <c r="H12" s="183"/>
      <c r="I12" s="182">
        <v>3</v>
      </c>
      <c r="J12" s="183"/>
      <c r="K12" s="182">
        <v>4</v>
      </c>
      <c r="L12" s="183"/>
      <c r="M12" s="182">
        <v>5</v>
      </c>
      <c r="N12" s="183"/>
      <c r="O12" s="245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3" t="s">
        <v>1</v>
      </c>
      <c r="Y12" s="20" t="s">
        <v>17</v>
      </c>
      <c r="AA12" s="38"/>
    </row>
    <row r="13" spans="1:28" s="1" customFormat="1" ht="15" customHeight="1" x14ac:dyDescent="0.3">
      <c r="A13" s="243"/>
      <c r="B13" s="169">
        <v>1</v>
      </c>
      <c r="C13" s="184"/>
      <c r="D13" s="185"/>
      <c r="E13" s="178"/>
      <c r="F13" s="179"/>
      <c r="G13" s="173"/>
      <c r="H13" s="31"/>
      <c r="I13" s="140"/>
      <c r="J13" s="17"/>
      <c r="K13" s="140"/>
      <c r="L13" s="17"/>
      <c r="M13" s="140"/>
      <c r="N13" s="30"/>
      <c r="O13" s="246"/>
      <c r="P13" s="135">
        <v>0</v>
      </c>
      <c r="Q13" s="132">
        <f>IF(Y30&gt;AA30,"1")+IF(AA33&gt;Y33,"1")+IF(Y36&gt;AA36,"1")+IF(AA40&gt;Y40,"1")</f>
        <v>0</v>
      </c>
      <c r="R13" s="132">
        <f>IF(Y30&lt;AA30,"1")+IF(AA33&lt;Y33,"1")+IF(Y36&lt;AA36,"1")+IF(AA40&lt;Y40,"1")</f>
        <v>0</v>
      </c>
      <c r="S13" s="132">
        <v>0</v>
      </c>
      <c r="T13" s="135">
        <v>0</v>
      </c>
      <c r="U13" s="215">
        <f>SUM(H13,J13,L13,N13)</f>
        <v>0</v>
      </c>
      <c r="V13" s="215">
        <f>SUM(H14,J14,L14,N14)</f>
        <v>0</v>
      </c>
      <c r="W13" s="215">
        <f>+U13-V13</f>
        <v>0</v>
      </c>
      <c r="X13" s="136">
        <f>SUM(G13,I13,K13,M13)</f>
        <v>0</v>
      </c>
      <c r="Y13" s="135"/>
      <c r="AA13" s="38"/>
    </row>
    <row r="14" spans="1:28" s="1" customFormat="1" ht="15" customHeight="1" x14ac:dyDescent="0.3">
      <c r="A14" s="243"/>
      <c r="B14" s="170"/>
      <c r="C14" s="186"/>
      <c r="D14" s="187"/>
      <c r="E14" s="180"/>
      <c r="F14" s="181"/>
      <c r="G14" s="174"/>
      <c r="H14" s="31"/>
      <c r="I14" s="141"/>
      <c r="J14" s="17"/>
      <c r="K14" s="141"/>
      <c r="L14" s="17"/>
      <c r="M14" s="141"/>
      <c r="N14" s="30"/>
      <c r="O14" s="246"/>
      <c r="P14" s="135"/>
      <c r="Q14" s="133"/>
      <c r="R14" s="133"/>
      <c r="S14" s="133"/>
      <c r="T14" s="135"/>
      <c r="U14" s="135"/>
      <c r="V14" s="135"/>
      <c r="W14" s="135"/>
      <c r="X14" s="136"/>
      <c r="Y14" s="135"/>
      <c r="AA14" s="38"/>
    </row>
    <row r="15" spans="1:28" s="1" customFormat="1" ht="15" customHeight="1" x14ac:dyDescent="0.3">
      <c r="A15" s="243"/>
      <c r="B15" s="169">
        <v>2</v>
      </c>
      <c r="C15" s="184"/>
      <c r="D15" s="185"/>
      <c r="E15" s="138"/>
      <c r="F15" s="17"/>
      <c r="G15" s="175"/>
      <c r="H15" s="176"/>
      <c r="I15" s="140"/>
      <c r="J15" s="17"/>
      <c r="K15" s="140"/>
      <c r="L15" s="17"/>
      <c r="M15" s="140"/>
      <c r="N15" s="30"/>
      <c r="O15" s="246"/>
      <c r="P15" s="135">
        <f>Q15+R15</f>
        <v>0</v>
      </c>
      <c r="Q15" s="132">
        <f>IF(Y37&gt;AA37,"1")+IF(AA30&gt;Y30,"1")+IF(Y39&gt;AA39,"1")+IF(Y27&gt;AA27,"1")</f>
        <v>0</v>
      </c>
      <c r="R15" s="135">
        <f>IF(Y37&lt;AA37,"1")+IF(AA30&lt;Y30,"1")+IF(Y39&lt;AA39,"1")+IF(Y27&lt;AA27,"1")</f>
        <v>0</v>
      </c>
      <c r="S15" s="132">
        <v>0</v>
      </c>
      <c r="T15" s="135">
        <v>0</v>
      </c>
      <c r="U15" s="215">
        <f>SUM(F15,J15,L15,N15)</f>
        <v>0</v>
      </c>
      <c r="V15" s="215">
        <f>SUM(F16,J16,L16,N16)</f>
        <v>0</v>
      </c>
      <c r="W15" s="215">
        <f>+U15-V15</f>
        <v>0</v>
      </c>
      <c r="X15" s="136">
        <f>SUM(E15,I15,K15,M15)</f>
        <v>0</v>
      </c>
      <c r="Y15" s="135"/>
      <c r="AA15" s="38"/>
    </row>
    <row r="16" spans="1:28" s="1" customFormat="1" ht="15" customHeight="1" x14ac:dyDescent="0.3">
      <c r="A16" s="243"/>
      <c r="B16" s="170"/>
      <c r="C16" s="186"/>
      <c r="D16" s="187"/>
      <c r="E16" s="139"/>
      <c r="F16" s="17"/>
      <c r="G16" s="164"/>
      <c r="H16" s="177"/>
      <c r="I16" s="141"/>
      <c r="J16" s="17"/>
      <c r="K16" s="141"/>
      <c r="L16" s="17"/>
      <c r="M16" s="141"/>
      <c r="N16" s="30"/>
      <c r="O16" s="246"/>
      <c r="P16" s="135"/>
      <c r="Q16" s="133"/>
      <c r="R16" s="135"/>
      <c r="S16" s="133"/>
      <c r="T16" s="135"/>
      <c r="U16" s="135"/>
      <c r="V16" s="135"/>
      <c r="W16" s="135"/>
      <c r="X16" s="136"/>
      <c r="Y16" s="135"/>
      <c r="AA16" s="38"/>
    </row>
    <row r="17" spans="1:28" s="1" customFormat="1" ht="15" customHeight="1" x14ac:dyDescent="0.3">
      <c r="A17" s="243"/>
      <c r="B17" s="169">
        <v>3</v>
      </c>
      <c r="C17" s="184"/>
      <c r="D17" s="185"/>
      <c r="E17" s="138"/>
      <c r="F17" s="17"/>
      <c r="G17" s="140"/>
      <c r="H17" s="17"/>
      <c r="I17" s="175"/>
      <c r="J17" s="176"/>
      <c r="K17" s="140"/>
      <c r="L17" s="17"/>
      <c r="M17" s="140"/>
      <c r="N17" s="30"/>
      <c r="O17" s="246"/>
      <c r="P17" s="135">
        <f>Q17+R17</f>
        <v>0</v>
      </c>
      <c r="Q17" s="135">
        <f>IF(AA37&gt;Y37,"1")+IF(AA28&gt;Y28,"1")+IF(Y33&gt;AA33,"1")+IF(AA31&gt;Y31,"1")</f>
        <v>0</v>
      </c>
      <c r="R17" s="135">
        <f>IF(AA37&lt;Y37,"1")+IF(AA28&lt;Y28,"1")+IF(Y33&lt;AA33,"1")+IF(AA31&lt;Y31,"1")</f>
        <v>0</v>
      </c>
      <c r="S17" s="132">
        <v>0</v>
      </c>
      <c r="T17" s="135">
        <v>0</v>
      </c>
      <c r="U17" s="215">
        <f>SUM(F17,H17,L17,N17)</f>
        <v>0</v>
      </c>
      <c r="V17" s="215">
        <f>SUM(F18,H18,L18,N18)</f>
        <v>0</v>
      </c>
      <c r="W17" s="135">
        <f>+U17-V17</f>
        <v>0</v>
      </c>
      <c r="X17" s="136">
        <f>SUM(E17,G17,K17,M17)</f>
        <v>0</v>
      </c>
      <c r="Y17" s="135"/>
      <c r="AA17" s="38"/>
    </row>
    <row r="18" spans="1:28" s="1" customFormat="1" ht="15" customHeight="1" x14ac:dyDescent="0.3">
      <c r="A18" s="243"/>
      <c r="B18" s="170"/>
      <c r="C18" s="186"/>
      <c r="D18" s="187"/>
      <c r="E18" s="139"/>
      <c r="F18" s="17"/>
      <c r="G18" s="141"/>
      <c r="H18" s="17"/>
      <c r="I18" s="164"/>
      <c r="J18" s="177"/>
      <c r="K18" s="141"/>
      <c r="L18" s="17"/>
      <c r="M18" s="141"/>
      <c r="N18" s="30"/>
      <c r="O18" s="246"/>
      <c r="P18" s="135"/>
      <c r="Q18" s="135"/>
      <c r="R18" s="135"/>
      <c r="S18" s="133"/>
      <c r="T18" s="135"/>
      <c r="U18" s="135"/>
      <c r="V18" s="135"/>
      <c r="W18" s="135"/>
      <c r="X18" s="136"/>
      <c r="Y18" s="135"/>
      <c r="AA18" s="38"/>
    </row>
    <row r="19" spans="1:28" s="1" customFormat="1" ht="15" customHeight="1" x14ac:dyDescent="0.3">
      <c r="A19" s="243"/>
      <c r="B19" s="169">
        <v>4</v>
      </c>
      <c r="C19" s="184"/>
      <c r="D19" s="185"/>
      <c r="E19" s="138"/>
      <c r="F19" s="17"/>
      <c r="G19" s="140"/>
      <c r="H19" s="17"/>
      <c r="I19" s="140"/>
      <c r="J19" s="17"/>
      <c r="K19" s="175"/>
      <c r="L19" s="176"/>
      <c r="M19" s="140"/>
      <c r="N19" s="30"/>
      <c r="O19" s="246"/>
      <c r="P19" s="135">
        <f>Q19+R19</f>
        <v>0</v>
      </c>
      <c r="Q19" s="135">
        <f>IF(AA36&gt;Y36,"1")+IF(Y28&gt;AA28,"1")+IF(AA39&gt;Y39,"1")+IF(Y34&gt;AA34,"1")</f>
        <v>0</v>
      </c>
      <c r="R19" s="135">
        <f>IF(AA36&lt;Y36,"1")+IF(Y28&lt;AA28,"1")+IF(AA39&lt;Y39,"1")+IF(Y34&lt;AA34,"1")</f>
        <v>0</v>
      </c>
      <c r="S19" s="132">
        <v>0</v>
      </c>
      <c r="T19" s="135">
        <v>0</v>
      </c>
      <c r="U19" s="215">
        <f>SUM(F19,H19,J19,N19)</f>
        <v>0</v>
      </c>
      <c r="V19" s="215">
        <f>SUM(F20,H20,J20,N20)</f>
        <v>0</v>
      </c>
      <c r="W19" s="135">
        <f>+U19-V19</f>
        <v>0</v>
      </c>
      <c r="X19" s="136">
        <f>SUM(E19,G19,I19,M19)</f>
        <v>0</v>
      </c>
      <c r="Y19" s="135"/>
      <c r="AA19" s="38"/>
    </row>
    <row r="20" spans="1:28" s="1" customFormat="1" ht="15" customHeight="1" x14ac:dyDescent="0.3">
      <c r="A20" s="243"/>
      <c r="B20" s="170"/>
      <c r="C20" s="186"/>
      <c r="D20" s="187"/>
      <c r="E20" s="139"/>
      <c r="F20" s="17"/>
      <c r="G20" s="141"/>
      <c r="H20" s="17"/>
      <c r="I20" s="141"/>
      <c r="J20" s="17"/>
      <c r="K20" s="164"/>
      <c r="L20" s="177"/>
      <c r="M20" s="141"/>
      <c r="N20" s="30"/>
      <c r="O20" s="246"/>
      <c r="P20" s="135"/>
      <c r="Q20" s="135"/>
      <c r="R20" s="135"/>
      <c r="S20" s="133"/>
      <c r="T20" s="135"/>
      <c r="U20" s="135"/>
      <c r="V20" s="135"/>
      <c r="W20" s="135"/>
      <c r="X20" s="136"/>
      <c r="Y20" s="135"/>
      <c r="AA20" s="38"/>
    </row>
    <row r="21" spans="1:28" s="1" customFormat="1" ht="15" hidden="1" customHeight="1" x14ac:dyDescent="0.3">
      <c r="A21" s="243"/>
      <c r="B21" s="169">
        <v>5</v>
      </c>
      <c r="C21" s="184"/>
      <c r="D21" s="185"/>
      <c r="E21" s="138"/>
      <c r="F21" s="17"/>
      <c r="G21" s="140"/>
      <c r="H21" s="17"/>
      <c r="I21" s="140"/>
      <c r="J21" s="17"/>
      <c r="K21" s="140"/>
      <c r="L21" s="17"/>
      <c r="M21" s="175"/>
      <c r="N21" s="176"/>
      <c r="O21" s="246"/>
      <c r="P21" s="132">
        <f>Q21+R21</f>
        <v>0</v>
      </c>
      <c r="Q21" s="132">
        <f>IF(AA27&gt;Y27,"1")+IF(Y31&gt;AA31,"1")+IF(AA34&gt;Y34,"1")+IF(Y40&gt;AA40,"1")</f>
        <v>0</v>
      </c>
      <c r="R21" s="132">
        <f>IF(AA27&lt;Y27,"1")+IF(Y31&lt;AA31,"1")+IF(AA34&lt;Y34,"1")+IF(Y40&lt;AA40,"1")</f>
        <v>0</v>
      </c>
      <c r="S21" s="132">
        <v>0</v>
      </c>
      <c r="T21" s="132">
        <v>0</v>
      </c>
      <c r="U21" s="216">
        <f>SUM(F21,H21,J21,L21)</f>
        <v>0</v>
      </c>
      <c r="V21" s="216">
        <f>SUM(F22,H22,J22,L22)</f>
        <v>0</v>
      </c>
      <c r="W21" s="132">
        <f>+U21-V21</f>
        <v>0</v>
      </c>
      <c r="X21" s="130">
        <f>SUM(E21,G21,I21,K21)</f>
        <v>0</v>
      </c>
      <c r="Y21" s="132"/>
      <c r="AA21" s="38"/>
    </row>
    <row r="22" spans="1:28" s="1" customFormat="1" ht="15" hidden="1" customHeight="1" x14ac:dyDescent="0.3">
      <c r="A22" s="244"/>
      <c r="B22" s="170"/>
      <c r="C22" s="186"/>
      <c r="D22" s="187"/>
      <c r="E22" s="139"/>
      <c r="F22" s="17"/>
      <c r="G22" s="141"/>
      <c r="H22" s="17"/>
      <c r="I22" s="141"/>
      <c r="J22" s="17"/>
      <c r="K22" s="141"/>
      <c r="L22" s="17"/>
      <c r="M22" s="164"/>
      <c r="N22" s="177"/>
      <c r="O22" s="247"/>
      <c r="P22" s="133"/>
      <c r="Q22" s="133"/>
      <c r="R22" s="133"/>
      <c r="S22" s="133"/>
      <c r="T22" s="133"/>
      <c r="U22" s="217"/>
      <c r="V22" s="217"/>
      <c r="W22" s="133"/>
      <c r="X22" s="131"/>
      <c r="Y22" s="133"/>
      <c r="AA22" s="38"/>
    </row>
    <row r="23" spans="1:28" s="1" customFormat="1" ht="16.5" customHeight="1" x14ac:dyDescent="0.3">
      <c r="U23" s="7"/>
      <c r="X23" s="38"/>
      <c r="AA23" s="38"/>
    </row>
    <row r="24" spans="1:28" s="1" customFormat="1" ht="15" customHeight="1" x14ac:dyDescent="0.3">
      <c r="A24" s="188" t="s">
        <v>116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0"/>
      <c r="Z24" s="10"/>
      <c r="AA24" s="40"/>
      <c r="AB24" s="10"/>
    </row>
    <row r="25" spans="1:28" s="1" customFormat="1" ht="15" hidden="1" customHeight="1" x14ac:dyDescent="0.3">
      <c r="A25" s="5"/>
      <c r="B25" s="5"/>
      <c r="U25" s="7"/>
      <c r="X25" s="38"/>
      <c r="Y25" s="134" t="s">
        <v>2</v>
      </c>
      <c r="Z25" s="134"/>
      <c r="AA25" s="134"/>
      <c r="AB25" s="134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56" t="s">
        <v>5</v>
      </c>
      <c r="G26" s="157"/>
      <c r="H26" s="157"/>
      <c r="I26" s="157"/>
      <c r="J26" s="157"/>
      <c r="K26" s="157"/>
      <c r="L26" s="157"/>
      <c r="M26" s="157"/>
      <c r="N26" s="158"/>
      <c r="O26" s="129" t="s">
        <v>35</v>
      </c>
      <c r="P26" s="129"/>
      <c r="Q26" s="129"/>
      <c r="R26" s="129"/>
      <c r="S26" s="19"/>
      <c r="T26" s="129" t="s">
        <v>6</v>
      </c>
      <c r="U26" s="129"/>
      <c r="V26" s="129"/>
      <c r="W26" s="129"/>
      <c r="X26" s="41" t="s">
        <v>0</v>
      </c>
      <c r="Y26" s="37" t="s">
        <v>7</v>
      </c>
      <c r="Z26" s="37"/>
      <c r="AA26" s="41" t="s">
        <v>0</v>
      </c>
      <c r="AB26" s="37" t="s">
        <v>8</v>
      </c>
    </row>
    <row r="27" spans="1:28" s="1" customFormat="1" ht="15" customHeight="1" x14ac:dyDescent="0.3">
      <c r="A27" s="6" t="s">
        <v>103</v>
      </c>
      <c r="B27" s="6"/>
      <c r="C27" s="55">
        <f>C15</f>
        <v>0</v>
      </c>
      <c r="D27" s="56" t="s">
        <v>101</v>
      </c>
      <c r="E27" s="56"/>
      <c r="F27" s="147">
        <f>C21</f>
        <v>0</v>
      </c>
      <c r="G27" s="148"/>
      <c r="H27" s="148"/>
      <c r="I27" s="148"/>
      <c r="J27" s="148"/>
      <c r="K27" s="148"/>
      <c r="L27" s="148"/>
      <c r="M27" s="148"/>
      <c r="N27" s="149"/>
      <c r="O27" s="166" t="s">
        <v>95</v>
      </c>
      <c r="P27" s="167"/>
      <c r="Q27" s="167"/>
      <c r="R27" s="168"/>
      <c r="S27" s="49"/>
      <c r="T27" s="195">
        <v>44789</v>
      </c>
      <c r="U27" s="196"/>
      <c r="V27" s="196"/>
      <c r="W27" s="197"/>
      <c r="X27" s="44"/>
      <c r="Y27" s="18"/>
      <c r="Z27" s="129" t="s">
        <v>9</v>
      </c>
      <c r="AA27" s="44"/>
      <c r="AB27" s="18"/>
    </row>
    <row r="28" spans="1:28" s="1" customFormat="1" ht="15" customHeight="1" x14ac:dyDescent="0.3">
      <c r="A28" s="6" t="s">
        <v>102</v>
      </c>
      <c r="B28" s="6"/>
      <c r="C28" s="55">
        <f>C19</f>
        <v>0</v>
      </c>
      <c r="D28" s="56" t="s">
        <v>101</v>
      </c>
      <c r="E28" s="56"/>
      <c r="F28" s="147">
        <f>C17</f>
        <v>0</v>
      </c>
      <c r="G28" s="148"/>
      <c r="H28" s="148"/>
      <c r="I28" s="148"/>
      <c r="J28" s="148"/>
      <c r="K28" s="148"/>
      <c r="L28" s="148"/>
      <c r="M28" s="148"/>
      <c r="N28" s="149"/>
      <c r="O28" s="166" t="s">
        <v>95</v>
      </c>
      <c r="P28" s="167"/>
      <c r="Q28" s="167"/>
      <c r="R28" s="168"/>
      <c r="S28" s="49"/>
      <c r="T28" s="195">
        <v>44789</v>
      </c>
      <c r="U28" s="196"/>
      <c r="V28" s="196"/>
      <c r="W28" s="197"/>
      <c r="X28" s="44"/>
      <c r="Y28" s="18"/>
      <c r="Z28" s="129"/>
      <c r="AA28" s="44"/>
      <c r="AB28" s="18"/>
    </row>
    <row r="29" spans="1:28" s="1" customFormat="1" ht="15" customHeight="1" x14ac:dyDescent="0.3">
      <c r="A29" s="19" t="s">
        <v>3</v>
      </c>
      <c r="B29" s="19"/>
      <c r="C29" s="57" t="s">
        <v>4</v>
      </c>
      <c r="D29" s="58"/>
      <c r="E29" s="58"/>
      <c r="F29" s="153" t="s">
        <v>5</v>
      </c>
      <c r="G29" s="154"/>
      <c r="H29" s="154"/>
      <c r="I29" s="154"/>
      <c r="J29" s="154"/>
      <c r="K29" s="154"/>
      <c r="L29" s="154"/>
      <c r="M29" s="154"/>
      <c r="N29" s="155"/>
      <c r="O29" s="129" t="s">
        <v>35</v>
      </c>
      <c r="P29" s="129"/>
      <c r="Q29" s="129"/>
      <c r="R29" s="129"/>
      <c r="S29" s="19"/>
      <c r="T29" s="208" t="s">
        <v>6</v>
      </c>
      <c r="U29" s="208"/>
      <c r="V29" s="208"/>
      <c r="W29" s="208"/>
      <c r="X29" s="41" t="s">
        <v>0</v>
      </c>
      <c r="Y29" s="37" t="s">
        <v>7</v>
      </c>
      <c r="Z29" s="37"/>
      <c r="AA29" s="41" t="s">
        <v>0</v>
      </c>
      <c r="AB29" s="37" t="s">
        <v>8</v>
      </c>
    </row>
    <row r="30" spans="1:28" s="1" customFormat="1" ht="15" customHeight="1" x14ac:dyDescent="0.3">
      <c r="A30" s="6" t="s">
        <v>104</v>
      </c>
      <c r="B30" s="6"/>
      <c r="C30" s="55">
        <f>C13</f>
        <v>0</v>
      </c>
      <c r="D30" s="56" t="s">
        <v>101</v>
      </c>
      <c r="E30" s="56"/>
      <c r="F30" s="147">
        <f>C15</f>
        <v>0</v>
      </c>
      <c r="G30" s="148"/>
      <c r="H30" s="148"/>
      <c r="I30" s="148"/>
      <c r="J30" s="148"/>
      <c r="K30" s="148"/>
      <c r="L30" s="148"/>
      <c r="M30" s="148"/>
      <c r="N30" s="149"/>
      <c r="O30" s="166" t="s">
        <v>95</v>
      </c>
      <c r="P30" s="167"/>
      <c r="Q30" s="167"/>
      <c r="R30" s="168"/>
      <c r="S30" s="49"/>
      <c r="T30" s="195">
        <v>44791</v>
      </c>
      <c r="U30" s="196"/>
      <c r="V30" s="196"/>
      <c r="W30" s="197"/>
      <c r="X30" s="44"/>
      <c r="Y30" s="18"/>
      <c r="Z30" s="127" t="s">
        <v>9</v>
      </c>
      <c r="AA30" s="44"/>
      <c r="AB30" s="18"/>
    </row>
    <row r="31" spans="1:28" s="1" customFormat="1" ht="15" customHeight="1" x14ac:dyDescent="0.3">
      <c r="A31" s="6" t="s">
        <v>104</v>
      </c>
      <c r="B31" s="6"/>
      <c r="C31" s="55">
        <f>C21</f>
        <v>0</v>
      </c>
      <c r="D31" s="56" t="s">
        <v>101</v>
      </c>
      <c r="E31" s="56"/>
      <c r="F31" s="147">
        <f>C17</f>
        <v>0</v>
      </c>
      <c r="G31" s="148"/>
      <c r="H31" s="148"/>
      <c r="I31" s="148"/>
      <c r="J31" s="148"/>
      <c r="K31" s="148"/>
      <c r="L31" s="148"/>
      <c r="M31" s="148"/>
      <c r="N31" s="149"/>
      <c r="O31" s="166" t="s">
        <v>96</v>
      </c>
      <c r="P31" s="167"/>
      <c r="Q31" s="167"/>
      <c r="R31" s="168"/>
      <c r="S31" s="49"/>
      <c r="T31" s="195">
        <v>44792</v>
      </c>
      <c r="U31" s="196"/>
      <c r="V31" s="196"/>
      <c r="W31" s="197"/>
      <c r="X31" s="44"/>
      <c r="Y31" s="18"/>
      <c r="Z31" s="128"/>
      <c r="AA31" s="44"/>
      <c r="AB31" s="18"/>
    </row>
    <row r="32" spans="1:28" s="1" customFormat="1" ht="15" customHeight="1" x14ac:dyDescent="0.3">
      <c r="A32" s="19" t="s">
        <v>3</v>
      </c>
      <c r="B32" s="19"/>
      <c r="C32" s="57" t="s">
        <v>4</v>
      </c>
      <c r="D32" s="58"/>
      <c r="E32" s="58"/>
      <c r="F32" s="153" t="s">
        <v>5</v>
      </c>
      <c r="G32" s="154"/>
      <c r="H32" s="154"/>
      <c r="I32" s="154"/>
      <c r="J32" s="154"/>
      <c r="K32" s="154"/>
      <c r="L32" s="154"/>
      <c r="M32" s="154"/>
      <c r="N32" s="155"/>
      <c r="O32" s="129" t="s">
        <v>35</v>
      </c>
      <c r="P32" s="129"/>
      <c r="Q32" s="129"/>
      <c r="R32" s="129"/>
      <c r="S32" s="19"/>
      <c r="T32" s="208" t="s">
        <v>6</v>
      </c>
      <c r="U32" s="208"/>
      <c r="V32" s="208"/>
      <c r="W32" s="208"/>
      <c r="X32" s="41" t="s">
        <v>0</v>
      </c>
      <c r="Y32" s="37" t="s">
        <v>7</v>
      </c>
      <c r="Z32" s="37"/>
      <c r="AA32" s="41" t="s">
        <v>0</v>
      </c>
      <c r="AB32" s="37" t="s">
        <v>8</v>
      </c>
    </row>
    <row r="33" spans="1:28" s="1" customFormat="1" ht="15" customHeight="1" x14ac:dyDescent="0.3">
      <c r="A33" s="6" t="s">
        <v>103</v>
      </c>
      <c r="B33" s="6"/>
      <c r="C33" s="55">
        <f>C17</f>
        <v>0</v>
      </c>
      <c r="D33" s="56" t="s">
        <v>101</v>
      </c>
      <c r="E33" s="56"/>
      <c r="F33" s="147">
        <f>C13</f>
        <v>0</v>
      </c>
      <c r="G33" s="148"/>
      <c r="H33" s="148"/>
      <c r="I33" s="148"/>
      <c r="J33" s="148"/>
      <c r="K33" s="148"/>
      <c r="L33" s="148"/>
      <c r="M33" s="148"/>
      <c r="N33" s="149"/>
      <c r="O33" s="166" t="s">
        <v>95</v>
      </c>
      <c r="P33" s="167"/>
      <c r="Q33" s="167"/>
      <c r="R33" s="168"/>
      <c r="S33" s="49"/>
      <c r="T33" s="195">
        <v>44796</v>
      </c>
      <c r="U33" s="196"/>
      <c r="V33" s="196"/>
      <c r="W33" s="197"/>
      <c r="X33" s="44"/>
      <c r="Y33" s="18"/>
      <c r="Z33" s="129" t="s">
        <v>9</v>
      </c>
      <c r="AA33" s="44"/>
      <c r="AB33" s="18"/>
    </row>
    <row r="34" spans="1:28" s="1" customFormat="1" ht="15" customHeight="1" x14ac:dyDescent="0.3">
      <c r="A34" s="6" t="s">
        <v>102</v>
      </c>
      <c r="B34" s="6"/>
      <c r="C34" s="55">
        <f>C19</f>
        <v>0</v>
      </c>
      <c r="D34" s="56" t="s">
        <v>101</v>
      </c>
      <c r="E34" s="56"/>
      <c r="F34" s="147">
        <f>C21</f>
        <v>0</v>
      </c>
      <c r="G34" s="148"/>
      <c r="H34" s="148"/>
      <c r="I34" s="148"/>
      <c r="J34" s="148"/>
      <c r="K34" s="148"/>
      <c r="L34" s="148"/>
      <c r="M34" s="148"/>
      <c r="N34" s="149"/>
      <c r="O34" s="199" t="s">
        <v>96</v>
      </c>
      <c r="P34" s="200"/>
      <c r="Q34" s="200"/>
      <c r="R34" s="201"/>
      <c r="S34" s="51"/>
      <c r="T34" s="195">
        <v>44796</v>
      </c>
      <c r="U34" s="196"/>
      <c r="V34" s="196"/>
      <c r="W34" s="197"/>
      <c r="X34" s="44"/>
      <c r="Y34" s="18"/>
      <c r="Z34" s="129"/>
      <c r="AA34" s="44"/>
      <c r="AB34" s="18"/>
    </row>
    <row r="35" spans="1:28" s="1" customFormat="1" ht="15" hidden="1" customHeight="1" x14ac:dyDescent="0.3">
      <c r="A35" s="19" t="s">
        <v>3</v>
      </c>
      <c r="B35" s="19"/>
      <c r="C35" s="57" t="s">
        <v>4</v>
      </c>
      <c r="D35" s="58"/>
      <c r="E35" s="58"/>
      <c r="F35" s="153" t="s">
        <v>5</v>
      </c>
      <c r="G35" s="154"/>
      <c r="H35" s="154"/>
      <c r="I35" s="154"/>
      <c r="J35" s="154"/>
      <c r="K35" s="154"/>
      <c r="L35" s="154"/>
      <c r="M35" s="154"/>
      <c r="N35" s="155"/>
      <c r="O35" s="156" t="s">
        <v>35</v>
      </c>
      <c r="P35" s="157"/>
      <c r="Q35" s="157"/>
      <c r="R35" s="158"/>
      <c r="S35" s="19"/>
      <c r="T35" s="189" t="s">
        <v>6</v>
      </c>
      <c r="U35" s="190"/>
      <c r="V35" s="190"/>
      <c r="W35" s="191"/>
      <c r="X35" s="41" t="s">
        <v>0</v>
      </c>
      <c r="Y35" s="37" t="s">
        <v>7</v>
      </c>
      <c r="Z35" s="37"/>
      <c r="AA35" s="41" t="s">
        <v>0</v>
      </c>
      <c r="AB35" s="37" t="s">
        <v>8</v>
      </c>
    </row>
    <row r="36" spans="1:28" s="1" customFormat="1" ht="15" hidden="1" customHeight="1" x14ac:dyDescent="0.3">
      <c r="A36" s="6" t="s">
        <v>102</v>
      </c>
      <c r="B36" s="6"/>
      <c r="C36" s="55">
        <f>C13</f>
        <v>0</v>
      </c>
      <c r="D36" s="56" t="s">
        <v>101</v>
      </c>
      <c r="E36" s="56"/>
      <c r="F36" s="147">
        <f>C19</f>
        <v>0</v>
      </c>
      <c r="G36" s="148"/>
      <c r="H36" s="148"/>
      <c r="I36" s="148"/>
      <c r="J36" s="148"/>
      <c r="K36" s="148"/>
      <c r="L36" s="148"/>
      <c r="M36" s="148"/>
      <c r="N36" s="149"/>
      <c r="O36" s="199" t="s">
        <v>96</v>
      </c>
      <c r="P36" s="200"/>
      <c r="Q36" s="200"/>
      <c r="R36" s="201"/>
      <c r="S36" s="50"/>
      <c r="T36" s="195">
        <v>44798</v>
      </c>
      <c r="U36" s="196"/>
      <c r="V36" s="196"/>
      <c r="W36" s="197"/>
      <c r="X36" s="44"/>
      <c r="Y36" s="18"/>
      <c r="Z36" s="127" t="s">
        <v>9</v>
      </c>
      <c r="AA36" s="44"/>
      <c r="AB36" s="18"/>
    </row>
    <row r="37" spans="1:28" s="1" customFormat="1" ht="15" hidden="1" customHeight="1" x14ac:dyDescent="0.3">
      <c r="A37" s="6" t="s">
        <v>104</v>
      </c>
      <c r="B37" s="6"/>
      <c r="C37" s="55">
        <f>+C15</f>
        <v>0</v>
      </c>
      <c r="D37" s="56" t="s">
        <v>101</v>
      </c>
      <c r="E37" s="56"/>
      <c r="F37" s="147">
        <f>C17</f>
        <v>0</v>
      </c>
      <c r="G37" s="148"/>
      <c r="H37" s="148"/>
      <c r="I37" s="148"/>
      <c r="J37" s="148"/>
      <c r="K37" s="148"/>
      <c r="L37" s="148"/>
      <c r="M37" s="148"/>
      <c r="N37" s="149"/>
      <c r="O37" s="199" t="s">
        <v>96</v>
      </c>
      <c r="P37" s="200"/>
      <c r="Q37" s="200"/>
      <c r="R37" s="201"/>
      <c r="S37" s="50"/>
      <c r="T37" s="195">
        <v>44798</v>
      </c>
      <c r="U37" s="196"/>
      <c r="V37" s="196"/>
      <c r="W37" s="197"/>
      <c r="X37" s="44"/>
      <c r="Y37" s="18"/>
      <c r="Z37" s="128"/>
      <c r="AA37" s="44"/>
      <c r="AB37" s="18"/>
    </row>
    <row r="38" spans="1:28" s="1" customFormat="1" ht="15" hidden="1" customHeight="1" x14ac:dyDescent="0.3">
      <c r="A38" s="19" t="s">
        <v>3</v>
      </c>
      <c r="B38" s="19"/>
      <c r="C38" s="57" t="s">
        <v>4</v>
      </c>
      <c r="D38" s="58"/>
      <c r="E38" s="58"/>
      <c r="F38" s="153" t="s">
        <v>5</v>
      </c>
      <c r="G38" s="154"/>
      <c r="H38" s="154"/>
      <c r="I38" s="154"/>
      <c r="J38" s="154"/>
      <c r="K38" s="154"/>
      <c r="L38" s="154"/>
      <c r="M38" s="154"/>
      <c r="N38" s="155"/>
      <c r="O38" s="156" t="s">
        <v>35</v>
      </c>
      <c r="P38" s="157"/>
      <c r="Q38" s="157"/>
      <c r="R38" s="158"/>
      <c r="S38" s="19"/>
      <c r="T38" s="189" t="s">
        <v>6</v>
      </c>
      <c r="U38" s="190"/>
      <c r="V38" s="190"/>
      <c r="W38" s="191"/>
      <c r="X38" s="41" t="s">
        <v>0</v>
      </c>
      <c r="Y38" s="19" t="s">
        <v>7</v>
      </c>
      <c r="Z38" s="19"/>
      <c r="AA38" s="41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5">
        <f>C15</f>
        <v>0</v>
      </c>
      <c r="D39" s="56" t="s">
        <v>101</v>
      </c>
      <c r="E39" s="56"/>
      <c r="F39" s="147">
        <f>C19</f>
        <v>0</v>
      </c>
      <c r="G39" s="148"/>
      <c r="H39" s="148"/>
      <c r="I39" s="148"/>
      <c r="J39" s="148"/>
      <c r="K39" s="148"/>
      <c r="L39" s="148"/>
      <c r="M39" s="148"/>
      <c r="N39" s="149"/>
      <c r="O39" s="199" t="s">
        <v>95</v>
      </c>
      <c r="P39" s="200"/>
      <c r="Q39" s="200"/>
      <c r="R39" s="201"/>
      <c r="S39" s="50"/>
      <c r="T39" s="195">
        <v>44799</v>
      </c>
      <c r="U39" s="196"/>
      <c r="V39" s="196"/>
      <c r="W39" s="197"/>
      <c r="X39" s="44"/>
      <c r="Y39" s="18"/>
      <c r="Z39" s="127" t="s">
        <v>9</v>
      </c>
      <c r="AA39" s="44"/>
      <c r="AB39" s="18"/>
    </row>
    <row r="40" spans="1:28" s="1" customFormat="1" ht="15" hidden="1" customHeight="1" x14ac:dyDescent="0.3">
      <c r="A40" s="6" t="s">
        <v>102</v>
      </c>
      <c r="B40" s="6"/>
      <c r="C40" s="55">
        <f>C21</f>
        <v>0</v>
      </c>
      <c r="D40" s="56" t="s">
        <v>101</v>
      </c>
      <c r="E40" s="56"/>
      <c r="F40" s="147">
        <f>C13</f>
        <v>0</v>
      </c>
      <c r="G40" s="148"/>
      <c r="H40" s="148"/>
      <c r="I40" s="148"/>
      <c r="J40" s="148"/>
      <c r="K40" s="148"/>
      <c r="L40" s="148"/>
      <c r="M40" s="148"/>
      <c r="N40" s="149"/>
      <c r="O40" s="199" t="s">
        <v>95</v>
      </c>
      <c r="P40" s="200"/>
      <c r="Q40" s="200"/>
      <c r="R40" s="201"/>
      <c r="S40" s="51"/>
      <c r="T40" s="195">
        <v>44799</v>
      </c>
      <c r="U40" s="196"/>
      <c r="V40" s="196"/>
      <c r="W40" s="197"/>
      <c r="X40" s="44"/>
      <c r="Y40" s="18"/>
      <c r="Z40" s="128"/>
      <c r="AA40" s="44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9"/>
      <c r="Y41" s="2"/>
      <c r="Z41" s="2"/>
      <c r="AA41" s="39"/>
      <c r="AB41" s="2"/>
    </row>
    <row r="42" spans="1:28" s="1" customFormat="1" ht="15" customHeight="1" x14ac:dyDescent="0.3">
      <c r="A42" s="242" t="s">
        <v>11</v>
      </c>
      <c r="B42" s="59"/>
      <c r="C42" s="182" t="s">
        <v>0</v>
      </c>
      <c r="D42" s="183"/>
      <c r="E42" s="182">
        <v>1</v>
      </c>
      <c r="F42" s="183"/>
      <c r="G42" s="182">
        <v>2</v>
      </c>
      <c r="H42" s="183"/>
      <c r="I42" s="182">
        <v>3</v>
      </c>
      <c r="J42" s="183"/>
      <c r="K42" s="182">
        <v>4</v>
      </c>
      <c r="L42" s="183"/>
      <c r="M42" s="182">
        <v>5</v>
      </c>
      <c r="N42" s="183"/>
      <c r="O42" s="245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3" t="s">
        <v>1</v>
      </c>
      <c r="Y42" s="20" t="s">
        <v>17</v>
      </c>
      <c r="AA42" s="38"/>
    </row>
    <row r="43" spans="1:28" s="1" customFormat="1" ht="15" customHeight="1" x14ac:dyDescent="0.3">
      <c r="A43" s="243"/>
      <c r="B43" s="169">
        <v>1</v>
      </c>
      <c r="C43" s="184"/>
      <c r="D43" s="185"/>
      <c r="E43" s="178"/>
      <c r="F43" s="179"/>
      <c r="G43" s="248"/>
      <c r="H43" s="31"/>
      <c r="I43" s="140"/>
      <c r="J43" s="17"/>
      <c r="K43" s="140"/>
      <c r="L43" s="17"/>
      <c r="M43" s="140"/>
      <c r="N43" s="30"/>
      <c r="O43" s="246"/>
      <c r="P43" s="135">
        <f>Q43+R43</f>
        <v>0</v>
      </c>
      <c r="Q43" s="132">
        <f>IF(Y60&gt;AA60,"1")+IF(AA63&gt;Y63,"1")+IF(Y66&gt;AA66,"1")+IF(AA70&gt;Y70,"1")</f>
        <v>0</v>
      </c>
      <c r="R43" s="132">
        <f>IF(Y66&lt;AA66,"1")+IF(Y60&lt;AA60,"1")+IF(AA70&lt;Y70,"1")+IF(AA63&lt;Y63,"1")</f>
        <v>0</v>
      </c>
      <c r="S43" s="132">
        <v>0</v>
      </c>
      <c r="T43" s="135">
        <v>0</v>
      </c>
      <c r="U43" s="215">
        <f>SUM(H43,J43,L43,N43)</f>
        <v>0</v>
      </c>
      <c r="V43" s="215">
        <f>SUM(H44,J44,L44,N44)</f>
        <v>0</v>
      </c>
      <c r="W43" s="215">
        <f>+U43-V43</f>
        <v>0</v>
      </c>
      <c r="X43" s="136">
        <f>SUM(G43,I43,K43,M43)</f>
        <v>0</v>
      </c>
      <c r="Y43" s="135"/>
      <c r="AA43" s="38"/>
    </row>
    <row r="44" spans="1:28" s="1" customFormat="1" ht="15" customHeight="1" x14ac:dyDescent="0.3">
      <c r="A44" s="243"/>
      <c r="B44" s="170"/>
      <c r="C44" s="186"/>
      <c r="D44" s="187"/>
      <c r="E44" s="180"/>
      <c r="F44" s="181"/>
      <c r="G44" s="249"/>
      <c r="H44" s="31"/>
      <c r="I44" s="141"/>
      <c r="J44" s="17"/>
      <c r="K44" s="141"/>
      <c r="L44" s="17"/>
      <c r="M44" s="141"/>
      <c r="N44" s="30"/>
      <c r="O44" s="246"/>
      <c r="P44" s="135"/>
      <c r="Q44" s="133"/>
      <c r="R44" s="133"/>
      <c r="S44" s="133"/>
      <c r="T44" s="135"/>
      <c r="U44" s="135"/>
      <c r="V44" s="135"/>
      <c r="W44" s="135"/>
      <c r="X44" s="136"/>
      <c r="Y44" s="135"/>
      <c r="AA44" s="38"/>
    </row>
    <row r="45" spans="1:28" s="1" customFormat="1" ht="15" customHeight="1" x14ac:dyDescent="0.3">
      <c r="A45" s="243"/>
      <c r="B45" s="169">
        <v>2</v>
      </c>
      <c r="C45" s="184"/>
      <c r="D45" s="185"/>
      <c r="E45" s="138"/>
      <c r="F45" s="17"/>
      <c r="G45" s="175"/>
      <c r="H45" s="176"/>
      <c r="I45" s="140"/>
      <c r="J45" s="17"/>
      <c r="K45" s="140"/>
      <c r="L45" s="17"/>
      <c r="M45" s="140"/>
      <c r="N45" s="30"/>
      <c r="O45" s="246"/>
      <c r="P45" s="135">
        <f>Q45+R45</f>
        <v>0</v>
      </c>
      <c r="Q45" s="135">
        <f>IF(Y57&gt;AA57,"1")+IF(AA60&gt;Y60,"1")+IF(Y67&gt;AA67,"1")+IF(Y69&gt;AA69,"1")</f>
        <v>0</v>
      </c>
      <c r="R45" s="135">
        <f>IF(Y57&lt;AA57,"1")+IF(AA60&lt;Y60,"1")+IF(Y67&lt;AA67,"1")+IF(Y69&lt;AA69,"1")</f>
        <v>0</v>
      </c>
      <c r="S45" s="132">
        <v>0</v>
      </c>
      <c r="T45" s="135">
        <v>0</v>
      </c>
      <c r="U45" s="215">
        <f>SUM(F45,J45,L45,N45)</f>
        <v>0</v>
      </c>
      <c r="V45" s="215">
        <f>SUM(F46,J46,L46,N46)</f>
        <v>0</v>
      </c>
      <c r="W45" s="215">
        <f>+U45-V45</f>
        <v>0</v>
      </c>
      <c r="X45" s="136">
        <f>SUM(E45,I45,K45,M45)</f>
        <v>0</v>
      </c>
      <c r="Y45" s="135"/>
      <c r="AA45" s="38"/>
    </row>
    <row r="46" spans="1:28" s="1" customFormat="1" ht="15" customHeight="1" x14ac:dyDescent="0.3">
      <c r="A46" s="243"/>
      <c r="B46" s="170"/>
      <c r="C46" s="186"/>
      <c r="D46" s="187"/>
      <c r="E46" s="139"/>
      <c r="F46" s="17"/>
      <c r="G46" s="164"/>
      <c r="H46" s="177"/>
      <c r="I46" s="141"/>
      <c r="J46" s="17"/>
      <c r="K46" s="141"/>
      <c r="L46" s="17"/>
      <c r="M46" s="141"/>
      <c r="N46" s="30"/>
      <c r="O46" s="246"/>
      <c r="P46" s="135"/>
      <c r="Q46" s="135"/>
      <c r="R46" s="135"/>
      <c r="S46" s="133"/>
      <c r="T46" s="135"/>
      <c r="U46" s="135"/>
      <c r="V46" s="135"/>
      <c r="W46" s="135"/>
      <c r="X46" s="136"/>
      <c r="Y46" s="135"/>
      <c r="AA46" s="38"/>
    </row>
    <row r="47" spans="1:28" s="1" customFormat="1" ht="15" customHeight="1" x14ac:dyDescent="0.3">
      <c r="A47" s="243"/>
      <c r="B47" s="169">
        <v>3</v>
      </c>
      <c r="C47" s="184"/>
      <c r="D47" s="185"/>
      <c r="E47" s="138"/>
      <c r="F47" s="17"/>
      <c r="G47" s="140"/>
      <c r="H47" s="17"/>
      <c r="I47" s="175"/>
      <c r="J47" s="176"/>
      <c r="K47" s="140"/>
      <c r="L47" s="17"/>
      <c r="M47" s="140"/>
      <c r="N47" s="30"/>
      <c r="O47" s="246"/>
      <c r="P47" s="135">
        <f>Q47+R47</f>
        <v>0</v>
      </c>
      <c r="Q47" s="135">
        <f>IF(AA67&gt;Y67,"1")+IF(AA58&gt;Y58,"1")+IF(Y63&gt;AA63,"1")+IF(AA61&gt;Y61,"1")</f>
        <v>0</v>
      </c>
      <c r="R47" s="135">
        <f>IF(AA67&lt;Y67,"1")+IF(AA58&lt;Y58,"1")+IF(Y63&lt;AA63,"1")+IF(AA61&lt;Y61,"1")</f>
        <v>0</v>
      </c>
      <c r="S47" s="132">
        <v>0</v>
      </c>
      <c r="T47" s="135">
        <v>0</v>
      </c>
      <c r="U47" s="215">
        <f>SUM(F47,H47,L47,N47)</f>
        <v>0</v>
      </c>
      <c r="V47" s="215">
        <f>SUM(F48,H48,L48,N48)</f>
        <v>0</v>
      </c>
      <c r="W47" s="135">
        <f>+U47-V47</f>
        <v>0</v>
      </c>
      <c r="X47" s="136">
        <f>SUM(E47,G47,K47,M47)</f>
        <v>0</v>
      </c>
      <c r="Y47" s="135"/>
      <c r="AA47" s="38"/>
    </row>
    <row r="48" spans="1:28" s="1" customFormat="1" ht="15" customHeight="1" x14ac:dyDescent="0.3">
      <c r="A48" s="243"/>
      <c r="B48" s="170"/>
      <c r="C48" s="186"/>
      <c r="D48" s="187"/>
      <c r="E48" s="139"/>
      <c r="F48" s="17"/>
      <c r="G48" s="141"/>
      <c r="H48" s="17"/>
      <c r="I48" s="164"/>
      <c r="J48" s="177"/>
      <c r="K48" s="141"/>
      <c r="L48" s="17"/>
      <c r="M48" s="141"/>
      <c r="N48" s="30"/>
      <c r="O48" s="246"/>
      <c r="P48" s="135"/>
      <c r="Q48" s="135"/>
      <c r="R48" s="135"/>
      <c r="S48" s="133"/>
      <c r="T48" s="135"/>
      <c r="U48" s="135"/>
      <c r="V48" s="135"/>
      <c r="W48" s="135"/>
      <c r="X48" s="136"/>
      <c r="Y48" s="135"/>
      <c r="AA48" s="38"/>
    </row>
    <row r="49" spans="1:28" s="1" customFormat="1" ht="15" hidden="1" customHeight="1" x14ac:dyDescent="0.3">
      <c r="A49" s="243"/>
      <c r="B49" s="169">
        <v>4</v>
      </c>
      <c r="C49" s="184"/>
      <c r="D49" s="185"/>
      <c r="E49" s="138"/>
      <c r="F49" s="17"/>
      <c r="G49" s="140"/>
      <c r="H49" s="17"/>
      <c r="I49" s="140"/>
      <c r="J49" s="17"/>
      <c r="K49" s="175"/>
      <c r="L49" s="176"/>
      <c r="M49" s="140"/>
      <c r="N49" s="30"/>
      <c r="O49" s="246"/>
      <c r="P49" s="135">
        <f>Q49+R49</f>
        <v>0</v>
      </c>
      <c r="Q49" s="135">
        <f>IF(AA66&gt;Y66,"1")+IF(Y58&gt;AA58,"1")+IF(AA69&gt;Y69,"1")+IF(Y64&gt;AA64,"1")</f>
        <v>0</v>
      </c>
      <c r="R49" s="135">
        <f>IF(AA66&lt;Y66,"1")+IF(Y58&lt;AA58,"1")+IF(AA69&lt;Y69,"1")+IF(Y64&lt;AA64,"1")</f>
        <v>0</v>
      </c>
      <c r="S49" s="132">
        <v>0</v>
      </c>
      <c r="T49" s="135">
        <v>0</v>
      </c>
      <c r="U49" s="215">
        <f>SUM(F49,H49,J49,N49)</f>
        <v>0</v>
      </c>
      <c r="V49" s="215">
        <f>SUM(F50,H50,J50,N50)</f>
        <v>0</v>
      </c>
      <c r="W49" s="135">
        <f>+U49-V49</f>
        <v>0</v>
      </c>
      <c r="X49" s="136">
        <f>SUM(E49,G49,I49,M49)</f>
        <v>0</v>
      </c>
      <c r="Y49" s="135"/>
      <c r="AA49" s="38"/>
    </row>
    <row r="50" spans="1:28" s="1" customFormat="1" ht="15" hidden="1" customHeight="1" x14ac:dyDescent="0.3">
      <c r="A50" s="243"/>
      <c r="B50" s="170"/>
      <c r="C50" s="186"/>
      <c r="D50" s="187"/>
      <c r="E50" s="139"/>
      <c r="F50" s="17"/>
      <c r="G50" s="141"/>
      <c r="H50" s="17"/>
      <c r="I50" s="141"/>
      <c r="J50" s="17"/>
      <c r="K50" s="164"/>
      <c r="L50" s="177"/>
      <c r="M50" s="141"/>
      <c r="N50" s="30"/>
      <c r="O50" s="246"/>
      <c r="P50" s="135"/>
      <c r="Q50" s="135"/>
      <c r="R50" s="135"/>
      <c r="S50" s="133"/>
      <c r="T50" s="135"/>
      <c r="U50" s="135"/>
      <c r="V50" s="135"/>
      <c r="W50" s="135"/>
      <c r="X50" s="136"/>
      <c r="Y50" s="135"/>
      <c r="AA50" s="38"/>
    </row>
    <row r="51" spans="1:28" s="1" customFormat="1" ht="15" hidden="1" customHeight="1" x14ac:dyDescent="0.3">
      <c r="A51" s="243"/>
      <c r="B51" s="60"/>
      <c r="C51" s="184"/>
      <c r="D51" s="185"/>
      <c r="E51" s="138"/>
      <c r="F51" s="17"/>
      <c r="G51" s="140"/>
      <c r="H51" s="17"/>
      <c r="I51" s="140"/>
      <c r="J51" s="17"/>
      <c r="K51" s="140"/>
      <c r="L51" s="17"/>
      <c r="M51" s="175"/>
      <c r="N51" s="176"/>
      <c r="O51" s="246"/>
      <c r="P51" s="132">
        <f>Q51+R51</f>
        <v>0</v>
      </c>
      <c r="Q51" s="132">
        <f>IF(AA57&gt;Y57,"1")+IF(Y61&gt;AA61,"1")+IF(AA64&gt;Y64,"1")+IF(Y70&gt;AA70,"1")</f>
        <v>0</v>
      </c>
      <c r="R51" s="132">
        <f>IF(AA57&lt;Y57,"1")+IF(Y61&lt;AA61,"1")+IF(AA64&lt;Y64,"1")+IF(Y70&lt;AA70,"1")</f>
        <v>0</v>
      </c>
      <c r="S51" s="132">
        <v>0</v>
      </c>
      <c r="T51" s="132">
        <v>0</v>
      </c>
      <c r="U51" s="216">
        <f>SUM(F51,H51,J51,L51)</f>
        <v>0</v>
      </c>
      <c r="V51" s="216">
        <f>SUM(F52,H52,J52,L52)</f>
        <v>0</v>
      </c>
      <c r="W51" s="132">
        <f>+U51-V51</f>
        <v>0</v>
      </c>
      <c r="X51" s="130">
        <f>SUM(E51,G51,I51,K51)</f>
        <v>0</v>
      </c>
      <c r="Y51" s="132"/>
      <c r="AA51" s="38"/>
    </row>
    <row r="52" spans="1:28" s="1" customFormat="1" ht="15" hidden="1" customHeight="1" x14ac:dyDescent="0.3">
      <c r="A52" s="244"/>
      <c r="B52" s="61"/>
      <c r="C52" s="186"/>
      <c r="D52" s="187"/>
      <c r="E52" s="139"/>
      <c r="F52" s="17"/>
      <c r="G52" s="141"/>
      <c r="H52" s="17"/>
      <c r="I52" s="141"/>
      <c r="J52" s="17"/>
      <c r="K52" s="141"/>
      <c r="L52" s="17"/>
      <c r="M52" s="164"/>
      <c r="N52" s="177"/>
      <c r="O52" s="247"/>
      <c r="P52" s="133"/>
      <c r="Q52" s="133"/>
      <c r="R52" s="133"/>
      <c r="S52" s="133"/>
      <c r="T52" s="133"/>
      <c r="U52" s="217"/>
      <c r="V52" s="217"/>
      <c r="W52" s="133"/>
      <c r="X52" s="131"/>
      <c r="Y52" s="133"/>
      <c r="AA52" s="38"/>
    </row>
    <row r="53" spans="1:28" s="1" customFormat="1" ht="9.9499999999999993" customHeight="1" x14ac:dyDescent="0.3">
      <c r="U53" s="7"/>
      <c r="X53" s="38"/>
      <c r="AA53" s="38"/>
    </row>
    <row r="54" spans="1:28" s="1" customFormat="1" ht="15" customHeight="1" x14ac:dyDescent="0.3">
      <c r="A54" s="188" t="s">
        <v>115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0"/>
      <c r="Z54" s="10"/>
      <c r="AA54" s="40"/>
      <c r="AB54" s="10"/>
    </row>
    <row r="55" spans="1:28" s="1" customFormat="1" ht="15" hidden="1" customHeight="1" x14ac:dyDescent="0.3">
      <c r="A55" s="5"/>
      <c r="B55" s="5"/>
      <c r="U55" s="7"/>
      <c r="X55" s="38"/>
      <c r="Y55" s="134" t="s">
        <v>2</v>
      </c>
      <c r="Z55" s="134"/>
      <c r="AA55" s="134"/>
      <c r="AB55" s="134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56" t="s">
        <v>5</v>
      </c>
      <c r="G56" s="157"/>
      <c r="H56" s="157"/>
      <c r="I56" s="157"/>
      <c r="J56" s="157"/>
      <c r="K56" s="157"/>
      <c r="L56" s="157"/>
      <c r="M56" s="157"/>
      <c r="N56" s="158"/>
      <c r="O56" s="129" t="s">
        <v>35</v>
      </c>
      <c r="P56" s="129"/>
      <c r="Q56" s="129"/>
      <c r="R56" s="129"/>
      <c r="S56" s="19"/>
      <c r="T56" s="129" t="s">
        <v>6</v>
      </c>
      <c r="U56" s="129"/>
      <c r="V56" s="129"/>
      <c r="W56" s="129"/>
      <c r="X56" s="41" t="s">
        <v>0</v>
      </c>
      <c r="Y56" s="37" t="s">
        <v>7</v>
      </c>
      <c r="Z56" s="37"/>
      <c r="AA56" s="41" t="s">
        <v>0</v>
      </c>
      <c r="AB56" s="37" t="s">
        <v>8</v>
      </c>
    </row>
    <row r="57" spans="1:28" s="1" customFormat="1" ht="15" customHeight="1" x14ac:dyDescent="0.3">
      <c r="A57" s="6" t="s">
        <v>104</v>
      </c>
      <c r="B57" s="6"/>
      <c r="C57" s="55">
        <f>C45</f>
        <v>0</v>
      </c>
      <c r="D57" s="56" t="s">
        <v>101</v>
      </c>
      <c r="E57" s="56"/>
      <c r="F57" s="147">
        <f>C51</f>
        <v>0</v>
      </c>
      <c r="G57" s="148"/>
      <c r="H57" s="148"/>
      <c r="I57" s="148"/>
      <c r="J57" s="148"/>
      <c r="K57" s="148"/>
      <c r="L57" s="148"/>
      <c r="M57" s="148"/>
      <c r="N57" s="149"/>
      <c r="O57" s="166" t="s">
        <v>96</v>
      </c>
      <c r="P57" s="167"/>
      <c r="Q57" s="167"/>
      <c r="R57" s="168"/>
      <c r="S57" s="49"/>
      <c r="T57" s="195">
        <v>44789</v>
      </c>
      <c r="U57" s="196"/>
      <c r="V57" s="196"/>
      <c r="W57" s="197"/>
      <c r="X57" s="44"/>
      <c r="Y57" s="18"/>
      <c r="Z57" s="129" t="s">
        <v>9</v>
      </c>
      <c r="AA57" s="44"/>
      <c r="AB57" s="18"/>
    </row>
    <row r="58" spans="1:28" s="1" customFormat="1" ht="15" customHeight="1" x14ac:dyDescent="0.3">
      <c r="A58" s="6" t="s">
        <v>18</v>
      </c>
      <c r="B58" s="6"/>
      <c r="C58" s="55">
        <f>C49</f>
        <v>0</v>
      </c>
      <c r="D58" s="56" t="s">
        <v>101</v>
      </c>
      <c r="E58" s="56"/>
      <c r="F58" s="147">
        <f>C47</f>
        <v>0</v>
      </c>
      <c r="G58" s="148"/>
      <c r="H58" s="148"/>
      <c r="I58" s="148"/>
      <c r="J58" s="148"/>
      <c r="K58" s="148"/>
      <c r="L58" s="148"/>
      <c r="M58" s="148"/>
      <c r="N58" s="149"/>
      <c r="O58" s="166" t="s">
        <v>96</v>
      </c>
      <c r="P58" s="167"/>
      <c r="Q58" s="167"/>
      <c r="R58" s="168"/>
      <c r="S58" s="49"/>
      <c r="T58" s="195">
        <v>44790</v>
      </c>
      <c r="U58" s="196"/>
      <c r="V58" s="196"/>
      <c r="W58" s="197"/>
      <c r="X58" s="44"/>
      <c r="Y58" s="18"/>
      <c r="Z58" s="129"/>
      <c r="AA58" s="44"/>
      <c r="AB58" s="18"/>
    </row>
    <row r="59" spans="1:28" s="1" customFormat="1" ht="15" customHeight="1" x14ac:dyDescent="0.3">
      <c r="A59" s="19" t="s">
        <v>3</v>
      </c>
      <c r="B59" s="19"/>
      <c r="C59" s="57" t="s">
        <v>4</v>
      </c>
      <c r="D59" s="58"/>
      <c r="E59" s="58"/>
      <c r="F59" s="153" t="s">
        <v>5</v>
      </c>
      <c r="G59" s="154"/>
      <c r="H59" s="154"/>
      <c r="I59" s="154"/>
      <c r="J59" s="154"/>
      <c r="K59" s="154"/>
      <c r="L59" s="154"/>
      <c r="M59" s="154"/>
      <c r="N59" s="155"/>
      <c r="O59" s="129" t="s">
        <v>35</v>
      </c>
      <c r="P59" s="129"/>
      <c r="Q59" s="129"/>
      <c r="R59" s="129"/>
      <c r="S59" s="32"/>
      <c r="T59" s="189" t="s">
        <v>6</v>
      </c>
      <c r="U59" s="190"/>
      <c r="V59" s="190"/>
      <c r="W59" s="191"/>
      <c r="X59" s="41" t="s">
        <v>0</v>
      </c>
      <c r="Y59" s="37" t="s">
        <v>7</v>
      </c>
      <c r="Z59" s="37"/>
      <c r="AA59" s="41" t="s">
        <v>0</v>
      </c>
      <c r="AB59" s="37" t="s">
        <v>8</v>
      </c>
    </row>
    <row r="60" spans="1:28" s="1" customFormat="1" ht="15" customHeight="1" x14ac:dyDescent="0.3">
      <c r="A60" s="6" t="s">
        <v>18</v>
      </c>
      <c r="B60" s="6"/>
      <c r="C60" s="55">
        <f>C43</f>
        <v>0</v>
      </c>
      <c r="D60" s="56" t="s">
        <v>101</v>
      </c>
      <c r="E60" s="56"/>
      <c r="F60" s="147">
        <f>C45</f>
        <v>0</v>
      </c>
      <c r="G60" s="148"/>
      <c r="H60" s="148"/>
      <c r="I60" s="148"/>
      <c r="J60" s="148"/>
      <c r="K60" s="148"/>
      <c r="L60" s="148"/>
      <c r="M60" s="148"/>
      <c r="N60" s="149"/>
      <c r="O60" s="166" t="s">
        <v>96</v>
      </c>
      <c r="P60" s="167"/>
      <c r="Q60" s="167"/>
      <c r="R60" s="168"/>
      <c r="S60" s="49"/>
      <c r="T60" s="195">
        <v>44792</v>
      </c>
      <c r="U60" s="196"/>
      <c r="V60" s="196"/>
      <c r="W60" s="197"/>
      <c r="X60" s="44"/>
      <c r="Y60" s="18"/>
      <c r="Z60" s="127" t="s">
        <v>9</v>
      </c>
      <c r="AA60" s="44"/>
      <c r="AB60" s="18"/>
    </row>
    <row r="61" spans="1:28" s="1" customFormat="1" ht="15" customHeight="1" x14ac:dyDescent="0.3">
      <c r="A61" s="6" t="s">
        <v>102</v>
      </c>
      <c r="B61" s="6"/>
      <c r="C61" s="55">
        <f>C51</f>
        <v>0</v>
      </c>
      <c r="D61" s="56" t="s">
        <v>101</v>
      </c>
      <c r="E61" s="56"/>
      <c r="F61" s="147">
        <f>C47</f>
        <v>0</v>
      </c>
      <c r="G61" s="148"/>
      <c r="H61" s="148"/>
      <c r="I61" s="148"/>
      <c r="J61" s="148"/>
      <c r="K61" s="148"/>
      <c r="L61" s="148"/>
      <c r="M61" s="148"/>
      <c r="N61" s="149"/>
      <c r="O61" s="166" t="s">
        <v>96</v>
      </c>
      <c r="P61" s="167"/>
      <c r="Q61" s="167"/>
      <c r="R61" s="168"/>
      <c r="S61" s="49"/>
      <c r="T61" s="195">
        <v>44792</v>
      </c>
      <c r="U61" s="196"/>
      <c r="V61" s="196"/>
      <c r="W61" s="197"/>
      <c r="X61" s="44"/>
      <c r="Y61" s="18"/>
      <c r="Z61" s="128"/>
      <c r="AA61" s="44"/>
      <c r="AB61" s="18"/>
    </row>
    <row r="62" spans="1:28" s="1" customFormat="1" ht="15" customHeight="1" x14ac:dyDescent="0.3">
      <c r="A62" s="19" t="s">
        <v>3</v>
      </c>
      <c r="B62" s="19"/>
      <c r="C62" s="57" t="s">
        <v>4</v>
      </c>
      <c r="D62" s="58"/>
      <c r="E62" s="58"/>
      <c r="F62" s="153" t="s">
        <v>5</v>
      </c>
      <c r="G62" s="154"/>
      <c r="H62" s="154"/>
      <c r="I62" s="154"/>
      <c r="J62" s="154"/>
      <c r="K62" s="154"/>
      <c r="L62" s="154"/>
      <c r="M62" s="154"/>
      <c r="N62" s="155"/>
      <c r="O62" s="129" t="s">
        <v>35</v>
      </c>
      <c r="P62" s="129"/>
      <c r="Q62" s="129"/>
      <c r="R62" s="129"/>
      <c r="S62" s="19"/>
      <c r="T62" s="208" t="s">
        <v>6</v>
      </c>
      <c r="U62" s="208"/>
      <c r="V62" s="208"/>
      <c r="W62" s="208"/>
      <c r="X62" s="41" t="s">
        <v>0</v>
      </c>
      <c r="Y62" s="37" t="s">
        <v>7</v>
      </c>
      <c r="Z62" s="37"/>
      <c r="AA62" s="41" t="s">
        <v>0</v>
      </c>
      <c r="AB62" s="37" t="s">
        <v>8</v>
      </c>
    </row>
    <row r="63" spans="1:28" s="1" customFormat="1" ht="15" customHeight="1" x14ac:dyDescent="0.3">
      <c r="A63" s="6" t="s">
        <v>104</v>
      </c>
      <c r="B63" s="6"/>
      <c r="C63" s="55">
        <f>C47</f>
        <v>0</v>
      </c>
      <c r="D63" s="56" t="s">
        <v>101</v>
      </c>
      <c r="E63" s="56"/>
      <c r="F63" s="147">
        <f>C43</f>
        <v>0</v>
      </c>
      <c r="G63" s="148"/>
      <c r="H63" s="148"/>
      <c r="I63" s="148"/>
      <c r="J63" s="148"/>
      <c r="K63" s="148"/>
      <c r="L63" s="148"/>
      <c r="M63" s="148"/>
      <c r="N63" s="149"/>
      <c r="O63" s="166" t="s">
        <v>96</v>
      </c>
      <c r="P63" s="167"/>
      <c r="Q63" s="167"/>
      <c r="R63" s="168"/>
      <c r="S63" s="49"/>
      <c r="T63" s="195">
        <v>44796</v>
      </c>
      <c r="U63" s="196"/>
      <c r="V63" s="196"/>
      <c r="W63" s="197"/>
      <c r="X63" s="44"/>
      <c r="Y63" s="18"/>
      <c r="Z63" s="129" t="s">
        <v>9</v>
      </c>
      <c r="AA63" s="44"/>
      <c r="AB63" s="18"/>
    </row>
    <row r="64" spans="1:28" s="1" customFormat="1" ht="15" customHeight="1" x14ac:dyDescent="0.3">
      <c r="A64" s="6" t="s">
        <v>18</v>
      </c>
      <c r="B64" s="6"/>
      <c r="C64" s="55">
        <f>C49</f>
        <v>0</v>
      </c>
      <c r="D64" s="56" t="s">
        <v>101</v>
      </c>
      <c r="E64" s="56"/>
      <c r="F64" s="147">
        <f>C51</f>
        <v>0</v>
      </c>
      <c r="G64" s="148"/>
      <c r="H64" s="148"/>
      <c r="I64" s="148"/>
      <c r="J64" s="148"/>
      <c r="K64" s="148"/>
      <c r="L64" s="148"/>
      <c r="M64" s="148"/>
      <c r="N64" s="149"/>
      <c r="O64" s="199" t="s">
        <v>96</v>
      </c>
      <c r="P64" s="200"/>
      <c r="Q64" s="200"/>
      <c r="R64" s="201"/>
      <c r="S64" s="51"/>
      <c r="T64" s="195">
        <v>44797</v>
      </c>
      <c r="U64" s="196"/>
      <c r="V64" s="196"/>
      <c r="W64" s="197"/>
      <c r="X64" s="44"/>
      <c r="Y64" s="18"/>
      <c r="Z64" s="129"/>
      <c r="AA64" s="44"/>
      <c r="AB64" s="18"/>
    </row>
    <row r="65" spans="1:28" s="1" customFormat="1" ht="15" hidden="1" customHeight="1" x14ac:dyDescent="0.3">
      <c r="A65" s="19" t="s">
        <v>3</v>
      </c>
      <c r="B65" s="19"/>
      <c r="C65" s="57" t="s">
        <v>4</v>
      </c>
      <c r="D65" s="58"/>
      <c r="E65" s="58"/>
      <c r="F65" s="153" t="s">
        <v>5</v>
      </c>
      <c r="G65" s="154"/>
      <c r="H65" s="154"/>
      <c r="I65" s="154"/>
      <c r="J65" s="154"/>
      <c r="K65" s="154"/>
      <c r="L65" s="154"/>
      <c r="M65" s="154"/>
      <c r="N65" s="155"/>
      <c r="O65" s="129" t="s">
        <v>35</v>
      </c>
      <c r="P65" s="129"/>
      <c r="Q65" s="129"/>
      <c r="R65" s="129"/>
      <c r="S65" s="19"/>
      <c r="T65" s="208" t="s">
        <v>6</v>
      </c>
      <c r="U65" s="208"/>
      <c r="V65" s="208"/>
      <c r="W65" s="208"/>
      <c r="X65" s="41" t="s">
        <v>0</v>
      </c>
      <c r="Y65" s="37" t="s">
        <v>7</v>
      </c>
      <c r="Z65" s="37"/>
      <c r="AA65" s="41" t="s">
        <v>0</v>
      </c>
      <c r="AB65" s="37" t="s">
        <v>8</v>
      </c>
    </row>
    <row r="66" spans="1:28" s="1" customFormat="1" ht="15" hidden="1" customHeight="1" x14ac:dyDescent="0.3">
      <c r="A66" s="6" t="s">
        <v>18</v>
      </c>
      <c r="B66" s="6"/>
      <c r="C66" s="55">
        <f>C43</f>
        <v>0</v>
      </c>
      <c r="D66" s="56" t="s">
        <v>101</v>
      </c>
      <c r="E66" s="56"/>
      <c r="F66" s="147">
        <f>C49</f>
        <v>0</v>
      </c>
      <c r="G66" s="148"/>
      <c r="H66" s="148"/>
      <c r="I66" s="148"/>
      <c r="J66" s="148"/>
      <c r="K66" s="148"/>
      <c r="L66" s="148"/>
      <c r="M66" s="148"/>
      <c r="N66" s="149"/>
      <c r="O66" s="166" t="s">
        <v>95</v>
      </c>
      <c r="P66" s="167"/>
      <c r="Q66" s="167"/>
      <c r="R66" s="168"/>
      <c r="S66" s="50"/>
      <c r="T66" s="146">
        <v>44798</v>
      </c>
      <c r="U66" s="146"/>
      <c r="V66" s="146"/>
      <c r="W66" s="146"/>
      <c r="X66" s="44"/>
      <c r="Y66" s="18"/>
      <c r="Z66" s="129" t="s">
        <v>9</v>
      </c>
      <c r="AA66" s="44"/>
      <c r="AB66" s="18"/>
    </row>
    <row r="67" spans="1:28" s="1" customFormat="1" ht="15" hidden="1" customHeight="1" x14ac:dyDescent="0.3">
      <c r="A67" s="6" t="s">
        <v>102</v>
      </c>
      <c r="B67" s="6"/>
      <c r="C67" s="55">
        <f>+C45</f>
        <v>0</v>
      </c>
      <c r="D67" s="56" t="s">
        <v>101</v>
      </c>
      <c r="E67" s="56"/>
      <c r="F67" s="147">
        <f>C47</f>
        <v>0</v>
      </c>
      <c r="G67" s="148"/>
      <c r="H67" s="148"/>
      <c r="I67" s="148"/>
      <c r="J67" s="148"/>
      <c r="K67" s="148"/>
      <c r="L67" s="148"/>
      <c r="M67" s="148"/>
      <c r="N67" s="149"/>
      <c r="O67" s="166" t="s">
        <v>95</v>
      </c>
      <c r="P67" s="167"/>
      <c r="Q67" s="167"/>
      <c r="R67" s="168"/>
      <c r="S67" s="50"/>
      <c r="T67" s="146">
        <v>44798</v>
      </c>
      <c r="U67" s="146"/>
      <c r="V67" s="146"/>
      <c r="W67" s="146"/>
      <c r="X67" s="44"/>
      <c r="Y67" s="18"/>
      <c r="Z67" s="129"/>
      <c r="AA67" s="44"/>
      <c r="AB67" s="18"/>
    </row>
    <row r="68" spans="1:28" s="1" customFormat="1" ht="15" hidden="1" customHeight="1" x14ac:dyDescent="0.3">
      <c r="A68" s="19" t="s">
        <v>3</v>
      </c>
      <c r="B68" s="19"/>
      <c r="C68" s="57" t="s">
        <v>4</v>
      </c>
      <c r="D68" s="58"/>
      <c r="E68" s="58"/>
      <c r="F68" s="153" t="s">
        <v>5</v>
      </c>
      <c r="G68" s="154"/>
      <c r="H68" s="154"/>
      <c r="I68" s="154"/>
      <c r="J68" s="154"/>
      <c r="K68" s="154"/>
      <c r="L68" s="154"/>
      <c r="M68" s="154"/>
      <c r="N68" s="155"/>
      <c r="O68" s="129" t="s">
        <v>35</v>
      </c>
      <c r="P68" s="129"/>
      <c r="Q68" s="129"/>
      <c r="R68" s="129"/>
      <c r="S68" s="19"/>
      <c r="T68" s="208" t="s">
        <v>6</v>
      </c>
      <c r="U68" s="208"/>
      <c r="V68" s="208"/>
      <c r="W68" s="208"/>
      <c r="X68" s="41" t="s">
        <v>0</v>
      </c>
      <c r="Y68" s="37" t="s">
        <v>7</v>
      </c>
      <c r="Z68" s="37"/>
      <c r="AA68" s="41" t="s">
        <v>0</v>
      </c>
      <c r="AB68" s="37" t="s">
        <v>8</v>
      </c>
    </row>
    <row r="69" spans="1:28" s="1" customFormat="1" ht="15" hidden="1" customHeight="1" x14ac:dyDescent="0.3">
      <c r="A69" s="6" t="s">
        <v>18</v>
      </c>
      <c r="B69" s="6"/>
      <c r="C69" s="55">
        <f>C45</f>
        <v>0</v>
      </c>
      <c r="D69" s="56" t="s">
        <v>101</v>
      </c>
      <c r="E69" s="56"/>
      <c r="F69" s="144">
        <f>C49</f>
        <v>0</v>
      </c>
      <c r="G69" s="144"/>
      <c r="H69" s="144"/>
      <c r="I69" s="144"/>
      <c r="J69" s="144"/>
      <c r="K69" s="144"/>
      <c r="L69" s="144"/>
      <c r="M69" s="144"/>
      <c r="N69" s="144"/>
      <c r="O69" s="166" t="s">
        <v>95</v>
      </c>
      <c r="P69" s="167"/>
      <c r="Q69" s="167"/>
      <c r="R69" s="168"/>
      <c r="S69" s="50"/>
      <c r="T69" s="146">
        <v>44799</v>
      </c>
      <c r="U69" s="146"/>
      <c r="V69" s="146"/>
      <c r="W69" s="146"/>
      <c r="X69" s="44"/>
      <c r="Y69" s="18"/>
      <c r="Z69" s="129" t="s">
        <v>9</v>
      </c>
      <c r="AA69" s="44"/>
      <c r="AB69" s="18"/>
    </row>
    <row r="70" spans="1:28" s="1" customFormat="1" ht="13.5" hidden="1" customHeight="1" x14ac:dyDescent="0.3">
      <c r="A70" s="6" t="s">
        <v>102</v>
      </c>
      <c r="B70" s="6"/>
      <c r="C70" s="55">
        <f>C51</f>
        <v>0</v>
      </c>
      <c r="D70" s="56" t="s">
        <v>101</v>
      </c>
      <c r="E70" s="56"/>
      <c r="F70" s="144">
        <f>C43</f>
        <v>0</v>
      </c>
      <c r="G70" s="144"/>
      <c r="H70" s="144"/>
      <c r="I70" s="144"/>
      <c r="J70" s="144"/>
      <c r="K70" s="144"/>
      <c r="L70" s="144"/>
      <c r="M70" s="144"/>
      <c r="N70" s="144"/>
      <c r="O70" s="199" t="s">
        <v>96</v>
      </c>
      <c r="P70" s="200"/>
      <c r="Q70" s="200"/>
      <c r="R70" s="201"/>
      <c r="S70" s="52"/>
      <c r="T70" s="146">
        <v>44799</v>
      </c>
      <c r="U70" s="146"/>
      <c r="V70" s="146"/>
      <c r="W70" s="146"/>
      <c r="X70" s="44"/>
      <c r="Y70" s="18"/>
      <c r="Z70" s="129"/>
      <c r="AA70" s="44"/>
      <c r="AB70" s="18"/>
    </row>
    <row r="71" spans="1:28" s="1" customFormat="1" ht="13.5" hidden="1" customHeight="1" x14ac:dyDescent="0.3">
      <c r="A71" s="63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5"/>
      <c r="Q71" s="65"/>
      <c r="R71" s="65"/>
      <c r="S71" s="65"/>
      <c r="T71" s="66"/>
      <c r="U71" s="66"/>
      <c r="V71" s="66"/>
      <c r="W71" s="66"/>
      <c r="X71" s="67"/>
      <c r="Y71" s="68"/>
      <c r="Z71" s="47"/>
      <c r="AA71" s="67"/>
      <c r="AB71" s="68"/>
    </row>
    <row r="72" spans="1:28" s="83" customFormat="1" ht="15" customHeight="1" x14ac:dyDescent="0.3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81"/>
      <c r="Z72" s="81"/>
      <c r="AA72" s="82"/>
      <c r="AB72" s="81"/>
    </row>
    <row r="73" spans="1:28" s="1" customFormat="1" ht="15" customHeight="1" x14ac:dyDescent="0.3">
      <c r="A73" s="250" t="s">
        <v>12</v>
      </c>
      <c r="B73" s="62"/>
      <c r="C73" s="80" t="s">
        <v>0</v>
      </c>
      <c r="D73" s="80"/>
      <c r="E73" s="251">
        <v>1</v>
      </c>
      <c r="F73" s="251"/>
      <c r="G73" s="251">
        <v>2</v>
      </c>
      <c r="H73" s="251"/>
      <c r="I73" s="251">
        <v>3</v>
      </c>
      <c r="J73" s="251"/>
      <c r="K73" s="251">
        <v>4</v>
      </c>
      <c r="L73" s="252"/>
      <c r="M73" s="48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3" t="s">
        <v>1</v>
      </c>
      <c r="X73" s="20" t="s">
        <v>17</v>
      </c>
      <c r="Y73" s="48"/>
      <c r="Z73" s="48"/>
      <c r="AA73" s="53"/>
      <c r="AB73" s="48"/>
    </row>
    <row r="74" spans="1:28" s="1" customFormat="1" ht="15" customHeight="1" x14ac:dyDescent="0.3">
      <c r="A74" s="250"/>
      <c r="B74" s="169">
        <v>1</v>
      </c>
      <c r="C74" s="253"/>
      <c r="D74" s="253"/>
      <c r="E74" s="178"/>
      <c r="F74" s="179"/>
      <c r="G74" s="248"/>
      <c r="H74" s="31"/>
      <c r="I74" s="140"/>
      <c r="J74" s="17"/>
      <c r="K74" s="140"/>
      <c r="L74" s="17"/>
      <c r="M74" s="46"/>
      <c r="N74" s="34"/>
      <c r="O74" s="135">
        <f>P74+Q74</f>
        <v>0</v>
      </c>
      <c r="P74" s="132">
        <f>IF(Y86&gt;AA86,"1")+IF(Y90&gt;AA90,"1")+IF(AA93&gt;Y93,"1")</f>
        <v>0</v>
      </c>
      <c r="Q74" s="132">
        <f>IF(Y86&lt;AA86,"1")+IF(Y90&lt;AA90,"1")+IF(AA93&lt;Y93,"1")</f>
        <v>0</v>
      </c>
      <c r="R74" s="135">
        <v>0</v>
      </c>
      <c r="S74" s="132">
        <v>0</v>
      </c>
      <c r="T74" s="215">
        <f>SUM(H74,J74,L74)</f>
        <v>0</v>
      </c>
      <c r="U74" s="215">
        <f>SUM(H75,J75,L75)</f>
        <v>0</v>
      </c>
      <c r="V74" s="215">
        <f>+T74-U74</f>
        <v>0</v>
      </c>
      <c r="W74" s="136">
        <f>SUM(G74,I74,K74)</f>
        <v>0</v>
      </c>
      <c r="X74" s="135"/>
      <c r="Y74" s="255"/>
      <c r="Z74" s="255"/>
      <c r="AA74" s="256"/>
      <c r="AB74" s="255"/>
    </row>
    <row r="75" spans="1:28" s="1" customFormat="1" ht="17.25" customHeight="1" x14ac:dyDescent="0.3">
      <c r="A75" s="250"/>
      <c r="B75" s="170"/>
      <c r="C75" s="253"/>
      <c r="D75" s="253"/>
      <c r="E75" s="180"/>
      <c r="F75" s="181"/>
      <c r="G75" s="249"/>
      <c r="H75" s="31"/>
      <c r="I75" s="141"/>
      <c r="J75" s="17"/>
      <c r="K75" s="141"/>
      <c r="L75" s="17"/>
      <c r="M75" s="46"/>
      <c r="N75" s="34"/>
      <c r="O75" s="135"/>
      <c r="P75" s="133"/>
      <c r="Q75" s="133"/>
      <c r="R75" s="135"/>
      <c r="S75" s="133"/>
      <c r="T75" s="135"/>
      <c r="U75" s="135"/>
      <c r="V75" s="135"/>
      <c r="W75" s="136"/>
      <c r="X75" s="135"/>
      <c r="Y75" s="255"/>
      <c r="Z75" s="255"/>
      <c r="AA75" s="256"/>
      <c r="AB75" s="255"/>
    </row>
    <row r="76" spans="1:28" s="1" customFormat="1" ht="15" customHeight="1" x14ac:dyDescent="0.3">
      <c r="A76" s="250"/>
      <c r="B76" s="169">
        <v>2</v>
      </c>
      <c r="C76" s="254"/>
      <c r="D76" s="254"/>
      <c r="E76" s="138"/>
      <c r="F76" s="17"/>
      <c r="G76" s="175"/>
      <c r="H76" s="176"/>
      <c r="I76" s="140"/>
      <c r="J76" s="17"/>
      <c r="K76" s="140"/>
      <c r="L76" s="17"/>
      <c r="M76" s="46"/>
      <c r="N76" s="34"/>
      <c r="O76" s="135">
        <f t="shared" ref="O76" si="0">P76+Q76</f>
        <v>0</v>
      </c>
      <c r="P76" s="132">
        <f>IF(Y87&gt;AA87,"1")+IF(AA90&gt;Y90,"1")+IF(Y92&gt;AA92,"1")</f>
        <v>0</v>
      </c>
      <c r="Q76" s="132">
        <f>IF(Y87&lt;AA87,"1")+IF(AA90&lt;Y90,"1")+IF(Y92&lt;AA92,"1")</f>
        <v>0</v>
      </c>
      <c r="R76" s="135">
        <v>0</v>
      </c>
      <c r="S76" s="132">
        <v>0</v>
      </c>
      <c r="T76" s="215">
        <f>SUM(F76,J76,L76)</f>
        <v>0</v>
      </c>
      <c r="U76" s="215">
        <f>SUM(F77,J77,L77)</f>
        <v>0</v>
      </c>
      <c r="V76" s="215">
        <f>+T76-U76</f>
        <v>0</v>
      </c>
      <c r="W76" s="136">
        <f>SUM(E76,I76,K76)</f>
        <v>0</v>
      </c>
      <c r="X76" s="135"/>
      <c r="Y76" s="255"/>
      <c r="Z76" s="255"/>
      <c r="AA76" s="256"/>
      <c r="AB76" s="255"/>
    </row>
    <row r="77" spans="1:28" s="1" customFormat="1" ht="15" customHeight="1" x14ac:dyDescent="0.3">
      <c r="A77" s="250"/>
      <c r="B77" s="170"/>
      <c r="C77" s="254"/>
      <c r="D77" s="254"/>
      <c r="E77" s="139"/>
      <c r="F77" s="17"/>
      <c r="G77" s="164"/>
      <c r="H77" s="177"/>
      <c r="I77" s="141"/>
      <c r="J77" s="17"/>
      <c r="K77" s="141"/>
      <c r="L77" s="17"/>
      <c r="M77" s="46"/>
      <c r="N77" s="34"/>
      <c r="O77" s="135"/>
      <c r="P77" s="133"/>
      <c r="Q77" s="133"/>
      <c r="R77" s="135"/>
      <c r="S77" s="133"/>
      <c r="T77" s="135"/>
      <c r="U77" s="135"/>
      <c r="V77" s="135"/>
      <c r="W77" s="136"/>
      <c r="X77" s="135"/>
      <c r="Y77" s="255"/>
      <c r="Z77" s="255"/>
      <c r="AA77" s="256"/>
      <c r="AB77" s="255"/>
    </row>
    <row r="78" spans="1:28" s="1" customFormat="1" ht="15" customHeight="1" x14ac:dyDescent="0.3">
      <c r="A78" s="250"/>
      <c r="B78" s="169">
        <v>3</v>
      </c>
      <c r="C78" s="254"/>
      <c r="D78" s="254"/>
      <c r="E78" s="138"/>
      <c r="F78" s="17"/>
      <c r="G78" s="140"/>
      <c r="H78" s="17"/>
      <c r="I78" s="175"/>
      <c r="J78" s="176"/>
      <c r="K78" s="140"/>
      <c r="L78" s="17"/>
      <c r="M78" s="46"/>
      <c r="N78" s="34"/>
      <c r="O78" s="135">
        <f t="shared" ref="O78" si="1">P78+Q78</f>
        <v>0</v>
      </c>
      <c r="P78" s="132">
        <f>IF(AA87&gt;Y87,"1")+IF(AA89&gt;Y89,"1")+IF(AA93&gt;Y93,"1")</f>
        <v>0</v>
      </c>
      <c r="Q78" s="132">
        <f>IF(AA87&lt;Y87,"1")+IF(AA89&lt;Y89,"1")+IF(AA93&lt;Y93,"1")</f>
        <v>0</v>
      </c>
      <c r="R78" s="135">
        <v>0</v>
      </c>
      <c r="S78" s="132">
        <v>0</v>
      </c>
      <c r="T78" s="215">
        <f>SUM(F78,H78,L78)</f>
        <v>0</v>
      </c>
      <c r="U78" s="215">
        <f>SUM(F79,H79,L79)</f>
        <v>0</v>
      </c>
      <c r="V78" s="215">
        <f>+T78-U78</f>
        <v>0</v>
      </c>
      <c r="W78" s="136">
        <f>SUM(E78,G78,K78)</f>
        <v>0</v>
      </c>
      <c r="X78" s="135"/>
      <c r="Y78" s="255"/>
      <c r="Z78" s="255"/>
      <c r="AA78" s="256"/>
      <c r="AB78" s="255"/>
    </row>
    <row r="79" spans="1:28" s="1" customFormat="1" ht="15" customHeight="1" x14ac:dyDescent="0.3">
      <c r="A79" s="250"/>
      <c r="B79" s="170"/>
      <c r="C79" s="254"/>
      <c r="D79" s="254"/>
      <c r="E79" s="139"/>
      <c r="F79" s="17"/>
      <c r="G79" s="141"/>
      <c r="H79" s="17"/>
      <c r="I79" s="164"/>
      <c r="J79" s="177"/>
      <c r="K79" s="141"/>
      <c r="L79" s="17"/>
      <c r="M79" s="46"/>
      <c r="N79" s="34"/>
      <c r="O79" s="135"/>
      <c r="P79" s="133"/>
      <c r="Q79" s="133"/>
      <c r="R79" s="135"/>
      <c r="S79" s="133"/>
      <c r="T79" s="135"/>
      <c r="U79" s="135"/>
      <c r="V79" s="135"/>
      <c r="W79" s="136"/>
      <c r="X79" s="135"/>
      <c r="Y79" s="255"/>
      <c r="Z79" s="255"/>
      <c r="AA79" s="256"/>
      <c r="AB79" s="255"/>
    </row>
    <row r="80" spans="1:28" s="1" customFormat="1" ht="15" hidden="1" customHeight="1" x14ac:dyDescent="0.3">
      <c r="A80" s="250"/>
      <c r="B80" s="169">
        <v>4</v>
      </c>
      <c r="C80" s="254"/>
      <c r="D80" s="254"/>
      <c r="E80" s="138"/>
      <c r="F80" s="17"/>
      <c r="G80" s="140"/>
      <c r="H80" s="17"/>
      <c r="I80" s="140"/>
      <c r="J80" s="17"/>
      <c r="K80" s="175"/>
      <c r="L80" s="176"/>
      <c r="M80" s="46"/>
      <c r="N80" s="34"/>
      <c r="O80" s="135">
        <f t="shared" ref="O80" si="2">P80+Q80</f>
        <v>0</v>
      </c>
      <c r="P80" s="132">
        <f>IF(AA86&gt;Y86,"1")+IF(Y89&gt;AA89,"1")+IF(AA92&gt;Y92,"1")</f>
        <v>0</v>
      </c>
      <c r="Q80" s="132">
        <f>IF(AA86&lt;Y86,"1")+IF(Y89&lt;AA89,"1")+IF(AA92&lt;Y92,"1")</f>
        <v>0</v>
      </c>
      <c r="R80" s="135">
        <v>0</v>
      </c>
      <c r="S80" s="132">
        <v>0</v>
      </c>
      <c r="T80" s="215">
        <f>SUM(F80,H80,J80)</f>
        <v>0</v>
      </c>
      <c r="U80" s="215">
        <f>SUM(F81,H81,J81)</f>
        <v>0</v>
      </c>
      <c r="V80" s="215">
        <f>+T80-U80</f>
        <v>0</v>
      </c>
      <c r="W80" s="136">
        <f>SUM(E80,G80,I80)</f>
        <v>0</v>
      </c>
      <c r="X80" s="260"/>
      <c r="Y80" s="255"/>
      <c r="Z80" s="255"/>
      <c r="AA80" s="256"/>
      <c r="AB80" s="255"/>
    </row>
    <row r="81" spans="1:28" s="1" customFormat="1" ht="15" hidden="1" customHeight="1" x14ac:dyDescent="0.3">
      <c r="A81" s="250"/>
      <c r="B81" s="170"/>
      <c r="C81" s="254"/>
      <c r="D81" s="254"/>
      <c r="E81" s="139"/>
      <c r="F81" s="17"/>
      <c r="G81" s="141"/>
      <c r="H81" s="17"/>
      <c r="I81" s="141"/>
      <c r="J81" s="17"/>
      <c r="K81" s="164"/>
      <c r="L81" s="177"/>
      <c r="M81" s="46"/>
      <c r="N81" s="34"/>
      <c r="O81" s="135"/>
      <c r="P81" s="133"/>
      <c r="Q81" s="133"/>
      <c r="R81" s="135"/>
      <c r="S81" s="133"/>
      <c r="T81" s="135"/>
      <c r="U81" s="135"/>
      <c r="V81" s="135"/>
      <c r="W81" s="136"/>
      <c r="X81" s="260"/>
      <c r="Y81" s="255"/>
      <c r="Z81" s="255"/>
      <c r="AA81" s="256"/>
      <c r="AB81" s="255"/>
    </row>
    <row r="82" spans="1:28" s="1" customFormat="1" ht="9.9499999999999993" customHeight="1" x14ac:dyDescent="0.3">
      <c r="T82" s="7"/>
      <c r="X82" s="38"/>
      <c r="AA82" s="38"/>
    </row>
    <row r="83" spans="1:28" s="1" customFormat="1" ht="15" customHeight="1" x14ac:dyDescent="0.3">
      <c r="A83" s="188" t="s">
        <v>114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40"/>
      <c r="Y83" s="10"/>
      <c r="Z83" s="10"/>
      <c r="AA83" s="40"/>
      <c r="AB83" s="10"/>
    </row>
    <row r="84" spans="1:28" s="1" customFormat="1" ht="15" hidden="1" customHeight="1" x14ac:dyDescent="0.3">
      <c r="A84" s="5"/>
      <c r="B84" s="5"/>
      <c r="T84" s="7"/>
      <c r="X84" s="259" t="s">
        <v>2</v>
      </c>
      <c r="Y84" s="259"/>
      <c r="Z84" s="259"/>
      <c r="AA84" s="259"/>
      <c r="AB84" s="134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29" t="s">
        <v>5</v>
      </c>
      <c r="G85" s="129"/>
      <c r="H85" s="129"/>
      <c r="I85" s="129"/>
      <c r="J85" s="129"/>
      <c r="K85" s="129"/>
      <c r="L85" s="129"/>
      <c r="M85" s="19"/>
      <c r="N85" s="19"/>
      <c r="O85" s="129" t="s">
        <v>35</v>
      </c>
      <c r="P85" s="129"/>
      <c r="Q85" s="129"/>
      <c r="R85" s="129"/>
      <c r="S85" s="19"/>
      <c r="T85" s="129" t="s">
        <v>6</v>
      </c>
      <c r="U85" s="129"/>
      <c r="V85" s="129"/>
      <c r="W85" s="129"/>
      <c r="X85" s="41" t="s">
        <v>0</v>
      </c>
      <c r="Y85" s="37" t="s">
        <v>7</v>
      </c>
      <c r="Z85" s="37"/>
      <c r="AA85" s="41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9">
        <f>C74</f>
        <v>0</v>
      </c>
      <c r="D86" s="56" t="s">
        <v>101</v>
      </c>
      <c r="E86" s="56"/>
      <c r="F86" s="257">
        <f>C80</f>
        <v>0</v>
      </c>
      <c r="G86" s="257"/>
      <c r="H86" s="257"/>
      <c r="I86" s="257"/>
      <c r="J86" s="257"/>
      <c r="K86" s="257"/>
      <c r="L86" s="257"/>
      <c r="M86" s="75"/>
      <c r="N86" s="45"/>
      <c r="O86" s="166" t="s">
        <v>96</v>
      </c>
      <c r="P86" s="167"/>
      <c r="Q86" s="167"/>
      <c r="R86" s="168"/>
      <c r="S86" s="49"/>
      <c r="T86" s="195">
        <v>44790</v>
      </c>
      <c r="U86" s="196"/>
      <c r="V86" s="196"/>
      <c r="W86" s="197"/>
      <c r="X86" s="42"/>
      <c r="Y86" s="35"/>
      <c r="Z86" s="258" t="s">
        <v>9</v>
      </c>
      <c r="AA86" s="42"/>
      <c r="AB86" s="54"/>
    </row>
    <row r="87" spans="1:28" s="1" customFormat="1" ht="15" customHeight="1" x14ac:dyDescent="0.3">
      <c r="A87" s="6" t="s">
        <v>104</v>
      </c>
      <c r="B87" s="6"/>
      <c r="C87" s="76">
        <f>+C76</f>
        <v>0</v>
      </c>
      <c r="D87" s="56" t="s">
        <v>101</v>
      </c>
      <c r="E87" s="56"/>
      <c r="F87" s="257">
        <f>C78</f>
        <v>0</v>
      </c>
      <c r="G87" s="257"/>
      <c r="H87" s="257"/>
      <c r="I87" s="257"/>
      <c r="J87" s="257"/>
      <c r="K87" s="257"/>
      <c r="L87" s="257"/>
      <c r="M87" s="75"/>
      <c r="N87" s="45"/>
      <c r="O87" s="166" t="s">
        <v>96</v>
      </c>
      <c r="P87" s="167"/>
      <c r="Q87" s="167"/>
      <c r="R87" s="168"/>
      <c r="S87" s="49"/>
      <c r="T87" s="195">
        <v>44790</v>
      </c>
      <c r="U87" s="196"/>
      <c r="V87" s="196"/>
      <c r="W87" s="197"/>
      <c r="X87" s="42"/>
      <c r="Y87" s="35"/>
      <c r="Z87" s="258"/>
      <c r="AA87" s="42"/>
      <c r="AB87" s="54"/>
    </row>
    <row r="88" spans="1:28" s="1" customFormat="1" ht="15" customHeight="1" x14ac:dyDescent="0.3">
      <c r="A88" s="19" t="s">
        <v>3</v>
      </c>
      <c r="B88" s="19"/>
      <c r="C88" s="57" t="s">
        <v>4</v>
      </c>
      <c r="D88" s="57"/>
      <c r="E88" s="57"/>
      <c r="F88" s="261" t="s">
        <v>5</v>
      </c>
      <c r="G88" s="261"/>
      <c r="H88" s="261"/>
      <c r="I88" s="261"/>
      <c r="J88" s="261"/>
      <c r="K88" s="261"/>
      <c r="L88" s="261"/>
      <c r="M88" s="19"/>
      <c r="N88" s="19"/>
      <c r="O88" s="129" t="s">
        <v>35</v>
      </c>
      <c r="P88" s="129"/>
      <c r="Q88" s="129"/>
      <c r="R88" s="129"/>
      <c r="S88" s="19"/>
      <c r="T88" s="208" t="s">
        <v>6</v>
      </c>
      <c r="U88" s="208"/>
      <c r="V88" s="208"/>
      <c r="W88" s="208"/>
      <c r="X88" s="41" t="s">
        <v>0</v>
      </c>
      <c r="Y88" s="37" t="s">
        <v>7</v>
      </c>
      <c r="Z88" s="37"/>
      <c r="AA88" s="41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5">
        <f>C80</f>
        <v>0</v>
      </c>
      <c r="D89" s="56" t="s">
        <v>101</v>
      </c>
      <c r="E89" s="56"/>
      <c r="F89" s="144">
        <f>C78</f>
        <v>0</v>
      </c>
      <c r="G89" s="144"/>
      <c r="H89" s="144"/>
      <c r="I89" s="144"/>
      <c r="J89" s="144"/>
      <c r="K89" s="144"/>
      <c r="L89" s="144"/>
      <c r="M89" s="45"/>
      <c r="N89" s="45"/>
      <c r="O89" s="166" t="s">
        <v>95</v>
      </c>
      <c r="P89" s="167"/>
      <c r="Q89" s="167"/>
      <c r="R89" s="168"/>
      <c r="S89" s="50"/>
      <c r="T89" s="146">
        <v>44795</v>
      </c>
      <c r="U89" s="146"/>
      <c r="V89" s="146"/>
      <c r="W89" s="146"/>
      <c r="X89" s="42"/>
      <c r="Y89" s="35"/>
      <c r="Z89" s="258" t="s">
        <v>9</v>
      </c>
      <c r="AA89" s="42"/>
      <c r="AB89" s="54"/>
    </row>
    <row r="90" spans="1:28" s="1" customFormat="1" ht="21.75" customHeight="1" x14ac:dyDescent="0.3">
      <c r="A90" s="6" t="s">
        <v>102</v>
      </c>
      <c r="B90" s="6"/>
      <c r="C90" s="69">
        <f>C74</f>
        <v>0</v>
      </c>
      <c r="D90" s="56" t="s">
        <v>101</v>
      </c>
      <c r="E90" s="56"/>
      <c r="F90" s="144">
        <f>C76</f>
        <v>0</v>
      </c>
      <c r="G90" s="144"/>
      <c r="H90" s="144"/>
      <c r="I90" s="144"/>
      <c r="J90" s="144"/>
      <c r="K90" s="144"/>
      <c r="L90" s="144"/>
      <c r="M90" s="45"/>
      <c r="N90" s="45"/>
      <c r="O90" s="166" t="s">
        <v>95</v>
      </c>
      <c r="P90" s="167"/>
      <c r="Q90" s="167"/>
      <c r="R90" s="168"/>
      <c r="S90" s="50"/>
      <c r="T90" s="146">
        <v>44795</v>
      </c>
      <c r="U90" s="146"/>
      <c r="V90" s="146"/>
      <c r="W90" s="146"/>
      <c r="X90" s="42"/>
      <c r="Y90" s="35"/>
      <c r="Z90" s="258"/>
      <c r="AA90" s="42"/>
      <c r="AB90" s="54"/>
    </row>
    <row r="91" spans="1:28" s="1" customFormat="1" ht="15" customHeight="1" x14ac:dyDescent="0.3">
      <c r="A91" s="19" t="s">
        <v>3</v>
      </c>
      <c r="B91" s="19"/>
      <c r="C91" s="57" t="s">
        <v>4</v>
      </c>
      <c r="D91" s="57"/>
      <c r="E91" s="57"/>
      <c r="F91" s="261" t="s">
        <v>5</v>
      </c>
      <c r="G91" s="261"/>
      <c r="H91" s="261"/>
      <c r="I91" s="261"/>
      <c r="J91" s="261"/>
      <c r="K91" s="261"/>
      <c r="L91" s="261"/>
      <c r="M91" s="19"/>
      <c r="N91" s="19"/>
      <c r="O91" s="129" t="s">
        <v>97</v>
      </c>
      <c r="P91" s="129"/>
      <c r="Q91" s="129"/>
      <c r="R91" s="129"/>
      <c r="S91" s="19"/>
      <c r="T91" s="208" t="s">
        <v>6</v>
      </c>
      <c r="U91" s="208"/>
      <c r="V91" s="208"/>
      <c r="W91" s="208"/>
      <c r="X91" s="41" t="s">
        <v>0</v>
      </c>
      <c r="Y91" s="37" t="s">
        <v>7</v>
      </c>
      <c r="Z91" s="37"/>
      <c r="AA91" s="41" t="s">
        <v>0</v>
      </c>
      <c r="AB91" s="19" t="s">
        <v>8</v>
      </c>
    </row>
    <row r="92" spans="1:28" s="73" customFormat="1" ht="15" customHeight="1" x14ac:dyDescent="0.3">
      <c r="A92" s="70" t="s">
        <v>102</v>
      </c>
      <c r="B92" s="70"/>
      <c r="C92" s="78">
        <f>C76</f>
        <v>0</v>
      </c>
      <c r="D92" s="71" t="s">
        <v>101</v>
      </c>
      <c r="E92" s="71"/>
      <c r="F92" s="262">
        <f>C80</f>
        <v>0</v>
      </c>
      <c r="G92" s="262"/>
      <c r="H92" s="262"/>
      <c r="I92" s="262"/>
      <c r="J92" s="262"/>
      <c r="K92" s="262"/>
      <c r="L92" s="262"/>
      <c r="M92" s="72"/>
      <c r="N92" s="72"/>
      <c r="O92" s="263" t="s">
        <v>96</v>
      </c>
      <c r="P92" s="264"/>
      <c r="Q92" s="264"/>
      <c r="R92" s="265"/>
      <c r="S92" s="79"/>
      <c r="T92" s="266">
        <v>44790</v>
      </c>
      <c r="U92" s="267"/>
      <c r="V92" s="267"/>
      <c r="W92" s="268"/>
      <c r="X92" s="42"/>
      <c r="Y92" s="35"/>
      <c r="Z92" s="258" t="s">
        <v>9</v>
      </c>
      <c r="AA92" s="42"/>
      <c r="AB92" s="54"/>
    </row>
    <row r="93" spans="1:28" s="1" customFormat="1" ht="30" customHeight="1" x14ac:dyDescent="0.3">
      <c r="A93" s="6" t="s">
        <v>102</v>
      </c>
      <c r="B93" s="6"/>
      <c r="C93" s="55">
        <f>C78</f>
        <v>0</v>
      </c>
      <c r="D93" s="56" t="s">
        <v>101</v>
      </c>
      <c r="E93" s="56"/>
      <c r="F93" s="269">
        <f>C74</f>
        <v>0</v>
      </c>
      <c r="G93" s="269"/>
      <c r="H93" s="269"/>
      <c r="I93" s="269"/>
      <c r="J93" s="269"/>
      <c r="K93" s="269"/>
      <c r="L93" s="269"/>
      <c r="M93" s="74"/>
      <c r="N93" s="45"/>
      <c r="O93" s="145" t="s">
        <v>96</v>
      </c>
      <c r="P93" s="145"/>
      <c r="Q93" s="145"/>
      <c r="R93" s="145"/>
      <c r="S93" s="77"/>
      <c r="T93" s="195">
        <v>44797</v>
      </c>
      <c r="U93" s="196"/>
      <c r="V93" s="196"/>
      <c r="W93" s="197"/>
      <c r="X93" s="42"/>
      <c r="Y93" s="35"/>
      <c r="Z93" s="258"/>
      <c r="AA93" s="42"/>
      <c r="AB93" s="54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9"/>
      <c r="Y94" s="2"/>
      <c r="Z94" s="2"/>
      <c r="AA94" s="39"/>
    </row>
    <row r="95" spans="1:28" hidden="1" x14ac:dyDescent="0.25"/>
    <row r="96" spans="1:28" s="1" customFormat="1" ht="15" hidden="1" customHeight="1" x14ac:dyDescent="0.3">
      <c r="A96" s="188" t="s">
        <v>113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40"/>
      <c r="Y96" s="10"/>
      <c r="Z96" s="10"/>
      <c r="AA96" s="40"/>
      <c r="AB96" s="10"/>
    </row>
    <row r="97" spans="1:28" hidden="1" x14ac:dyDescent="0.25"/>
    <row r="98" spans="1:28" s="1" customFormat="1" ht="15" hidden="1" customHeight="1" x14ac:dyDescent="0.3">
      <c r="A98" s="250" t="s">
        <v>12</v>
      </c>
      <c r="B98" s="62"/>
      <c r="C98" s="80" t="s">
        <v>0</v>
      </c>
      <c r="D98" s="80"/>
      <c r="E98" s="251">
        <v>1</v>
      </c>
      <c r="F98" s="251"/>
      <c r="G98" s="251">
        <v>2</v>
      </c>
      <c r="H98" s="251"/>
      <c r="I98" s="251">
        <v>3</v>
      </c>
      <c r="J98" s="251"/>
      <c r="K98" s="251"/>
      <c r="L98" s="252"/>
      <c r="M98" s="48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3" t="s">
        <v>1</v>
      </c>
      <c r="X98" s="20" t="s">
        <v>17</v>
      </c>
      <c r="Y98" s="48"/>
      <c r="Z98" s="48"/>
      <c r="AA98" s="53"/>
      <c r="AB98" s="48"/>
    </row>
    <row r="99" spans="1:28" s="1" customFormat="1" ht="15" hidden="1" customHeight="1" x14ac:dyDescent="0.3">
      <c r="A99" s="250"/>
      <c r="B99" s="169">
        <v>1</v>
      </c>
      <c r="C99" s="253"/>
      <c r="D99" s="253"/>
      <c r="E99" s="178"/>
      <c r="F99" s="179"/>
      <c r="G99" s="248"/>
      <c r="H99" s="31"/>
      <c r="I99" s="140"/>
      <c r="J99" s="17"/>
      <c r="K99" s="270"/>
      <c r="L99" s="271"/>
      <c r="M99" s="46"/>
      <c r="N99" s="34"/>
      <c r="O99" s="135">
        <f>P99+Q99</f>
        <v>0</v>
      </c>
      <c r="P99" s="132">
        <f>IF(Y111&gt;AA111,"1")+IF(Y115&gt;AA115,"1")+IF(AA118&gt;Y118,"1")</f>
        <v>0</v>
      </c>
      <c r="Q99" s="132">
        <f>IF(Y111&lt;AA111,"1")+IF(Y115&lt;AA115,"1")+IF(AA118&lt;Y118,"1")</f>
        <v>0</v>
      </c>
      <c r="R99" s="135">
        <v>0</v>
      </c>
      <c r="S99" s="132">
        <v>0</v>
      </c>
      <c r="T99" s="215">
        <f>SUM(H99,J99,L99)</f>
        <v>0</v>
      </c>
      <c r="U99" s="215">
        <f>SUM(H100,J100,L100)</f>
        <v>0</v>
      </c>
      <c r="V99" s="215">
        <f>+T99-U99</f>
        <v>0</v>
      </c>
      <c r="W99" s="136">
        <f>SUM(G99,I99,K99)</f>
        <v>0</v>
      </c>
      <c r="X99" s="135"/>
      <c r="Y99" s="255"/>
      <c r="Z99" s="255"/>
      <c r="AA99" s="256"/>
      <c r="AB99" s="255"/>
    </row>
    <row r="100" spans="1:28" s="1" customFormat="1" ht="17.25" hidden="1" customHeight="1" x14ac:dyDescent="0.3">
      <c r="A100" s="250"/>
      <c r="B100" s="170"/>
      <c r="C100" s="253"/>
      <c r="D100" s="253"/>
      <c r="E100" s="180"/>
      <c r="F100" s="181"/>
      <c r="G100" s="249"/>
      <c r="H100" s="31"/>
      <c r="I100" s="141"/>
      <c r="J100" s="17"/>
      <c r="K100" s="272"/>
      <c r="L100" s="273"/>
      <c r="M100" s="46"/>
      <c r="N100" s="34"/>
      <c r="O100" s="135"/>
      <c r="P100" s="133"/>
      <c r="Q100" s="133"/>
      <c r="R100" s="135"/>
      <c r="S100" s="133"/>
      <c r="T100" s="135"/>
      <c r="U100" s="135"/>
      <c r="V100" s="135"/>
      <c r="W100" s="136"/>
      <c r="X100" s="135"/>
      <c r="Y100" s="255"/>
      <c r="Z100" s="255"/>
      <c r="AA100" s="256"/>
      <c r="AB100" s="255"/>
    </row>
    <row r="101" spans="1:28" s="1" customFormat="1" ht="15" hidden="1" customHeight="1" x14ac:dyDescent="0.3">
      <c r="A101" s="250"/>
      <c r="B101" s="169">
        <v>2</v>
      </c>
      <c r="C101" s="254"/>
      <c r="D101" s="254"/>
      <c r="E101" s="138"/>
      <c r="F101" s="17"/>
      <c r="G101" s="175"/>
      <c r="H101" s="176"/>
      <c r="I101" s="140"/>
      <c r="J101" s="17"/>
      <c r="K101" s="270"/>
      <c r="L101" s="271"/>
      <c r="M101" s="46"/>
      <c r="N101" s="34"/>
      <c r="O101" s="135">
        <f t="shared" ref="O101" si="3">P101+Q101</f>
        <v>0</v>
      </c>
      <c r="P101" s="132">
        <f>IF(Y112&gt;AA112,"1")+IF(AA115&gt;Y115,"1")+IF(Y117&gt;AA117,"1")</f>
        <v>0</v>
      </c>
      <c r="Q101" s="132">
        <f>IF(Y112&lt;AA112,"1")+IF(AA115&lt;Y115,"1")+IF(Y117&lt;AA117,"1")</f>
        <v>0</v>
      </c>
      <c r="R101" s="135">
        <v>0</v>
      </c>
      <c r="S101" s="132">
        <v>0</v>
      </c>
      <c r="T101" s="215">
        <f>SUM(F101,J101,L101)</f>
        <v>0</v>
      </c>
      <c r="U101" s="215">
        <f>SUM(F102,J102,L102)</f>
        <v>0</v>
      </c>
      <c r="V101" s="215">
        <f>+T101-U101</f>
        <v>0</v>
      </c>
      <c r="W101" s="136">
        <f>SUM(E101,I101,K101)</f>
        <v>0</v>
      </c>
      <c r="X101" s="135"/>
      <c r="Y101" s="255"/>
      <c r="Z101" s="255"/>
      <c r="AA101" s="256"/>
      <c r="AB101" s="255"/>
    </row>
    <row r="102" spans="1:28" s="1" customFormat="1" ht="15" hidden="1" customHeight="1" x14ac:dyDescent="0.3">
      <c r="A102" s="250"/>
      <c r="B102" s="170"/>
      <c r="C102" s="254"/>
      <c r="D102" s="254"/>
      <c r="E102" s="139"/>
      <c r="F102" s="17"/>
      <c r="G102" s="164"/>
      <c r="H102" s="177"/>
      <c r="I102" s="141"/>
      <c r="J102" s="17"/>
      <c r="K102" s="272"/>
      <c r="L102" s="273"/>
      <c r="M102" s="46"/>
      <c r="N102" s="34"/>
      <c r="O102" s="135"/>
      <c r="P102" s="133"/>
      <c r="Q102" s="133"/>
      <c r="R102" s="135"/>
      <c r="S102" s="133"/>
      <c r="T102" s="135"/>
      <c r="U102" s="135"/>
      <c r="V102" s="135"/>
      <c r="W102" s="136"/>
      <c r="X102" s="135"/>
      <c r="Y102" s="255"/>
      <c r="Z102" s="255"/>
      <c r="AA102" s="256"/>
      <c r="AB102" s="255"/>
    </row>
    <row r="103" spans="1:28" s="1" customFormat="1" ht="15" hidden="1" customHeight="1" x14ac:dyDescent="0.3">
      <c r="A103" s="250"/>
      <c r="B103" s="169">
        <v>3</v>
      </c>
      <c r="C103" s="254"/>
      <c r="D103" s="254"/>
      <c r="E103" s="138"/>
      <c r="F103" s="17"/>
      <c r="G103" s="140"/>
      <c r="H103" s="17"/>
      <c r="I103" s="175"/>
      <c r="J103" s="176"/>
      <c r="K103" s="270"/>
      <c r="L103" s="271"/>
      <c r="M103" s="46"/>
      <c r="N103" s="34"/>
      <c r="O103" s="135">
        <f t="shared" ref="O103" si="4">P103+Q103</f>
        <v>0</v>
      </c>
      <c r="P103" s="132">
        <f>IF(AA112&gt;Y112,"1")+IF(AA114&gt;Y114,"1")+IF(AA118&gt;Y118,"1")</f>
        <v>0</v>
      </c>
      <c r="Q103" s="132">
        <f>IF(AA112&lt;Y112,"1")+IF(AA114&lt;Y114,"1")+IF(AA118&lt;Y118,"1")</f>
        <v>0</v>
      </c>
      <c r="R103" s="135">
        <v>0</v>
      </c>
      <c r="S103" s="132">
        <v>0</v>
      </c>
      <c r="T103" s="215">
        <f>SUM(F103,H103,L103)</f>
        <v>0</v>
      </c>
      <c r="U103" s="215">
        <f>SUM(F104,H104,L104)</f>
        <v>0</v>
      </c>
      <c r="V103" s="215">
        <f>+T103-U103</f>
        <v>0</v>
      </c>
      <c r="W103" s="136">
        <f>SUM(E103,G103,K103)</f>
        <v>0</v>
      </c>
      <c r="X103" s="135"/>
      <c r="Y103" s="255"/>
      <c r="Z103" s="255"/>
      <c r="AA103" s="256"/>
      <c r="AB103" s="255"/>
    </row>
    <row r="104" spans="1:28" s="1" customFormat="1" ht="15" hidden="1" customHeight="1" x14ac:dyDescent="0.3">
      <c r="A104" s="250"/>
      <c r="B104" s="170"/>
      <c r="C104" s="254"/>
      <c r="D104" s="254"/>
      <c r="E104" s="139"/>
      <c r="F104" s="17"/>
      <c r="G104" s="141"/>
      <c r="H104" s="17"/>
      <c r="I104" s="164"/>
      <c r="J104" s="177"/>
      <c r="K104" s="272"/>
      <c r="L104" s="273"/>
      <c r="M104" s="46"/>
      <c r="N104" s="34"/>
      <c r="O104" s="135"/>
      <c r="P104" s="133"/>
      <c r="Q104" s="133"/>
      <c r="R104" s="135"/>
      <c r="S104" s="133"/>
      <c r="T104" s="135"/>
      <c r="U104" s="135"/>
      <c r="V104" s="135"/>
      <c r="W104" s="136"/>
      <c r="X104" s="135"/>
      <c r="Y104" s="255"/>
      <c r="Z104" s="255"/>
      <c r="AA104" s="256"/>
      <c r="AB104" s="255"/>
    </row>
    <row r="105" spans="1:28" s="1" customFormat="1" ht="15" hidden="1" customHeight="1" x14ac:dyDescent="0.3">
      <c r="A105" s="250"/>
      <c r="B105" s="169">
        <v>4</v>
      </c>
      <c r="C105" s="254"/>
      <c r="D105" s="254"/>
      <c r="E105" s="138"/>
      <c r="F105" s="17"/>
      <c r="G105" s="140"/>
      <c r="H105" s="17"/>
      <c r="I105" s="140"/>
      <c r="J105" s="17"/>
      <c r="K105" s="175"/>
      <c r="L105" s="176"/>
      <c r="M105" s="46"/>
      <c r="N105" s="34"/>
      <c r="O105" s="135">
        <f t="shared" ref="O105" si="5">P105+Q105</f>
        <v>0</v>
      </c>
      <c r="P105" s="132">
        <f>IF(AA111&gt;Y111,"1")+IF(Y114&gt;AA114,"1")+IF(AA117&gt;Y117,"1")</f>
        <v>0</v>
      </c>
      <c r="Q105" s="132">
        <f>IF(AA111&lt;Y111,"1")+IF(Y114&lt;AA114,"1")+IF(AA117&lt;Y117,"1")</f>
        <v>0</v>
      </c>
      <c r="R105" s="135">
        <v>0</v>
      </c>
      <c r="S105" s="132">
        <v>0</v>
      </c>
      <c r="T105" s="215">
        <f>SUM(F105,H105,J105)</f>
        <v>0</v>
      </c>
      <c r="U105" s="215">
        <f>SUM(F106,H106,J106)</f>
        <v>0</v>
      </c>
      <c r="V105" s="215">
        <f>+T105-U105</f>
        <v>0</v>
      </c>
      <c r="W105" s="136">
        <f>SUM(E105,G105,I105)</f>
        <v>0</v>
      </c>
      <c r="X105" s="260"/>
      <c r="Y105" s="255"/>
      <c r="Z105" s="255"/>
      <c r="AA105" s="256"/>
      <c r="AB105" s="255"/>
    </row>
    <row r="106" spans="1:28" s="1" customFormat="1" ht="15" hidden="1" customHeight="1" x14ac:dyDescent="0.3">
      <c r="A106" s="250"/>
      <c r="B106" s="170"/>
      <c r="C106" s="254"/>
      <c r="D106" s="254"/>
      <c r="E106" s="139"/>
      <c r="F106" s="17"/>
      <c r="G106" s="141"/>
      <c r="H106" s="17"/>
      <c r="I106" s="141"/>
      <c r="J106" s="17"/>
      <c r="K106" s="164"/>
      <c r="L106" s="177"/>
      <c r="M106" s="46"/>
      <c r="N106" s="34"/>
      <c r="O106" s="135"/>
      <c r="P106" s="133"/>
      <c r="Q106" s="133"/>
      <c r="R106" s="135"/>
      <c r="S106" s="133"/>
      <c r="T106" s="135"/>
      <c r="U106" s="135"/>
      <c r="V106" s="135"/>
      <c r="W106" s="136"/>
      <c r="X106" s="260"/>
      <c r="Y106" s="255"/>
      <c r="Z106" s="255"/>
      <c r="AA106" s="256"/>
      <c r="AB106" s="255"/>
    </row>
    <row r="107" spans="1:28" s="1" customFormat="1" ht="9.9499999999999993" hidden="1" customHeight="1" x14ac:dyDescent="0.3">
      <c r="T107" s="7"/>
      <c r="X107" s="38"/>
      <c r="AA107" s="38"/>
    </row>
    <row r="108" spans="1:28" s="1" customFormat="1" ht="15" hidden="1" customHeight="1" x14ac:dyDescent="0.3">
      <c r="A108" s="188" t="s">
        <v>114</v>
      </c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40"/>
      <c r="Y108" s="10"/>
      <c r="Z108" s="10"/>
      <c r="AA108" s="40"/>
      <c r="AB108" s="10"/>
    </row>
    <row r="109" spans="1:28" s="1" customFormat="1" ht="15" hidden="1" customHeight="1" x14ac:dyDescent="0.3">
      <c r="A109" s="5"/>
      <c r="B109" s="5"/>
      <c r="T109" s="7"/>
      <c r="X109" s="259" t="s">
        <v>2</v>
      </c>
      <c r="Y109" s="259"/>
      <c r="Z109" s="259"/>
      <c r="AA109" s="259"/>
      <c r="AB109" s="134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29" t="s">
        <v>5</v>
      </c>
      <c r="G110" s="129"/>
      <c r="H110" s="129"/>
      <c r="I110" s="129"/>
      <c r="J110" s="129"/>
      <c r="K110" s="129"/>
      <c r="L110" s="129"/>
      <c r="M110" s="19"/>
      <c r="N110" s="19"/>
      <c r="O110" s="129" t="s">
        <v>35</v>
      </c>
      <c r="P110" s="129"/>
      <c r="Q110" s="129"/>
      <c r="R110" s="129"/>
      <c r="S110" s="19"/>
      <c r="T110" s="129" t="s">
        <v>6</v>
      </c>
      <c r="U110" s="129"/>
      <c r="V110" s="129"/>
      <c r="W110" s="129"/>
      <c r="X110" s="41" t="s">
        <v>0</v>
      </c>
      <c r="Y110" s="37" t="s">
        <v>7</v>
      </c>
      <c r="Z110" s="37"/>
      <c r="AA110" s="41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9">
        <f>C99</f>
        <v>0</v>
      </c>
      <c r="D111" s="56" t="s">
        <v>101</v>
      </c>
      <c r="E111" s="56"/>
      <c r="F111" s="257">
        <f>C105</f>
        <v>0</v>
      </c>
      <c r="G111" s="257"/>
      <c r="H111" s="257"/>
      <c r="I111" s="257"/>
      <c r="J111" s="257"/>
      <c r="K111" s="257"/>
      <c r="L111" s="257"/>
      <c r="M111" s="75"/>
      <c r="N111" s="45"/>
      <c r="O111" s="166" t="s">
        <v>96</v>
      </c>
      <c r="P111" s="167"/>
      <c r="Q111" s="167"/>
      <c r="R111" s="168"/>
      <c r="S111" s="49"/>
      <c r="T111" s="195">
        <v>44790</v>
      </c>
      <c r="U111" s="196"/>
      <c r="V111" s="196"/>
      <c r="W111" s="197"/>
      <c r="X111" s="42"/>
      <c r="Y111" s="35"/>
      <c r="Z111" s="258" t="s">
        <v>9</v>
      </c>
      <c r="AA111" s="42"/>
      <c r="AB111" s="54"/>
    </row>
    <row r="112" spans="1:28" s="1" customFormat="1" ht="15" hidden="1" customHeight="1" x14ac:dyDescent="0.3">
      <c r="A112" s="6" t="s">
        <v>104</v>
      </c>
      <c r="B112" s="6"/>
      <c r="C112" s="76">
        <f>+C101</f>
        <v>0</v>
      </c>
      <c r="D112" s="56" t="s">
        <v>101</v>
      </c>
      <c r="E112" s="56"/>
      <c r="F112" s="257">
        <f>C103</f>
        <v>0</v>
      </c>
      <c r="G112" s="257"/>
      <c r="H112" s="257"/>
      <c r="I112" s="257"/>
      <c r="J112" s="257"/>
      <c r="K112" s="257"/>
      <c r="L112" s="257"/>
      <c r="M112" s="75"/>
      <c r="N112" s="45"/>
      <c r="O112" s="166" t="s">
        <v>96</v>
      </c>
      <c r="P112" s="167"/>
      <c r="Q112" s="167"/>
      <c r="R112" s="168"/>
      <c r="S112" s="49"/>
      <c r="T112" s="195">
        <v>44790</v>
      </c>
      <c r="U112" s="196"/>
      <c r="V112" s="196"/>
      <c r="W112" s="197"/>
      <c r="X112" s="42"/>
      <c r="Y112" s="35"/>
      <c r="Z112" s="258"/>
      <c r="AA112" s="42"/>
      <c r="AB112" s="54"/>
    </row>
    <row r="113" spans="1:28" s="1" customFormat="1" ht="15" hidden="1" customHeight="1" x14ac:dyDescent="0.3">
      <c r="A113" s="19" t="s">
        <v>3</v>
      </c>
      <c r="B113" s="19"/>
      <c r="C113" s="57" t="s">
        <v>4</v>
      </c>
      <c r="D113" s="57"/>
      <c r="E113" s="57"/>
      <c r="F113" s="261" t="s">
        <v>5</v>
      </c>
      <c r="G113" s="261"/>
      <c r="H113" s="261"/>
      <c r="I113" s="261"/>
      <c r="J113" s="261"/>
      <c r="K113" s="261"/>
      <c r="L113" s="261"/>
      <c r="M113" s="19"/>
      <c r="N113" s="19"/>
      <c r="O113" s="129" t="s">
        <v>35</v>
      </c>
      <c r="P113" s="129"/>
      <c r="Q113" s="129"/>
      <c r="R113" s="129"/>
      <c r="S113" s="19"/>
      <c r="T113" s="208" t="s">
        <v>6</v>
      </c>
      <c r="U113" s="208"/>
      <c r="V113" s="208"/>
      <c r="W113" s="208"/>
      <c r="X113" s="41" t="s">
        <v>0</v>
      </c>
      <c r="Y113" s="37" t="s">
        <v>7</v>
      </c>
      <c r="Z113" s="37"/>
      <c r="AA113" s="41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5">
        <f>C105</f>
        <v>0</v>
      </c>
      <c r="D114" s="56" t="s">
        <v>101</v>
      </c>
      <c r="E114" s="56"/>
      <c r="F114" s="144">
        <f>C103</f>
        <v>0</v>
      </c>
      <c r="G114" s="144"/>
      <c r="H114" s="144"/>
      <c r="I114" s="144"/>
      <c r="J114" s="144"/>
      <c r="K114" s="144"/>
      <c r="L114" s="144"/>
      <c r="M114" s="45"/>
      <c r="N114" s="45"/>
      <c r="O114" s="166" t="s">
        <v>95</v>
      </c>
      <c r="P114" s="167"/>
      <c r="Q114" s="167"/>
      <c r="R114" s="168"/>
      <c r="S114" s="50"/>
      <c r="T114" s="146">
        <v>44795</v>
      </c>
      <c r="U114" s="146"/>
      <c r="V114" s="146"/>
      <c r="W114" s="146"/>
      <c r="X114" s="42"/>
      <c r="Y114" s="35"/>
      <c r="Z114" s="258" t="s">
        <v>9</v>
      </c>
      <c r="AA114" s="42"/>
      <c r="AB114" s="54"/>
    </row>
    <row r="115" spans="1:28" s="1" customFormat="1" ht="21.75" hidden="1" customHeight="1" x14ac:dyDescent="0.3">
      <c r="A115" s="6" t="s">
        <v>102</v>
      </c>
      <c r="B115" s="6"/>
      <c r="C115" s="69">
        <f>C99</f>
        <v>0</v>
      </c>
      <c r="D115" s="56" t="s">
        <v>101</v>
      </c>
      <c r="E115" s="56"/>
      <c r="F115" s="144">
        <f>C101</f>
        <v>0</v>
      </c>
      <c r="G115" s="144"/>
      <c r="H115" s="144"/>
      <c r="I115" s="144"/>
      <c r="J115" s="144"/>
      <c r="K115" s="144"/>
      <c r="L115" s="144"/>
      <c r="M115" s="45"/>
      <c r="N115" s="45"/>
      <c r="O115" s="166" t="s">
        <v>95</v>
      </c>
      <c r="P115" s="167"/>
      <c r="Q115" s="167"/>
      <c r="R115" s="168"/>
      <c r="S115" s="50"/>
      <c r="T115" s="146">
        <v>44795</v>
      </c>
      <c r="U115" s="146"/>
      <c r="V115" s="146"/>
      <c r="W115" s="146"/>
      <c r="X115" s="42"/>
      <c r="Y115" s="35"/>
      <c r="Z115" s="258"/>
      <c r="AA115" s="42"/>
      <c r="AB115" s="54"/>
    </row>
    <row r="116" spans="1:28" s="1" customFormat="1" ht="15" hidden="1" customHeight="1" x14ac:dyDescent="0.3">
      <c r="A116" s="19" t="s">
        <v>3</v>
      </c>
      <c r="B116" s="19"/>
      <c r="C116" s="57" t="s">
        <v>4</v>
      </c>
      <c r="D116" s="57"/>
      <c r="E116" s="57"/>
      <c r="F116" s="261" t="s">
        <v>5</v>
      </c>
      <c r="G116" s="261"/>
      <c r="H116" s="261"/>
      <c r="I116" s="261"/>
      <c r="J116" s="261"/>
      <c r="K116" s="261"/>
      <c r="L116" s="261"/>
      <c r="M116" s="19"/>
      <c r="N116" s="19"/>
      <c r="O116" s="129" t="s">
        <v>97</v>
      </c>
      <c r="P116" s="129"/>
      <c r="Q116" s="129"/>
      <c r="R116" s="129"/>
      <c r="S116" s="19"/>
      <c r="T116" s="208" t="s">
        <v>6</v>
      </c>
      <c r="U116" s="208"/>
      <c r="V116" s="208"/>
      <c r="W116" s="208"/>
      <c r="X116" s="41" t="s">
        <v>0</v>
      </c>
      <c r="Y116" s="37" t="s">
        <v>7</v>
      </c>
      <c r="Z116" s="37"/>
      <c r="AA116" s="41" t="s">
        <v>0</v>
      </c>
      <c r="AB116" s="19" t="s">
        <v>8</v>
      </c>
    </row>
    <row r="117" spans="1:28" s="73" customFormat="1" ht="15" hidden="1" customHeight="1" x14ac:dyDescent="0.3">
      <c r="A117" s="70" t="s">
        <v>102</v>
      </c>
      <c r="B117" s="70"/>
      <c r="C117" s="78">
        <f>C101</f>
        <v>0</v>
      </c>
      <c r="D117" s="71" t="s">
        <v>101</v>
      </c>
      <c r="E117" s="71"/>
      <c r="F117" s="262">
        <f>C105</f>
        <v>0</v>
      </c>
      <c r="G117" s="262"/>
      <c r="H117" s="262"/>
      <c r="I117" s="262"/>
      <c r="J117" s="262"/>
      <c r="K117" s="262"/>
      <c r="L117" s="262"/>
      <c r="M117" s="72"/>
      <c r="N117" s="72"/>
      <c r="O117" s="274" t="s">
        <v>96</v>
      </c>
      <c r="P117" s="274"/>
      <c r="Q117" s="274"/>
      <c r="R117" s="274"/>
      <c r="S117" s="84"/>
      <c r="T117" s="266">
        <v>44790</v>
      </c>
      <c r="U117" s="267"/>
      <c r="V117" s="267"/>
      <c r="W117" s="268"/>
      <c r="X117" s="42"/>
      <c r="Y117" s="35"/>
      <c r="Z117" s="258" t="s">
        <v>9</v>
      </c>
      <c r="AA117" s="42"/>
      <c r="AB117" s="54"/>
    </row>
    <row r="118" spans="1:28" s="1" customFormat="1" ht="30" hidden="1" customHeight="1" x14ac:dyDescent="0.3">
      <c r="A118" s="6" t="s">
        <v>102</v>
      </c>
      <c r="B118" s="6"/>
      <c r="C118" s="55">
        <f>C103</f>
        <v>0</v>
      </c>
      <c r="D118" s="56" t="s">
        <v>101</v>
      </c>
      <c r="E118" s="56"/>
      <c r="F118" s="269">
        <f>C99</f>
        <v>0</v>
      </c>
      <c r="G118" s="269"/>
      <c r="H118" s="269"/>
      <c r="I118" s="269"/>
      <c r="J118" s="269"/>
      <c r="K118" s="269"/>
      <c r="L118" s="269"/>
      <c r="M118" s="74"/>
      <c r="N118" s="45"/>
      <c r="O118" s="145" t="s">
        <v>96</v>
      </c>
      <c r="P118" s="145"/>
      <c r="Q118" s="145"/>
      <c r="R118" s="145"/>
      <c r="S118" s="77"/>
      <c r="T118" s="195">
        <v>44797</v>
      </c>
      <c r="U118" s="196"/>
      <c r="V118" s="196"/>
      <c r="W118" s="197"/>
      <c r="X118" s="42"/>
      <c r="Y118" s="35"/>
      <c r="Z118" s="258"/>
      <c r="AA118" s="42"/>
      <c r="AB118" s="54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32" t="s">
        <v>56</v>
      </c>
      <c r="E2" s="232"/>
      <c r="F2" s="232"/>
      <c r="G2" s="232"/>
      <c r="H2" s="232"/>
      <c r="I2" s="232"/>
    </row>
    <row r="3" spans="1:9" ht="15.75" thickBot="1" x14ac:dyDescent="0.3">
      <c r="A3" s="275" t="s">
        <v>39</v>
      </c>
      <c r="B3" s="275"/>
    </row>
    <row r="4" spans="1:9" ht="15.75" thickBot="1" x14ac:dyDescent="0.3">
      <c r="A4" s="11">
        <v>1</v>
      </c>
      <c r="B4" s="16" t="s">
        <v>40</v>
      </c>
      <c r="C4" t="s">
        <v>54</v>
      </c>
      <c r="D4" s="276" t="s">
        <v>10</v>
      </c>
      <c r="E4" s="277"/>
      <c r="G4" s="278" t="s">
        <v>11</v>
      </c>
      <c r="H4" s="279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FASE 1 SENIOR</vt:lpstr>
      <vt:lpstr>SORTEO</vt:lpstr>
      <vt:lpstr>FASE 2 MASCULINO </vt:lpstr>
      <vt:lpstr>SORTEO (2)</vt:lpstr>
      <vt:lpstr>'FASE 1 SENIOR'!Área_de_impresión</vt:lpstr>
      <vt:lpstr>'FASE 1 SENIOR'!Títulos_a_imprimir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2023-05-11T19:46:02Z</dcterms:modified>
</cp:coreProperties>
</file>